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VykydalJ" reservationPassword="0"/>
  <workbookPr/>
  <bookViews>
    <workbookView xWindow="240" yWindow="120" windowWidth="14940" windowHeight="9225" activeTab="0"/>
  </bookViews>
  <sheets>
    <sheet name="Rekapitulace" sheetId="1" r:id="rId1"/>
    <sheet name="PS 01-13-01" sheetId="2" r:id="rId2"/>
    <sheet name="PS 01-14-03" sheetId="3" r:id="rId3"/>
    <sheet name="PS 01-14-04" sheetId="4" r:id="rId4"/>
    <sheet name="PS 01-14-05" sheetId="5" r:id="rId5"/>
    <sheet name="PS 01-14-06" sheetId="6" r:id="rId6"/>
    <sheet name="PS 01-14-08" sheetId="7" r:id="rId7"/>
    <sheet name="PS 01-14-09" sheetId="8" r:id="rId8"/>
    <sheet name="PS 01-14-10" sheetId="9" r:id="rId9"/>
    <sheet name="PS 01-14-11" sheetId="10" r:id="rId10"/>
    <sheet name="PS 01-14-12" sheetId="11" r:id="rId11"/>
    <sheet name="PS 01-14-13.1" sheetId="12" r:id="rId12"/>
    <sheet name="PS 01-14-13.2" sheetId="13" r:id="rId13"/>
    <sheet name="PS 01-28-201.1" sheetId="14" r:id="rId14"/>
    <sheet name="PS 01-28-201.2" sheetId="15" r:id="rId15"/>
    <sheet name="PS 01-28-201.3" sheetId="16" r:id="rId16"/>
    <sheet name="PS 03-28-202" sheetId="17" r:id="rId17"/>
    <sheet name="PS 04-14-01" sheetId="18" r:id="rId18"/>
    <sheet name="PS 04-14-02" sheetId="19" r:id="rId19"/>
    <sheet name="PS 04-28-203" sheetId="20" r:id="rId20"/>
    <sheet name="SO 01-06-01" sheetId="21" r:id="rId21"/>
    <sheet name="SO 01-06-02" sheetId="22" r:id="rId22"/>
    <sheet name="SO 01-06-02.1" sheetId="23" r:id="rId23"/>
    <sheet name="SO 01-06-03" sheetId="24" r:id="rId24"/>
    <sheet name="SO 01-06-05" sheetId="25" r:id="rId25"/>
    <sheet name="SO 01-10-01" sheetId="26" r:id="rId26"/>
    <sheet name="SO 01-10-02.1" sheetId="27" r:id="rId27"/>
    <sheet name="SO 01-10-02.2.1" sheetId="28" r:id="rId28"/>
    <sheet name="SO 01-10-02.2.2" sheetId="29" r:id="rId29"/>
    <sheet name="SO 01-10-02.3" sheetId="30" r:id="rId30"/>
    <sheet name="SO 01-10-03" sheetId="31" r:id="rId31"/>
    <sheet name="SO 01-15-01" sheetId="32" r:id="rId32"/>
    <sheet name="SO 01-15-02.1" sheetId="33" r:id="rId33"/>
    <sheet name="SO 01-15-02.2" sheetId="34" r:id="rId34"/>
    <sheet name="SO 01-15-02.3" sheetId="35" r:id="rId35"/>
    <sheet name="SO 01-15-03" sheetId="36" r:id="rId36"/>
    <sheet name="SO 01-15-04" sheetId="37" r:id="rId37"/>
    <sheet name="SO 01-15-05" sheetId="38" r:id="rId38"/>
    <sheet name="SO 01-15-06" sheetId="39" r:id="rId39"/>
    <sheet name="SO 01-16-01" sheetId="40" r:id="rId40"/>
    <sheet name="SO 01-16-02" sheetId="41" r:id="rId41"/>
    <sheet name="SO 01-16-03" sheetId="42" r:id="rId42"/>
    <sheet name="SO 01-17-01" sheetId="43" r:id="rId43"/>
    <sheet name="SO 01-17-01.1" sheetId="44" r:id="rId44"/>
    <sheet name="SO 01-17-02" sheetId="45" r:id="rId45"/>
    <sheet name="SO 01-17-03" sheetId="46" r:id="rId46"/>
    <sheet name="SO 01-17-04" sheetId="47" r:id="rId47"/>
    <sheet name="SO 01-17-05" sheetId="48" r:id="rId48"/>
    <sheet name="SO 01-17-05.1" sheetId="49" r:id="rId49"/>
    <sheet name="SO 90-90" sheetId="50" r:id="rId50"/>
    <sheet name="SO 98-98" sheetId="51" r:id="rId51"/>
  </sheets>
  <definedNames/>
  <calcPr/>
  <webPublishing/>
</workbook>
</file>

<file path=xl/sharedStrings.xml><?xml version="1.0" encoding="utf-8"?>
<sst xmlns="http://schemas.openxmlformats.org/spreadsheetml/2006/main" count="34323" uniqueCount="4838">
  <si>
    <t>Aspe</t>
  </si>
  <si>
    <t>Rekapitulace ceny</t>
  </si>
  <si>
    <t>2019-001</t>
  </si>
  <si>
    <t>Rekonstrukce žst. Holešov_bez kácení</t>
  </si>
  <si>
    <t>ZŘ_zm04</t>
  </si>
  <si>
    <t/>
  </si>
  <si>
    <t>Celková cena bez DPH:</t>
  </si>
  <si>
    <t>Celková cena s DPH:</t>
  </si>
  <si>
    <t>Objekt</t>
  </si>
  <si>
    <t>Popis</t>
  </si>
  <si>
    <t>Cena bez DPH</t>
  </si>
  <si>
    <t>DPH</t>
  </si>
  <si>
    <t>Cena s DPH</t>
  </si>
  <si>
    <t>Počet neoceněných položek</t>
  </si>
  <si>
    <t>Rekonstrukce ŽST. Holešov</t>
  </si>
  <si>
    <t xml:space="preserve">  PS 01-13-01</t>
  </si>
  <si>
    <t>Žst. Holešov, trafostanice 22/0,4 kV</t>
  </si>
  <si>
    <t>SŽDC05</t>
  </si>
  <si>
    <t>S</t>
  </si>
  <si>
    <t>O</t>
  </si>
  <si>
    <t>Soupis prací objektu</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</si>
  <si>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</si>
  <si>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</si>
  <si>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</si>
  <si>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</si>
  <si>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</si>
  <si>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</si>
  <si>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</si>
  <si>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</si>
  <si>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</si>
  <si>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</si>
  <si>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</si>
  <si>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</si>
  <si>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</si>
  <si>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</si>
  <si>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</si>
  <si>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</si>
  <si>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</si>
  <si>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</si>
  <si>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</si>
  <si>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</si>
  <si>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</si>
  <si>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</si>
  <si>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</si>
  <si>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01-13-01</t>
  </si>
  <si>
    <t>SD</t>
  </si>
  <si>
    <t>7</t>
  </si>
  <si>
    <t>Silnoproud</t>
  </si>
  <si>
    <t>P</t>
  </si>
  <si>
    <t>1</t>
  </si>
  <si>
    <t>029113</t>
  </si>
  <si>
    <t>OSTATNÍ POŽADAVKY - GEODETICKÉ ZAMĚŘENÍ - CELKY</t>
  </si>
  <si>
    <t>KUS</t>
  </si>
  <si>
    <t>2019_OTSKP</t>
  </si>
  <si>
    <t>PP</t>
  </si>
  <si>
    <t>VV</t>
  </si>
  <si>
    <t>Viz dokumentace č. 1-16</t>
  </si>
  <si>
    <t>TS</t>
  </si>
  <si>
    <t>zahrnuje veškeré náklady spojené s objednatelem požadovanými pracemi</t>
  </si>
  <si>
    <t>11130</t>
  </si>
  <si>
    <t>SEJMUTÍ DRNU</t>
  </si>
  <si>
    <t>M2</t>
  </si>
  <si>
    <t>včetně vodorovné dopravy  a uložení na skládku</t>
  </si>
  <si>
    <t>13293A</t>
  </si>
  <si>
    <t>HLOUBENÍ RÝH ŠÍŘ DO 2M PAŽ I NEPAŽ TŘ. III - BEZ DOPRAVY</t>
  </si>
  <si>
    <t>M3</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</si>
  <si>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</si>
  <si>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4</t>
  </si>
  <si>
    <t>17411</t>
  </si>
  <si>
    <t>ZÁSYP JAM A RÝH ZEMINOU SE ZHUTNĚNÍM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</si>
  <si>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</si>
  <si>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5</t>
  </si>
  <si>
    <t>18214</t>
  </si>
  <si>
    <t>ÚPRAVA POVRCHŮ SROVNÁNÍM ÚZEMÍ V TL DO 0,25M</t>
  </si>
  <si>
    <t>položka zahrnuje srovnání výškových rozdílů terénu</t>
  </si>
  <si>
    <t>6</t>
  </si>
  <si>
    <t>18241</t>
  </si>
  <si>
    <t>ZALOŽENÍ TRÁVNÍKU RUČNÍM VÝSEVEM</t>
  </si>
  <si>
    <t>Zahrnuje dodání předepsané travní směsi, její výsev na ornici, zalévání, první pokosení, to vše bez ohledu na sklon terénu</t>
  </si>
  <si>
    <t>501101</t>
  </si>
  <si>
    <t>ZŘÍZENÍ KONSTRUKČNÍ VRSTVY TĚLESA ŽELEZNIČNÍHO SPODKU ZE ŠTĚRKODRTI NOVÉ</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</si>
  <si>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vrstvy2. Položka neobsahuje: X3. Způsob měření:Měří se metr krychlový.</t>
  </si>
  <si>
    <t>8</t>
  </si>
  <si>
    <t>56419</t>
  </si>
  <si>
    <t>VOZOVKOVÉ VRSTVY Z ASFALTOCEMENT BETONU TL 100MM</t>
  </si>
  <si>
    <t>- dodání asfaltové směsi s vysokou mezerovitostí v požadované kvalitě  a tekuté malty specifického složení na bázi cementu- očištění podkladu- uložení směsi dle předepsaného technologického předpisu a zhutnění vrstvy v předepsané tloušťce, prolití nebo zavibrování výplňové malty- zřízení vrstvy bez rozlišení šířky, pokládání vrstvy po etapách, včetně pracovních spar a spojů- úpravu napojení, ukončení- úpravu dilatačních spar včetně předepsané výztuže- nezahrnuje postřiky, nátěry- nezahrnuje úpravu povrchu krytu</t>
  </si>
  <si>
    <t>9</t>
  </si>
  <si>
    <t>58251</t>
  </si>
  <si>
    <t>DLÁŽDĚNÉ KRYTY Z BETONOVÝCH DLAŽDIC DO LOŽE Z KAMENIVA</t>
  </si>
  <si>
    <t>- 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</si>
  <si>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10</t>
  </si>
  <si>
    <t>703752</t>
  </si>
  <si>
    <t>PROTIPOŽÁRNÍ UCPÁVKA STĚNOU/STROPEM, TL DO 50CM, DO EI 90 MIN.</t>
  </si>
  <si>
    <t>Položka obsahuje: Dodávku a montáž protipožární ucpávky vč. příslušenství a pomocného materiálu, vyhotovéní a dodání atestu. Dále obsahuje cenu za pom. mechanismy včetně všech ostatních vedlejších nákladů.</t>
  </si>
  <si>
    <t>11</t>
  </si>
  <si>
    <t>742431</t>
  </si>
  <si>
    <t>VEDENÍ DRÁŽNÍ IZOLOVANÉ VN, KONCOVKA VNITŘNÍ</t>
  </si>
  <si>
    <t>1. Položka obsahuje: – všechny práce spojené s úpravou kabelů pro montáž včetně veškerého příslušentsví2. Položka neobsahuje: X3. Způsob měření:Udává se počet kusů kompletní konstrukce nebo práce.</t>
  </si>
  <si>
    <t>12</t>
  </si>
  <si>
    <t>742571</t>
  </si>
  <si>
    <t>KABEL VN - JEDNOŽÍLOVÝ, 22-AXEKVC(V)E(Y) DO 70 MM2</t>
  </si>
  <si>
    <t>M</t>
  </si>
  <si>
    <t>1. Položka obsahuje: – manipulace a uložení kabelu (do země, chráničky, kanálu, na rošty, na TV a pod.)2. Položka neobsahuje: – příchytky, spojky, koncovky, chráničky apod.3. Způsob měření:Měří se metr délkový.</t>
  </si>
  <si>
    <t>13</t>
  </si>
  <si>
    <t>742E11</t>
  </si>
  <si>
    <t>IZOLOVANÝ ADAPTÉR PRO PŘIPOJENÍ DO IZOLOVANÉHO ROZVADĚČE, K TRANSFORMÁTORU DO 35 KV, SADA TŘÍ ŽIL, BEZ OMEZOVAČE PŘEPĚTÍ DO 70 MM2</t>
  </si>
  <si>
    <t>14</t>
  </si>
  <si>
    <t>742E21</t>
  </si>
  <si>
    <t>IZOLOVANÝ ADAPTÉR PRO PŘIPOJENÍ DO IZOLOVANÉHO ROZVADĚČE, K TRANSFORMÁTORU DO 35 KV, SADA TŘÍ ŽIL, S OMEZOVAČEM PŘEPĚTÍ DO 70 MM2</t>
  </si>
  <si>
    <t>15</t>
  </si>
  <si>
    <t>742H25</t>
  </si>
  <si>
    <t>KABEL NN ČTYŘ- A PĚTIŽÍLOVÝ AL S PLASTOVOU IZOLACÍ OD 150 DO 240 MM2</t>
  </si>
  <si>
    <t>16</t>
  </si>
  <si>
    <t>742L25</t>
  </si>
  <si>
    <t>UKONČENÍ DVOU AŽ PĚTIŽÍLOVÉHO KABELU KABELOVOU SPOJKOU OD 150 DO 240 MM2</t>
  </si>
  <si>
    <t>17</t>
  </si>
  <si>
    <t>742P17</t>
  </si>
  <si>
    <t>VYHLEDÁNÍ STÁVAJÍCÍHO KABELU (MĚŘENÍ, SONDA)</t>
  </si>
  <si>
    <t>1. Položka obsahuje: – vyhledání stávajícího kabelu vn/nn v obvodu žel. stanice, na trati vč. výkopu sondy a veškerého příslušenství2. Položka neobsahuje: X3. Způsob měření:Udává se počet kusů kompletní konstrukce nebo práce.</t>
  </si>
  <si>
    <t>18</t>
  </si>
  <si>
    <t>742Z21</t>
  </si>
  <si>
    <t>DEMONTÁŽ VENKOVNÍHO VEDENÍ VN (3X)</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</si>
  <si>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měření:Měří se metr délkový.</t>
  </si>
  <si>
    <t>19</t>
  </si>
  <si>
    <t>742Z23</t>
  </si>
  <si>
    <t>DEMONTÁŽ KABELOVÉHO VEDENÍ NN</t>
  </si>
  <si>
    <t>20</t>
  </si>
  <si>
    <t>742Z91</t>
  </si>
  <si>
    <t>DEMONTÁŽ - ODVOZ (NA LIKVIDACI ODPADŮ NEBO JINÉ URČENÉ MÍSTO)</t>
  </si>
  <si>
    <t>M3KM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</si>
  <si>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vytěženého v rostlém (původním) stavu nebo vybouraného materiálu a jednotlivých vzdáleností v kilometrech.</t>
  </si>
  <si>
    <t>21</t>
  </si>
  <si>
    <t>743F14</t>
  </si>
  <si>
    <t>SKŘÍŇ ELEKTROMĚROVÁ DO VÝKLENKU PRO NEPŘÍMÉ MĚŘENÍ PŘES 80 A DVOUSAZBOVÉ VČETNĚ VÝSTROJE</t>
  </si>
  <si>
    <t>1. Položka obsahuje: – instalaci vč. vybourání niky ve zdi pro skříň a kabely a zapravení zdiva, omítky a fasády po dokončené montáži – technický popis viz. projektová dokumentace2. Položka neobsahuje: X3. Způsob měření:Udává se počet kusů kompletní konstrukce nebo práce.</t>
  </si>
  <si>
    <t>22</t>
  </si>
  <si>
    <t>74435A</t>
  </si>
  <si>
    <t>ROZVADĚČ NN SKŘÍŇOVÝ OCELOPLECH.VYZBROJENÝ,DO IP 40,HLOUBKY OD 510 DO800 MM,ŠÍŘKY OD 810 DO 1000MM, VÝŠKY DO 2250MM-PŘÍVOD.POLE SE SLOŽITOU VÝZBROJÍ</t>
  </si>
  <si>
    <t>1. Položka obsahuje: – přípravu podkladu pro osazení vč. upevňovacího materiálu – veškerý podružný a pomocný materiál – provedení zkoušek, dodání předepsaných zkoušek, revizí a atestů – přístrojové vybavení ( jističe s dálkovým ovládáním, stykače, přípojnice, analyzátory sítě, PLC, zdroje pro pomocné obvody apod. )2. Položka neobsahuje:3. Způsob měření:Udává se počet kusů kompletní konstrukce nebo práce.</t>
  </si>
  <si>
    <t>23</t>
  </si>
  <si>
    <t>74435B</t>
  </si>
  <si>
    <t>ROZVADĚČ NN SKŘÍŇOVÝ OCELOPLECH.VYZBROJENÝ,DO IP 40,HLOUBKY OD 510 DO 800MM,ŠÍŘKY OD 810 DO 1000MM,VÝŠKY DO 2250MM-VÝVODNÍ POLE S JEDNODUCHOU VÝZBROJÍ - RZS</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</si>
  <si>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)2. Položka neobsahuje:3. Způsob měření:Udává se počet kusů kompletní konstrukce nebo práce.</t>
  </si>
  <si>
    <t>24</t>
  </si>
  <si>
    <t>74435C</t>
  </si>
  <si>
    <t>ROZVADĚČ NN SKŘÍŇOVÝ OCELOPLECH.VYZBROJENÝ,DO IP 40,HLOUBKY OD 510 DO 800MM,ŠÍŘKY OD 810 DO 1000MM,VÝŠKY DO 2250MM-VÝVODNÍ POLE SE SLOŽITOU VÝZBROJÍ</t>
  </si>
  <si>
    <t>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a stykačové kombinace, proudové chrániče, proudové reré, přípojnice,  apod. )2. Položka neobsahuje:3. Způsob měření:Udává se počet kusů kompletní konstrukce nebo práce.</t>
  </si>
  <si>
    <t>25</t>
  </si>
  <si>
    <t>74435D</t>
  </si>
  <si>
    <t>ROZVADĚČ NN SKŘÍŇOVÝ OCELOPLECH.VYZBROJENÝ,KOMPENZACE, DO IP 40,HLOUBKY OD 510 DO 800 MM,ŠÍŘKY OD 1010 DO 1200MM,VÝŠKY DO 2250MM-PŘÍVOD.POLE S JEDNODUCH.VÝZBROJÍ</t>
  </si>
  <si>
    <t>1. Položka obsahuje: – přípravu podkladu pro osazení vč. upevňovacího materiálu – veškerý podružný a pomocný materiál – provedení zkoušek, dodání předepsaných zkoušek, revizí a atestů – přístrojové vybavení ( jističe, stykače, přípojnice apod. )2. Položka neobsahuje:3. Způsob měření:Udává se počet kusů kompletní konstrukce nebo práce.</t>
  </si>
  <si>
    <t>26</t>
  </si>
  <si>
    <t>744Z01</t>
  </si>
  <si>
    <t>DEMONTÁŽ ROZVODNICE NN</t>
  </si>
  <si>
    <t>1. Položka obsahuje: – všechny náklady na demontáž stávajícího zařízení se všemi pomocnými doplňujícími úpravami pro jeho likvidaci – naložení vybouraného materiálu na dopravní prostředek2. Položka neobsahuje: – odvoz vybouraného materiálu – poplatek za likvidaci odpadů (nacení se dle SSD 0)3. Způsob měření:Udává se počet kusů kompletní konstrukce nebo práce.</t>
  </si>
  <si>
    <t>27</t>
  </si>
  <si>
    <t>7451A2</t>
  </si>
  <si>
    <t>MODULÁRNÍ ROZVADĚČ 3-F DO UN 25KV, 630A, DO 20KA/1S, ŽIVÉ ČÁSTI A SPÍNACÍ PRVKY BEZ IZOLACE PLYNU SF6, KABELOVÉ POLE S ODPÍNAČEM</t>
  </si>
  <si>
    <t>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</si>
  <si>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28</t>
  </si>
  <si>
    <t>7451A3</t>
  </si>
  <si>
    <t>MODULÁRNÍ ROZVADĚČ 3-F DO UN 25KV, 630A, DO 20KA/1S, ŽIVÉ ČÁSTI A SPÍNACÍ PRVKY BEZ IZOLACE PLYNU SF6, TRANSFORMÁTOROVÉ POLE S POJISTKOVÝM ODPÍNAČEM</t>
  </si>
  <si>
    <t>29</t>
  </si>
  <si>
    <t>7451C1</t>
  </si>
  <si>
    <t>PŘÍPRAVA PRO MONTÁŽ SVODIČŮ PŘEPĚTÍ DO UN 38,5KV AC NA KABELOVÝCH KONCOVKÁCH ROZVADĚČE VN</t>
  </si>
  <si>
    <t>Položka obsahuje : Dodávku a montáž zařízení včetně dovozu a manipulace se zařízením, uvedení zařízení do provozu včetně předepsaných zkoušek a výchozí revize, výrobní dokumentaci zařízení. Dále obsahuje cenu včetně všech ostatních vedlejších nákladů.</t>
  </si>
  <si>
    <t>30</t>
  </si>
  <si>
    <t>745432</t>
  </si>
  <si>
    <t>TRANSFORMÁTOR 3-F, 22/0,4 KV, OLEJOVÝ HERMETIZOVANÝ PŘES 160 DO 400 KVA</t>
  </si>
  <si>
    <t>1. Položka obsahuje: – veškerý podružný, pomocný a upevňovací materiál – technický popis viz. projektová dokumentace – uvedení do provozu, předepsané zkoušky, revize a atesty2. Položka neobsahuje: X3. Způsob měření:Udává se počet kusů kompletní konstrukce nebo práce.</t>
  </si>
  <si>
    <t>31</t>
  </si>
  <si>
    <t>745803</t>
  </si>
  <si>
    <t>TLUMIČ VIBRACÍ TRANSFORMÁTORU (PODLOŽKY POD KOLEČKA Z ANTIVIBRAČNÍ HMOTY)</t>
  </si>
  <si>
    <t>1. Položka obsahuje: – veškeré příslušenství2. Položka neobsahuje: X3. Způsob měření:Udává se počet kusů kompletní konstrukce nebo práce.</t>
  </si>
  <si>
    <t>32</t>
  </si>
  <si>
    <t>745804</t>
  </si>
  <si>
    <t>ZARÁŽKA KOLEČEK TRANSFORMÁTORU</t>
  </si>
  <si>
    <t>33</t>
  </si>
  <si>
    <t>745806</t>
  </si>
  <si>
    <t>PŘENOSNÁ KLADKA PRO ZATAHOVÁNÍ TRANSFORMÁTORU NA STANOVIŠTĚ</t>
  </si>
  <si>
    <t>34</t>
  </si>
  <si>
    <t>745807</t>
  </si>
  <si>
    <t>NÁSTAVNÉ KOLEJNICE PRO ZATAHOVÁNÍ TRANSFORMÁTORU VVN/VN</t>
  </si>
  <si>
    <t>35</t>
  </si>
  <si>
    <t>745922</t>
  </si>
  <si>
    <t>TRAFOSTANICE TYPOVÁ KIOSKOVÁ BETONOVÁ 22/0,4 KV DO 2X630 KVA</t>
  </si>
  <si>
    <t>1. Položka obsahuje: – kompletní konstrukci trafostanice vč. elektroinstalace a vnitřního uzemnění, hromosvodu, montáž a usazení do připraveného terénu – technický popis viz. projektová dokumentace – uvedení do provozu, předepsané zkoušky, revize a atesty2. Položka neobsahuje: – zemní práce, transformátor, vnitřní rozvaděč a vnější uzemnění3. Způsob měření:Udává se počet kusů kompletní konstrukce nebo práce.</t>
  </si>
  <si>
    <t>36</t>
  </si>
  <si>
    <t>745Z23</t>
  </si>
  <si>
    <t>DEMONTÁŽ VN POJISTKOVÉHO SPODKU VČETNĚ POJISTKOVÝCH PATRON</t>
  </si>
  <si>
    <t>37</t>
  </si>
  <si>
    <t>745Z24</t>
  </si>
  <si>
    <t>DEMONTÁŽ VN SVODIČŮ PŘEPĚTÍ</t>
  </si>
  <si>
    <t>38</t>
  </si>
  <si>
    <t>745Z33</t>
  </si>
  <si>
    <t>DEMONTÁŽ TRANSFORMÁTORU VN/NN DO 160 KVA</t>
  </si>
  <si>
    <t>39</t>
  </si>
  <si>
    <t>745Z42</t>
  </si>
  <si>
    <t>DEMONTÁŽ SLOUPOVÉ/STOŽÁROVÉ TRAFOSTANICE</t>
  </si>
  <si>
    <t>40</t>
  </si>
  <si>
    <t>746742</t>
  </si>
  <si>
    <t>USMĚRŇOVAČ 3-F MODULÁRNÍ AC/DC PŘES 20 DO 60 A</t>
  </si>
  <si>
    <t>1. Položka obsahuje: – přípravu podkladu pro osazení, veškerý podružný, pomocný, připojovací a upevňovací materiál – technický popis viz. projektová dokumentace – uvedení do provozu, nastavení, seřízení, předepsané zkoušky, revize a atesty2. Položka neobsahuje: X3. Způsob měření:Udává se počet kusů kompletní konstrukce nebo práce.</t>
  </si>
  <si>
    <t>41</t>
  </si>
  <si>
    <t>746752</t>
  </si>
  <si>
    <t>USMĚRŇOVAČ 3-F SAMOSTATNĚ STOJÍCÍ AC/DC PŘES 60 DO 120 A</t>
  </si>
  <si>
    <t>42</t>
  </si>
  <si>
    <t>7467B1</t>
  </si>
  <si>
    <t>AKUMULÁTOR/BATERIE 24 V DC DO 150 AH</t>
  </si>
  <si>
    <t>43</t>
  </si>
  <si>
    <t>746Z34</t>
  </si>
  <si>
    <t>DEMONTÁŽE BETONOVÝCH ZÁKLADŮ</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</si>
  <si>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prostředek2. Položka neobsahuje: – odvoz vybouraného materiálu – poplatek za likvidaci odpadů (nacení se dle SSD 0)3. Způsob měření:Měří se metr krychlový.</t>
  </si>
  <si>
    <t>44</t>
  </si>
  <si>
    <t>747132</t>
  </si>
  <si>
    <t>UVEDENÍ DO PROVOZU TRANSFORMÁTORU OLEJOVÉHO VN/NN DO 1000 KVA</t>
  </si>
  <si>
    <t>1. Položka obsahuje: – cenu za kontrolu, revizi, seřízení a uvedení do provozu zařízení dle příslušných norem a předpisů, včetně vystavení protokolu2. Položka neobsahuje: X3. Způsob měření:Udává se počet kusů kompletní konstrukce nebo práce.</t>
  </si>
  <si>
    <t>45</t>
  </si>
  <si>
    <t>747213</t>
  </si>
  <si>
    <t>CELKOVÁ PROHLÍDKA, ZKOUŠENÍ, MĚŘENÍ A VYHOTOVENÍ VÝCHOZÍ REVIZNÍ ZPRÁVY, PRO OBJEM IN PŘES 500 DO 1000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</si>
  <si>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zprávy2. Položka neobsahuje: X3. Způsob měření:Udává se počet kusů kompletní konstrukce nebo práce.</t>
  </si>
  <si>
    <t>46</t>
  </si>
  <si>
    <t>747214</t>
  </si>
  <si>
    <t>CELKOVÁ PROHLÍDKA, ZKOUŠENÍ, MĚŘENÍ A VYHOTOVENÍ VÝCHOZÍ REVIZNÍ ZPRÁVY, PRO OBJEM IN - PŘÍPLATEK ZA KAŽDÝCH DALŠÍCH I ZAPOČATÝCH 500 TIS. KČ</t>
  </si>
  <si>
    <t>47</t>
  </si>
  <si>
    <t>747301</t>
  </si>
  <si>
    <t>PROVEDENÍ PROHLÍDKY A ZKOUŠKY PRÁVNICKOU OSOBOU, VYDÁNÍ PRŮKAZU ZPŮSOBILOSTI</t>
  </si>
  <si>
    <t>1. Položka obsahuje: – cenu za vyhotovení dokladu právnickou osobou o silnoproudých zařízeních a vydání průkazu způsobilosti2. Položka neobsahuje: X3. Způsob měření:Udává se počet kusů kompletní konstrukce nebo práce.</t>
  </si>
  <si>
    <t>48</t>
  </si>
  <si>
    <t>747423</t>
  </si>
  <si>
    <t>MĚŘENÍ KROKOVÉHO A DOTYKOVÉHO NAPĚTÍ ZEMNÍCÍ SÍTĚ DO 200 M2 PLOCHY</t>
  </si>
  <si>
    <t>1. Položka obsahuje: – cenu za měření dle příslušných norem a předpisů, včetně vystavení protokolu2. Položka neobsahuje: X3. Způsob měření:Udává se počet kusů kompletní konstrukce nebo práce.</t>
  </si>
  <si>
    <t>49</t>
  </si>
  <si>
    <t>747513</t>
  </si>
  <si>
    <t>ZKOUŠKY VODIČŮ A KABELŮ NN PRŮŘEZU ŽÍLY OD 4X150 DO 300 MM2</t>
  </si>
  <si>
    <t>1. Položka obsahuje: – cenu za provedení měření kabelu/ vodiče vč. vyhotovení protokolu2. Položka neobsahuje: X3. Způsob měření:Udává se počet kusů kompletní konstrukce nebo práce.</t>
  </si>
  <si>
    <t>50</t>
  </si>
  <si>
    <t>747531</t>
  </si>
  <si>
    <t>ZKOUŠKY VODIČŮ A KABELŮ VN ZVÝŠENÝM NAPĚTÍM DO 35 KV</t>
  </si>
  <si>
    <t>51</t>
  </si>
  <si>
    <t>747532</t>
  </si>
  <si>
    <t>ZKOUŠKY VODIČŮ A KABELŮ VN - PROVOZ MĚŘÍCÍHO VOZU PO DOBU ZKOUŠEK VN KABELŮ</t>
  </si>
  <si>
    <t>52</t>
  </si>
  <si>
    <t>747615</t>
  </si>
  <si>
    <t>MĚŘENÍ A NASTAVENÍ KOMPENZACE INDUKČNÍHO ODBĚRU STANICE</t>
  </si>
  <si>
    <t>1. Položka obsahuje: – cenu za měření dle příslušných norem a předpisů a nastavení kompenzace, včetně vystavení protokolu2. Položka neobsahuje: X3. Způsob měření:Udává se počet kusů kompletní konstrukce nebo práce.</t>
  </si>
  <si>
    <t>53</t>
  </si>
  <si>
    <t>747701</t>
  </si>
  <si>
    <t>DOKONČOVACÍ MONTÁŽNÍ PRÁCE NA ELEKTRICKÉM ZAŘÍZENÍ</t>
  </si>
  <si>
    <t>HOD</t>
  </si>
  <si>
    <t>1. Položka obsahuje: – cenu za práce spojené s uváděním zařízení do provozu, drobné montážní práce v rozvaděčích, koordinaci se zhotoviteli souvisejících zařízení apod.2. Položka neobsahuje: X3. Způsob měření:Udává se čas v hodinách.</t>
  </si>
  <si>
    <t>54</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</si>
  <si>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</si>
  <si>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</si>
  <si>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)2. Položka neobsahuje: X3. Způsob měření:Udává se čas v hodinách.</t>
  </si>
  <si>
    <t>55</t>
  </si>
  <si>
    <t>747703</t>
  </si>
  <si>
    <t>ZKUŠEBNÍ PROVOZ</t>
  </si>
  <si>
    <t>1. Položka obsahuje: – cenu za dobu kdy je zařízení po individálních zkouškách dáno do provozu s prokázáním technických a kvalitativních parametrů zařízení2. Položka neobsahuje: X3. Způsob měření:Udává se čas v hodinách.</t>
  </si>
  <si>
    <t>56</t>
  </si>
  <si>
    <t>747704</t>
  </si>
  <si>
    <t>ZAŠKOLENÍ OBSLUHY</t>
  </si>
  <si>
    <t>1. Položka obsahuje: – cenu za dobu kdy je s funkcí seznamována obsluha zařízení, včetně odevzdání dokumentace skutečného provedení2. Položka neobsahuje: X3. Způsob měření:Udává se čas v hodinách.</t>
  </si>
  <si>
    <t>57</t>
  </si>
  <si>
    <t>747705</t>
  </si>
  <si>
    <t>MANIPULACE NA ZAŘÍZENÍCH PROVÁDĚNÉ PROVOZOVATELEM</t>
  </si>
  <si>
    <t>1. Položka obsahuje: – cenu za manipulace na zařízeních prováděné provozovatelem nutných pro další práce zhotovitele na technologickém souboru2. Položka neobsahuje: X3. Způsob měření:Udává se čas v hodinách.</t>
  </si>
  <si>
    <t>58</t>
  </si>
  <si>
    <t>748111</t>
  </si>
  <si>
    <t>KOMPLETNÍ OSOBNÍ OCHRANNÉ PROSTŘEDKY A PRACOVNÍ POMŮCKY PRO TRAFOSTANICI</t>
  </si>
  <si>
    <t>1. Položka obsahuje: – dodávku a montáž kompletní sady osobních ochranných prostředků a pracovních pomůcek pro elektrickou stanici dle požadavku provozovatele a v intencích normy TNŽ 38 19812. Položka neobsahuje: X3. Způsob měření:Udává se počet kusů kompletní konstrukce nebo práce.</t>
  </si>
  <si>
    <t>59</t>
  </si>
  <si>
    <t>748134</t>
  </si>
  <si>
    <t>ZÁMEK PRO ZAJIŠTĚNÍ VYPNUTÉHO STAVU SPÍNAČE</t>
  </si>
  <si>
    <t>1. Položka obsahuje: – veškeré příslušenství pro montáž2. Položka neobsahuje: X3. Způsob měření:Udává se počet kusů kompletní konstrukce nebo práce.</t>
  </si>
  <si>
    <t>60</t>
  </si>
  <si>
    <t>748137</t>
  </si>
  <si>
    <t>HASICÍ PŘÍSTROJ S CO 2- 6 KG</t>
  </si>
  <si>
    <t>61</t>
  </si>
  <si>
    <t>748152</t>
  </si>
  <si>
    <t>PLAKÁT "PRVNÍ POMOC"</t>
  </si>
  <si>
    <t>62</t>
  </si>
  <si>
    <t>748153</t>
  </si>
  <si>
    <t>PLAKÁT "TELEFONNÍ ČÍSLA"</t>
  </si>
  <si>
    <t>63</t>
  </si>
  <si>
    <t>748154</t>
  </si>
  <si>
    <t>PLAKÁT "SCHÉMA ZAŘÍZENÍ"</t>
  </si>
  <si>
    <t>64</t>
  </si>
  <si>
    <t>748241</t>
  </si>
  <si>
    <t>PÍSMENA A ČÍSLICE VÝŠKY DO 40 MM</t>
  </si>
  <si>
    <t>1. Položka obsahuje: – zhotovení nápisu barvou pomocí šablon vč. podružného materiálu, rozměření, dodání barvya ředidla2. Položka neobsahuje: X3. Způsob měření:Udává se počet kusů kompletní konstrukce nebo práce.</t>
  </si>
  <si>
    <t>65</t>
  </si>
  <si>
    <t>748242</t>
  </si>
  <si>
    <t>PÍSMENA A ČÍSLICE VÝŠKY PŘES 40 DO 100 MM</t>
  </si>
  <si>
    <t>66</t>
  </si>
  <si>
    <t>74A150</t>
  </si>
  <si>
    <t>ODVOZ ZEMINY Z VÝKOPU (NA LIKVIDACI ODPADŮ NEBO JINÉ URČENÉ MÍSTO)</t>
  </si>
  <si>
    <t>1. Položka obsahuje: – odvoz jakýmkoliv dopravním prostředkem a složení – případné překládky na trase2. Položka neobsahuje: – naložení vybouraného materiálu na dopravní prostředek (je zahrnuto ve zdrojové položce) – poplatky za likvidaci odpadů3. Způsob měření:Výměra je součtem součinů metrů krychlových vytěženého v rostlém (původním) stavu nebo vybouraného materiálu a jednotlivých vzdáleností v kilometrech.</t>
  </si>
  <si>
    <t>67</t>
  </si>
  <si>
    <t>91731</t>
  </si>
  <si>
    <t>ZÁHONOVÉ OBRUBY BETON MONOLIT</t>
  </si>
  <si>
    <t>Položka zahrnuje:dodání betonové směsi požadované kvality a její položení ve tvaru předepsaném zadávací dokumentacíošetření a ochranu betonuzřízení pracovních a dilatačních spar včetně jejich výplně</t>
  </si>
  <si>
    <t xml:space="preserve">  PS 01-14-03</t>
  </si>
  <si>
    <t>Žst. Holešov, místní kabelizace</t>
  </si>
  <si>
    <t>PS 01-14-03</t>
  </si>
  <si>
    <t>015</t>
  </si>
  <si>
    <t>Poplatky za likvidaci odpadů</t>
  </si>
  <si>
    <t>R015111</t>
  </si>
  <si>
    <t>POPLATKY ZA LIKVIDACI ODPADŮ NEKONTAMINOVANÝCH VČETNĚ DOPRAVY NA SKLÁDKU A VEŠKERÉ MANIPULACE - 17 05 04 VYTĚŽENÉ ZEMINY A HORNINY - I. TŘÍDA TĚŽITELNOSTI</t>
  </si>
  <si>
    <t>T</t>
  </si>
  <si>
    <t>Položku NENACEŇOVAT v rámci výběrového řízení na zhotovení stavby, viz SO 90-90</t>
  </si>
  <si>
    <t>12*1</t>
  </si>
  <si>
    <t>1. Položka obsahuje: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</si>
  <si>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R015621</t>
  </si>
  <si>
    <t>POPLATKY ZA LIKVIDACI ODPADŮ NEBEZPEČNÝCH VČETNĚ DOPRAVY NA SKLÁDKU A VEŠKERÉ MANIPULACE- KABELY S PLASTOVOU IZOLACÍ</t>
  </si>
  <si>
    <t>0,020</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</si>
  <si>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</si>
  <si>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Přípravné práce</t>
  </si>
  <si>
    <t>20x0,5</t>
  </si>
  <si>
    <t>Odkopávky a prokopávky</t>
  </si>
  <si>
    <t>12110</t>
  </si>
  <si>
    <t>SEJMUTÍ ORNICE NEBO LESNÍ PŮDY</t>
  </si>
  <si>
    <t>položka zahrnuje sejmutí ornice bez ohledu na tloušťku vrstvy a její vodorovnou dopravunezahrnuje uložení na trvalou skládku</t>
  </si>
  <si>
    <t>Hloubené vykopávky/ Hloubení</t>
  </si>
  <si>
    <t>13193</t>
  </si>
  <si>
    <t>HLOUBENÍ JAM ZAPAŽ I NEPAŽ TŘ III</t>
  </si>
  <si>
    <t>2*0,5</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</si>
  <si>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</si>
  <si>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13293</t>
  </si>
  <si>
    <t>HLOUBENÍ RÝH ŠÍŘ DO 2M PAŽ I NEPAŽ TŘ. III</t>
  </si>
  <si>
    <t>280*0,35*0,8</t>
  </si>
  <si>
    <t>132936</t>
  </si>
  <si>
    <t>HLOUBENÍ RÝH ŠÍŘ DO 2M PAŽ I NEPAŽ TŘ. III, ODVOZ DO 12KM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</si>
  <si>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</si>
  <si>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Ražení a protlačování</t>
  </si>
  <si>
    <t>14173</t>
  </si>
  <si>
    <t>PROTLAČOVÁNÍ POTRUBÍ Z PLAST HMOT DN DO 200MM</t>
  </si>
  <si>
    <t>8*1</t>
  </si>
  <si>
    <t>položka zahrnuje dodávku protlačovaného potrubí a veškeré pomocné práce (startovací zařízení, startovací a cílová jáma, opěrné a vodící bloky a pod.)</t>
  </si>
  <si>
    <t>Konstrukce zemni</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</si>
  <si>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</si>
  <si>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R02960</t>
  </si>
  <si>
    <t>OSTATNÍ POŽADAVKY - ODBORNÝ DOZOR SPRÁVCE</t>
  </si>
  <si>
    <t>2*8</t>
  </si>
  <si>
    <t>zahrnuje veškeré náklady spojené s objednatelem požadovaným dozorem</t>
  </si>
  <si>
    <t>Povrchové úpravy terénu</t>
  </si>
  <si>
    <t>18215</t>
  </si>
  <si>
    <t>ÚPRAVA POVRCHŮ SROVNÁNÍM ÚZEMÍ V TL DO 0,50M</t>
  </si>
  <si>
    <t>280*0,5</t>
  </si>
  <si>
    <t>18234</t>
  </si>
  <si>
    <t>ROZPROSTŘENÍ ORNICE V ROVINĚ V TL DO 0,25M</t>
  </si>
  <si>
    <t>7/0,2</t>
  </si>
  <si>
    <t>položka zahrnuje:nutné přemístění ornice z dočasných skládek vzdálených do 50mrozprostření ornice v předepsané tloušťce v rovině a ve svahu do 1:5</t>
  </si>
  <si>
    <t>70</t>
  </si>
  <si>
    <t>Všeobecné práce pro silnoproud a slaboproud</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</si>
  <si>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</si>
  <si>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</si>
  <si>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</si>
  <si>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</si>
  <si>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</si>
  <si>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</si>
  <si>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</si>
  <si>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</si>
  <si>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280</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</si>
  <si>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</si>
  <si>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709110</t>
  </si>
  <si>
    <t>PROVIZORNÍ ZAJIŠTĚNÍ KABELU VE VÝKOPU</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</si>
  <si>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</si>
  <si>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709210</t>
  </si>
  <si>
    <t>KŘIŽOVATKA KABELOVÝCH VEDENÍ SE STÁVAJÍCÍ INŽENÝRSKOU SÍTÍ (KABELEM, POTRUBÍM APOD.)</t>
  </si>
  <si>
    <t>74</t>
  </si>
  <si>
    <t>741911</t>
  </si>
  <si>
    <t>UZEMŇOVACÍ VODIČ V ZEMI FEZN DO 120 MM2</t>
  </si>
  <si>
    <t>1. Položka obsahuje: – přípravu podkladu pro osazení – měření, dělení, spojování, tvarování – ochranný nátěr spojů a při průchodu vodiče nad terén apod. dle příslušných norem2. Položka neobsahuje: – zemní práce – ochranu vodiče - chráničky apod.3. Způsob měření:Měří se metr délkový.</t>
  </si>
  <si>
    <t>741C01</t>
  </si>
  <si>
    <t>EKVIPOTENCIÁLNÍ PŘÍPOJNICE</t>
  </si>
  <si>
    <t>1. Položka obsahuje: – veškeré práce a materiál obsažený v názvu položky2. Položka neobsahuje: X3. Způsob měření:Udává se počet kusů kompletní konstrukce nebo práce.</t>
  </si>
  <si>
    <t>741C02</t>
  </si>
  <si>
    <t>UZEMŇOVACÍ SVORKA</t>
  </si>
  <si>
    <t>741C04</t>
  </si>
  <si>
    <t>OCHRANNÉ POSPOJOVÁNÍ CU VODIČEM DO 16 MM2</t>
  </si>
  <si>
    <t>6+1</t>
  </si>
  <si>
    <t>1. Položka obsahuje: – připojení zařízení vodičem do Cu 16mm2 k zemnícímu vodiči délky do 2m vč. ukončení2. Položka neobsahuje: X3. Způsob měření:Udává se počet kusů kompletní konstrukce nebo práce.</t>
  </si>
  <si>
    <t>742F12</t>
  </si>
  <si>
    <t>KABEL NN NEBO VODIČ JEDNOŽÍLOVÝ CU S PLASTOVOU IZOLACÍ OD 4 DO 16 MM2</t>
  </si>
  <si>
    <t>7*10</t>
  </si>
  <si>
    <t>75I</t>
  </si>
  <si>
    <t>Úložná vedení</t>
  </si>
  <si>
    <t>75I211</t>
  </si>
  <si>
    <t>KABEL ZEMNÍ DVOUPLÁŠŤOVÝ BEZ PANCÍŘE PRŮMĚRU ŽÍLY 0,6 MM DO 5XN</t>
  </si>
  <si>
    <t>KMČTYŘKA</t>
  </si>
  <si>
    <t>(110*3+78*5)/1000</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</si>
  <si>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měření:Dodávka  a montáž specifikované kabelizace se měří v délce udané v kmčtyřkách.</t>
  </si>
  <si>
    <t>75I212</t>
  </si>
  <si>
    <t>KABEL ZEMNÍ DVOUPLÁŠŤOVÝ BEZ PANCÍŘE PRŮMĚRU ŽÍLY 0,6 MM DO 25XN</t>
  </si>
  <si>
    <t>(75*15)/1000</t>
  </si>
  <si>
    <t>75I21X</t>
  </si>
  <si>
    <t>KABEL ZEMNÍ DVOUPLÁŠŤOVÝ BEZ PANCÍŘE PRŮMĚRU ŽÍLY 0,6 MM - MONTÁŽ</t>
  </si>
  <si>
    <t>110+78+75</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</si>
  <si>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měření:Práce specifikovaného se měří délce kabelizace udané v metrech.</t>
  </si>
  <si>
    <t>75I311</t>
  </si>
  <si>
    <t>KABEL ZEMNÍ DVOUPLÁŠŤOVÝ S PANCÍŘEM PRŮMĚRU ŽÍLY 0,6 MM DO 5XN</t>
  </si>
  <si>
    <t>(429*3)/1000</t>
  </si>
  <si>
    <t>75I31X</t>
  </si>
  <si>
    <t>KABEL ZEMNÍ DVOUPLÁŠŤOVÝ S PANCÍŘEM PRŮMĚRU ŽÍLY 0,6 MM - MONTÁŽ</t>
  </si>
  <si>
    <t>429</t>
  </si>
  <si>
    <t>75I811</t>
  </si>
  <si>
    <t>KABEL OPTICKÝ SINGLEMODE DO 12 VLÁKEN</t>
  </si>
  <si>
    <t>KMVLÁKNO</t>
  </si>
  <si>
    <t>(214+164+155+95+267)*12/1000</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</si>
  <si>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materiálů2. Položka neobsahuje: X3. Způsob měření:Dodávka a montáž specifikované kabelizace se měří v délce udané v kmvláknech.</t>
  </si>
  <si>
    <t>75I81X</t>
  </si>
  <si>
    <t>KABEL OPTICKÝ SINGLEMODE - MONTÁŽ</t>
  </si>
  <si>
    <t>214+164+155+95+267</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</si>
  <si>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materiálů2. Položka neobsahuje: X3. Způsob měření:Práce specifikovaného se měří délce kabelizace udané v metrech.</t>
  </si>
  <si>
    <t>75I841</t>
  </si>
  <si>
    <t>KABEL OPTICKÝ - REZERVA DO 500 MM</t>
  </si>
  <si>
    <t>1+1</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</si>
  <si>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</si>
  <si>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75I84X</t>
  </si>
  <si>
    <t>KABEL OPTICKÝ - REZERVA DO 500 MM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</si>
  <si>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</si>
  <si>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75I911</t>
  </si>
  <si>
    <t>OPTOTRUBKA HDPE PRŮMĚRU DO 40 MM</t>
  </si>
  <si>
    <t>179+78+75+75+114+135+75+247</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</si>
  <si>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</si>
  <si>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75I91X</t>
  </si>
  <si>
    <t>OPTOTRUBKA HDPE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</si>
  <si>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</si>
  <si>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</si>
  <si>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</si>
  <si>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</si>
  <si>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</si>
  <si>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</si>
  <si>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</si>
  <si>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</si>
  <si>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75IA51</t>
  </si>
  <si>
    <t>OPTOTRUBKOVÁ KONCOVKA PRŮMĚRU DO 40 MM</t>
  </si>
  <si>
    <t>3*2</t>
  </si>
  <si>
    <t>2.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</si>
  <si>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75IA5X</t>
  </si>
  <si>
    <t>OPTOTRUBKOVÁ KONCOVKA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</si>
  <si>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</si>
  <si>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75IA71</t>
  </si>
  <si>
    <t>OPTOTRUBKOVÁ PRŮCHODKA PRŮMĚRU DO 40 MM</t>
  </si>
  <si>
    <t>5*2</t>
  </si>
  <si>
    <t>75IA7X</t>
  </si>
  <si>
    <t>OPTOTRUBKOVÁ PRŮCHODKA - MONTÁŽ</t>
  </si>
  <si>
    <t>75IE21</t>
  </si>
  <si>
    <t>SKŘÍŇ ROZVODNÁ DO 100 PÁRŮ</t>
  </si>
  <si>
    <t>75IE3X</t>
  </si>
  <si>
    <t>SKŘÍŇ ROZVODNÁ PŘES 100 PÁRŮ - MONTÁŽ</t>
  </si>
  <si>
    <t>75IEC1</t>
  </si>
  <si>
    <t>VENKOVNÍ TELEFONNÍ OBJEKT NA SLOUPKU</t>
  </si>
  <si>
    <t>1. Položka obsahuje: – dodávku specifikovaného bloku/zařízení včetně potřebného drobného montážního materiálu – dodávku souvisejícího příslušenství pro specifikovaný blok/zařízení – dopravu a skladování2. Položka neobsahuje: X3. Způsob měření:Udává se počet kusů kompletní konstrukce nebo práce.</t>
  </si>
  <si>
    <t>75IECX</t>
  </si>
  <si>
    <t>VENKOVNÍ TELEFONNÍ OBJEKT - MONTÁŽ</t>
  </si>
  <si>
    <t>75IECY</t>
  </si>
  <si>
    <t>VENKOVNÍ TELEFONNÍ OBJEKT - DEMONTÁŽ</t>
  </si>
  <si>
    <t>1+1+1</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</si>
  <si>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počet kusů kompletní konstrukce nebo práce.</t>
  </si>
  <si>
    <t>75IEE1</t>
  </si>
  <si>
    <t>OPTICKÝ ROZVADĚČ 19" PROVEDENÍ DO 12 VLÁKEN</t>
  </si>
  <si>
    <t>75IEE2</t>
  </si>
  <si>
    <t>OPTICKÝ ROZVADĚČ 19" PROVEDENÍ DO 24 VLÁKEN</t>
  </si>
  <si>
    <t>75IEEX</t>
  </si>
  <si>
    <t>OPTICKÝ ROZVADĚČ 19" PROVEDENÍ - MONTÁŽ</t>
  </si>
  <si>
    <t>1+2+4</t>
  </si>
  <si>
    <t>75IF21</t>
  </si>
  <si>
    <t>ROZPOJOVACÍ SVORKOVNICE 2/10, 2/8</t>
  </si>
  <si>
    <t>2+2+2+6</t>
  </si>
  <si>
    <t>75IF2X</t>
  </si>
  <si>
    <t>ROZPOJOVACÍ SVORKOVNICE 2/10, 2/8 - MONTÁŽ</t>
  </si>
  <si>
    <t>75IF31</t>
  </si>
  <si>
    <t>ZEMNÍCÍ SVORKOVNICE</t>
  </si>
  <si>
    <t>75IF3X</t>
  </si>
  <si>
    <t>ZEMNÍCÍ SVORKOVNICE - MONTÁŽ</t>
  </si>
  <si>
    <t>75IF41</t>
  </si>
  <si>
    <t>MONTÁŽNÍ RÁM DO 10+1</t>
  </si>
  <si>
    <t>1+1+2</t>
  </si>
  <si>
    <t>75IF5X</t>
  </si>
  <si>
    <t>MONTÁŽNÍ RÁM 15+1 - MONTÁŽ</t>
  </si>
  <si>
    <t>75IF91</t>
  </si>
  <si>
    <t>KONSTRUKCE DO SKŘÍNĚ 19" PRO UPEVNĚNÍ ZAŘÍZENÍ</t>
  </si>
  <si>
    <t>1*2</t>
  </si>
  <si>
    <t>75IF9X</t>
  </si>
  <si>
    <t>KONSTRUKCE DO SKŘÍNĚ 19" PRO UPEVNĚNÍ ZAŘÍZENÍ - MONTÁŽ</t>
  </si>
  <si>
    <t>75IFA1</t>
  </si>
  <si>
    <t>NOSNÍK BLESKOJISTEK</t>
  </si>
  <si>
    <t>1+1+1+1+3</t>
  </si>
  <si>
    <t>75IFAX</t>
  </si>
  <si>
    <t>NOSNÍK BLESKOJISTEK - MONTÁŽ</t>
  </si>
  <si>
    <t>75IFB1</t>
  </si>
  <si>
    <t>BLESKOJISTKA</t>
  </si>
  <si>
    <t>6+6+6+10+30</t>
  </si>
  <si>
    <t>75IFBX</t>
  </si>
  <si>
    <t>BLESKOJISTKA - MONTÁŽ</t>
  </si>
  <si>
    <t>75IH11</t>
  </si>
  <si>
    <t>UKONČENÍ KABELU CELOPLASTOVÉHO BEZ PANCÍŘE DO 40 ŽIL</t>
  </si>
  <si>
    <t>2x2</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</si>
  <si>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</si>
  <si>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75IH12</t>
  </si>
  <si>
    <t>UKONČENÍ KABELU CELOPLASTOVÉHO BEZ PANCÍŘE DO 100 ŽIL</t>
  </si>
  <si>
    <t>1x2</t>
  </si>
  <si>
    <t>75IH21</t>
  </si>
  <si>
    <t>UKONČENÍ KABELU CELOPLASTOVÝHO S PANCÍŘEM DO 40 ŽIL</t>
  </si>
  <si>
    <t>75IH61</t>
  </si>
  <si>
    <t>UKONČENÍ KABELU OPTICKÉHO DO 12 VLÁKEN</t>
  </si>
  <si>
    <t>5x2</t>
  </si>
  <si>
    <t>75IH91</t>
  </si>
  <si>
    <t>UKONČENÍ KABELU ŠTÍTEK KABELOVÝ - DODÁVKA</t>
  </si>
  <si>
    <t>18*1</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</si>
  <si>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</si>
  <si>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75IH9X</t>
  </si>
  <si>
    <t>UKONČENÍ KABELU ŠTÍTEK KABELOVÝ - MONTÁŽ</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</si>
  <si>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</si>
  <si>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</si>
  <si>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kusů, jeden kus odpovídá měřenému páru v kabelu.</t>
  </si>
  <si>
    <t>75IK11</t>
  </si>
  <si>
    <t>MĚŘENÍ OPTICKÉHO KABELU</t>
  </si>
  <si>
    <t>VLÁKNO</t>
  </si>
  <si>
    <t>12*5</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</si>
  <si>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</si>
  <si>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68</t>
  </si>
  <si>
    <t>75J911</t>
  </si>
  <si>
    <t>OPTICKÝ PATCHCORD MULTIMODE DO 5 M</t>
  </si>
  <si>
    <t>1. Položka obsahuje: – dodávku specifikované kabelizace včetně potřebného drobného montážního materiálu – dopravu a skladování2. Položka neobsahuje: X3. Způsob měření:Dodávka specifikované kabelizace se měří v délce udané v kusech.</t>
  </si>
  <si>
    <t>69</t>
  </si>
  <si>
    <t>75J92X</t>
  </si>
  <si>
    <t>OPTICKÝ PATCHCORD SINGLEMODE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</si>
  <si>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kusech.</t>
  </si>
  <si>
    <t>75JB13</t>
  </si>
  <si>
    <t>DATOVÝ ROZVADĚČ 19" 600X600 DO 47 U</t>
  </si>
  <si>
    <t>71</t>
  </si>
  <si>
    <t>75JB1X</t>
  </si>
  <si>
    <t>DATOVÝ ROZVADĚČ 19" 600X600 -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</si>
  <si>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</si>
  <si>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72</t>
  </si>
  <si>
    <t>75JB43</t>
  </si>
  <si>
    <t>DATOVÝ ROZVADĚČ 19" 800X800 DO 47 U</t>
  </si>
  <si>
    <t>73</t>
  </si>
  <si>
    <t>75JB4X</t>
  </si>
  <si>
    <t>DATOVÝ ROZVADĚČ 19" 800X800 - MONTÁŽ</t>
  </si>
  <si>
    <t>R001</t>
  </si>
  <si>
    <t>kabelová kniha</t>
  </si>
  <si>
    <t>1. Položka obsahuje: – zhotovení a tisk kabelové knihy dle standardů TÚDC ve 3 vyhotoveních</t>
  </si>
  <si>
    <t>75</t>
  </si>
  <si>
    <t>R75IEE1</t>
  </si>
  <si>
    <t>OPTICKÝ ROZVADĚČ NA DIN LiŠTU DO 12 VLÁKEN</t>
  </si>
  <si>
    <t>1+1+1+1</t>
  </si>
  <si>
    <t xml:space="preserve">  PS 01-14-04</t>
  </si>
  <si>
    <t>Žst. Holešov, přenosové zařízení</t>
  </si>
  <si>
    <t>PS 01-14-04</t>
  </si>
  <si>
    <t>Aktivní prvky TDS</t>
  </si>
  <si>
    <t>75M838</t>
  </si>
  <si>
    <t>PŘENOSOVÝ SYSTÉM, MPLS - DOPLNĚNÍ 1GE SFP LH</t>
  </si>
  <si>
    <t>7*1</t>
  </si>
  <si>
    <t>75M83X</t>
  </si>
  <si>
    <t>PŘENOSOVÝ SYSTÉM, MPLS - MONTÁŽ</t>
  </si>
  <si>
    <t>Dle techn. zprávy a výkresov. příloh</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</si>
  <si>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</si>
  <si>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75M91X</t>
  </si>
  <si>
    <t>DATOVÁ INFRASTRUKTURA LAN, SWITCH ETHERNET L2 - MONTÁŽ</t>
  </si>
  <si>
    <t>9*1</t>
  </si>
  <si>
    <t>75M921</t>
  </si>
  <si>
    <t>DATOVÁ INFRASTRUKTURA LAN, PRŮMYSLOVÝ RINGSWITCH - L2 4X10/100 + 2XUPLINK</t>
  </si>
  <si>
    <t>75M927</t>
  </si>
  <si>
    <t>DATOVÁ INFRASTRUKTURA LAN, PRŮMYSLOVÝ RINGSWITCH - DOPLNĚNÍ 1GE SFP ZODOLNĚNÉ</t>
  </si>
  <si>
    <t>8*2</t>
  </si>
  <si>
    <t>75M936</t>
  </si>
  <si>
    <t>DATOVÁ INFRASTRUKTURA LAN, SWITCH ETHERNET L3 - DOPLNĚNÍ 1GE SFP LH</t>
  </si>
  <si>
    <t>(1*7)+(1*2)</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</si>
  <si>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</si>
  <si>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75M93X</t>
  </si>
  <si>
    <t>DATOVÁ INFRASTRUKTURA LAN, SWITCH ETHERNET L3 - MONTÁŽ</t>
  </si>
  <si>
    <t>(1*2)+(1*1)</t>
  </si>
  <si>
    <t>R001 75M923</t>
  </si>
  <si>
    <t>DATOVÁ INFRASTRUKTURA LAN, PRŮMYSLOVÝ RINGSWITCH - L2 16X10/100 + 2XUPLINK</t>
  </si>
  <si>
    <t>Napájení, kabeláže</t>
  </si>
  <si>
    <t>75J321</t>
  </si>
  <si>
    <t>KABEL SDĚLOVACÍ PRO STRUKTUROVANOU KABELÁŽ FTP/STP</t>
  </si>
  <si>
    <t>KMPÁR</t>
  </si>
  <si>
    <t>1. Položka obsahuje: – dodávku specifikované kabelizace včetně potřebného drobného montážního materiálu – dopravu a skladování2. Položka neobsahuje: X3. Způsob měření:Dodávka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</si>
  <si>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</si>
  <si>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</si>
  <si>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kmpárech.</t>
  </si>
  <si>
    <t>75J921</t>
  </si>
  <si>
    <t>OPTICKÝ PATCHCORD SINGLEMODE DO 5 M</t>
  </si>
  <si>
    <t>75K233</t>
  </si>
  <si>
    <t>NAPÁJECÍ ZDROJ 48 V DC PŘES 10 A</t>
  </si>
  <si>
    <t>75K23X</t>
  </si>
  <si>
    <t>NAPÁJECÍ ZDROJ 48 V DC - MONTÁŽ</t>
  </si>
  <si>
    <t>2*1</t>
  </si>
  <si>
    <t>75K414</t>
  </si>
  <si>
    <t>MĚNIČ NAPĚTÍ (STŘÍDAČ) 48 V DC/230 V AC PŘES 1000 VA</t>
  </si>
  <si>
    <t>75K415</t>
  </si>
  <si>
    <t>MĚNIČ NAPĚTÍ (STŘÍDAČ) 48 V DC/230 V AC - DOPLNĚNÍ SNMP DOHLEDU</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</si>
  <si>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</si>
  <si>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75K416</t>
  </si>
  <si>
    <t>MĚNIČ NAPĚTÍ (STŘÍDAČ) 48 V DC/230 V AC - DOPLNĚNÍ BYPASSU</t>
  </si>
  <si>
    <t>75K41X</t>
  </si>
  <si>
    <t>MĚNIČ NAPĚTÍ (STŘÍDAČ) 48 V DC/230 V AC - MONTÁŽ</t>
  </si>
  <si>
    <t>75K511</t>
  </si>
  <si>
    <t>BATERIOVÉ VEDENÍ O PRŮŘEZU DO 16 MM2 - DODÁVKA</t>
  </si>
  <si>
    <t>2*13</t>
  </si>
  <si>
    <t>1. Položka obsahuje: – dodávku specifikované kabelizace včetně potřebného drobného montážního materiálu – dopravu a skladování2. Položka neobsahuje: X3. Způsob měření:Dodávka specifikované kabelizace se měří v délce udané v metrech.</t>
  </si>
  <si>
    <t>Skříně, konstrukce</t>
  </si>
  <si>
    <t>75J131</t>
  </si>
  <si>
    <t>NOSNÁ LIŠTA DIN</t>
  </si>
  <si>
    <t>1. Položka obsahuje: – dodávku specifikovaného bloku/zařízení včetně potřebného drobného montážního materiálu – dodávku souvisejícího příslušenství pro specifikovaný blok/zařízení – dopravu a skladování2. Položka neobsahuje: X3. Způsob měření:Dodávka specifikované kabelizace se měří v délce udané v metrech.</t>
  </si>
  <si>
    <t>75J13X</t>
  </si>
  <si>
    <t>NOSNÁ LIŠTA DIN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</si>
  <si>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metrů kompletní konstrukce nebo práce.</t>
  </si>
  <si>
    <t>75JA51</t>
  </si>
  <si>
    <t>ROZVADĚČ STRUKT. KABELÁŽE, ORGANIZAR-DODÁVKA</t>
  </si>
  <si>
    <t>75JA5X</t>
  </si>
  <si>
    <t>ROZVADĚČ STRUKT. KABELÁŽE, MONTÁŽ ORGANIZARU, PATCHPANELU</t>
  </si>
  <si>
    <t>Programování, zkoušky, měření  a technická pomoc TV</t>
  </si>
  <si>
    <t>R002 75M93X</t>
  </si>
  <si>
    <t>SWITCH ETHERNET L3 - ADRESACE, PROGRAMOVÁNÍ, ZAPOJENÍ POD DOHLED</t>
  </si>
  <si>
    <t>R003 75M83X</t>
  </si>
  <si>
    <t>PŘENOSOVÝ SYSTÉM, MPLS - ADRESACE, PROGRAMOVÁNÍ, ZAPOJENÍ POD DOHLED</t>
  </si>
  <si>
    <t>R004 75M91X</t>
  </si>
  <si>
    <t>DATOVÁ INFRASTRUKTURA LAN, SWITCH ETHERNET L2 - ADRESACE, PROGRAMOVÁNÍ, ZAPOJENÍ POD DOHLED</t>
  </si>
  <si>
    <t>R005 75M92X</t>
  </si>
  <si>
    <t>DATOVÁ INFRASTRUKTURA LAN, PRŮMYSLOVÝ RINGSWITCH - ADRESACE, PROGRAMOVÁNÍ, ZAPOJENÍ POD DOHLED</t>
  </si>
  <si>
    <t>75M914</t>
  </si>
  <si>
    <t>DATOVÁ INFRASTRUKTURA LAN, SWITCH ETHERNET L2 - 24X10/100 POE + 2XUPLINK</t>
  </si>
  <si>
    <t>1*1; Dle techn. zprávy a výkresov. příloh</t>
  </si>
  <si>
    <t>R006 75M83X</t>
  </si>
  <si>
    <t>PŘENOSOVÝ SYSTÉM, MPLS - KONFIGURACE STÁVAJÍCÍCH DOPLŇOVANÝCH PŘENOSOVÝCH UZLŮ</t>
  </si>
  <si>
    <t>75M816</t>
  </si>
  <si>
    <t>SWITCH ETHERNET L3 48 PORTŮ, OPTICKÉ ROZHRANÍ</t>
  </si>
  <si>
    <t>1. Položka obsahuje: – dodávku specifikovaného bloku/zařízení včetně potřebného drobného montážního materiálu – dodávku souvisejícího příslušenství pro specifikovaný blok/zařízení – dopravu a skladování2. Položka neobsahuje: X3. Zp</t>
  </si>
  <si>
    <t>742F42</t>
  </si>
  <si>
    <t>KABEL NN NEBO VODIČ JEDNOŽÍLOVÝ CU FLEXIBILNÍ OD 4 DO 16 MM2</t>
  </si>
  <si>
    <t>Technická specifikace položky odpovídá příslušné cenové soustavě</t>
  </si>
  <si>
    <t>742G11</t>
  </si>
  <si>
    <t>KABEL NN DVOU- A TŘÍŽÍLOVÝ CU S PLASTOVOU IZOLACÍ DO 2,5 MM2</t>
  </si>
  <si>
    <t>742G41</t>
  </si>
  <si>
    <t>KABEL NN DVOU- A TŘÍŽÍLOVÝ CU FLEXIBILNÍ DO 2,5 MM2</t>
  </si>
  <si>
    <t>742K12</t>
  </si>
  <si>
    <t>UKONČENÍ JEDNOŽÍLOVÉHO KABELU V ROZVADĚČI NEBO NA PŘÍSTROJI OD 4 DO 16 MM2</t>
  </si>
  <si>
    <t>KS</t>
  </si>
  <si>
    <t>742L11</t>
  </si>
  <si>
    <t>UKONČENÍ DVOU AŽ PĚTIŽÍLOVÉHO KABELU V ROZVADĚČI NEBO NA PŘÍSTROJI DO 2,5 MM2</t>
  </si>
  <si>
    <t>744</t>
  </si>
  <si>
    <t>Rozvaděče NN</t>
  </si>
  <si>
    <t>744612</t>
  </si>
  <si>
    <t>JISTIČ JEDNOPÓLOVÝ (10 KA) OD 4 DO 10 A</t>
  </si>
  <si>
    <t>2*3; Dle technické zprávy a výkresových příloh</t>
  </si>
  <si>
    <t>Technická specifikace položky odpovídá příslušné cenové soustavě.</t>
  </si>
  <si>
    <t>744613</t>
  </si>
  <si>
    <t>JISTIČ JEDNOPÓLOVÝ (10 KA) OD 13 DO 20 A</t>
  </si>
  <si>
    <t>2*6; Dle technické zprávy a výkresových příloh</t>
  </si>
  <si>
    <t>744652</t>
  </si>
  <si>
    <t>JISTIČ DC OD 4 DO 10 A</t>
  </si>
  <si>
    <t>2*2; Dle technické zprávy a výkresových příloh</t>
  </si>
  <si>
    <t>744653</t>
  </si>
  <si>
    <t>JISTIČ DC OD 13 DO 20 A</t>
  </si>
  <si>
    <t>4*2; Dle technické zprávy a výkresových příloh</t>
  </si>
  <si>
    <t>747</t>
  </si>
  <si>
    <t>Revize</t>
  </si>
  <si>
    <t>1*1; Dle technické zprávy a výkresových příloh</t>
  </si>
  <si>
    <t>4*1; Dle technické zprávy a výkresových příloh</t>
  </si>
  <si>
    <t>75E127</t>
  </si>
  <si>
    <t>CELKOVÁ PROHLÍDKA ZAŘÍZENÍ A VYHOTOVENÍ REVIZNÍ ZPRÁVY</t>
  </si>
  <si>
    <t>36*1; Dle technické zprávy a výkresových příloh</t>
  </si>
  <si>
    <t>R007 75JA5X</t>
  </si>
  <si>
    <t>ZÁSUVKOVÝ A JISTÍCÍ PANEL 3U/19", OSAZENÝ</t>
  </si>
  <si>
    <t>2*1; Dle technické zprávy a výkresových příloh</t>
  </si>
  <si>
    <t>75K631</t>
  </si>
  <si>
    <t>AKUMULÁTOROVÁ BATERIE DO 1000 VAH - DODÁVKA</t>
  </si>
  <si>
    <t>75K63X</t>
  </si>
  <si>
    <t>AKUMULÁTOROVÁ BATERIE DO 1000 VAH - MONTÁŽ</t>
  </si>
  <si>
    <t>748</t>
  </si>
  <si>
    <t>R008 75JA54</t>
  </si>
  <si>
    <t>POLICE DO 19" SKŘÍNĚ PEVNÁ S VYŠŠÍ ÚNOSNOSTÍ</t>
  </si>
  <si>
    <t>749</t>
  </si>
  <si>
    <t>Ostatní</t>
  </si>
  <si>
    <t>R009 74F332</t>
  </si>
  <si>
    <t>VÝKON ORGANIZAČNÍCH JEDNOTEK SPRÁVCE</t>
  </si>
  <si>
    <t>32*1;</t>
  </si>
  <si>
    <t>1. Položka obsahuje: – zajištění pracoviště správcem sděl. zařízení, zajištění přejezdů správcem sděl. zařízení vč. nájmu pracovníků nutných k výkonu2. Položka neobsahuje: X3. Způsob měření:Udává se čas v hodinách.</t>
  </si>
  <si>
    <t xml:space="preserve">  PS 01-14-05</t>
  </si>
  <si>
    <t>Žst. Holešov, sdělovací zařízení</t>
  </si>
  <si>
    <t>PS 01-14-05</t>
  </si>
  <si>
    <t>R015190</t>
  </si>
  <si>
    <t>POPLATKY ZA LIKVIDACI ODPADŮ NEKONTAMINOVANÝCH VČETNĚ DOPRAVY NA SKLÁDKU A VEŠKERÉ MANIPULACE - 17 02 03 PLASTY Z INTERIÉRŮ REKONSTRUOVANÝCH OBJEKTŮ</t>
  </si>
  <si>
    <t>1+1; Dle technické zprávy a výkresových příloh</t>
  </si>
  <si>
    <t>R015240</t>
  </si>
  <si>
    <t>POPLATKY ZA LIKVIDACI ODPADŮ NEKONTAMINOVANÝCH VČETNĚ DOPRAVY NA SKLÁDKU A VEŠKERÉ MANIPULACE- 20 03 99 ODPAD PODOBNÝ KOMUNÁLNÍMU ODPADU</t>
  </si>
  <si>
    <t>5*1; Dle technické zprávy a výkresových příloh</t>
  </si>
  <si>
    <t>R015310</t>
  </si>
  <si>
    <t>POPLATKY ZA LIKVIDACI ODPADŮ NEKONTAMINOVANÝCH VČETNĚ DOPRAVY NA SKLÁDKU A VEŠKERÉ MANIPULACE- 16 02 14 ELEKTROŠROT (VYŘAZENÁ EL. ZAŘÍZENÍ A PŘÍSTR. - AL, CU A VZ. KOVY)</t>
  </si>
  <si>
    <t>25*1; Dle technické zprávy a výkresových příloh</t>
  </si>
  <si>
    <t>702</t>
  </si>
  <si>
    <t>Průrazy</t>
  </si>
  <si>
    <t>702511</t>
  </si>
  <si>
    <t>PRŮRAZ ZDIVEM (PŘÍČKOU) ZDĚNÝM TLOUŠŤKY DO 45 CM</t>
  </si>
  <si>
    <t>10*1; Dle technické zprávy a výkresových příloh</t>
  </si>
  <si>
    <t>702521</t>
  </si>
  <si>
    <t>PRŮRAZ ZDIVEM (PŘÍČKOU) BETONOVÝM TLOUŠŤKY DO 45 CM</t>
  </si>
  <si>
    <t>3*1; Dle technické zprávy a výkresových příloh</t>
  </si>
  <si>
    <t>703</t>
  </si>
  <si>
    <t>Kabelové žlaby, chráničky</t>
  </si>
  <si>
    <t>703222</t>
  </si>
  <si>
    <t>KABELOVÝ ŽLAB NOSNÝ/DRÁTĚNÝ NEREZOVÝ VČETNĚ UPEVNĚNÍ A PŘÍSLUŠENSTVÍ SVĚTLÉ ŠÍŘKY PŘES 100 DO 250 MM</t>
  </si>
  <si>
    <t>3*10; Dle technické zprávy a výkresových příloh</t>
  </si>
  <si>
    <t>703223</t>
  </si>
  <si>
    <t>KABELOVÝ ŽLAB NOSNÝ/DRÁTĚNÝ NEREZOVÝ VČETNĚ UPEVNĚNÍ A PŘÍSLUŠENSTVÍ SVĚTLÉ ŠÍŘKY PŘES 250 DO 400 MM</t>
  </si>
  <si>
    <t>5*2; Dle technické zprávy a výkresových příloh</t>
  </si>
  <si>
    <t>703411</t>
  </si>
  <si>
    <t>ELEKTROINSTALAČNÍ TRUBKA PLASTOVÁ VČETNĚ UPEVNĚNÍ A PŘÍSLUŠENSTVÍ DN PRŮMĚRU DO 25 MM</t>
  </si>
  <si>
    <t>5*10; Dle technické zprávy a výkresových příloh</t>
  </si>
  <si>
    <t>703511</t>
  </si>
  <si>
    <t>ELEKTROINSTALAČNÍ LIŠTA ŠÍŘKY DO 30 MM</t>
  </si>
  <si>
    <t>703512</t>
  </si>
  <si>
    <t>ELEKTROINSTALAČNÍ LIŠTA ŠÍŘKY PŘES 30 DO 60 MM</t>
  </si>
  <si>
    <t>703513</t>
  </si>
  <si>
    <t>ELEKTROINSTALAČNÍ LIŠTA ŠÍŘKY PŘES 60 MM</t>
  </si>
  <si>
    <t>703754</t>
  </si>
  <si>
    <t>PROTIPOŽÁRNÍ UCPÁVKA PROSTUPU KABELOVÉHO PR. DO 110MM, DO EI 90 MIN.</t>
  </si>
  <si>
    <t>703755</t>
  </si>
  <si>
    <t>PROTIPOŽÁRNÍ UCPÁVKA PROSTUPU KABELOVÉHO PR. DO 200MM, DO EI 90 MIN.</t>
  </si>
  <si>
    <t>703756</t>
  </si>
  <si>
    <t>PROTIPOŽÁRNÍ TMEL ( TUBA - 1000ML ), DO EI 90 MIN.</t>
  </si>
  <si>
    <t>741</t>
  </si>
  <si>
    <t>Elektroinstalační materiál, uzemnění, hromosvod</t>
  </si>
  <si>
    <t>741121</t>
  </si>
  <si>
    <t>KRABICE (ROZVODKA) INSTALAČNÍ ODBOČNÁ PRÁZDNÁ</t>
  </si>
  <si>
    <t>742</t>
  </si>
  <si>
    <t>Silnoproudé rozvody</t>
  </si>
  <si>
    <t>15+35+30+20+40+10; Dle technické zprávy a výkresových příloh</t>
  </si>
  <si>
    <t>5+35+30+20+40+10+2*25; Dle technické zprávy a výkresových příloh</t>
  </si>
  <si>
    <t>742P13</t>
  </si>
  <si>
    <t>ZATAŽENÍ KABELU DO CHRÁNIČKY - KABEL DO 4 KG/M</t>
  </si>
  <si>
    <t>150*1; Dle technické zprávy a výkresových příloh</t>
  </si>
  <si>
    <t>742P15</t>
  </si>
  <si>
    <t>OZNAČOVACÍ ŠTÍTEK NA KABEL</t>
  </si>
  <si>
    <t>UKONČENÍ KABELU ŠTÍTEK KABELOVÝ</t>
  </si>
  <si>
    <t>75J</t>
  </si>
  <si>
    <t>Vnitřní rozvody</t>
  </si>
  <si>
    <t>75J223</t>
  </si>
  <si>
    <t>KABEL SDĚLOVACÍ PRO VNITŘNÍ POUŽITÍ DO 20 PÁRŮ PRŮMĚRU 0,8 MM</t>
  </si>
  <si>
    <t>(10+10+5)*20*0,001; Dle technické zprávy a výkresových příloh</t>
  </si>
  <si>
    <t>Technická specifikace položky odpovídá příslušné cenové soustavě původní položky</t>
  </si>
  <si>
    <t>75J23X</t>
  </si>
  <si>
    <t>KABEL SDĚLOVACÍ, MONTÁŽ A UPEVNĚNÍ</t>
  </si>
  <si>
    <t>200*1; Dle technické zprávy a výkresových příloh</t>
  </si>
  <si>
    <t>(24*20+30*10+20*25+24*10+20*3+15*10+2*35)*4*0,001; Dle technické zprávy a výkresových příloh</t>
  </si>
  <si>
    <t>1800*1; Dle technické zprávy a výkresových příloh</t>
  </si>
  <si>
    <t>75JA32</t>
  </si>
  <si>
    <t>ZÁSUVKA SDRUŽENNÁ NA OMÍTKU</t>
  </si>
  <si>
    <t>40*1; Dle technické zprávy a výkresových příloh</t>
  </si>
  <si>
    <t>75JA3X</t>
  </si>
  <si>
    <t>ZÁSUVKA SDRUŽENNÁ - MONTÁŽ</t>
  </si>
  <si>
    <t>9*1; Dle technické zprávy a výkresových příloh</t>
  </si>
  <si>
    <t>75JA53</t>
  </si>
  <si>
    <t>ROZVADĚČ STRUKT. KABELÁŽE, PATCHPANEL, 24 ZÁSUVEK, DODÁVKA</t>
  </si>
  <si>
    <t>75JA55</t>
  </si>
  <si>
    <t>ROZVADĚČ STRUKT. KABELÁŽE, PATCHPANEL, ZÁSUVKA RJ45, DODÁVKA, MONTÁŽ, UKONČ. KABELU</t>
  </si>
  <si>
    <t>24*4+10+10; Dle technické zprávy a výkresových příloh</t>
  </si>
  <si>
    <t>75L</t>
  </si>
  <si>
    <t>Hodinové zařízení</t>
  </si>
  <si>
    <t>75L211</t>
  </si>
  <si>
    <t>HLAVNÍ HODINY JEDNOLINKOVÉ</t>
  </si>
  <si>
    <t>75L21X</t>
  </si>
  <si>
    <t>HLAVNÍ HODINY - MONTÁŽ</t>
  </si>
  <si>
    <t>75L221</t>
  </si>
  <si>
    <t>PŘIJÍMAČ DCF</t>
  </si>
  <si>
    <t>75L226</t>
  </si>
  <si>
    <t>PŘÍSLUŠENSTVÍ HLAVNÍCH HODIN - MONTÁŽ</t>
  </si>
  <si>
    <t>75L231</t>
  </si>
  <si>
    <t>HODINY PODRUŽNÉ NEBO AUTONOMNÍ VNITŘNÍ RUČIČKOVÉ JEDNOSTRANNÉ DO 50 CM</t>
  </si>
  <si>
    <t>1+1+1+1+1+1; Dle technické zprávy a výkresových příloh</t>
  </si>
  <si>
    <t>75L241</t>
  </si>
  <si>
    <t>HODINY PODRUŽNÉ NEBO AUTONOMNÍ VENKOVNÍ RUČIČKOVÉ JEDNOSTRANNÉ DO 50 CM</t>
  </si>
  <si>
    <t>1+1+1; Dle technické zprávy a výkresových příloh</t>
  </si>
  <si>
    <t>75L24X</t>
  </si>
  <si>
    <t>HODINY PODRUŽNÉ NEBO AUTONOMNÍ VENKOVNÍ - MONTÁŽ</t>
  </si>
  <si>
    <t>75L251</t>
  </si>
  <si>
    <t>ZÁVĚS PRO PODRUŽNÉ HODINY RUČIČKOVÉ JEDNOSTRANNÉ DO 50 CM</t>
  </si>
  <si>
    <t>6*1; Dle technické zprávy a výkresových příloh</t>
  </si>
  <si>
    <t>75L25X</t>
  </si>
  <si>
    <t>ZÁVĚS PRO PODRUŽNÉ HODINY - MONTÁŽ</t>
  </si>
  <si>
    <t>75L267</t>
  </si>
  <si>
    <t>HODINOVÉ PŘÍSLUŠENSTVÍ - MONTÁŽ</t>
  </si>
  <si>
    <t>75L271</t>
  </si>
  <si>
    <t>PŘEZKOUŠENÍ, UVEDENÍ FUNKCÍ A NASTAVENÍ HODIN NA PŘESNÝ ČAS</t>
  </si>
  <si>
    <t>KOMPLET</t>
  </si>
  <si>
    <t>75L272</t>
  </si>
  <si>
    <t>PŘEZKOUŠENÍ, UVEDENÍ HODINOVÉHO ZAŘÍZENÍ DO PROVOZU</t>
  </si>
  <si>
    <t>75M</t>
  </si>
  <si>
    <t>Telefonie</t>
  </si>
  <si>
    <t>75M331</t>
  </si>
  <si>
    <t>DIGITÁLNÍ TELEFONIE A VOIP, TELEFONNÍ PŘÍSTOJ VOIP ZÁKLADNÍ - DODÁVKA</t>
  </si>
  <si>
    <t>75M33X</t>
  </si>
  <si>
    <t>DIGITÁLNÍ TELEFONIE A VOIP, TELEFONNÍ PŘÍSTOJ VOIP ZÁKLADNÍ - MONTÁŽ</t>
  </si>
  <si>
    <t>75O</t>
  </si>
  <si>
    <t>Záznamy, licence</t>
  </si>
  <si>
    <t>75OA83</t>
  </si>
  <si>
    <t>ZÁZNAM, LICENCE PRO ZÁZNAM JEDNOHO TELEFONNÍHO KANÁLU (FYZICKÝ KANÁL)</t>
  </si>
  <si>
    <t>75OA84</t>
  </si>
  <si>
    <t>ZÁZNAM, LICENCE PRO ZÁZNAM JEDNOHO VOIP KANÁLU</t>
  </si>
  <si>
    <t>75OA91</t>
  </si>
  <si>
    <t>ZÁZNAM, KAC - LICENCE PRO AKTIVACI 1 KANÁLU</t>
  </si>
  <si>
    <t>75OA92</t>
  </si>
  <si>
    <t>ZÁZNAM, KAC - LICENCE PRO AKTIVACI JEDNÉ PRACOVNÍ STANICE</t>
  </si>
  <si>
    <t xml:space="preserve">  PS 01-14-06</t>
  </si>
  <si>
    <t>Žst. Holešov, telefonní zapojovač</t>
  </si>
  <si>
    <t>PS 01-14-06</t>
  </si>
  <si>
    <t>10+10; Dle technické zprávy a výkresových příloh</t>
  </si>
  <si>
    <t>Kabely, vodiče</t>
  </si>
  <si>
    <t>10*2; Dle technické zprávy a výkresových příloh</t>
  </si>
  <si>
    <t>742J25</t>
  </si>
  <si>
    <t>SYKFY 20X2X0,5, KABEL SDĚLOVACÍ IZOLACE PVC</t>
  </si>
  <si>
    <t>25*2; Dle technické zprávy a výkresových příloh</t>
  </si>
  <si>
    <t>18*1; Dle technické zprávy a výkresových příloh</t>
  </si>
  <si>
    <t>75IF11</t>
  </si>
  <si>
    <t>SPOJOVACÍ SVORKOVNICE 2/10</t>
  </si>
  <si>
    <t>75IF1X</t>
  </si>
  <si>
    <t>SPOJOVACÍ SVORKOVNICE 2/10 - MONTÁŽ</t>
  </si>
  <si>
    <t>75IF4X</t>
  </si>
  <si>
    <t>MONTÁŽNÍ RÁM DO 10+1 - MONTÁŽ</t>
  </si>
  <si>
    <t>75K</t>
  </si>
  <si>
    <t>Napájecí zdroje</t>
  </si>
  <si>
    <t>75K222</t>
  </si>
  <si>
    <t>NAPÁJECÍ ZDROJ 24 V DC DO 10 A</t>
  </si>
  <si>
    <t>75K22X</t>
  </si>
  <si>
    <t>NAPÁJECÍ ZDROJ 24 V DC - MONTÁŽ</t>
  </si>
  <si>
    <t>75M111</t>
  </si>
  <si>
    <t>TELEFONNÍ PŘÍSTROJ MB - DODÁVKA</t>
  </si>
  <si>
    <t>75M11X</t>
  </si>
  <si>
    <t>TELEFONNÍ PŘÍSTROJ MB - MONTÁŽ</t>
  </si>
  <si>
    <t>75M11Y</t>
  </si>
  <si>
    <t>TELEFONNÍ PŘÍSTROJ MB - DEMONTÁŽ</t>
  </si>
  <si>
    <t>75M22X</t>
  </si>
  <si>
    <t>TELEFONNÍ ZAPOJOVAČ ANALOGOVÝ, ZAPOJOVAČ PŘES 10 OKRUHŮ - MONTÁŽ</t>
  </si>
  <si>
    <t>75M22Y</t>
  </si>
  <si>
    <t>TELEFONNÍ ZAPOJOVAČ ANALOGOVÝ, ZAPOJOVAČ PŘES 10 OKRUHŮ - DEMONTÁŽ</t>
  </si>
  <si>
    <t>75M262</t>
  </si>
  <si>
    <t>TELEFONNÍ ZAPOJOVAČ ANALOGOVÝ, NÁHRADNÍ ZAPOJOVAČ DO STOLU VÝPRAVČÍHO</t>
  </si>
  <si>
    <t>75M26X</t>
  </si>
  <si>
    <t>TELEFONNÍ ZAPOJOVAČ ANALOGOVÝ, NÁHRADNÍ ZAPOJOVAČ - MONTÁŽ</t>
  </si>
  <si>
    <t>75M421</t>
  </si>
  <si>
    <t>TELEFONNÍ ZAPOJOVAČ DIGITÁLNÍ, DISPEČERSKÝ TERMINÁL VOIP S DOTYKOVOU OBRAZOVKOU</t>
  </si>
  <si>
    <t>75M42X</t>
  </si>
  <si>
    <t>TELEFONNÍ ZAPOJOVAČ DIGITÁLNÍ, DISPEČERSKÝ TERMINÁL VOIP - MONTÁŽ</t>
  </si>
  <si>
    <t>75M431</t>
  </si>
  <si>
    <t>TELEFONNÍ ZAPOJOVAČ DIGITÁLNÍ, BRÁNA IP/MB</t>
  </si>
  <si>
    <t>75M432</t>
  </si>
  <si>
    <t>TELEFONNÍ ZAPOJOVAČ DIGITÁLNÍ, BRÁNA IP/PTSN</t>
  </si>
  <si>
    <t>75M43X</t>
  </si>
  <si>
    <t>TELEFONNÍ ZAPOJOVAČ DIGITÁLNÍ, BRÁNA - MONTÁŽ</t>
  </si>
  <si>
    <t>75M441</t>
  </si>
  <si>
    <t>TELEFONNÍ ZAPOJOVAČ DIGITÁLNÍ, ŘÍDÍCÍ ČÁSTI SÍTĚ CUCM SERVER</t>
  </si>
  <si>
    <t>75M442</t>
  </si>
  <si>
    <t>TELEFONNÍ ZAPOJOVAČ DIGITÁLNÍ, ŘÍDÍCÍ ČÁSTI SÍTĚ CUCM LICENCE</t>
  </si>
  <si>
    <t>75M44X</t>
  </si>
  <si>
    <t>TELEFONNÍ ZAPOJOVAČ DIGITÁLNÍ, ŘÍDÍCÍ ČÁSTI SÍTĚ - MONTÁŽ</t>
  </si>
  <si>
    <t>75M831</t>
  </si>
  <si>
    <t>ROUTER zapojovače ve funkci hlasové brány</t>
  </si>
  <si>
    <t>ROUTER - MONTÁŽ</t>
  </si>
  <si>
    <t>75MA11</t>
  </si>
  <si>
    <t>SDĚLOVACÍ TRANSFORMÁTOR NF 600:600 SE 4KV IZOLAČNÍ PEVNOSTÍ</t>
  </si>
  <si>
    <t>75MA1X</t>
  </si>
  <si>
    <t>SDĚLOVACÍ TRANSFORMÁTOR MONTÁŽ</t>
  </si>
  <si>
    <t>75OA82</t>
  </si>
  <si>
    <t>ZÁZNAM, ETHERNET KARTA PRO ZÁZNAM VOIP ZE SPAN PORTU (SINGLE ETHERNET PORT)</t>
  </si>
  <si>
    <t>75OA85</t>
  </si>
  <si>
    <t>ZÁZNAM, INTEGRACE S IP TTC TOUCHCALL / KONOS, SIGNALIZACE, UDÁLOSTI, TECHNICKÉ ZPRÁVY</t>
  </si>
  <si>
    <t>75OA8W</t>
  </si>
  <si>
    <t>ZÁZNAM, DOPLNĚNÍ</t>
  </si>
  <si>
    <t>75OA8X</t>
  </si>
  <si>
    <t>ZÁZNAM, MONTÁŽ</t>
  </si>
  <si>
    <t>75OA9W</t>
  </si>
  <si>
    <t>ZÁZNAM, KAC - DOPLNĚNÍ</t>
  </si>
  <si>
    <t>75OA9X</t>
  </si>
  <si>
    <t>ZÁZNAM, KAC - MONTÁŽ</t>
  </si>
  <si>
    <t>75OAA1</t>
  </si>
  <si>
    <t>ZÁZNAM, SLUŽBY - REKONFIGURACE A NASTAVENÍ REDAT®3 ZÁZNAMOVÁ JEDNOTKA</t>
  </si>
  <si>
    <t>75OAA2</t>
  </si>
  <si>
    <t>ZÁZNAM, SLUŽBY - MONTÁŽ A INSTALACE REDAT®3 ZÁZNAMOVÁ JEDNOTKA</t>
  </si>
  <si>
    <t>75OAA3</t>
  </si>
  <si>
    <t>ZÁZNAM, SLUŽBY - REKONFIGURACE A NASTAVENÍ REDAT®3 ZÁZNAMOVÁ JEDNOTKA DO KAC</t>
  </si>
  <si>
    <t>75OAA5</t>
  </si>
  <si>
    <t>ZÁZNAM, SLUŽBY - SLUŽBA PRO PŘIPOJENÍ ZÁZNAMOVÉHO ZAŘÍZENÍ JINÝCH VÝROBCŮ DO KAC</t>
  </si>
  <si>
    <t>75OAAX</t>
  </si>
  <si>
    <t>ZÁZNAM, SLUŽBY - MONTÁŽ</t>
  </si>
  <si>
    <t xml:space="preserve">  PS 01-14-08</t>
  </si>
  <si>
    <t>Žst. Holešov, EZS a LDP</t>
  </si>
  <si>
    <t>PS 01-14-08</t>
  </si>
  <si>
    <t>viz TZ</t>
  </si>
  <si>
    <t>Všeob_elektro</t>
  </si>
  <si>
    <t>viz technická zpráva</t>
  </si>
  <si>
    <t>1. Položka obsahuje:  
 – veškerý montážní a pomocný materiál  
 – pomocné mechanismy  
2. Položka neobsahuje:  
 X  
3. Způsob měření:  
Udává se počet kusů kompletní konstrukce nebo práce.</t>
  </si>
  <si>
    <t>703451</t>
  </si>
  <si>
    <t>ELEKTROINSTALAČNÍ TRUBKA S FUNKČNÍ ODOLNOSTÍ PŘI POŽÁRU VČETNĚ UPEVNĚNÍ A PŘÍSLUŠENSTVÍ DN PRŮMĚRU DO 25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</si>
  <si>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</si>
  <si>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1. Položka obsahuje:  
 – přípravu podkladu pro osazení  
2. Položka neobsahuje:  
 X  
3. Způsob měření:  
Měří se metr délkový.</t>
  </si>
  <si>
    <t>Slaboproud</t>
  </si>
  <si>
    <t>75M862R</t>
  </si>
  <si>
    <t>OPTOPŘEVODNÍK</t>
  </si>
  <si>
    <t>75O512</t>
  </si>
  <si>
    <t>EZS, SOFTWARE ÚSTŘEDNY</t>
  </si>
  <si>
    <t>EZS, ÚSTŘEDNA DO 96 ZÓN</t>
  </si>
  <si>
    <t>1. Položka obsahuje: – dodávku specifikovaného bloku/zařízení včetně potřebného drobného montážního materiálu – dodávku souvisejícího příslušenství pro specifikovaný blok/zařízení– dodávku akumulátoru do 18 Ah pro dobu zálohování min. 6 hodin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</si>
  <si>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75O51X</t>
  </si>
  <si>
    <t>EZS, ÚSTŘEDNA - MONTÁŽ</t>
  </si>
  <si>
    <t>75O543</t>
  </si>
  <si>
    <t>EZS, KLÁVESNICE - LCD DISPLEJ S VESTAVĚNOU BEZKONTAKTNÍ ČTEČKOU KARET</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</si>
  <si>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</si>
  <si>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75O54X</t>
  </si>
  <si>
    <t>EZS, KLÁVESNICE - MONTÁŽ</t>
  </si>
  <si>
    <t>75O551</t>
  </si>
  <si>
    <t>EZS, KONCENTRÁTOR 8 ZÓN + 4 PGM VÝSTUPY V PLASTOVÉM KRYTU</t>
  </si>
  <si>
    <t>75O554</t>
  </si>
  <si>
    <t>EZS, KONCENTRÁTOR 8 ZÓN + 4 PGM S POSILOVACÍM ZDROJEM V KOVOVÉM KRYTU</t>
  </si>
  <si>
    <t>1. Položka obsahuje: – dodávku specifikovaného bloku/zařízení včetně potřebného drobného montážního materiálu – dodávku souvisejícího příslušenství pro specifikovaný blok/zařízení– dodávku akumulátoru do 18 Ah pro dobu zálohování min. 6 hodin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nebo práce.</t>
  </si>
  <si>
    <t>75O55X</t>
  </si>
  <si>
    <t>EZS, KONCENTRÁTOR - MONTÁŽ</t>
  </si>
  <si>
    <t>75O561</t>
  </si>
  <si>
    <t>EZS, ROZVODNÁ KRABICE</t>
  </si>
  <si>
    <t>75O56X</t>
  </si>
  <si>
    <t>EZS, ROZVODNÁ KRABICE - MONTÁŽ</t>
  </si>
  <si>
    <t>75O573</t>
  </si>
  <si>
    <t>EZS, MAGNETICKÝ KONTAKT PLASTOVÝ - LEHKÉ PROVEDENÍ</t>
  </si>
  <si>
    <t>75O57X</t>
  </si>
  <si>
    <t>EZS, MAGNETICKÝ KONTAKT - MONTÁŽ</t>
  </si>
  <si>
    <t>75O592</t>
  </si>
  <si>
    <t>EZS, PROSTOROVÝ DETEKTOR DUÁLNÍ</t>
  </si>
  <si>
    <t>75O59X</t>
  </si>
  <si>
    <t>EZS, PROSTOROVÝ DETEKTOR - MONTÁŽ</t>
  </si>
  <si>
    <t>75O5B1</t>
  </si>
  <si>
    <t>EZS, HLÁSIČ KOUŘE</t>
  </si>
  <si>
    <t>75O5BX</t>
  </si>
  <si>
    <t>EZS, HLÁSIČ KOUŘE - MONTÁŽ</t>
  </si>
  <si>
    <t>75O5J1</t>
  </si>
  <si>
    <t>EZS, KOMUNIKAČNÍ ROZHRANÍ PRO INTEGRACI DO PROGRAMU TŘETÍCH STRAN TCP/IP</t>
  </si>
  <si>
    <t>75O5J2</t>
  </si>
  <si>
    <t>EZS, KOMUNIKAČNÍ ROZHRANÍ PRO MONITORING, SPRÁVU UŽIVATELŮ A KONFIGURACI TCP/IP</t>
  </si>
  <si>
    <t>75O5K1</t>
  </si>
  <si>
    <t>EZS, PŘEPĚŤOVÁ OCHRANA SBĚRNICE</t>
  </si>
  <si>
    <t>75O5KX</t>
  </si>
  <si>
    <t>EZS, PŘEPĚŤOVÁ OCHRANA SBĚRNICE - MONTÁŽ</t>
  </si>
  <si>
    <t>75O5L1</t>
  </si>
  <si>
    <t>EZS, PŘÍSTUPOVÁ KARTA/KLÍČENKA</t>
  </si>
  <si>
    <t>75O5M2</t>
  </si>
  <si>
    <t>EZS, SIRÉNA VENKOVNÍ</t>
  </si>
  <si>
    <t>75O5MX</t>
  </si>
  <si>
    <t>EZS, SIRÉNA - MONTÁŽ</t>
  </si>
  <si>
    <t>75O5NW</t>
  </si>
  <si>
    <t>EZS, KLIENTSKÉ PRACOVIŠTĚ - DOPLNĚNÍ HW, SW, LICENCE</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</si>
  <si>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</si>
  <si>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</si>
  <si>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skladování2. Položka neobsahuje: X3. Způsob měření:Specifické zkoušení a školení se udává v hodinách aktivní činnosti.</t>
  </si>
  <si>
    <t>75O5O2</t>
  </si>
  <si>
    <t>EZS, ZÁVĚREČNÉ OŽIVENÍ, NASTAVENÍ A FUNKČNÍ ODZKOUŠENÍ ZAŘÍZENÍ EZS</t>
  </si>
  <si>
    <t xml:space="preserve">  PS 01-14-09</t>
  </si>
  <si>
    <t>Žst. Holešov, rozhlasové zařízení</t>
  </si>
  <si>
    <t>PS 01-14-09</t>
  </si>
  <si>
    <t>R015112</t>
  </si>
  <si>
    <t>POPLATKY ZA LIKVIDACI ODPADŮ NEKONTAMINOVANÝCH VČETNĚ DOPRAVY NA SKLÁDKU A VEŠKERÉ MANIPULACE- 17 05 04 VYTĚŽENÉ ZEMINY A HORNINY - II. TŘÍDA TĚŽITELNOSTI</t>
  </si>
  <si>
    <t>R015120</t>
  </si>
  <si>
    <t>POPLATKY ZA LIKVIDACI ODPADŮ NEKONTAMINOVANÝCH VČETNĚ DOPRAVY NA SKLÁDKU A VEŠKERÉ MANIPULACE- 17 01 02 STAVEBNÍ A DEMOLIČNÍ SUŤ (CIHLY)</t>
  </si>
  <si>
    <t>0,010</t>
  </si>
  <si>
    <t>0,050</t>
  </si>
  <si>
    <t>0,10</t>
  </si>
  <si>
    <t>Hloubené vykopávky</t>
  </si>
  <si>
    <t>131934</t>
  </si>
  <si>
    <t>HLOUBENÍ JAM ZAPAŽ I NEPAŽ TŘ. III, ODVOZ DO 5KM</t>
  </si>
  <si>
    <t>0,8*0,8*1*9</t>
  </si>
  <si>
    <t>13283A</t>
  </si>
  <si>
    <t>HLOUBENÍ RÝH ŠÍŘ DO 2M PAŽ I NEPAŽ TŘ. II - BEZ DOPRAVY</t>
  </si>
  <si>
    <t>(130+130+50+20)*0,35*0,9</t>
  </si>
  <si>
    <t>18210</t>
  </si>
  <si>
    <t>ÚPRAVA POVRCHŮ SROVNÁNÍM ÚZEMÍ</t>
  </si>
  <si>
    <t>(130+130+50+20)*0,35*0,2</t>
  </si>
  <si>
    <t>702411</t>
  </si>
  <si>
    <t>KABELOVÝ PROSTUP DO OBJEKTU PŘES ZÁKLAD ZDĚNÝ SVĚTLÉ ŠÍŘKY DO 100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</si>
  <si>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</si>
  <si>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702512</t>
  </si>
  <si>
    <t>PRŮRAZ ZDIVEM (PŘÍČKOU) ZDĚNÝM TLOUŠŤKY PŘES 45 DO 60 CM</t>
  </si>
  <si>
    <t>70.1</t>
  </si>
  <si>
    <t>702211</t>
  </si>
  <si>
    <t>KABELOVÁ CHRÁNIČKA ZEMNÍ DN DO 100 MM</t>
  </si>
  <si>
    <t>300*1; Dle technické zprávy a výkresových příloh</t>
  </si>
  <si>
    <t>702311</t>
  </si>
  <si>
    <t>ZAKRYTÍ KABELŮ VÝSTRAŽNOU FÓLIÍ ŠÍŘKY DO 20 CM</t>
  </si>
  <si>
    <t>703112</t>
  </si>
  <si>
    <t>KABELOVÝ ROŠT/LÁVKA NOSNÝ ŽÁROVĚ ZINKOVANÝ VČETNĚ UPEVNĚNÍ A PŘÍSLUŠENSTVÍ SVĚTLÉ ŠÍŘKY PŘES 100 DO 250 MM</t>
  </si>
  <si>
    <t>70*1; Dle technické zprávy a výkresových příloh</t>
  </si>
  <si>
    <t>741172</t>
  </si>
  <si>
    <t>KRABICE (ROZVODKA) INSTALAČNÍ KABELOVÁ VE VYŠŠÍM KRYTÍ - MIN. IP 44 VČETNĚ PRŮCHODEK SE SVORKAMI 3-F DO 10 MM2</t>
  </si>
  <si>
    <t>Uzemňovací pásek pro napojení zkušební jímky a dalších zemních soustav.</t>
  </si>
  <si>
    <t>13*1; Dle technické zprávy a výkresových příloh</t>
  </si>
  <si>
    <t>741C05</t>
  </si>
  <si>
    <t>SPOJOVÁNÍ UZEMŇOVACÍCH VODIČŮ</t>
  </si>
  <si>
    <t>741C07</t>
  </si>
  <si>
    <t>VYVEDENÍ UZEMŇOVACÍCH VODIČŮ NA POVRCH/KONSTRUKCI</t>
  </si>
  <si>
    <t>741C12</t>
  </si>
  <si>
    <t>ZKUŠEBNÍ JÍMKA, UZEMNĚNÍ VENKOVNÍ DO ZPEVNĚNÉ PLOCHY</t>
  </si>
  <si>
    <t>KPL</t>
  </si>
  <si>
    <t>Zkušebníé zemnící jímka IS, připojení zemnícího pásku a izolovaných vodíčů od inf. tabulí.</t>
  </si>
  <si>
    <t>742342</t>
  </si>
  <si>
    <t>VEDENÍ VENKOVNÍ VN, IZOLOVANÝ VODIČ PŘES 70 MM2</t>
  </si>
  <si>
    <t>Izolovaný vodič 1-YY 95mm2 pro napojení oddáleného uzemnění.</t>
  </si>
  <si>
    <t>12*1; Dle technické zprávy a výkresových příloh</t>
  </si>
  <si>
    <t>75IG11</t>
  </si>
  <si>
    <t>TYČ UZEMŇOVACÍ</t>
  </si>
  <si>
    <t>8*1; Dle technické zprávy a výkresových příloh</t>
  </si>
  <si>
    <t>75IG1X</t>
  </si>
  <si>
    <t>TYČ UZEMŇOVACÍ - MONTÁŽ</t>
  </si>
  <si>
    <t>75IG61</t>
  </si>
  <si>
    <t>VEDENÍ UZEMŇOVACÍ V ZEMI Z FEZN DRÁTU DO 120 MM2</t>
  </si>
  <si>
    <t>65*1; Dle technické zprávy a výkresových příloh</t>
  </si>
  <si>
    <t>75IG6X</t>
  </si>
  <si>
    <t>VEDENÍ UZEMŇOVACÍ V ZEMI Z FEZN DRÁTU DO 120 MM2 - MONTÁŽ</t>
  </si>
  <si>
    <t>75L117</t>
  </si>
  <si>
    <t>ROZHLASOVÁ ÚSTŘEDNA VSTUPNĚ-VÝSTUPNÍ JEDNOTKA</t>
  </si>
  <si>
    <t>75L11X</t>
  </si>
  <si>
    <t>ROZHLASOVÁ ÚSTŘEDNA - MONTÁŽ</t>
  </si>
  <si>
    <t>75L11Y</t>
  </si>
  <si>
    <t>ROZHLASOVÁ ÚSTŘEDNA - DEMONTÁŽ</t>
  </si>
  <si>
    <t>75L123</t>
  </si>
  <si>
    <t>PŘÍSLUŠENSTVÍ ÚSTŘEDNY - SPOJOVACÍ MODUL ROZHLASU</t>
  </si>
  <si>
    <t>75L124</t>
  </si>
  <si>
    <t>PŘÍSLUŠENSTVÍ ÚSTŘEDNY - MODUL SPÍNÁNÍ OKRUHŮ</t>
  </si>
  <si>
    <t>75L125</t>
  </si>
  <si>
    <t>PŘÍSLUŠENSTVÍ ÚSTŘEDNY - MODUL HLÍDÁNÍ 100 V LINKY RÚ</t>
  </si>
  <si>
    <t>75L126</t>
  </si>
  <si>
    <t>PŘÍSLUŠENSTVÍ ÚSTŘEDNY - ŘÍZENÍ ROZHLASOVÉ ÚSTŘEDNY</t>
  </si>
  <si>
    <t>75L12X</t>
  </si>
  <si>
    <t>PŘÍSLUŠENSTVÍ ÚSTŘEDNY - MONTÁŽ</t>
  </si>
  <si>
    <t>75L141</t>
  </si>
  <si>
    <t>ROZHLASOVÝ OVLÁDACÍ PRVEK OVLÁDACÍ PULT ROZHLASU</t>
  </si>
  <si>
    <t>75L14X</t>
  </si>
  <si>
    <t>ROZHLASOVÝ OVLÁDACÍ PRVEK - MONTÁŽ</t>
  </si>
  <si>
    <t>75L151</t>
  </si>
  <si>
    <t>STOŽÁR (SLOUP) ROZHLASOVÝ</t>
  </si>
  <si>
    <t>75L15X</t>
  </si>
  <si>
    <t>STOŽÁR (SLOUP) - MONTÁŽ</t>
  </si>
  <si>
    <t>75L161</t>
  </si>
  <si>
    <t>ROZHLASOVÉ PŘÍSLUŠENSTVÍ - KONZOLA PRO REPRODUKTOR</t>
  </si>
  <si>
    <t>14*1; Dle technické zprávy a výkresových příloh</t>
  </si>
  <si>
    <t>75L162</t>
  </si>
  <si>
    <t>ROZHLASOVÉ PŘÍSLUŠENSTVÍ - SVORKOVNICE PRO SKLOPNÝ ROZHLASOVÝ STOŽÁR</t>
  </si>
  <si>
    <t>23*1; Dle technické zprávy a výkresových příloh</t>
  </si>
  <si>
    <t>75L163</t>
  </si>
  <si>
    <t>ROZHLASOVÉ PŘÍSLUŠENSTVÍ - ROZVODNÁ KRABICE PRO ROZHLAS</t>
  </si>
  <si>
    <t>75L16X</t>
  </si>
  <si>
    <t>ROZHLASOVÉ PŘÍSLUŠENSTVÍ - MONTÁŽ</t>
  </si>
  <si>
    <t>14+23+23; Dle technické zprávy a výkresových příloh</t>
  </si>
  <si>
    <t>75L172</t>
  </si>
  <si>
    <t>REPRODUKTOR VENKOVNÍ SMĚROVÝ S NASTAVITELNÝM VÝKONEM</t>
  </si>
  <si>
    <t>75L17X</t>
  </si>
  <si>
    <t>REPRODUKTOR VENKOVNÍ - MONTÁŽ</t>
  </si>
  <si>
    <t>75L183</t>
  </si>
  <si>
    <t>REPRODUKTOR VNITŘNÍ SKŘÍŇKOVÝ S REGULÁTOREM HLASITOSTI</t>
  </si>
  <si>
    <t>75L18X</t>
  </si>
  <si>
    <t>REPRODUKTOR VNITŘNÍ - MONTÁŽ</t>
  </si>
  <si>
    <t>75L191</t>
  </si>
  <si>
    <t>KABEL SILOVÝ PRO ROZHLAS PRŮMĚRU DO 1,5 MM2</t>
  </si>
  <si>
    <t>kmžíla</t>
  </si>
  <si>
    <t>(200+250)*3/1000</t>
  </si>
  <si>
    <t>75L192</t>
  </si>
  <si>
    <t>KABEL SILOVÝ PRO ROZHLAS PRŮMĚRU PŘES 1,5 MM2</t>
  </si>
  <si>
    <t>(50+50)/1000</t>
  </si>
  <si>
    <t>75L19X</t>
  </si>
  <si>
    <t>KABEL SILOVÝ PRO ROZHLAS - MONTÁŽ</t>
  </si>
  <si>
    <t>1,35+0,1</t>
  </si>
  <si>
    <t>75L1A1</t>
  </si>
  <si>
    <t>MĚŘENÍ AKUSTICKÉHO HLUKU NA HRANICI OCHRANNÉHO PÁSMA V ŽST</t>
  </si>
  <si>
    <t>75L1B1</t>
  </si>
  <si>
    <t>ZKOUŠENÍ, NASTAVENÍ HLASITOSTI ROZHLASOVÉHO ZAŘÍZENÍ</t>
  </si>
  <si>
    <t>75L1B2</t>
  </si>
  <si>
    <t>ZKOUŠENÍ, NASTAVENÍ A UVEDENÍ ROZHLASOVÉHO ZAŘÍZENÍ DO PROVOZU</t>
  </si>
  <si>
    <t>R75JBAA1</t>
  </si>
  <si>
    <t>ZÁSUVKOVÝ PANEL 230V DO 19" ROZVÁDĚČE</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</si>
  <si>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</si>
  <si>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75L113</t>
  </si>
  <si>
    <t>ROZHLASOVÁ ÚSTŘEDNA DIGITÁLNÍ (IP) PROVEDENÍ SE ZESILOVAČEM DO 300W</t>
  </si>
  <si>
    <t xml:space="preserve">  PS 01-14-10</t>
  </si>
  <si>
    <t>Žst. Holešov, informační zařízení</t>
  </si>
  <si>
    <t>PS 01-14-10</t>
  </si>
  <si>
    <t>0,05*1; Dle technické zprávy a výkresových příloh</t>
  </si>
  <si>
    <t>0,01*1; Dle technické zprávy a výkresových příloh</t>
  </si>
  <si>
    <t>Hloubení</t>
  </si>
  <si>
    <t>Konstrukce ze zemin</t>
  </si>
  <si>
    <t>10; Dle technické zprávy a výkresových příloh</t>
  </si>
  <si>
    <t>Chránička pro vedení izovaného vodiče uzemnění.</t>
  </si>
  <si>
    <t>20*1; Dle technické zprávy a výkresových příloh</t>
  </si>
  <si>
    <t>CYA 16 ZŽ pro připojení skříně na zemnící svorky sděl. místnosti.</t>
  </si>
  <si>
    <t>10+75+55+135+125; Dle technické zprávy a výkresových příloh</t>
  </si>
  <si>
    <t>742J29</t>
  </si>
  <si>
    <t>KABEL SDĚLOVACÍ LAN UTP/FTP UKONČENÝ KONEKTORY RJ45</t>
  </si>
  <si>
    <t>744811</t>
  </si>
  <si>
    <t>PROUDOVÝ CHRÁNIČ DVOUPÓLOVÝ S NADPROUDOVOU OCHRANOU (10 KA) DO 30 MA, DO 25 A</t>
  </si>
  <si>
    <t>2xFIA B10 - 1f, 30mA pro připojení monitorů a FIA B16 - 1f, 30mA pro připojení technologie v racku.</t>
  </si>
  <si>
    <t>2+1; Dle technické zprávy a výkresových příloh</t>
  </si>
  <si>
    <t>744821</t>
  </si>
  <si>
    <t>PROUDOVÝ CHRÁNIČ DVOUPÓLOVÝ S NADPROUDOVOU OCHRANOU (10 KA) PŘES 30 MA, DO 25 A</t>
  </si>
  <si>
    <t>2xFIA C6 - 1f, 300mA pro připojení tabulí.</t>
  </si>
  <si>
    <t>Zkoušky, revize a HZS</t>
  </si>
  <si>
    <t>747212</t>
  </si>
  <si>
    <t>CELKOVÁ PROHLÍDKA, ZKOUŠENÍ, MĚŘENÍ A VYHOTOVENÍ VÝCHOZÍ REVIZNÍ ZPRÁVY, PRO OBJEM IN PŘES 100 DO 500 TIS. KČ</t>
  </si>
  <si>
    <t>747413</t>
  </si>
  <si>
    <t>MĚŘENÍ ZEMNÍCH ODPORŮ - ZEMNICÍ SÍTĚ DÉLKY PÁSKU DO 100 M</t>
  </si>
  <si>
    <t>747511</t>
  </si>
  <si>
    <t>ZKOUŠKY VODIČŮ A KABELŮ NN PRŮŘEZU ŽÍLY DO 5X25 MM2</t>
  </si>
  <si>
    <t>OPTOTRUBKA HDPE PRŮMĚRU DO 40 MMN</t>
  </si>
  <si>
    <t>HDPE trubky pro inf. kabeláž mezi šachtou kabelovodu a inf. stojnou.</t>
  </si>
  <si>
    <t>20+20+60+60; Dle technické zprávy a výkresových příloh</t>
  </si>
  <si>
    <t>160*1; Dle technické zprávy a výkresových příloh</t>
  </si>
  <si>
    <t>75IA11</t>
  </si>
  <si>
    <t>OPTOTRUBKOVÁ SPOJKA PRŮMĚRU DO 40 MM</t>
  </si>
  <si>
    <t>75IA1X</t>
  </si>
  <si>
    <t>OPTOTRUBKOVÁ SPOJKA - MONTÁŽ</t>
  </si>
  <si>
    <t>2+4+2; Dle technické zprávy a výkresových příloh</t>
  </si>
  <si>
    <t>Inf. datové kabely, FTP-R pro vedení po VB (235m) a FTPZ pro napojení tabulí (240m)</t>
  </si>
  <si>
    <t>(235+240)*4*0,001; Dle technické zprávy a výkresových příloh</t>
  </si>
  <si>
    <t>1,9*1; Dle technické zprávy a výkresových příloh</t>
  </si>
  <si>
    <t>16*1; Dle technické zprávy a výkresových příloh</t>
  </si>
  <si>
    <t>Montáž vybavení a technologie do inf. racku</t>
  </si>
  <si>
    <t>R75JB43</t>
  </si>
  <si>
    <t>DOPLŇKOVÉ VYBAVENÍ DATOVÉHO ROZVADĚČE 19" 800X800 DO 47 U PRO IS</t>
  </si>
  <si>
    <t>Doplnění výbavy nové skříně (dodané v rámci MK) pro inf. systém (lišty, police atd.)</t>
  </si>
  <si>
    <t>R75JBAA</t>
  </si>
  <si>
    <t>VYBAVENÝ ZÁSUVKOVÝ A ROZJIŠŤOVACÍ PANEL 230V DO 19" ROZVÁDĚČE</t>
  </si>
  <si>
    <t>Proudové zdroje</t>
  </si>
  <si>
    <t>75K321</t>
  </si>
  <si>
    <t>ZÁLOŽNÍ ZDROJ UPS 230 V DO 1000 VA - DODÁVKA</t>
  </si>
  <si>
    <t>Společná UPS 1000VA pro IS a KS v 19" racku ve sděl. místnosti.</t>
  </si>
  <si>
    <t>75K32X</t>
  </si>
  <si>
    <t>ZÁLOŽNÍ ZDROJ UPS 230 V DO 1000 VA - MONTÁŽ</t>
  </si>
  <si>
    <t>Informační a vizuální</t>
  </si>
  <si>
    <t>75L364</t>
  </si>
  <si>
    <t>NÁSTUPIŠTNÍ TABULE IS OBOUSTRANNÁ S ČÍSLEM KOLEJE + HODINY</t>
  </si>
  <si>
    <t>Nástupištní tabule se samostatnými anal. hodinami a číslem koleje, na samost. konstrukci či sloupku. U obou nástupištních hran.</t>
  </si>
  <si>
    <t>75L36X</t>
  </si>
  <si>
    <t>NÁSTUPIŠTNÍ TABULE IS - MONTÁŽ</t>
  </si>
  <si>
    <t>75L3A1</t>
  </si>
  <si>
    <t>INFORMAČNÍ PRVEK, HLASOVÝ MODUL PRO NEVIDOMÉ</t>
  </si>
  <si>
    <t>Doplnění hlasové modulu pro nevidomé, k tabulím a monitorům.</t>
  </si>
  <si>
    <t>75L3A4</t>
  </si>
  <si>
    <t>INFORMAČNÍ PRVEK, ZÁVĚS PRO INFORMAČNÍ TABULE</t>
  </si>
  <si>
    <t>Závěs, konzola či držák pro tabule a monitory. K uchycení ke konstrukci, zdi, stropu atd.</t>
  </si>
  <si>
    <t>75L3A7</t>
  </si>
  <si>
    <t>INFORMAČNÍ PRVEK, SLOUP PRO JEDNU INFORMAČNÍ TABULI SE ZASTŘEŠENÍM</t>
  </si>
  <si>
    <t>Nosný sloupek pro jednu nást. tabuli a hodiny, který bude pohledově přízpůsoben a upraven dle okolích konstrukcí či architektonickému řešení dopravny (zabradlí, nástupiště, přístřešek atd.)</t>
  </si>
  <si>
    <t>75L3AX</t>
  </si>
  <si>
    <t>INFORMAČNÍ PRVEK, - MONTÁŽ</t>
  </si>
  <si>
    <t>6+6+2; Dle technické zprávy a výkresových příloh</t>
  </si>
  <si>
    <t>75L3B2</t>
  </si>
  <si>
    <t>MONITOR IS LCD PŘES 40" PRO PROVOZ 24/7</t>
  </si>
  <si>
    <t>Čtyři odj. monitory, dle 118, jeden na stěně ve vestibulu VB, dva na fasádě VB u vstupu do vestibulu (z nástupiště a aut. nádraží) a jeden na fasádě VB u jihozápadního rohu.</t>
  </si>
  <si>
    <t>141; Dle technické zprávy a výkresových příloh</t>
  </si>
  <si>
    <t>75L3B3</t>
  </si>
  <si>
    <t>MONITOR IS ANTIVANDAL KRYT</t>
  </si>
  <si>
    <t>Antivandal kryt, dle 118, pro monitory ve vnitřích prostorech (vestibul).</t>
  </si>
  <si>
    <t>75L3B4</t>
  </si>
  <si>
    <t>MONITORIS OCHRANNÝ, TEMPEROVANÝ, ANTIVANDAL KRYT</t>
  </si>
  <si>
    <t>Antivandal temperovaný kryt pro venkovní použití, dle 118, pro monitory na fasádě VB</t>
  </si>
  <si>
    <t>75L3BX</t>
  </si>
  <si>
    <t>MONITOR IS - MONTÁŽ</t>
  </si>
  <si>
    <t>4+1+3; Dle technické zprávy a výkresových příloh</t>
  </si>
  <si>
    <t>75L3C2</t>
  </si>
  <si>
    <t>PŘEVODNÍK IS ETHERNET/RS485</t>
  </si>
  <si>
    <t>Převodník/distributor pro připojení více inf. tabulí do IP prostředí.</t>
  </si>
  <si>
    <t>75L3CX</t>
  </si>
  <si>
    <t>PŘEVODNÍK - MONTÁŽ</t>
  </si>
  <si>
    <t>75L3D1</t>
  </si>
  <si>
    <t>HW PRO ŘÍZENÍ SYSTÉMU ŘÍDÍCÍ SERVER PRO ŘÍZENÍ INFORMAČNÍHO ZAŘÍZENÍ</t>
  </si>
  <si>
    <t>Nový řídící inf. server, dle 118, v rackovém provedení do nové sděl. místnosti ve VB.</t>
  </si>
  <si>
    <t>75L3D3</t>
  </si>
  <si>
    <t>HW PRO ŘÍZENÍ SYSTÉMU OVLÁDACÍ PRACOVIŠTĚ PRO ŘÍZENÍ INFORMAČNÍHO ZAŘÍZENÍ</t>
  </si>
  <si>
    <t>Nové obslužné pracoviště IS na stole výpravčího v DK ve VB.</t>
  </si>
  <si>
    <t>75L3DX</t>
  </si>
  <si>
    <t>HW PRO ŘÍZENÍ SYSTÉMU - MONTÁŽ</t>
  </si>
  <si>
    <t>75L3E1</t>
  </si>
  <si>
    <t>SW PRO ŘÍZENÍ SYSTÉMU (TRAŤOVÉ NASAZENÍ) - SW CŘP (KLIENT + SERVER) PRO 2-5 STANIC (TRAŤOVÉ NASAZENÍ)</t>
  </si>
  <si>
    <t>Nový SW pro IS, dle 118, připraveno i pro řízení ŽST Bystřice p/H.</t>
  </si>
  <si>
    <t>75L3E5</t>
  </si>
  <si>
    <t>SW PRO ŘÍZENÍ SYSTÉMU (TRAŤOVÉ NASAZENÍ) - SW MODUL PRO ŘÍZENÍ RÚ</t>
  </si>
  <si>
    <t>75L3E7</t>
  </si>
  <si>
    <t>SW PRO ŘÍZENÍ SYSTÉMU (TRAŤOVÉ NASAZENÍ) - SW MODUL ŘÍZENÍ TABULÍ - NAD 3 KS INF. TABULÍ / DISPLEJŮ VE STANICI</t>
  </si>
  <si>
    <t>75L3E8</t>
  </si>
  <si>
    <t>SW PRO ŘÍZENÍ SYSTÉMU (TRAŤOVÉ NASAZENÍ) - SW MODUL HLÁŠENÍ</t>
  </si>
  <si>
    <t>75L3E9</t>
  </si>
  <si>
    <t>SW PRO ŘÍZENÍ SYSTÉMU (TRAŤOVÉ NASAZENÍ) - SW MODUL PRO PODPORU HLÁSIČE PRO NEVIDOMÉ</t>
  </si>
  <si>
    <t>75L3EA</t>
  </si>
  <si>
    <t>SW PRO ŘÍZENÍ SYSTÉMU (TRAŤOVÉ NASAZENÍ) - PŘÍPRAVA DAT GVD, INSTALACE A KONFIGURACE</t>
  </si>
  <si>
    <t>75L3EH</t>
  </si>
  <si>
    <t>SW MODUL SW + HW, PŘIPOJENÍ NA GTN ZAPEZPEČOVACÍHO ZAŘÍZENÍ</t>
  </si>
  <si>
    <t>75L3EW</t>
  </si>
  <si>
    <t>SW PRO ŘÍZENÍ SYSTÉMU (TRAŤOVÉ NASAZENÍ) - DOPLNĚNÍ</t>
  </si>
  <si>
    <t>7*1; Dle technické zprávy a výkresových příloh</t>
  </si>
  <si>
    <t>75L3H1</t>
  </si>
  <si>
    <t>SW PRO ŘÍZENÍ SYSTÉMU (OSTATNÍ SPOLEČNÉ POLOŽKY) - SW MODUL - ODJEZDY/PŘÍJEZDY VLAKŮ NA INF.MONITORU</t>
  </si>
  <si>
    <t>SW pro inf. monitory ve stanici</t>
  </si>
  <si>
    <t>75L3HW</t>
  </si>
  <si>
    <t>SW PRO ŘÍZENÍ SYSTÉMU (OSTATNÍ SPOLEČNÉ POLOŽKY) - DOPLNĚNÍ</t>
  </si>
  <si>
    <t>75L3I2</t>
  </si>
  <si>
    <t>ZAŠKOLENÍ OBSLUHY NA MÍSTĚ, INSTALACE, DOPRAVA PŘES 200 KM</t>
  </si>
  <si>
    <t>75L3J1</t>
  </si>
  <si>
    <t>ŠÉFMONTÁŽE, ZKOUŠENÍ, OŽIVENÍ, REVIZE INFORMAČNÍHO SYSTÉMU DO 10 PRVKŮ</t>
  </si>
  <si>
    <t>R75L482</t>
  </si>
  <si>
    <t>PŘÍSLUŠENSTVÍ IS - PŘEPĚŤOVÁ OCHRANA PRO IS</t>
  </si>
  <si>
    <t>Přepěťové ochrana instalovaná na FTP kabely jdoucí k inf. zařízení v exteriéru.</t>
  </si>
  <si>
    <t>R75L48X</t>
  </si>
  <si>
    <t>PŘÍSLUŠENSTVÍ IS - MONTÁŽ</t>
  </si>
  <si>
    <t xml:space="preserve">  PS 01-14-11</t>
  </si>
  <si>
    <t>Žst. Holešov, kamerový systém</t>
  </si>
  <si>
    <t>PS 01-14-11</t>
  </si>
  <si>
    <t>0,01+0,01</t>
  </si>
  <si>
    <t>Zemní práce</t>
  </si>
  <si>
    <t>13183</t>
  </si>
  <si>
    <t>HLOUBENÍ JAM ZAPAŽ I NEPAŽ TŘ II</t>
  </si>
  <si>
    <t>4*1</t>
  </si>
  <si>
    <t>13283</t>
  </si>
  <si>
    <t>HLOUBENÍ RÝH ŠÍŘ DO 2M PAŽ I NEPAŽ TŘ. II</t>
  </si>
  <si>
    <t>165,6*0,9*0,3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</si>
  <si>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</si>
  <si>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35*1</t>
  </si>
  <si>
    <t>6*1</t>
  </si>
  <si>
    <t>1. Položka obsahuje: – tvarování, přípravu spojů – svařování – ochranný nátěr spoje dle příslušných norem2. Položka neobsahuje: X3. Způsob měření:Udává se počet kusů kompletní konstrukce nebo práce.</t>
  </si>
  <si>
    <t>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podklad2. Položka neobsahuje: X3. Způsob měření:Udává se komplet odlišných materiálů a činností, které tvoří funkční nedělitelný celek daný názvem položky.</t>
  </si>
  <si>
    <t>742341</t>
  </si>
  <si>
    <t>45*1</t>
  </si>
  <si>
    <t>1. Položka obsahuje: – měření, roztahování, dělení, spojování, zakončení a pod. – veškeré příslušenství2. Položka neobsahuje: X3. Způsob měření:Měří se metr délkový.</t>
  </si>
  <si>
    <t>660*1</t>
  </si>
  <si>
    <t>20*1</t>
  </si>
  <si>
    <t>1. Položka obsahuje: – veškerý spojovací materiál vč. připojovacího vedení – technický popis viz. projektová dokumentace2. Položka neobsahuje: X3. Způsob měření:Udává se počet kusů kompletní konstrukce nebo práce.</t>
  </si>
  <si>
    <t>1*1</t>
  </si>
  <si>
    <t>744621</t>
  </si>
  <si>
    <t>JISTIČ DVOUPÓLOVÝ (1+N, 10 KA) DO 2 A</t>
  </si>
  <si>
    <t>744721</t>
  </si>
  <si>
    <t>PROUDOVÝ CHRÁNIČ DVOUPÓLOVÝ (10 KA) PŘES 30 MA, DO 25 A</t>
  </si>
  <si>
    <t>741E</t>
  </si>
  <si>
    <t>Protipožární a kabelové ucpávky</t>
  </si>
  <si>
    <t>30*1</t>
  </si>
  <si>
    <t>1. Položka obsahuje: – proražení otvoru zdivem o průřezu od 0,01 do 0,025m2 – úpravu a začištění omítky po montáži vedení – pomocné mechanismy2. Položka neobsahuje: – protipožární ucpávku3. Způsob měření:Udává se počet kusů kompletní konstrukce nebo práce.</t>
  </si>
  <si>
    <t>320*1</t>
  </si>
  <si>
    <t>1. Položka obsahuje: – přípravu podkladu pro osazení2. Položka neobsahuje: X3. Způsob měření:Měří se metr délkový.</t>
  </si>
  <si>
    <t>703412</t>
  </si>
  <si>
    <t>ELEKTROINSTALAČNÍ TRUBKA PLASTOVÁ UV STABILNÍ VČETNĚ UPEVNĚNÍ A PŘÍSLUŠENSTVÍ DN PRŮMĚRU PŘES 25 DO 40 MM</t>
  </si>
  <si>
    <t>75*1</t>
  </si>
  <si>
    <t>75I831</t>
  </si>
  <si>
    <t>KABEL OPTICKÝ MIKROKABEL DO 12 VLÁKEN</t>
  </si>
  <si>
    <t>660/1000*4</t>
  </si>
  <si>
    <t>75I83X</t>
  </si>
  <si>
    <t>KABEL OPTICKÝ MIKROKABEL - MONTÁŽ</t>
  </si>
  <si>
    <t>400*1</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</si>
  <si>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materiálů2. Položka neobsahuje: X3. Způsob měření:Dodávka a montáž specifikované kabelizace se měří v délce udané v metrech.</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</si>
  <si>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úseků.</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</si>
  <si>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metrů.</t>
  </si>
  <si>
    <t>16*1</t>
  </si>
  <si>
    <t>75IB21</t>
  </si>
  <si>
    <t>MIKROTRUBIČKA PŘES 10/8 MM</t>
  </si>
  <si>
    <t>650*1</t>
  </si>
  <si>
    <t>1. Položka obsahuje: – dodávku specifikované kabelizace včetně potřebného drobného montážního materiálu – dopravu a skladování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materiálů2. Položka neobsahuje: X3. Způsob měření:Dodávka a montáž specifikované kabelizace se měří v délce udané v metrech.</t>
  </si>
  <si>
    <t>75IB2X</t>
  </si>
  <si>
    <t>MIKROTRUBIČKA PŘES 10/8 MM - MONTÁŽ</t>
  </si>
  <si>
    <t>1. Položka obsahuje: – práce spojené s montáží specifikované kabelizace specifikovaným způsobem (uložení na konstrukci, uložení, zafouknutí, zatažení) – veškeré potřebné mechanizmy, včetně obsluhy, náklady na mzdy a přibližné (průměrné) náklady na pořízení potřebných materiálů2. Položka neobsahuje: X3. Způsob měření:Práce specifikovaného se měří délce kabelizace udané v metrech.</t>
  </si>
  <si>
    <t>OPTICKÝ ROZVADĚČ "19" PROVEDENÍ 24 VLÁKEN</t>
  </si>
  <si>
    <t>OPTICKÝ ROZVADĚČ "19" PROVEDENÍ - MONTÁŽ</t>
  </si>
  <si>
    <t>75IEF1</t>
  </si>
  <si>
    <t>OPTICKÝ ROZVADĚČ NA ZEĎ DO 12 VLÁKEN</t>
  </si>
  <si>
    <t>75IEFX</t>
  </si>
  <si>
    <t>OPTICKÝ ROZVADĚČ NA ZEĎ - MONTÁŽ</t>
  </si>
  <si>
    <t>450/1000*4</t>
  </si>
  <si>
    <t>75J821</t>
  </si>
  <si>
    <t>OPTICKÝ PIGTAIL SINGLEMODE DO 2 M</t>
  </si>
  <si>
    <t>4*4*2</t>
  </si>
  <si>
    <t>75J82X</t>
  </si>
  <si>
    <t>OPTICKÝ PIGTAIL SINGLEMODE - MONTÁŽ</t>
  </si>
  <si>
    <t>1. Položka obsahuje: – dodávku a montáž specifikovaného bloku/zařízení včetně potřebného drobného montážního materiálu – dodávku souvisejícího příslušenství pro specifikovaný blok/zařízení – dopravu a skladování2. Položka neobsahuje: X3. Způsob měření:Udává se počet kusů kompletní konstrukce nebo práce.</t>
  </si>
  <si>
    <t>3*1</t>
  </si>
  <si>
    <t>75K231</t>
  </si>
  <si>
    <t>NAPÁJECÍ ZDROJ 48 V DC DO 5 A</t>
  </si>
  <si>
    <t>4+1</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</si>
  <si>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</si>
  <si>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</si>
  <si>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</si>
  <si>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75L424</t>
  </si>
  <si>
    <t>KAMERA DIGITÁLNÍ (IP) SW LICENCE</t>
  </si>
  <si>
    <t>1. Položka obsahuje: – dodávku specifikovaného bloku - SW licenci pro začlenění kamery do nového nebo stávajícího kamerového systému – dodávku souvisejícího příslušenství pro specifikovaný blok/zařízení – dopravu a skladování2. Položka neobsahuje: X3. Způsob měření:Udává se počet kusů kompletní konstrukce a práce.</t>
  </si>
  <si>
    <t>75L42X</t>
  </si>
  <si>
    <t>KAMERA DIGITÁLNÍ (IP) - MONTÁŽ</t>
  </si>
  <si>
    <t>75L431</t>
  </si>
  <si>
    <t>KAMERA DIGITÁLNÍ (IP) DOME PEVNÁ</t>
  </si>
  <si>
    <t>75L434</t>
  </si>
  <si>
    <t>KAMERA DIGITÁLNÍ (IP) DOME SW LICENCE</t>
  </si>
  <si>
    <t>75L43X</t>
  </si>
  <si>
    <t>KAMERA DIGITÁLNÍ (IP) DOME - MONTÁŽ</t>
  </si>
  <si>
    <t>75L456</t>
  </si>
  <si>
    <t>KAMEROVÝ SERVER - HDD DO 2 TB, PRO PROVOZ 24/7</t>
  </si>
  <si>
    <t>5*1</t>
  </si>
  <si>
    <t>75L45X</t>
  </si>
  <si>
    <t>KAMEROVÝ SERVER - MONTÁŽ</t>
  </si>
  <si>
    <t>75L461</t>
  </si>
  <si>
    <t>KLIENSTKÉ PRACOVIŠTĚ - DODÁVKA</t>
  </si>
  <si>
    <t>75L461A</t>
  </si>
  <si>
    <t>75L46X</t>
  </si>
  <si>
    <t>KLIENSTKÉ PRACOVIŠTĚ - MONTÁŽ</t>
  </si>
  <si>
    <t>75L46XA</t>
  </si>
  <si>
    <t>75L472</t>
  </si>
  <si>
    <t>MONITOR LCD DO 46"</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</si>
  <si>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</si>
  <si>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</si>
  <si>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</si>
  <si>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75L482</t>
  </si>
  <si>
    <t>PŘÍSLUŠENSTVÍ KS - PŘEPĚŤOVÁ OCHRANA PRO KS</t>
  </si>
  <si>
    <t>10*1</t>
  </si>
  <si>
    <t>75L483</t>
  </si>
  <si>
    <t>PŘÍSLUŠENSTVÍ KS - DRŽÁK PRO KAMEROVÝ KRYT (KAMERU)</t>
  </si>
  <si>
    <t>13*1</t>
  </si>
  <si>
    <t>75L484</t>
  </si>
  <si>
    <t>PŘÍSLUŠENSTVÍ KS - ADAPTÉR PRO MONTÁŽ NA SLOUP</t>
  </si>
  <si>
    <t>75L487</t>
  </si>
  <si>
    <t>PŘÍSLUŠENSTVÍ KS - INJECTOR PRO POE</t>
  </si>
  <si>
    <t>75L48X</t>
  </si>
  <si>
    <t>PŘÍSLUŠENSTVÍ KS - MONTÁŽ</t>
  </si>
  <si>
    <t>10+13+7+4</t>
  </si>
  <si>
    <t>75L491</t>
  </si>
  <si>
    <t>ZPROVOZNĚNÍ A NASTAVENÍ KAMERY</t>
  </si>
  <si>
    <t>6+7</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</si>
  <si>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</si>
  <si>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</si>
  <si>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</si>
  <si>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zařízení2. Položka neobsahuje: X3. Způsob měření:Udává se počet kusů kompletní konstrukce nebo práce.</t>
  </si>
  <si>
    <t>75L493</t>
  </si>
  <si>
    <t>ZPROVOZNĚNÍ A NASTAVENÍ KAMEROVÉHO SYSTÉMU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</si>
  <si>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měření:Udává se komplet odlišných materiálů a činností, které tvoří funkční nedělitelný celek daný názvem položky.</t>
  </si>
  <si>
    <t>75L494</t>
  </si>
  <si>
    <t>ZPROVOZNĚNÍ A NASTAVENÍ ŠKOLENÍ A ZÁCVIK PERSONÁLU OBSLUHUJÍCÍHO KAMEROVÝ SYSTÉM</t>
  </si>
  <si>
    <t>4+4</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</si>
  <si>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měření:Specifické zkoušení a školení se udává v hodinách aktivní činnosti.</t>
  </si>
  <si>
    <t>76</t>
  </si>
  <si>
    <t>75L495</t>
  </si>
  <si>
    <t>LICENCE PRO PŘIPOJENÍ KAMERY DO SYSTÉMU KAC</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</si>
  <si>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</si>
  <si>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77</t>
  </si>
  <si>
    <t>75L496</t>
  </si>
  <si>
    <t>PŘIPOJENÍ KAMEROVÉHO SYSTÉMU DO KAC - KONFIGURAČNÍ PRÁCE</t>
  </si>
  <si>
    <t>78</t>
  </si>
  <si>
    <t>75L4A1</t>
  </si>
  <si>
    <t>DEMONTÁŽ KAMEROVÉHO SYSTÉMU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</si>
  <si>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bloku/zařízení2. Položka neobsahuje: X3. Způsob měření:Udává se komplet odlišných materiálů a činností, které tvoří funkční nedělitelný celek daný názvem položky.</t>
  </si>
  <si>
    <t>79</t>
  </si>
  <si>
    <t>75M866</t>
  </si>
  <si>
    <t>PŘEVODNÍK - SFP</t>
  </si>
  <si>
    <t>80</t>
  </si>
  <si>
    <t>75M86X</t>
  </si>
  <si>
    <t>1. Položka obsahuje: – kompletní montáž (oživení, konfigurace, nastavení a uvedení do provozu) specifikovaného bloku/zařízení a souvisejícího příslušenství včetně drobného montážního materiálu – veškeré potřebné mechanizmy, včetně obsluhy, náklady</t>
  </si>
  <si>
    <t>81</t>
  </si>
  <si>
    <t>R75IK21</t>
  </si>
  <si>
    <t>MĚŘENÍ KOMPLEXNÍ OPTICKÉHO KABELU</t>
  </si>
  <si>
    <t>4*4</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</si>
  <si>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nákladů2. Položka neobsahuje: X3. Způsob měření:Měřící práce se udávají počtem optických vláken.</t>
  </si>
  <si>
    <t>82</t>
  </si>
  <si>
    <t>R75L3A8</t>
  </si>
  <si>
    <t>SLOUP PRO KAMEROVÝ SYSTÉM DO 6 M, VČ BETONOVÉHO ZÁKLADU A UZEMNĚNÍ</t>
  </si>
  <si>
    <t>1. 'Položka obsahuje: dodávku kamerového sloupu, vč. betonu, koše výztuží a dalšího materiálu</t>
  </si>
  <si>
    <t>83</t>
  </si>
  <si>
    <t>R75L3AX</t>
  </si>
  <si>
    <t>SLOUP PRO KAMEROVÝ SYSTÉM DO 6 M, VČ BETONOVÉHO ZÁKLADU A UZEMNĚNÍ, MONTÁŽ</t>
  </si>
  <si>
    <t>1. 'Položka obsahuje: montáž a veškeré práce spojené s ukotvením, betonováním a dalších prací pro sestavení kamerového sloupu</t>
  </si>
  <si>
    <t>84</t>
  </si>
  <si>
    <t>R75L452</t>
  </si>
  <si>
    <t>KAMEROVÝ SERVER - ZÁZNAMOVÉ ZAŘÍZENÍ, DO 16 KAMER (HW, SW, LICENCE)</t>
  </si>
  <si>
    <t>85</t>
  </si>
  <si>
    <t>R75M8243</t>
  </si>
  <si>
    <t>SWITCH ETHERNET L2 2 PORTŮ, POE, 8 SFP</t>
  </si>
  <si>
    <t>86</t>
  </si>
  <si>
    <t>R75M8244</t>
  </si>
  <si>
    <t>PRŮMYSLOVÝ SWITCH ETHERNET L2, POE, SFP</t>
  </si>
  <si>
    <t>87</t>
  </si>
  <si>
    <t>R75M824X</t>
  </si>
  <si>
    <t>SWITCH ETHERNET L2, MONTÁŽ</t>
  </si>
  <si>
    <t>88</t>
  </si>
  <si>
    <t>R75O5F1</t>
  </si>
  <si>
    <t>DVEŘNÍ KONTAKT</t>
  </si>
  <si>
    <t>89</t>
  </si>
  <si>
    <t>R75O5FX</t>
  </si>
  <si>
    <t>DVEŘNÍ KONTAKT - MONTÁŽ</t>
  </si>
  <si>
    <t>90</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</si>
  <si>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</si>
  <si>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91</t>
  </si>
  <si>
    <t>1. Položka obsahuje:  
 – cenu za vyhotovení dokladu právnickou osobou o silnoproudých zařízeních a vydání průkazu způsobilosti  
2. Položka neobsahuje:  
 X  
3. Způsob měření:  
Udává se počet kusů kompletní konstrukce nebo práce.</t>
  </si>
  <si>
    <t xml:space="preserve">  PS 01-14-12</t>
  </si>
  <si>
    <t>Úprava stávajících radiových systémů</t>
  </si>
  <si>
    <t>PS 01-14-12</t>
  </si>
  <si>
    <t>1*0,010; Dle technické zprávy a výkresových příloh</t>
  </si>
  <si>
    <t>1*0,050; Dle technické zprávy a výkresových příloh</t>
  </si>
  <si>
    <t>75K11X</t>
  </si>
  <si>
    <t>Sdělovací zařízení</t>
  </si>
  <si>
    <t>11317</t>
  </si>
  <si>
    <t>ODSTRAN KRYTU ZPEVNĚNÝCH PLOCH Z DLAŽEB KOSTEK</t>
  </si>
  <si>
    <t>3, Dle technické zprávy a výkresových příloh</t>
  </si>
  <si>
    <t>5, Dle technické zprávy a výkresových příloh</t>
  </si>
  <si>
    <t>587206</t>
  </si>
  <si>
    <t>PŘEDLÁŽDĚNÍ KRYTU Z BETONOVÝCH DLAŽDIC SE ZÁMKEM</t>
  </si>
  <si>
    <t>30, Dle technické zprávy a výkresových příloh</t>
  </si>
  <si>
    <t>702413</t>
  </si>
  <si>
    <t>KABELOVÝ PROSTUP DO OBJEKTU PŘES ZÁKLAD ZDĚNÝ SVĚTLÉ ŠÍŘKY PŘES 200 MM</t>
  </si>
  <si>
    <t>1, Dle technické zprávy a výkresových příloh</t>
  </si>
  <si>
    <t>703443</t>
  </si>
  <si>
    <t>ELEKTROINSTALAČNÍ TRUBKA OCELOVÁ VČETNĚ UPEVNĚNÍ A PŘÍSLUŠENSTVÍ DN PRŮMĚRU PŘES 40 MM</t>
  </si>
  <si>
    <t>10, Dle technické zprávy a výkresových příloh</t>
  </si>
  <si>
    <t>703724</t>
  </si>
  <si>
    <t>KABELOVÁ PŘÍCHYTKA PRO ROZSAH UPNUTÍ PŘES 90 MM</t>
  </si>
  <si>
    <t>2, Dle technické zprávy a výkresových příloh</t>
  </si>
  <si>
    <t>15, Dle technické zprávy a výkresových příloh</t>
  </si>
  <si>
    <t>742G22</t>
  </si>
  <si>
    <t>KABEL NN DVOU- A TŘÍŽÍLOVÝ AL S PLASTOVOU IZOLACÍ OD 4 DO 16 MM2</t>
  </si>
  <si>
    <t>50, Dle technické zprávy a výkresových příloh</t>
  </si>
  <si>
    <t>40, Dle technické zprávy a výkresových příloh</t>
  </si>
  <si>
    <t>6, Dle technické zprávy a výkresových příloh</t>
  </si>
  <si>
    <t>UKONČENÍ DVOU AŽ PĚTIŽÍLOVÉHO KABELU V ROZVADĚČI NEBO NA PŘÍSTROJI OD 4 DO 16 MM2</t>
  </si>
  <si>
    <t>14, Dle technické zprávy a výkresových příloh</t>
  </si>
  <si>
    <t>20, Dle technické zprávy a výkresových příloh</t>
  </si>
  <si>
    <t>75J222</t>
  </si>
  <si>
    <t>KABEL SDĚLOVACÍ PRO VNITŘNÍ POUŽITÍ DO 20 PÁRŮ PRŮMĚRU 0,5 MM</t>
  </si>
  <si>
    <t>100, Dle technické zprávy a výkresových příloh</t>
  </si>
  <si>
    <t>0,5, Dle technické zprávy a výkresových příloh</t>
  </si>
  <si>
    <t>TRANSFORMÁTOR ODDĚLOVACÍ (OCHRANNÝ) - MONTÁŽ</t>
  </si>
  <si>
    <t>75K11Y</t>
  </si>
  <si>
    <t>TRANSFORMÁTOR ODDĚLOVACÍ (OCHRANNÝ) - DEMONTÁŽ</t>
  </si>
  <si>
    <t>75N11X</t>
  </si>
  <si>
    <t>TRS, RADIOSTANICE ZÁKLADNOVÁ - MONTÁŽ</t>
  </si>
  <si>
    <t>75N11Y</t>
  </si>
  <si>
    <t>TRS, RADIOSTANICE ZÁKLADNOVÁ - DEMONTÁŽ</t>
  </si>
  <si>
    <t>75N163</t>
  </si>
  <si>
    <t>MRS, KOAXIÁLNÍ KABEL VENKOVNÍ - SADA KONEKTORŮ (2KS)</t>
  </si>
  <si>
    <t>75N17X</t>
  </si>
  <si>
    <t>TRS, OVLÁDACÍ BLOK - MONTÁŽ</t>
  </si>
  <si>
    <t>75N17Y</t>
  </si>
  <si>
    <t>TRS, OVLÁDACÍ BLOK - DEMONTÁŽ</t>
  </si>
  <si>
    <t>75N18X</t>
  </si>
  <si>
    <t>TRS, OVLÁDACÍ SKŘÍŇKA - MONTÁŽ</t>
  </si>
  <si>
    <t>75N18Y</t>
  </si>
  <si>
    <t>TRS, OVLÁDACÍ SKŘÍŇKA - DEMONTÁŽ</t>
  </si>
  <si>
    <t>75N1AX</t>
  </si>
  <si>
    <t>TRS, NAPÁJECÍ ZDROJ - MONTÁŽ</t>
  </si>
  <si>
    <t>75N1AY</t>
  </si>
  <si>
    <t>TRS, NAPÁJECÍ ZDROJ - DEMONTÁŽ</t>
  </si>
  <si>
    <t>75N1C2</t>
  </si>
  <si>
    <t>TRS, KOAXIÁLNÍ KABEL VENKOVNÍ PRŮMĚRU PŘES 35 MM</t>
  </si>
  <si>
    <t>75N1C3</t>
  </si>
  <si>
    <t>TRS, KOAXIÁLNÍ KABEL VENKOVNÍ - SADA KONEKTORŮ (2KS)</t>
  </si>
  <si>
    <t>75N1CX</t>
  </si>
  <si>
    <t>TRS, KOAXIÁLNÍ KABEL VENKOVNÍ - DEMONTÁŽ</t>
  </si>
  <si>
    <t>75N1CY</t>
  </si>
  <si>
    <t>TRS, KOAXIÁLNÍ KABEL VENKOVNÍ - MONTÁŽ</t>
  </si>
  <si>
    <t>75N1F1</t>
  </si>
  <si>
    <t>TRS, SYSTÉMOVÝ KABEL K OVLÁDACÍ SKŘÍŇCE</t>
  </si>
  <si>
    <t>25, Dle technické zprávy a výkresových příloh</t>
  </si>
  <si>
    <t>75N1F2</t>
  </si>
  <si>
    <t>TRS, SYSTÉMOVÝ KABEL K OVLÁDACÍ SKŘÍŇCE - MONTÁŽ</t>
  </si>
  <si>
    <t>TRS, SYSTÉMOVÝ KABEL K OVLÁDACÍ SKŘÍŇCE - SADA KONEKTORŮ (2KS)</t>
  </si>
  <si>
    <t>75N1G2</t>
  </si>
  <si>
    <t>TRS, IP BLOK INTERFACE</t>
  </si>
  <si>
    <t>75N1G3</t>
  </si>
  <si>
    <t>TRS, IP BLOK VNPN</t>
  </si>
  <si>
    <t>75N1GX</t>
  </si>
  <si>
    <t>TRS, IP BLOK - MONTÁŽ</t>
  </si>
  <si>
    <t>1+1, Dle technické zprávy a výkresových příloh</t>
  </si>
  <si>
    <t>75N1H1</t>
  </si>
  <si>
    <t>TRS, RÁDIOVÝ SERVER</t>
  </si>
  <si>
    <t>75N1HX</t>
  </si>
  <si>
    <t>TRS, RÁDIOVÝ SERVER - MONTÁŽ</t>
  </si>
  <si>
    <t>75N1I1</t>
  </si>
  <si>
    <t>TRS, PROGRAMOVÉ VYBAVENÍ A GRAFICKÉ ZOBRAZENÍ V DOTYKOVÉM TERMINÁLU</t>
  </si>
  <si>
    <t>75N21Y</t>
  </si>
  <si>
    <t>MRS, RADIOSTANICE - DEMONTÁŽ</t>
  </si>
  <si>
    <t>75N221</t>
  </si>
  <si>
    <t>MRS, BLOK ZÁKLADNOVÝCH RADIOSTANIC 1 RADIOSTANICE IP TECHNOLOGIE</t>
  </si>
  <si>
    <t>75N22X</t>
  </si>
  <si>
    <t>MRS, BLOK ZÁKLADNOVÝCH RADIOSTANIC - MONTÁŽ</t>
  </si>
  <si>
    <t>75N231</t>
  </si>
  <si>
    <t>MRS, OVLÁDACÍ PRACOVIŠTĚ LOKÁLNÍ</t>
  </si>
  <si>
    <t>75N23X</t>
  </si>
  <si>
    <t>MRS, OVLÁDACÍ PRACOVIŠTĚ - MONTÁŽ</t>
  </si>
  <si>
    <t>75N23Y</t>
  </si>
  <si>
    <t>MRS, OVLÁDACÍ PRACOVIŠTĚ - DEMONTÁŽ</t>
  </si>
  <si>
    <t>75N242</t>
  </si>
  <si>
    <t>MRS, NAPÁJECÍ ZDROJ RADIOSTANICE BLOK 1 RADIOSTANICE</t>
  </si>
  <si>
    <t>75N24X</t>
  </si>
  <si>
    <t>MRS, NAPÁJECÍ ZDROJ RADIOSTANICE - MONTÁŽ</t>
  </si>
  <si>
    <t>75N262</t>
  </si>
  <si>
    <t>MRS, KOAXIÁLNÍ KABEL VENKOVNÍ PRŮMĚRU PŘES 35 MM</t>
  </si>
  <si>
    <t>75N26X</t>
  </si>
  <si>
    <t>MRS, KOAXIÁLNÍ KABEL VENKOVNÍ - MONTÁŽ</t>
  </si>
  <si>
    <t>75N26Y</t>
  </si>
  <si>
    <t>MRS, KOAXIÁLNÍ KABEL VENKOVNÍ - DEMONTÁŽ</t>
  </si>
  <si>
    <t>75N28W</t>
  </si>
  <si>
    <t>MRS, RÁDIOVÝ SERVER - DOPLNĚNÍ HW, SW, LICENCE</t>
  </si>
  <si>
    <t>75N291</t>
  </si>
  <si>
    <t>MRS, PROGRAMOVÉ VYBAVENÍ A GRAFICKÉ ZOBRAZENÍ INTEGRACE DO OVLÁDÁNÍ TELEFONNÍHO ZAPOJOVAČE</t>
  </si>
  <si>
    <t>75N447</t>
  </si>
  <si>
    <t>ANTÉNNÍ STOŽÁR - NÁTĚR STOŽÁRU</t>
  </si>
  <si>
    <t>75N448</t>
  </si>
  <si>
    <t>ANTÉNNÍ STOŽÁR - DOPLNĚNÍ KONSTRUKCE STOŽÁRU</t>
  </si>
  <si>
    <t>celek</t>
  </si>
  <si>
    <t>75N611</t>
  </si>
  <si>
    <t>KOMPLEXNÍ OCHRANA TRS PŘED BLESKEM A PŘEPĚTÍM</t>
  </si>
  <si>
    <t>75N61X</t>
  </si>
  <si>
    <t>KOMPLEXNÍ OCHRANA TRS PŘED BLESKEM A PŘEPĚTÍM - MONTÁŽ</t>
  </si>
  <si>
    <t>75N61Y</t>
  </si>
  <si>
    <t>KOMPLEXNÍ OCHRANA TRS PŘED BLESKEM A PŘEPĚTÍM - DEMONTÁŽ</t>
  </si>
  <si>
    <t>75N621</t>
  </si>
  <si>
    <t>KOMPLEXNÍ OCHRANA MRS PŘED BLESKEM A PŘEPĚTÍM</t>
  </si>
  <si>
    <t>75N62X</t>
  </si>
  <si>
    <t>KOMPLEXNÍ OCHRANA MRS PŘED BLESKEM A PŘEPĚTÍM - MONTÁŽ</t>
  </si>
  <si>
    <t>75N62Y</t>
  </si>
  <si>
    <t>KOMPLEXNÍ OCHRANA MRS PŘED BLESKEM A PŘEPĚTÍM - DEMONTÁŽ</t>
  </si>
  <si>
    <t>75N64X</t>
  </si>
  <si>
    <t>NAPĚŤOVÉ ODDĚLENÍ ANTÉNNÍ SOUSTAVY OD ZAŘÍZENÍ, MONTÁŽ</t>
  </si>
  <si>
    <t>75N64Y</t>
  </si>
  <si>
    <t>NAPĚŤOVÉ ODDĚLENÍ ANTÉNNÍ SOUSTAVY OD ZAŘÍZENÍ, DEMONTÁŽ</t>
  </si>
  <si>
    <t>75N712</t>
  </si>
  <si>
    <t>MĚŘENÍ RÁDIOVÝCH SÍTÍ PO REALIZACI PRO PÁSMO 460 MHZ (TRS)</t>
  </si>
  <si>
    <t>75N714</t>
  </si>
  <si>
    <t>MĚŘENÍ RÁDIOVÝCH SÍTÍ PO REALIZACI PRO PÁSMO 150 MHZ (MRS)</t>
  </si>
  <si>
    <t>R0001001</t>
  </si>
  <si>
    <t>DOZOR SPRÁVCE ZAŘÍZENÍ</t>
  </si>
  <si>
    <t xml:space="preserve">  PS 01-14-13.1</t>
  </si>
  <si>
    <t>Žst. Holešov, dálková diagnostika TS ŽDC - silnoproudá zařízení</t>
  </si>
  <si>
    <t>PS 01-14-13.1</t>
  </si>
  <si>
    <t>Kabel a ukončení</t>
  </si>
  <si>
    <t>KABEL NN NEBO VODIČ JEDNOŽÍLOVÝ CU S PLASTOVOU IZOLACÍ OD 4 DO 16 MM2</t>
  </si>
  <si>
    <t>Dle technické zprávy, TKP staveb státních drah. Dle příloh projektové dokumentace.</t>
  </si>
  <si>
    <t>Položka obsahuje:  
 – manipulace a uložení kabelu (do země, chráničky, kanálu, na rošty, na TV a pod.)  
2. Položka neobsahuje:  
 – příchytky, spojky, koncovky, chráničky apod.  
3. Způsob měření:  
Měří se metr délkový</t>
  </si>
  <si>
    <t>KABEL NN DVOU- A TŘÍŽÍLOVÝ CU S PLASTOVOU IZOLACÍ DO 2,5 MM2</t>
  </si>
  <si>
    <t>Položka obsahuje:  
– manipulace a uložení kabelu (do země, chráničky, kanálu, na rošty, na TV a pod.)  
2. Položka neobsahuje:  
– příchytky, spojky, koncovky, chráničky apod.  
3. Způsob měření:  
Měří se metr délkový.</t>
  </si>
  <si>
    <t>742H11</t>
  </si>
  <si>
    <t>KABEL NN ČTYŘ- A PĚTIŽÍLOVÝ CU S PLASTOVOU IZOLACÍ DO 2,5 MM2</t>
  </si>
  <si>
    <t>Položka obsahuje:  
 – manipulace a uložení kabelu (do země, chráničky, kanálu, na rošty, na TV a pod.)  
2. Položka neobsahuje:  
 – příchytky, spojky, koncovky, chráničky apod.  
3. Způsob měření:  
Měří se metr délkový.</t>
  </si>
  <si>
    <t>742I21</t>
  </si>
  <si>
    <t>KABEL NN CU OVLÁDACÍ 19-24ŽÍLOVÝ DO 2,5 MM2</t>
  </si>
  <si>
    <t>742J21</t>
  </si>
  <si>
    <t>SYKFY DO 4X2X0,5, KABEL SDĚLOVACÍ IZOLACE PVC</t>
  </si>
  <si>
    <t>Položka obsahuje : Dodávku a montáž kabelu včetně dovozu, manipulace a uložení kabelu (do trubky, na rošty, pod omítku, do rozvaděče ). Dále obsahuje cenu za pom. mechanismy včetně všech   
ostatních vedlejších nákladů</t>
  </si>
  <si>
    <t>KABEL SDĚLOVACÍ LAN UTP/FTP UKONČENÝ KONEKTORY RJ45</t>
  </si>
  <si>
    <t>742J51</t>
  </si>
  <si>
    <t>UKONČENÍ SDĚLOVACÍHO KABELU V ROZVADĚČI VČ. POMOCNÉHO MATERIÁLU A ZMĚŘENÍ KONTINUITY OVLÁDACÍHO OBVODU</t>
  </si>
  <si>
    <t>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</si>
  <si>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UKONČENÍ JEDNOŽÍLOVÉHO KABELU V ROZVADĚČI NEBO NA PŘÍSTROJI OD 4 DO 16 MM2</t>
  </si>
  <si>
    <t>Položka obsahuje:  
 – všechny práce spojené s úpravou kabelů pro montáž včetně veškerého příslušentsví  
2. Položka neobsahuje:  
 X  
3. Způsob měření:  
Udává se počet kusů kompletní konstrukce nebo práce  
2. Položka neobsahuje:  
 X  
3. Způsob měření:  
Udává se počet kusů kompletní konstrukce nebo práce.</t>
  </si>
  <si>
    <t>UKONČENÍ DVOU AŽ PĚTIŽÍLOVÉHO KABELU V ROZVADĚČI NEBO NA PŘÍSTROJI DO 2,5 MM2</t>
  </si>
  <si>
    <t>Položka obsahuje:  
 – všechny práce spojené s úpravou kabelů pro montáž včetně veškerého příslušentsví  
2. Položka neobsahuje:  
 X  
3. Způsob měření:  
Udává se počet kusů kompletní konstrukce nebo práce</t>
  </si>
  <si>
    <t>742N11</t>
  </si>
  <si>
    <t>UKONČENÍ 19-24ŽÍLOVÉHO KABELU V ROZVADĚČI NEBO NA PŘÍSTROJI DO 2,5 MM2</t>
  </si>
  <si>
    <t>Položka obsahuje:  
 – všechny práce spojené s úpravou kabelů pro montáž včetně veškerého příslušentsví  
2. Položka neobsahuje:  
 X  
3. Způsob měření:  
Udává se počet kusů kompletní konstrukce nebo práce.</t>
  </si>
  <si>
    <t>CELKOVÁ PROHLÍDKA, ZKOUŠENÍ, MĚŘENÍ A VYHOTOVENÍ VÝCHOZÍ REVIZNÍ ZPRÁVY, PRO OBJEM IN PŘES 500 DO 1000 TIS. KČ</t>
  </si>
  <si>
    <t>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</si>
  <si>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CELKOVÁ PROHLÍDKA, ZKOUŠENÍ, MĚŘENÍ A VYHOTOVENÍ VÝCHOZÍ REVIZNÍ ZPRÁVY, PRO OBJEM IN - PŘÍPLATEK ZA KAŽDÝCH DALŠÍCH I ZAPOČATÝCH 500 TIS. K</t>
  </si>
  <si>
    <t>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</si>
  <si>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PROVEDENÍ PROHLÍDKY A ZKOUŠKY PRÁVNICKOU OSOBOU, VYDÁNÍ PRŮKAZU ZPŮSOBILOSTI</t>
  </si>
  <si>
    <t>Položka obsahuje:  
 – cenu za vyhotovení dokladu právnickou osobou o silnoproudých zařízeních a vydání průkazu způsobilosti  
2. Položka neobsahuje:  
 X  
3. Způsob měření:  
Udává se počet kusů kompletní konstrukce nebo práce.</t>
  </si>
  <si>
    <t>DOKONČOVACÍ MONTÁŽNÍ PRÁCE NA ELEKTRICKÉM ZAŘÍZENÍ</t>
  </si>
  <si>
    <t>Položka obsahuje:  
 – cenu za práce spojené s uváděním zařízení do provozu, drobné montážní práce v rozvaděčích, koordinaci se zhotoviteli souvisejících zařízení apod.  
2. Položka neobsahuje:  
 X  
3. Způsob měření:  
Udává se čas v hodinách.</t>
  </si>
  <si>
    <t>ZAŠKOLENÍ OBSLUHY</t>
  </si>
  <si>
    <t>Položka obsahuje:  
 – cenu za dobu kdy je s funkcí seznamována obsluha zařízení, včetně odevzdání dokumentace skutečného provedení  
2. Položka neobsahuje:  
 X  
3. Způsob měření:  
Udává se čas v hodinách.</t>
  </si>
  <si>
    <t>74F</t>
  </si>
  <si>
    <t>PROTOKOL</t>
  </si>
  <si>
    <t>74F323</t>
  </si>
  <si>
    <t>PROTOKOL UTZ</t>
  </si>
  <si>
    <t>Položka obsahuje:  
 – protokol autorizovaným revizním technikem na zařízeních trakčního vedení podle požadavku ČSN, včetně hodnocení  
2. Položka neobsahuje:  
 X  
3. Způsob měření:  
Udává se počet kusů kompletní konstrukce nebo práce.</t>
  </si>
  <si>
    <t>75K221</t>
  </si>
  <si>
    <t>NAPÁJECÍ ZDROJ 24 V DC DO 5 A</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</si>
  <si>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</si>
  <si>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</si>
  <si>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DDTS ŽDC</t>
  </si>
  <si>
    <t>75O913</t>
  </si>
  <si>
    <t>DDTS ŽDC, ŘÍDICÍ STANICE PLC DO 48XDI / 48XDO / 24XAI</t>
  </si>
  <si>
    <t>Položka obsahuje:   
- řídicí stanici PLC, DI ? 48, DO ? 48, AI ? 24, RS 485, Ethernet, montáž na panel nebo DIN  
- napájecí kartu  
- software řídící stanice PLC  
- dodávku včetně kompletní montáže  
- veškeré potřebné mechanizmy, včetně obsluhy, náklady na y a přibližné (průměrné) náklady na pořízení potřebných materiálů  
- dopravu a skladování  
2. Položka neobsahuje:  
 X  
3. Způsob měření:  
Udává se počet kusů kompletní konstrukce nebo práce.</t>
  </si>
  <si>
    <t>75O915</t>
  </si>
  <si>
    <t>DDTS ŽDC, PŘEVODNÍK M-BUS/ ETHERNET</t>
  </si>
  <si>
    <t>Položka obsahuje:   
- převodník rozhraní M-Bus/Ethernet (pro max. 15 zař.)  
- SW, příslušenství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</si>
  <si>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75O934</t>
  </si>
  <si>
    <t>DDTS ŽDC, SW DOPLNĚNÍ STACIONÁRNÍHO KLIENTA</t>
  </si>
  <si>
    <t>Položka obsahuje:   
- úprava konfigurace stávajícího klientského pracoviště pro zobrazení nově integrovaných TLS  
- úprava uživatelských oprávnění  
- licence, protokoly ČSN EN 60870-5-104, XML  
- náklady na mzdy  
- programátorské práce  
2. Položka neobsahuje:  
 X  
3. Způsob měření:  
Udává se počet kusů kompletní konstrukce nebo práce.</t>
  </si>
  <si>
    <t>75O93C</t>
  </si>
  <si>
    <t>DDTS ŽDC, SW DOPLNĚNÍ MOBILNÍHO KLIENTA</t>
  </si>
  <si>
    <t>Položka obsahuje: - kompletní doplnění systémového a programového vybavení stávajícího mobilního klientského pracoviště o všechny nově integrované TLS - vizualizační SW- licence, protokoly ČSN EN 60870-5-104, XML- doplnění aplikačního a programového vybavení stávajícího mobilního klientského pracoviště- klientská aplikace pro dohled TLS dle specifikace, grafické rozhraní- náklady na mzdy- programátorské práce2. Položka neobsahuje: X3. Způsob měření:Udává se počet kusů kompletní konstrukce nebo práce.</t>
  </si>
  <si>
    <t>75O959</t>
  </si>
  <si>
    <t>DDTS ŽDC, ZÁVĚREČNÁ ZKOUŠKA</t>
  </si>
  <si>
    <t>Položka obsahuje:   
- závěrečná zkouška DDTS ŽDC  
- komplexní vyzkoušení zařízení DDTS ŽDC  
- náklady na mzdy  
2. Položka neobsahuje:  
 X  
3. Způsob měření:  
Udává se počet hodin po dobu provádění zkoušky.</t>
  </si>
  <si>
    <t>75O972</t>
  </si>
  <si>
    <t>DDTS ŽDC, VYBAVENÁ SKŘÍŇ PRO DDTS ROZVADĚČOVÁ NA PODSTAVCI VÝŠKY DO 2000 MM</t>
  </si>
  <si>
    <t>1. Položka obsahuje:  
- přípravu podkladu pro osazení vč. upevňovacího materiálu, veškerý podružný materiál (např. zásuvkový panel, DIN  
Lišty, kabelové žlaby, svorkovnice, rozjištění, kabelové propoje, osvětlení...)  
- technický popispopis viz. projektová dokumentace  
- zhotovení výrobní dokumentace, provedení zkoušek, dodání předepsaných zkoušek, revizí - veškteré potřebné  
mechanizmy, včetně obsluhy, náklady na mzdy a přibližné (průměrné) náklady na pořízení potřebných materiálů  
- dopravu a skladování  
2. Položka neobsahuje:  
- PLC  
- SW PLC  
- komunikační převodníky  
3. Způsob měření:  
Udává počet kusů kompletní konstrukce nebo práce</t>
  </si>
  <si>
    <t>75O97X</t>
  </si>
  <si>
    <t>Položka obsahuje:  
 - kompletní montáž (oživení, konfigurace, nastavení a uvedení do provozu) rozvaděče pro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</si>
  <si>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R-položka</t>
  </si>
  <si>
    <t>DDTS ŽDC, DOPLNĚNÍ ROZVADĚČE</t>
  </si>
  <si>
    <t>Položka obsahuje:  
-přípravu rozvaděče pro osazení vč. upevňovacího materiálu, veškerý podružný materiál (např. zásuvkový panel, DIN lišty, svorkovnice, rozjištění, přepěťové ochrany)  
-technický popis  dle platné projektové dokumentace  
-zhotovení výrobní dokumentace, provedení zkoušek, revizí, potřebné mechanizmy pro uvedení do provozu  
-dodávku včetně kompletní montáže (oživení, konfigurace, nastavení a uvedení do provozu)  
-náklady na mzdy a přibližné náklady na pořízení potřebných materiálů  
-dopravu a skladování  
Položka neobsahuje:  
-PLC, SW PLC  
-Převodníky komunikačních rozhraní  
-Integrační koncentrátor systému DDTS ŽDC  
Způsob měření:  
-Udává se počet kusů kompletní konstrukce nebo práce</t>
  </si>
  <si>
    <t xml:space="preserve">  PS 01-14-13.2</t>
  </si>
  <si>
    <t>Žst. Holešov, dálková diagnostika TS ŽDC - sdělovací zařízení</t>
  </si>
  <si>
    <t>PS 01-14-13.2</t>
  </si>
  <si>
    <t>ZÁLOŽNÍ ZDROJ</t>
  </si>
  <si>
    <t>ZÁLOŽNÍ ZDROJ UPS 230V DO 1000 VA - DODÁVKA</t>
  </si>
  <si>
    <t>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</si>
  <si>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ZÁLOŽNÍ ZDROJ UPS 230V DO 1000 VA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</si>
  <si>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</si>
  <si>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75O911</t>
  </si>
  <si>
    <t>DDTS ŽDC, INTEGRAČNÍ KONCENTRÁTOR</t>
  </si>
  <si>
    <t>Položka obsahuje:  
- Integrační koncentrátor s konfigurací min. 2x RS xxx, min. 2x Ethernet 10/100/1000 MBit, USB, napájení 9-36 V DC, s  
funkcí konverze SNMPv3 na ČSN EN 60870-5-104 v průmyslovém provedení dle technických podmínek SŽDC  
- software, licence pro integrační koncetrátor  
- dodávku včetně kompletní montáže  
- veškeré potřebné mechanizmy, včetně obsluhy, náklady na mzdy a přibližné (průměrné) náklady na pořízení  
potřebných materiálů  
- dopravu a skladování  
- výrobní dokuemnatci  
2. Položka neobsahuje:  
X  
3. Způsob měření:  
Udává se počet kusů kompletní konstrukce nebo práce.</t>
  </si>
  <si>
    <t>75O923</t>
  </si>
  <si>
    <t>DDTS ŽDC, SW DOPLNĚNÍ INS</t>
  </si>
  <si>
    <t>Položka obsahuje:   
- kompletní doplnění SW InS o jeden nový TLS  
- doplnění aplikačního a programového vybavení integračního serveru InS  
- doplnění dispečerské klientské aplikaci pro dohled TLS  
- náklady na mzdy  
- programátorské práce  
2. Položka neobsahuje:  
 X  
3. Způsob měření:  
Udává se počet kusů integrovaných TLS .</t>
  </si>
  <si>
    <t>75O931</t>
  </si>
  <si>
    <t>DDTS ŽDC, SW DOPLNĚNÍ APLIKACE KLIENTA O TLS</t>
  </si>
  <si>
    <t>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</si>
  <si>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75O932</t>
  </si>
  <si>
    <t>DDTS ŽDC, KLIENTSKÉ PRACOVIŠTĚ STACIONÁRNÍ</t>
  </si>
  <si>
    <t>Položka obsahuje:   
- klient systému DDTS ŽDC, stacionární pracoviště s konfigurací dle TZ, min. dle technických podmínek SŽDC k systému DDTS ŽDC, rozhraní Ethernet 100 Mbit / 1 Gb, napájení 230 V AC, monitor LCD s   
min. úhlopříčkou 22"  
- dodávku včetně montáže  
- instalace, oživení klientského pracoviště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</si>
  <si>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75O933</t>
  </si>
  <si>
    <t>DDTS ŽDC, SW PRO STACIONÁRNÍHO KLIENTA</t>
  </si>
  <si>
    <t>Položka obsahuje:  
- kompletní systémové a programové vybavení nového stacionárního klientského pracoviště  
- vizualizační SW  
- licence, protokoly ČSN EN 60870-5-104, XML  
- aplikační a programové vybavení stacionárního klientského pracoviště  
- klientská aplikace pro dohled TLS dle specifikace, grafické rozhraní  
- náklady na mzdy a skladování  
- programátorské práce včetně potřebného vybavení  
2. Položka neobsahuje:  
X  
3. Způsob měření:  
-Udává se počet kusů kompletní konstrukce nebo práce.</t>
  </si>
  <si>
    <t>75O93A</t>
  </si>
  <si>
    <t>DDTS ŽDC, KLIENTSKÉ PRACOVIŠTĚ MOBILNÍ</t>
  </si>
  <si>
    <t>Položka obsahuje: - klient systému DDTS ŽDC, mobilní pracoviště s konfigurací dle TZ, min. dle technických podmínek SŽDC k systému DDTS ŽDC; rozhraní Ethernet 100 Mbit / 1 Gb, 3G modem externí, wi-fi, Napájení 230 V AC- dodávku včetně montáže- instalace, oživení mobilního klientského pracoviště- veškeré potřebné mechanizmy, včetně obsluhy, náklady na mzdy a přibližné (průměrné) náklady na pořízení potřebných materiálů- dopravu a skladování2. Položka neobsahuje: X3. Způsob měření:Udává se počet kusů kompletní konstrukce nebo práce.</t>
  </si>
  <si>
    <t>75O93B</t>
  </si>
  <si>
    <t>DDTS ŽDC, SW PRO MOBILNÍHO KLIENTA</t>
  </si>
  <si>
    <t>Položka obsahuje: - kompletní systémové a programové vybavení nového mobilního klientského pracoviště- vizualizační SW- licence, protokoly ČSN EN 60870-5-104, XML- aplikační a programové vybavení mobilního klientského pracoviště- klientská aplikace pro dohled TLS dle specifikace, grafické rozhraní- náklady na mzdy a skladování- programátorské práce včetně potřebného vybavení2. Položka neobsahuje: X3. Způsob měření:Udává se počet kusů kompletní konstrukce nebo práce.</t>
  </si>
  <si>
    <t>75O941</t>
  </si>
  <si>
    <t>DDTS ŽDC, INTEGRACE EOV</t>
  </si>
  <si>
    <t>Položka obsahuje:   
- SW integraci jednoho rozváděče EOV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</si>
  <si>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75O942</t>
  </si>
  <si>
    <t>DDTS ŽDC, INTEGRACE OSV</t>
  </si>
  <si>
    <t>Položka obsahuje:   
- SW integraci jednoho rozváděče OSV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</si>
  <si>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75O943</t>
  </si>
  <si>
    <t>DDTS ŽDC, INTEGRACE EZS</t>
  </si>
  <si>
    <t>Položka obsahuje:   
- SW integraci jedné ústředny EZS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</si>
  <si>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75O946</t>
  </si>
  <si>
    <t>DDTS ŽDC, INTEGRACE RDD</t>
  </si>
  <si>
    <t>Položka obsahuje:   
- SW integraci jednoho rozváděče RDD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</si>
  <si>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75O947</t>
  </si>
  <si>
    <t>DDTS ŽDC, INTEGRACE OSE</t>
  </si>
  <si>
    <t>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</si>
  <si>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75O948</t>
  </si>
  <si>
    <t>DDTS ŽDC, INTEGRACE ROZ</t>
  </si>
  <si>
    <t>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</si>
  <si>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</si>
  <si>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</si>
  <si>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</si>
  <si>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</si>
  <si>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</si>
  <si>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</si>
  <si>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</si>
  <si>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</si>
  <si>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</si>
  <si>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75O94H</t>
  </si>
  <si>
    <t>DDTS ŽDC, INTEGRACE VZT</t>
  </si>
  <si>
    <t>Položka obsahuje:   
- SW integraci jednoho jedné klimatizační jednotky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</si>
  <si>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75O94I</t>
  </si>
  <si>
    <t>DDTS ŽDC, INTEGRACE EE</t>
  </si>
  <si>
    <t>Položka obsahuje:   
- SW integraci signálů z energetický a elektrotechnických systémů stažených do jednoho PLC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</si>
  <si>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</si>
  <si>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</si>
  <si>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</si>
  <si>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75O94K</t>
  </si>
  <si>
    <t>DDTS ŽDC, PARAMETRIZACE EZS</t>
  </si>
  <si>
    <t>Položka obsahuje:   
- doplnění parametrizace EZS do integračního koncentrátoru DDTS ŽDC  
- náklady na mzdy  
- programátorské práce včetně potřebného vybavení  
2. Položka neobsahuje:  
 X  
3. Způsob měření:  
Udává se počet kusů kompletní konstrukce nebo práce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</si>
  <si>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75O951</t>
  </si>
  <si>
    <t>DDTS ŽDC, PŘIPOJENÍ INK DO INS</t>
  </si>
  <si>
    <t>1. Položka obsahuje:   
- připojení integračního koncentrátoru InK do InS  
- nastavení parametrů pro InK  
- náklady na mzdy  
- programátorské práce včetně potřebného vybavení  
2. Položka neobsahuje:  
 X  
3. Způsob měření:  
Udává se počet kusů kompletní konstrukce nebo práce.</t>
  </si>
  <si>
    <t>75O953</t>
  </si>
  <si>
    <t>DDTS ŽDC, ODZKOUŠENÍ PROGRAMOVÉHO VYBAVENÍ</t>
  </si>
  <si>
    <t>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</si>
  <si>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75O956</t>
  </si>
  <si>
    <t>DDTS ŽDC, KONFIGURACE PŘENOSŮ DAT JEDNOTLIVÝCH TLS</t>
  </si>
  <si>
    <t>Položka obsahuje:   
- konfigurace přenosů dat ze systémů TLS do datových struktur  
- odladění a ověření  
- funkční zkoušky  
- náklady na mzdy  
- programátorské práce  
2. Položka neobsahuje:  
 X  
3. Způsob měření:  
Udává se počet kusů integrovaných TLS</t>
  </si>
  <si>
    <t>75O95A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</si>
  <si>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</si>
  <si>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</si>
  <si>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75O95D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</si>
  <si>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</si>
  <si>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</si>
  <si>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 xml:space="preserve">  PS 01-28-201.1</t>
  </si>
  <si>
    <t>Žst. Holešov, definitivní staniční zabezpečovací zařízení</t>
  </si>
  <si>
    <t>PS 01-28-201.1</t>
  </si>
  <si>
    <t>0</t>
  </si>
  <si>
    <t>Všeobecné konstrukce a práce</t>
  </si>
  <si>
    <t>02910</t>
  </si>
  <si>
    <t>OSTATNÍ POŽADAVKY - ZEMĚMĚŘIČSKÁ MĚŘENÍ</t>
  </si>
  <si>
    <t>zahrnuje veškeré náklady spojené s objednatelem požadovanými pracemi,     
- pro stanovení orientační investorské ceny určete jednotkovou cenu jako 1% odhadované ceny stavby</t>
  </si>
  <si>
    <t>R015130</t>
  </si>
  <si>
    <t>POPLATKY ZA LIKVIDACI ODPADŮ NEKONTAMINOVANÝCH VČETNĚ DOPRAVY NA SKLÁDKU A VEŠKERÉ MANIPULACE - 17 03 02 VYBOURANÝ ASFALTOVÝ BETON BEZ DEHTU</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</si>
  <si>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</si>
  <si>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R015620</t>
  </si>
  <si>
    <t>POPLATKY ZA LIKVIDACI ODPADŮ NEBEZPEČNÝCH VČETNĚ DOPRAVY NA SKLÁDKU A VEŠKERÉ MANIPULACE- 17 04 10* KABELY S IZOLACÍ PAPÍR - OLEJ</t>
  </si>
  <si>
    <t>R015650</t>
  </si>
  <si>
    <t>POPLATKY ZA LIKVIDACI ODPADŮ NEBEZPEČNÝCH VČETNĚ DOPRAVY NA SKLÁDKU A VEŠKERÉ MANIPULACE- 16 06 02* NIKL - KADMIOVÉ BATERIE A AKUMULÁTORY</t>
  </si>
  <si>
    <t>R27232</t>
  </si>
  <si>
    <t>ATYPICKÝ ZÁKLADY ZE ŽELEZOBETONU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</si>
  <si>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</si>
  <si>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</si>
  <si>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0,35*0,8*(870+60)=260,400 [A]  
0,35*0,35*(346+66)=50,470 [B]  
0,5*0,5*225=56,250 [C]  
a+b+c=367,120 [D]</t>
  </si>
  <si>
    <t>7+7+10+7+7+7+24+7+7=83,000 [A]</t>
  </si>
  <si>
    <t>367+20=387,000 [A]</t>
  </si>
  <si>
    <t>2*(870+346+66+225+60)=3 134,000 [A]</t>
  </si>
  <si>
    <t>701003</t>
  </si>
  <si>
    <t>BETONOVÝ OZNAČNÍK</t>
  </si>
  <si>
    <t>1. Položka obsahuje:    
 – veškeré práce a materiál obsažený v názvu položky    
2. Položka neobsahuje:    
 X    
3. Způsob měření:    
Udává se počet kusů kompletní konstrukce nebo práce.</t>
  </si>
  <si>
    <t>701004</t>
  </si>
  <si>
    <t>VYHLEDÁVACÍ MARKER ZEMNÍ</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</si>
  <si>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</si>
  <si>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</si>
  <si>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702112</t>
  </si>
  <si>
    <t>KABELOVÝ ŽLAB ZEMNÍ VČETNĚ KRYTU SVĚTLÉ ŠÍŘKY PŘES 120 DO 250 MM</t>
  </si>
  <si>
    <t>25+225=250,000 [A]</t>
  </si>
  <si>
    <t>702222</t>
  </si>
  <si>
    <t>KABELOVÁ CHRÁNIČKA ZEMNÍ UV STABILNÍ DN PŘES 100 DO 200 MM</t>
  </si>
  <si>
    <t>9+9+12+9+9+9+9=66,000 [A]</t>
  </si>
  <si>
    <t>1. Položka obsahuje:    
 – přípravu podkladu pro osazení    
2. Položka neobsahuje:    
 X    
3. Způsob měření:    
Měří se metr délkový.</t>
  </si>
  <si>
    <t>870+60=930,000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</si>
  <si>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</si>
  <si>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702901</t>
  </si>
  <si>
    <t>ZASYPÁNÍ KABELOVÉHO ŽLABU VRSTVOU Z PŘESÁTÉHO PÍSKU SVĚTLÉ ŠÍŘKY DO 120 MM</t>
  </si>
  <si>
    <t>346+66+225=637,000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</si>
  <si>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</si>
  <si>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R701009</t>
  </si>
  <si>
    <t>BETONOVÝ OZNAČNÍK - DEMONTÁŽ</t>
  </si>
  <si>
    <t>R702901</t>
  </si>
  <si>
    <t>ZŘÍZENÍ KABELOVÉHO LOŽE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</si>
  <si>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</si>
  <si>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Elektroinstalace - silnoproud</t>
  </si>
  <si>
    <t>741941</t>
  </si>
  <si>
    <t>UZEMŇOVACÍ VODIČ V ZEMI OCELOVÝ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</si>
  <si>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</si>
  <si>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741B11</t>
  </si>
  <si>
    <t>ZEMNÍCÍ TYČ FEZN DÉLKY DO 2 M</t>
  </si>
  <si>
    <t>1. Položka obsahuje:    
 – přípravu podkladu pro osazení    
 – spojování    
 – ochranný nátěr spoje dle příslušných norem    
2. Položka neobsahuje:    
 X    
3. Způsob měření:    
Udává se počet kusů kompletní konstrukce nebo práce.</t>
  </si>
  <si>
    <t>742F11</t>
  </si>
  <si>
    <t>KABEL NN NEBO VODIČ JEDNOŽÍLOVÝ CU S PLASTOVOU IZOLACÍ DO 2,5 MM2</t>
  </si>
  <si>
    <t>1. Položka obsahuje:    
 – manipulace a uložení kabelu (do země, chráničky, kanálu, na rošty, na TV a pod.)    
2. Položka neobsahuje:    
 – příchytky, spojky, koncovky, chráničky apod.    
3. Způsob měření:    
Měří se metr délkový.</t>
  </si>
  <si>
    <t>KABEL NN ČTYŘ- A PĚTIŽÍLOVÝ CU S PLASTOVOU IZOLACÍ DO 2,5 MM2</t>
  </si>
  <si>
    <t>1. Položka obsahuje:    
 – všechny práce spojené s úpravou kabelů pro montáž včetně veškerého příslušentsví    
2. Položka neobsahuje:    
 X    
3. Způsob měření:    
Udává se počet kusů kompletní konstrukce nebo práce.</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</si>
  <si>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</si>
  <si>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</si>
  <si>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75A</t>
  </si>
  <si>
    <t>Zabezpečovací zařízení - kabelové soubory</t>
  </si>
  <si>
    <t>75A217</t>
  </si>
  <si>
    <t>ZATAŽENÍ A SPOJKOVÁNÍ KABELŮ DO 12 PÁRŮ - MONTÁŽ</t>
  </si>
  <si>
    <t>3*(205+98+95+65+700+205+98+78+58+64+40+52+55+8+3+125+135+125+135+55+55+45+75+935+36+155+145+40+37+145+155+84+3+50+870)=15 687,000 [A]  
4*(98+145+74+45+48+138+25+30+115+78+70+160)=4 104,000 [B]  
7*(120+40+107+117+30+40+52+95+65+160+95+65+45+125)=8 092,000 [C]  
12*(30)=360,000 [D]  
(A+B+C+D)/1000=28,243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</si>
  <si>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</si>
  <si>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75A131</t>
  </si>
  <si>
    <t>KABEL METALICKÝ DVOUPLÁŠŤOVÝ DO 12 PÁRŮ - DODÁVKA</t>
  </si>
  <si>
    <t>1. Položka obsahuje:    
 – dodání kabelů podle typu od výrobců včetně mimostaveništní dopravy    
2. Položka neobsahuje:    
 X    
3. Způsob měření:    
Měří se n-násobky páru vodičů na kilometr.</t>
  </si>
  <si>
    <t>75A227</t>
  </si>
  <si>
    <t>ZATAŽENÍ A SPOJKOVÁNÍ KABELŮ PŘES 12 PÁRŮ - MONTÁŽ</t>
  </si>
  <si>
    <t>16*(25)=400,000 [A]  
30*(155)=4 650,000 [B]  
48*(135)=6 480,000 [C]  
(A+B+C)/1000=11,530 [D]</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</si>
  <si>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</si>
  <si>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75A141</t>
  </si>
  <si>
    <t>KABEL METALICKÝ DVOUPLÁŠŤOVÝ PŘES 12 PÁRŮ - DODÁVKA</t>
  </si>
  <si>
    <t>75A237</t>
  </si>
  <si>
    <t>ZATAŽENÍ A SPOJKOVÁNÍ KABELŮ SE STÍNĚNÍM DO 12 PÁRŮ - MONTÁŽ</t>
  </si>
  <si>
    <t>7*(395+630+625)=11 550,000 [B]  
12*(630+900+640)=26 040,000 [C]  
(B+C)/1000=37,590 [D]</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</si>
  <si>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</si>
  <si>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75A151</t>
  </si>
  <si>
    <t>KABEL METALICKÝ SE STÍNĚNÍM DO 12 PÁRŮ - DODÁVKA</t>
  </si>
  <si>
    <t>1. Položka obsahuje:   
 – dodání kabelů podle typu od výrobců včetně mimostaveništní dopravy   
2. Položka neobsahuje:   
 X   
3. Způsob měření:   
Měří se n-násobky páru vodičů na kilometr.</t>
  </si>
  <si>
    <t>75A247</t>
  </si>
  <si>
    <t>ZATAŽENÍ A SPOJKOVÁNÍ KABELŮ SE STÍNĚNÍM PŘES 12 PÁRŮ - MONTÁŽ</t>
  </si>
  <si>
    <t>16*(395+395+485+630)=30 480,000 [A]   
24*(338+338+338+360+360+900)=63 216,000 [B]   
30*(360)=10 800,000 [C]   
61*(630)=38 430,000 [D] 
(A+B+C+D)/1000=142,926 [E]</t>
  </si>
  <si>
    <t>1. Položka obsahuje:   
 – uložení kabelu zatažením, dodávka a zhotovení plastové spojky v počtu 2 kusy na 1 km kabelu, příprava spojovacího přípravku, spojení žil kabelu, kontrola správnosti spojení žil, vysušení, zajištění přívodu el.energie, zatavení konců kabelu a svaření středu spojky   
 – zhotovení kabelové formy v počtu 5 kusů na 1 km kabelu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</si>
  <si>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75A161</t>
  </si>
  <si>
    <t>KABEL METALICKÝ SE STÍNĚNÍM PŘES 12 PÁRŮ - DODÁVKA</t>
  </si>
  <si>
    <t>75A311</t>
  </si>
  <si>
    <t>KABELOVÁ FORMA (UKONČENÍ KABELŮ) PRO KABELY ZABEZPEČOVACÍ DO 12 PÁRŮ</t>
  </si>
  <si>
    <t>62*2+6*2=136,000 [A]</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</si>
  <si>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</si>
  <si>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75A312</t>
  </si>
  <si>
    <t>KABELOVÁ FORMA (UKONČENÍ KABELŮ) PRO KABELY ZABEZPEČOVACÍ PŘES 12 PÁRŮ</t>
  </si>
  <si>
    <t>6*2+12*2=36,000 [A]</t>
  </si>
  <si>
    <t>75A410</t>
  </si>
  <si>
    <t>OZNAČENÍ KABELŮ ZNAČKOVACÍ KABELOVOU OBJÍMKOU</t>
  </si>
  <si>
    <t>136+36=172,000 [A]</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</si>
  <si>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</si>
  <si>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75B</t>
  </si>
  <si>
    <t>Železniční zabezpečovací zařízení - vnitřní zařízení</t>
  </si>
  <si>
    <t>75B127</t>
  </si>
  <si>
    <t>VNITŘNÍ KABELOVÉ ROZVODY PŘES 20 DO 50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</si>
  <si>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</si>
  <si>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75B121</t>
  </si>
  <si>
    <t>VNITŘNÍ KABELOVÉ ROZVODY PŘES 20 DO 50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</si>
  <si>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</si>
  <si>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75B267</t>
  </si>
  <si>
    <t>NÁBYTEK PRO JOP A SERVISNÍ A DIAGNOSTICKÉ PRACOVIŠTĚ - STOLY PEVNÉ PRO JEDNO PRACOVIŠTĚ - MONTÁŽ</t>
  </si>
  <si>
    <t>1. Položka obsahuje:    
 – montáž stolů pro umístění počítačového vybavení kanceláře    
 – dodávku a montáž nábytkového vybavení pro jednotné obslužné pracoviště (JOP) se všemi pomocnými a doplňujícími pracemi a součástmi, případné použití mechanizmů, včetně dopravy ze skladu k místu montáže    
2. Položka neobsahuje:    
 X    
3. Způsob měření:    
Udává se počet kusů kompletní konstrukce nebo práce.</t>
  </si>
  <si>
    <t>75B261</t>
  </si>
  <si>
    <t>NÁBYTEK PRO JOP A SERVISNÍ A DIAGNOSTICKÉ PRACOVIŠTĚ - STOLY PEVNÉ PRO JEDNO PRACOVIŠTĚ - DODÁVKA</t>
  </si>
  <si>
    <t>1. Položka obsahuje:    
 – výroba a dodávka stolů,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</si>
  <si>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75B277</t>
  </si>
  <si>
    <t>NÁBYTEK PRO JOP A SERVISNÍ A DIAGNOSTICKÉ PRACOVIŠTĚ - STOLY VÝŠKOVĚ STAVITELNÉ PRO JEDNO PRACOVIŠTĚ - MONTÁŽ</t>
  </si>
  <si>
    <t>75B271</t>
  </si>
  <si>
    <t>NÁBYTEK PRO JOP A SERVISNÍ A DIAGNOSTICKÉ PRACOVIŠTĚ - STOLY VÝŠKOVĚ STAVITELNÉ PRO JEDNO PRACOVIŠTĚ - DODÁVKA</t>
  </si>
  <si>
    <t>1. Položka obsahuje:    
 – výroba a dodávka stolů včetně matice do rozměru 4x2, židle a boxu pro umístění počítačového vybavení jednoho pracoviště a jejich doprava na místo určení    
 – výrobu stolů, náklady na dopravu do místa určení, případně na použití mechanizmů    
2. Položka neobsahuje:    
 –    
3. Způsob měření:    
Udává se počet kusů kompletní konstrukce nebo práce.</t>
  </si>
  <si>
    <t>75B368</t>
  </si>
  <si>
    <t>KOLEJOVÁ DESKA - DEMONTÁŽ</t>
  </si>
  <si>
    <t>1. Položka obsahuje:    
 – demontáž kolejové desky,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</si>
  <si>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75B547</t>
  </si>
  <si>
    <t>SKŘÍŇ (STOJAN) VOLNÉ VAZBY - MONTÁŽ</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</si>
  <si>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</si>
  <si>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75B548</t>
  </si>
  <si>
    <t>SKŘÍŇ (STOJAN) VOLNÉ VAZBY - DEMONTÁŽ</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</si>
  <si>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</si>
  <si>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</si>
  <si>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</si>
  <si>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</si>
  <si>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75B647</t>
  </si>
  <si>
    <t>NAPÁJECÍ ZDROJ - MONTÁŽ</t>
  </si>
  <si>
    <t>1. Položka obsahuje:    
 – osazení skříní a jejich propojení, včetně montáže a dobití baterií    
 – regulace obvodů a přezkoušení funkce    
 – položka obsahuje montáž dodaného zařízení se všemi pomocnými a doplňujícími pracemi a součástmi, případné použití mechanizmů    
2. Položka neobsahuje:    
 X    
3. Způsob měření:    
Udává se počet kusů kompletní konstrukce nebo práce.</t>
  </si>
  <si>
    <t>75B611</t>
  </si>
  <si>
    <t>KOMPLETNÍ NAPÁJECÍ ZDROJ (50/75/275 HZ) DO 50 KVA - DODÁVKA</t>
  </si>
  <si>
    <t>1. Položka obsahuje:    
 – dodání skříní kompletního napájecího zdroje včetně baterií a skříní a dalšího potřebného pomocného materiálu a jeho dopravy na místo určení    
 – pořízení kompletního napájecího zdroje, na dopravu do místa určení    
2. Položka neobsahuje:    
 X    
3. Způsob měření:    
Udává se počet kusů kompletní konstrukce nebo práce.</t>
  </si>
  <si>
    <t>75B6G7</t>
  </si>
  <si>
    <t>USMĚRŇOVAČ - MONTÁŽ</t>
  </si>
  <si>
    <t>1. Položka obsahuje:    
 – montáž usměrňovače na místo určení, jeho připojení a přezkoušení    
 – montáž dodaného zařízení se všemi pomocnými a doplňujícími pracemi a součástmi, případné použití mechanizmů    
2. Položka neobsahuje:    
 X    
3. Způsob měření:    
Udává se počet kusů kompletní konstrukce nebo práce.</t>
  </si>
  <si>
    <t>75B6G8</t>
  </si>
  <si>
    <t>USMĚRŇOVAČ - DEMONTÁŽ</t>
  </si>
  <si>
    <t>1. Položka obsahuje:    
 – demontáž usměrňovače,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</si>
  <si>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75B6T7</t>
  </si>
  <si>
    <t>BATERIE - MONTÁŽ</t>
  </si>
  <si>
    <t>1. Položka obsahuje:    
 – montáž baterie na místo určení, její připojení, dobití na plnou kapacitu a přezkoušení    
 – montáž dodaného zařízení se všemi pomocnými a doplňujícími pracemi a součástmi, případné použití mechanizmů    
2. Položka neobsahuje:    
 X    
3. Způsob měření:    
Udává se počet kusů kompletní konstrukce nebo práce.</t>
  </si>
  <si>
    <t>75B6T8</t>
  </si>
  <si>
    <t>BATERIE - DEMONTÁŽ</t>
  </si>
  <si>
    <t>1. Položka obsahuje:    
 – demontáž baterie,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</si>
  <si>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R75B217</t>
  </si>
  <si>
    <t>JEDNOTNÉ OVLÁDACÍ PRACOVIŠTĚ (JOP), NEZÁLOHOVANÉ - MONTÁŽ</t>
  </si>
  <si>
    <t>1. Položka obsahuje:   
 – montáž počítačového vybavení kanceláře   
 – montáž výpočetní techniky, včetně propojovacích vedení a monitorů   
 – dodávku a montáž vybavení pro jednotné obslužné pracoviště (JOP) se všemi pomocnými a doplňujícími pracemi a součástmi, případné použití mechanizmů, včetně dopravy ze skladu k místu montáže   
2. Položka neobsahuje:   
- montáž nábytku   
3. Způsob měření:   
Udává se počet kusů kompletní konstrukce nebo práce.</t>
  </si>
  <si>
    <t>R75B211</t>
  </si>
  <si>
    <t>JEDNOTNÉ OVLÁDACÍ PRACOVIŠTĚ (JOP), NEZÁLOHOVANÉ - DODÁVKA</t>
  </si>
  <si>
    <t>1. Položka obsahuje:   
 – výroba a dodávka počítačového vybavení pracoviště a jejich doprava na místo určení, dodání výpočetní techniky včetně propojovacích vedení a monitorů   
 – výrobu a dodání výpočetní techniky, na dopravu do místa určení, případně na použití mechanizmů   
2. Položka neobsahuje:   
 – programové vybavení   
- nábytek   
3. Způsob měření:   
Udává se počet kusů kompletní konstrukce nebo práce.</t>
  </si>
  <si>
    <t>R75B227</t>
  </si>
  <si>
    <t>SERVISNÍ A DIAGNOSTICKÉ PRACOVIŠTĚ - MONTÁŽ</t>
  </si>
  <si>
    <t>1. Položka obsahuje:   
 – montáž výpočetní techniky, včetně propojovacích vedení a monitorů   
 – umístění zařízení, zapojení, připojení na komunikační linku, přezkoušení funkce   
 – dodávku a montáž vybavení pro servisní pracoviště diagnostiky se všemi pomocnými a doplňujícími pracemi a součástmi, případné použití mechanizmů, včetně dopravy ze skladu k místu montáže   
2. Položka neobsahuje:   
- montáž nábytku   
3. Způsob měření:   
Udává se počet kusů kompletní konstrukce nebo práce.</t>
  </si>
  <si>
    <t>R75B221</t>
  </si>
  <si>
    <t>SERVISNÍ A DIAGNOSTICKÉ PRACOVIŠTĚ - DODÁVKA</t>
  </si>
  <si>
    <t>1. Položka obsahuje:   
 – dodání výpočetní techniky a programového vybavení, spojovacího a pomocného materiálu, včetně dopravy   
 – dodávku vybavení pro servisní pracoviště diagnostiky se všemi pomocnými a doplňujícími pracemi a součástmi, případné použití mechanizmů, včetně dopravy ze skladu k místu montáže   
2. Položka neobsahuje:   
- nábytek   
3. Způsob měření:   
Udává se počet kusů kompletní konstrukce nebo práce.</t>
  </si>
  <si>
    <t>R75B274</t>
  </si>
  <si>
    <t>MONTÁŽ ELEKTRONICKÉHO GRAFIKONU NEZÁLOHOVANÉHO</t>
  </si>
  <si>
    <t>R75B214</t>
  </si>
  <si>
    <t>DODÁVKA ELEKTRONICKÉHO GRAFIKONU NEZÁLOHOVANÉHO</t>
  </si>
  <si>
    <t>Výroba a dodávka stolu a 1ks židle pro umístění počítačového vybavení pracoviště a jejich doprava na místo určení,dodání počítačového vybavení pracoviště  bez programového vybavení, včetně propojovacích vedení a potřebného materiálu a jejich doprava na místo určení.    Zařízení el. grafikonu  se měří v kusech (ks).Položka obsahuje náklady na dodání veškerého zařízení daného položkou, na dopravu do místa určení, případné použití mechanizmů</t>
  </si>
  <si>
    <t>R75B497</t>
  </si>
  <si>
    <t>SKŘÍŇ KABELOVÁ - MONTÁŽ</t>
  </si>
  <si>
    <t>1. Položka obsahuje:    
 – usazení skříně kabelové vnitřní na místě určení    
 – montáž a dodaného zařízení se všemi pomocnými a doplňujícími pracemi a součástmi, případné použití mechanizmů    
2. Položka neobsahuje:    
3. Způsob měření:    
Udává se počet kusů kompletní konstrukce nebo práce.</t>
  </si>
  <si>
    <t>R75B491</t>
  </si>
  <si>
    <t>SKŘÍŇ KABELOVÁ - DODÁVKA</t>
  </si>
  <si>
    <t>1. Položka obsahuje:    
 – dodání kompletního vnitřního zařízení podle typu určeného položkou včetně potřebného pomocného materiálu a jeho dopravy na místo určení    
 – pořízení příslušné skříně včetně pomocného materiálu a její dopravu do místa určení    
2. Položka neobsahuje:    
 X    
3. Způsob měření:    
Udává se počet kusů kompletní konstrukce nebo práce.</t>
  </si>
  <si>
    <t>R75B527</t>
  </si>
  <si>
    <t>ELEKTRONICKÁ VAZBA S PROVÁDĚCÍMI POČÍTAČI PRO ZABEZPEČENÍ VÝHYBKOVÉ JEDNOTKY - MONTÁŽ</t>
  </si>
  <si>
    <t>v. j.</t>
  </si>
  <si>
    <t>1. Položka obsahuje:    
 – upevnění zařízení do stojanu (skříně), osazení vnitřních prvků, instalace individuálního SW    
 – montáž dodaného zařízení se všemi pomocnými a doplňujícími pracemi a součástmi, případné použití mechanizmů    
2. Položka neobsahuje:    
 X    
3. Způsob měření:    
Měří se ve výhybkových jednotkách, tj. udává se libovolná metráž kabelů a libovolná kusovitost příslušenství vztažená na jednu výhybkovou jednotku.</t>
  </si>
  <si>
    <t>R75B521</t>
  </si>
  <si>
    <t>ELEKTRONICKÁ VAZBA S PROVÁDĚCÍMI POČÍTAČI PRO ZABEZPEČENÍ VÝHYBKOVÉ JEDNOTKY - DODÁVKA</t>
  </si>
  <si>
    <t>1. Položka obsahuje:    
 – dodání kompletního vnitřního zařízení pro zabezpečení výhybkové jednotky vč. přepěťových ochran,souvisejících prvků a potřebného pomocného materiálu a jeho dopravy na místo určení, dodávka základního SW    
 – pořízení zařízení včetně pomocného materiálu a její dopravu do místa určení    
2. Položka neobsahuje:    
 X    
3. Způsob měření:    
Měří se ve výhybkových jednotkách, tj. udává se libovolná metráž kabelů a libovolná kusovitost příslušenství vztažená na jednu výhybkovou jednotku.</t>
  </si>
  <si>
    <t>R75B547</t>
  </si>
  <si>
    <t>R75B541</t>
  </si>
  <si>
    <t>SKŘÍŇ (STOJAN) VOLNÉ VAZBY - DODÁVKA</t>
  </si>
  <si>
    <t>1. Položka obsahuje:    
 – dodání kompletního vnitřního zařízení podle typu určeného položkou včetně přepěťových ochran, potřebného pomocného materiálu a jeho dopravy na místo určení    
 – pořízení příslušné skříně (stojanu) volné vazby vystrojené včetně pomocného materiálu a její dopravu do místa určení    
2. Položka neobsahuje:    
 X    
3. Způsob měření:    
Udává se počet kusů kompletní konstrukce nebo práce.</t>
  </si>
  <si>
    <t>R75B574</t>
  </si>
  <si>
    <t>MONTÁŽ SKŘÍNĚ (STOJANU) NAPÁJECÍ VYSTROJENÉ</t>
  </si>
  <si>
    <t>Upevnění stojanu do stojanové řady, připojení pospojování (usazení skříně, kolejové desky , ovládacího stolu ) na místo určení, zapojení.Montáže vnitřního zařízení se měří  v kusech (ks).Položka obsahuje všechny náklady na montáž dodaného zařízení se všemi pomocnými a doplňujícími pracemi a součástmi, případné použití mechanizmů, náklady na mzdy</t>
  </si>
  <si>
    <t>R75B514</t>
  </si>
  <si>
    <t>DODÁVKA SKŘÍNĚ (STOJANU) NAPÁJECÍ VYSTROJENÉ</t>
  </si>
  <si>
    <t>Dodání kompletního vnitřního zařízení  podle typu určeného položkou  včetně potřebného pomocného materiálu a jeho dopravy na místo určení.Stojany, skříně, kolejové desky , ovládací stoly a podobně  se měří v kusech (ks).Položka obsahuje všechny náklady na pořízení příslušného stojanu, kolejové desky , ovládacího stolu nebo skříně včetně pomocného materiálu, na dopravu do místa určení.</t>
  </si>
  <si>
    <t>R75B575</t>
  </si>
  <si>
    <t>MONTÁŽ SKŘÍNĚ (STOJANU) TECHNOLOGICKÝCH POČÍTAČŮ</t>
  </si>
  <si>
    <t>R75B515</t>
  </si>
  <si>
    <t>DODÁVKA SKŘÍNĚ (STOJANU) TECHNOLOGICKÝCH POČÍTAČŮ</t>
  </si>
  <si>
    <t>R75B921</t>
  </si>
  <si>
    <t>ZÁKLADNÍ SW ELEKTRONICKÉHO STAVĚDLA S ELEKTRONICKÝM ROZHRANÍM - DODÁVKA</t>
  </si>
  <si>
    <t>1. Položka obsahuje:    
 – dodání základního SW elektronického stavědla podle typu určeného položkou    
2. Položka neobsahuje:    
 X    
3. Způsob měření:    
Udává se počet kusů kompletní konstrukce nebo práce.</t>
  </si>
  <si>
    <t>R75B937</t>
  </si>
  <si>
    <t>INDIVIDUÁLNÍ SW ELEKTRONICKÉHO STAVĚDLA S RELÉOVÝM ROZHRANÍM - MONTÁŽ</t>
  </si>
  <si>
    <t>1. Položka obsahuje:    
 – tvorba a instalace individuálního SW elektronického stavědla podle specifikace místa použití    
 – tvorbu a instalaci příslušného programového vybavení    
2. Položka neobsahuje:    
 X    
3. Způsob měření:    
Měří se ve výhybkových jednotkách, tj. udává se libovolná metráž kabelů a libovolná kusovitost příslušenství vztažená na jednu výhybkovou jednotku.</t>
  </si>
  <si>
    <t>75C</t>
  </si>
  <si>
    <t>Zabezpečovací zařízení - venkovní zařízení</t>
  </si>
  <si>
    <t>27231</t>
  </si>
  <si>
    <t>ZÁKLADY Z PROSTÉHO BETONU</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</si>
  <si>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</si>
  <si>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</si>
  <si>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</si>
  <si>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</si>
  <si>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</si>
  <si>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</si>
  <si>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</si>
  <si>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</si>
  <si>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</si>
  <si>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75C188</t>
  </si>
  <si>
    <t>PŘESTAVNÍK MECHANICKÝ - DEMONTÁŽ</t>
  </si>
  <si>
    <t>1. Položka obsahuje:    
 – demontáž přestavníku mechanického včetně odpojení drátovodu    
 – demontáž přestavníku mechanického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</si>
  <si>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</si>
  <si>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</si>
  <si>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</si>
  <si>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75C211</t>
  </si>
  <si>
    <t>VÝKOLEJKA S PŘESTAVNÍKEM - DODÁVKA</t>
  </si>
  <si>
    <t>1. Položka obsahuje:    
 – dodávka výkolejky s přestavníkem podle typu včetně potřebného pomocného materiálu a jeho dopravy do staveništního skladu    
 – dodávku výkolejky s přestavníkem podle typu včetně pomocného materiálu, na dopravu do staveništního skladu    
2. Položka neobsahuje:    
 X    
3. Způsob měření:    
Udává se počet kusů kompletní konstrukce nebo práce.</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</si>
  <si>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</si>
  <si>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</si>
  <si>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</si>
  <si>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75C347</t>
  </si>
  <si>
    <t>POMOCNÉ STAVĚDLO S ELEKTROMAGNETICKÝMI ZÁMKY - MONTÁŽ</t>
  </si>
  <si>
    <t>1. Položka obsahuje:    
 – montáž pomocného stavědla s elektromagnetickými zámky, zapojení kabelových forem (včetně měření a zapojení po měření), přezkoušení    
 – montáž pomocného stavědla s elektromagnetickými zámky se všemi pomocnými a doplňujícími pracemi a součástmi, případné použití mechanizmů, včetně dopravy ze skladu k místu montáže    
2. Položka neobsahuje:    
 X    
3. Způsob měření:    
Udává se počet kusů kompletní konstrukce nebo práce.</t>
  </si>
  <si>
    <t>75C341</t>
  </si>
  <si>
    <t>POMOCNÉ STAVĚDLO S ELEKTROMAGNETICKÝMI ZÁMKY - DODÁVKA</t>
  </si>
  <si>
    <t>1. Položka obsahuje:    
 – dodávka pomocného stavědla s elektromagnetickými zámky včetně potřebného pomocného materiálu a jeho dopravy do staveništního skladu    
 – dodávku pomocného stavědla s elektromagnetickými zámky včetně pomocného materiálu, na dopravu do staveništního skladu    
2. Položka neobsahuje:    
 X    
3. Způsob měření:    
Udává se počet kusů kompletní konstrukce nebo práce.</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</si>
  <si>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</si>
  <si>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</si>
  <si>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</si>
  <si>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75C411</t>
  </si>
  <si>
    <t>ZÁMEK VÝMĚNOVÝ NEBO ODTLAČNÝ (JEDNODUCHÝ, KONTROLNÍ) - DODÁVKA</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</si>
  <si>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</si>
  <si>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</si>
  <si>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</si>
  <si>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</si>
  <si>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75C477</t>
  </si>
  <si>
    <t>ZÁMEK ELEKTROMAGNETICKÝ V KOLEJIŠTI - MONTÁŽ</t>
  </si>
  <si>
    <t>1. Položka obsahuje:    
 – přetypování klíčů a jejich oštítkování, usazení kabelového závěru, zatažení kabelu do závěru včetně zhotovení a zapojení kabelových forem (včetně měření a zapojení po měření), montáž zámku elektromagnetického v kolejišti    
 – propojení drátovou formou, přezkoušení, nátěr    
 – montáž zámku elektromagnetického v kolejišti se všemi pomocnými a doplňujícími pracemi a součástmi, případné použití mechanizmů, včetně dopravy ze skladu k místu montáže    
2. Položka neobsahuje:    
 X    
3. Způsob měření:    
Udává se počet kusů kompletní konstrukce nebo práce.</t>
  </si>
  <si>
    <t>75C471</t>
  </si>
  <si>
    <t>ZÁMEK ELEKTROMAGNETICKÝ V KOLEJIŠTI - DODÁVKA</t>
  </si>
  <si>
    <t>1. Položka obsahuje:   
 – dodání zámku elektromagnetického v kolejišti podle typu včetně potřebného pomocného materiálu a jeho dopravy do staveništního skladu   
 – dodávku zámku elektromagnetického v kolejišti podle typu včetně pomocného materiálu, na dopravu do staveništního skladu   
2. Položka neobsahuje:   
 X   
3. Způsob měření:   
Udává se počet kusů kompletní konstrukce nebo práce.</t>
  </si>
  <si>
    <t>75C478</t>
  </si>
  <si>
    <t>ZÁMEK ELEKTROMAGNETICKÝ V KOLEJIŠTI - DEMONTÁŽ</t>
  </si>
  <si>
    <t>1. Položka obsahuje:    
 – demontáž zámku elektromagnetického v kolejišti dle typu určeného položkou, odpojení formy    
 – demontáž zámku elektromagnetického v kolejišti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</si>
  <si>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92</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</si>
  <si>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</si>
  <si>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</si>
  <si>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</si>
  <si>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93</t>
  </si>
  <si>
    <t>75C511</t>
  </si>
  <si>
    <t>STOŽÁROVÉ NÁVĚSTIDLO DO DVOU SVĚTEL - DODÁVKA</t>
  </si>
  <si>
    <t>1. Položka obsahuje:    
 – dodávka stožárového návěstidla do dvou světel podle jeho typu a potřebného pomocného materiálu a dopravy do staveništního skladu    
 – dodávku stožárového návěstidla do dvou světel včetně pomocného materiálu, dopravu do místa určení    
2. Položka neobsahuje:    
 X    
3. Způsob měření:    
Udává se počet kusů kompletní konstrukce nebo práce.</t>
  </si>
  <si>
    <t>94</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</si>
  <si>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</si>
  <si>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</si>
  <si>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</si>
  <si>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95</t>
  </si>
  <si>
    <t>75C527</t>
  </si>
  <si>
    <t>STOŽÁROVÉ NÁVĚSTIDLO TŘÍSVĚTLOVÉ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</si>
  <si>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třísvětlového včetně transformátorové skříně na základ    
 – montáž stožárového návěstidla třísvětlového se všemi pomocnými a doplňujícími pracemi a součástmi a ukolejnění, případné použití mechanizmů, včetně dopravy ze skladu k místu montáže    
2. Položka neobsahuje:    
 X    
3. Způsob měření:    
Udává se počet kusů kompletní konstrukce nebo práce.</t>
  </si>
  <si>
    <t>96</t>
  </si>
  <si>
    <t>75C521</t>
  </si>
  <si>
    <t>STOŽÁROVÉ NÁVĚSTIDLO TŘÍSVĚTLOVÉ - DODÁVKA</t>
  </si>
  <si>
    <t>1. Položka obsahuje:    
 – dodávka stožárového návěstidla třísvětlového podle jeho typu a potřebného pomocného materiálu a dopravy do staveništního skladu    
 – dodávku stožárového návěstidla třísvětlového včetně pomocného materiálu, dopravu do místa určení    
2. Položka neobsahuje:    
 X    
3. Způsob měření:    
Udává se počet kusů kompletní konstrukce nebo práce.</t>
  </si>
  <si>
    <t>97</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</si>
  <si>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</si>
  <si>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</si>
  <si>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</si>
  <si>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98</t>
  </si>
  <si>
    <t>75C531</t>
  </si>
  <si>
    <t>STOŽÁROVÉ NÁVĚSTIDLO OD ČTYŘ SVĚTEL - DODÁVKA</t>
  </si>
  <si>
    <t>1. Položka obsahuje:    
 – dodávka stožárového návěstidla od čtyř do šesti světel podle jeho typu a potřebného pomocného materiálu a dopravy do staveništního skladu    
 – dodávku stožárového návěstidla od čtyř do šesti světel včetně pomocného materiálu, dopravu do místa určení    
2. Položka neobsahuje:    
 X    
3. Způsob měření:    
Udává se počet kusů kompletní konstrukce nebo práce.</t>
  </si>
  <si>
    <t>99</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</si>
  <si>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</si>
  <si>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</si>
  <si>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</si>
  <si>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100</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</si>
  <si>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</si>
  <si>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</si>
  <si>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</si>
  <si>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101</t>
  </si>
  <si>
    <t>75C561</t>
  </si>
  <si>
    <t>UKAZATEL RYCHLOSTI (SVĚTELNÉ PRUHY) - DODÁVKA</t>
  </si>
  <si>
    <t>1. Položka obsahuje:    
 – dodávka ukazatele rychlosti (světelné pruhy) podle jeho typu a potřebného pomocného materiálu a dopravy do staveništního skladu    
 – dodávku ukazatele rychlosti (světelné pruhy) včetně pomocného materiálu, dopravu do místa určení    
2. Položka neobsahuje:    
 X    
3. Způsob měření:    
Udává se počet kusů kompletní konstrukce nebo práce.</t>
  </si>
  <si>
    <t>102</t>
  </si>
  <si>
    <t>75C617</t>
  </si>
  <si>
    <t>TRPASLIČÍ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</si>
  <si>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dvou světel včetně transformátorové skříně na základ    
 – montáž trpasličího návěstidla do dvou světel se všemi pomocnými a doplňujícími pracemi a součástmi, případné použití mechanizmů, včetně dopravy ze skladu k místu montáže    
2. Položka neobsahuje:    
 X    
3. Způsob měření:    
Udává se počet kusů kompletní konstrukce nebo práce.</t>
  </si>
  <si>
    <t>103</t>
  </si>
  <si>
    <t>75C611</t>
  </si>
  <si>
    <t>TRPASLIČÍ NÁVĚSTIDLO DO DVOU SVĚTEL - DODÁVKA</t>
  </si>
  <si>
    <t>1. Položka obsahuje:    
 – dodávka trpasličího návěstidla do dvou světel podle jeho typu a potřebného pomocného materiálu a dopravy do staveništního skladu    
 – dodávku trpasličího návěstidla do dvou světel včetně pomocného materiálu, dopravu do místa určení    
2. Položka neobsahuje:    
 X    
3. Způsob měření:    
Udává se počet kusů kompletní konstrukce nebo práce.</t>
  </si>
  <si>
    <t>104</t>
  </si>
  <si>
    <t>75C618</t>
  </si>
  <si>
    <t>TRPASLIČÍ NÁVĚSTIDLO DO DVOU SVĚTEL - DEMONTÁŽ</t>
  </si>
  <si>
    <t>1. Položka obsahuje:    
 – demontáž betonového základu, demontáž trpasličího návěstidla do dvou světel, zasypání jámy po základu návěstidla    
 – demontáž trpasličího návěstidla do dvou světel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</si>
  <si>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105</t>
  </si>
  <si>
    <t>75C627</t>
  </si>
  <si>
    <t>TRPASLIČÍ NÁVĚSTIDLO OD TŘÍ DO PĚTI SVĚTEL - MONTÁŽ</t>
  </si>
  <si>
    <t>1. Položka obsahuje:    
 – výkop jámy pro BETONOVÝ základ návěstidla    
 – usazení betonového základu, sestavení návěstidla, označení označovacími štítky, zapojení kabelových forem (včetně měření a zapojení po měření)    
 – montáž trpasličího návěstidla do pěti světel včetně transformátorové skříně na základ    
 – montáž trpasličího návěstidla do pěti světel se všemi pomocnými a doplňujícími pracemi a součástmi, případné použití mechanizmů, včetně dopravy ze skladu k místu montáže    
2. Položka neobsahuje:    
 X    
3. Způsob měření:    
Udává se počet kusů kompletní konstrukce nebo práce.</t>
  </si>
  <si>
    <t>106</t>
  </si>
  <si>
    <t>75C621</t>
  </si>
  <si>
    <t>TRPASLIČÍ NÁVĚSTIDLO OD TŘÍ DO PĚTI SVĚTEL - DODÁVKA</t>
  </si>
  <si>
    <t>1. Položka obsahuje:    
 – dodávka trpasličího návěstidla do pěti světel podle jeho typu a potřebného pomocného materiálu a dopravy do staveništního skladu    
 – dodávku trpasličího návěstidla do pěti světel včetně pomocného materiálu, dopravu do místa určení    
2. Položka neobsahuje:    
 X    
3. Způsob měření:    
Udává se počet kusů kompletní konstrukce nebo práce.</t>
  </si>
  <si>
    <t>107</t>
  </si>
  <si>
    <t>75C727</t>
  </si>
  <si>
    <t>VZDÁLENOSTNÍ UPOZORNOVADLO, NEPROMĚNNÉ NÁVĚSTIDLO SE ZÁKLADEM - MONTÁŽ</t>
  </si>
  <si>
    <t>1. Položka obsahuje:    
 – vyměření místa umístění, sestavení a usazení vzdálenostního upozorňovadla do jámy, úprava zeminou, oprava nátěru    
 – montáž vzdálenostního upozorňovadla se všemi pomocnými a doplňujícími pracemi a součástmi, případné použití mechanizmů, včetně dopravy ze skladu k místu montáže    
2. Položka neobsahuje:    
 X    
3. Způsob měření:    
Udává se počet kusů kompletní konstrukce nebo práce.</t>
  </si>
  <si>
    <t>108</t>
  </si>
  <si>
    <t>75C721</t>
  </si>
  <si>
    <t>VZDÁLENOSTNÍ UPOZORNOVADLO, NEPROMĚNNÉ NÁVĚSTIDLO SE ZÁKLADEM - DODÁVKA</t>
  </si>
  <si>
    <t>1. Položka obsahuje:    
 – dodávka vzdálenostního upozorňovadla včetně potřebného pomocného materiálu a dopravy do staveništního skladu    
 – dodávku vzdálenostního upozorňovadla včetně pomocného materiálu, dopravu do místa určení    
2. Položka neobsahuje:    
 X    
3. Způsob měření:    
Udává se počet kusů kompletní konstrukce nebo práce.</t>
  </si>
  <si>
    <t>109</t>
  </si>
  <si>
    <t>75C728</t>
  </si>
  <si>
    <t>VZDÁLENOSTNÍ UPOZORNOVADLO, NEPROMĚNNÉ NÁVĚSTIDLO SE ZÁKLADEM - DEMONTÁŽ</t>
  </si>
  <si>
    <t>1. Položka obsahuje:    
 – demontáž vzdálenostního upozorňovadla podle typu daného položkou    
 – demontáž vzdálenostního upozorňovadla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</si>
  <si>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110</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</si>
  <si>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</si>
  <si>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</si>
  <si>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</si>
  <si>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111</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</si>
  <si>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</si>
  <si>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</si>
  <si>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</si>
  <si>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112</t>
  </si>
  <si>
    <t>75C918</t>
  </si>
  <si>
    <t>SNÍMAČ POČÍTAČE NÁPRAV - DEMONTÁŽ</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</si>
  <si>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</si>
  <si>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113</t>
  </si>
  <si>
    <t>R75C757</t>
  </si>
  <si>
    <t>INDIKÁTOROVÁ TABULKA, NÁVĚST "STANOVIŠTĚ SAMOSTANÉ PŘEDVĚSTI", NÁVĚST "STANOVIŠTĚ ODDÍLOVÉHO NÁVĚSTIDLA", UKAZATEL RYCHLOSTI" - MONTÁŽ</t>
  </si>
  <si>
    <t>1. Položka obsahuje:   
 – vyměření místa umístění, sestavení a usazení návěsti    
 – montáž návěsti se všemi pomocnými a doplňujícími pracemi a součástmi, případné použití mechanizmů, včetně dopravy ze skladu k místu montáže   
2. Položka neobsahuje:   
 X   
3. Způsob měření:   
Udává se počet kusů kompletní konstrukce nebo práce.</t>
  </si>
  <si>
    <t>114</t>
  </si>
  <si>
    <t>75C751</t>
  </si>
  <si>
    <t>INDIKÁTOROVÁ TABULKA, NÁVĚST "STANOVIŠTĚ SAMOSTANÉ PŘEDVĚSTI", NÁVĚST "STANOVIŠTĚ ODDÍLOVÉHO NÁVĚSTIDLA" - DODÁVKA</t>
  </si>
  <si>
    <t>1. Položka obsahuje:   
 – dodávka návěsti včetně potřebného pomocného materiálu a dopravy do staveništního skladu   
 – dodávku návěstivčetně pomocného materiálu, dopravu do místa určení   
2. Položka neobsahuje:   
 X   
3. Způsob měření:   
Udává se počet kusů kompletní konstrukce nebo práce.</t>
  </si>
  <si>
    <t>115</t>
  </si>
  <si>
    <t>R75C937</t>
  </si>
  <si>
    <t>SKŘÍŇ S POČÍTAČI NÁPRAV 1 ÚSEK - MONTÁŽ</t>
  </si>
  <si>
    <t>1. Položka obsahuje:   
 – montáž skříně s počítači náprav 1 úsek, zapojení, přezkoušení   
 – montáž skříně s počítači náprav 1 úsek se všemi pomocnými a doplňujícími pracemi a součástmi, případné použití mechanizmů, včetně dopravy ze skladu k místu montáže   
2. Položka neobsahuje:   
 X   
3. Způsob měření:   
Udává se počet kusů kompletní konstrukce nebo práce.</t>
  </si>
  <si>
    <t>116</t>
  </si>
  <si>
    <t>R75C912</t>
  </si>
  <si>
    <t>DODÁVKA SKŘÍNĚ S POČÍTAČI NÁPRAV VYSTROJENÉ (1 ÚSEK/2 BODY)</t>
  </si>
  <si>
    <t>1. Položka obsahuje:   
Dodávka skříně s počítači náprav včetně potřebného pomocného materiálu a  dopravy do staveništního skladu.Položka obsahuje všechny náklady na dodávku skříně s počítači náprav do stavědlové ústředny včetně skříně podle určení a pomocného materiálu, náklady na dopravu do staveništního skladu.   
2. Položka neobsahuje:   
 X   
3. Způsob měření:   
Udává se počet kusů kompletní konstrukce nebo práce.</t>
  </si>
  <si>
    <t>117</t>
  </si>
  <si>
    <t>DODÁVKA SKŘÍNĚ S POČÍTAČI NÁPRAV VYSTROJENÉ (1 ÚSEK/3 BODY)</t>
  </si>
  <si>
    <t>118</t>
  </si>
  <si>
    <t>DODÁVKA SKŘÍNĚ S POČÍTAČI NÁPRAV VYSTROJENÉ (1 ÚSEK/4 BODY)</t>
  </si>
  <si>
    <t>119</t>
  </si>
  <si>
    <t>DODÁVKA SKŘÍNĚ S POČÍTAČI NÁPRAV VYSTROJENÉ (1 ÚSEK/5 BODY)</t>
  </si>
  <si>
    <t>120</t>
  </si>
  <si>
    <t>R75C938</t>
  </si>
  <si>
    <t>SKŘÍŇ S POČÍTAČI NÁPRAV 1 ÚSEK - DEMONTÁŽ</t>
  </si>
  <si>
    <t>1. Položka obsahuje:   
 – demontáž skříně s počítači náprav  odpojení   
 – demontáž skříně s počítači náprav 1 úsek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</si>
  <si>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168</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</si>
  <si>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</si>
  <si>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75D</t>
  </si>
  <si>
    <t>Zabezpečovací zařízení - zařízení automatického bloku</t>
  </si>
  <si>
    <t>123</t>
  </si>
  <si>
    <t>75D147</t>
  </si>
  <si>
    <t>KABELOVÁ SKŘÍŇ - MONTÁŽ</t>
  </si>
  <si>
    <t>1. Položka obsahuje:    
 – určení místa umístění, montáž kabelové skříně venkovní dle typu dané položkou    
 – montáž kabelové skříně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</si>
  <si>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124</t>
  </si>
  <si>
    <t>75D141</t>
  </si>
  <si>
    <t>KABELOVÁ SKŘÍŇ - DODÁVKA</t>
  </si>
  <si>
    <t>1. Položka obsahuje:    
 – dodávka kabelové skříně venkovní, potřebného pomocného materiálu a dopravy do staveništního skladu    
 – dodávku kabelové skříně včetně pomocného materiálu, dopravu do staveništního skladu    
2. Položka neobsahuje:    
 X    
3. Způsob měření:    
Udává se počet kusů kompletní konstrukce nebo práce.</t>
  </si>
  <si>
    <t>125</t>
  </si>
  <si>
    <t>75D157</t>
  </si>
  <si>
    <t>KABELOVÝ OBJEKT - MONTÁŽ</t>
  </si>
  <si>
    <t>1. Položka obsahuje:    
 – určení místa umístění, montáž kabelového objektu venkovního dle typu dané položkou    
 – montáž kabelového objektu se všemi pomocnými a doplňujícími pracemi a součástmi, případné použití mechanizmů, včetně dopravy ze skladu k místu montáže    
 – zapojení kabelových forem (včetně měření a zapojení po měření)    
2. Položka neobsahuje:    
 X    
3. Způsob měření:    
Udává se počet kusů kompletní konstrukce nebo práce.</t>
  </si>
  <si>
    <t>126</t>
  </si>
  <si>
    <t>75D151</t>
  </si>
  <si>
    <t>KABELOVÝ OBJEKT - DODÁVKA</t>
  </si>
  <si>
    <t>1. Položka obsahuje:    
 – dodávka kabelového objektu venkovního, potřebného pomocného materiálu a dopravy do staveništního skladu    
 – dodávku kabelového objektu včetně pomocného materiálu, dopravu do staveništního skladu    
2. Položka neobsahuje:    
 X    
3. Způsob měření:    
Udává se počet kusů kompletní konstrukce nebo práce.</t>
  </si>
  <si>
    <t>127</t>
  </si>
  <si>
    <t>75D158</t>
  </si>
  <si>
    <t>KABELOVÝ OBJEKT - DEMONTÁŽ</t>
  </si>
  <si>
    <t>1. Položka obsahuje:    
 – demontáž kabelového objektu venkovního včetně odpojení    
 – demontáž kabelového objektu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</si>
  <si>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130</t>
  </si>
  <si>
    <t>75D277</t>
  </si>
  <si>
    <t>ZAŘÍZENÍ (PZZ) PRO NEVIDOMÉ - MONTÁŽ</t>
  </si>
  <si>
    <t>1. Položka obsahuje:    
 – montáž zařízení (PZZ) pro nevidomé, připojení na kabelové rozvody    
 – montáž zařízení (PZZ) pro nevidomé se všemi pomocnými a doplňujícími pracemi a součástmi, případné použití mechanizmů, včetně dopravy ze skladu k místu montáže    
2. Položka neobsahuje:    
 X    
3. Způsob měření:    
Udává se počet kusů kompletní konstrukce nebo práce.</t>
  </si>
  <si>
    <t>131</t>
  </si>
  <si>
    <t>75D271</t>
  </si>
  <si>
    <t>ZAŘÍZENÍ (PZZ) PRO NEVIDOMÉ - DODÁVKA</t>
  </si>
  <si>
    <t>1. Položka obsahuje:    
 – dodávka zařízení (PZZ) pro nevidomé podle jeho typu a potřebného pomocného materiálu a dopravy do staveništního skladu    
 – dodávku zařízení (PZZ) pro nevidomé včetně pomocného materiálu, dopravu do místa určení    
2. Položka neobsahuje:    
 X    
3. Způsob měření:    
Udává se počet kusů kompletní konstrukce nebo práce.</t>
  </si>
  <si>
    <t>132</t>
  </si>
  <si>
    <t>R75D247</t>
  </si>
  <si>
    <t>VÝSTRAŽNÉ ZAŘÍZENÍ PRO PŘECHOD KOLEJÍ - MONTÁŽ</t>
  </si>
  <si>
    <t>1. Položka obsahuje:   
 – výkop jámy pro betonový základ výstražníku   
 – usazení betonového základu, montáž výstražníku, zapojení kabelových forem (včetně měření a zapojení po měření)   
 – montáž výstražníku se všemi pomocnými a doplňujícími pracemi a součástmi, případné použití mechanizmů, včetně dopravy ze skladu k místu montáže   
2. Položka neobsahuje:   
 X   
3. Způsob měření:   
Udává se počet kusů kompletní konstrukce nebo práce.</t>
  </si>
  <si>
    <t>133</t>
  </si>
  <si>
    <t>R75D241</t>
  </si>
  <si>
    <t>VÝSTRAŽNÉ ZAŘÍZENÍ PRO PŘECHOD KOLEJÍ - DODÁVKA</t>
  </si>
  <si>
    <t>1. Položka obsahuje:   
 – dodávka výstražníku podle jeho typu a potřebného pomocného materiálu a dopravy do staveništního skladu   
 – dodávku výstražníku včetně pomocného materiálu, dopravu do místa určení   
2. Položka neobsahuje:   
 X   
3. Způsob měření:   
Udává se počet kusů kompletní konstrukce nebo práce.</t>
  </si>
  <si>
    <t>75E</t>
  </si>
  <si>
    <t>Ostatní práce a zařízení</t>
  </si>
  <si>
    <t>134</t>
  </si>
  <si>
    <t>75E117</t>
  </si>
  <si>
    <t>DOZOR PRACOVNÍKŮ PROVOZOVATELE PŘI PRÁCI NA ŽIVÉM ZAŘÍZENÍ</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</si>
  <si>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</si>
  <si>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135</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</si>
  <si>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</si>
  <si>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136</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</si>
  <si>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</si>
  <si>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</si>
  <si>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</si>
  <si>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137</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</si>
  <si>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</si>
  <si>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</si>
  <si>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</si>
  <si>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138</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</si>
  <si>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</si>
  <si>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</si>
  <si>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</si>
  <si>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139</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</si>
  <si>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</si>
  <si>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</si>
  <si>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</si>
  <si>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140</t>
  </si>
  <si>
    <t>75E1B7</t>
  </si>
  <si>
    <t>REGULACE A ZKOUŠENÍ ZABEZPEČOVACÍHO ZAŘÍZENÍ</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</si>
  <si>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</si>
  <si>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141</t>
  </si>
  <si>
    <t>R75E147</t>
  </si>
  <si>
    <t>PŘEZKOUŠENÍ A REGULACE AUTOMATICKÉHO HRAHLA</t>
  </si>
  <si>
    <t>1. Položka obsahuje:   
 – přezkoušení a regulace napájecích zdrojů, nastavení jednotlivých obvodů a přezkoušení jejich funkce   
 – kompletní přezkoušení a regulaci   
2. Položka neobsahuje:   
 X   
3. Způsob měření:   
Udává se počet kusů kompletní konstrukce nebo práce.</t>
  </si>
  <si>
    <t>142</t>
  </si>
  <si>
    <t>R75E272</t>
  </si>
  <si>
    <t>PŘEVZETÍ MÍSTNOSTI STAVĚDLOVÉ ÚSTŘEDNY</t>
  </si>
  <si>
    <t>143</t>
  </si>
  <si>
    <t>75I22X</t>
  </si>
  <si>
    <t>KABEL ZEMNÍ DVOUPLÁŠŤOVÝ BEZ PANCÍŘE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</si>
  <si>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</si>
  <si>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144</t>
  </si>
  <si>
    <t>75I222</t>
  </si>
  <si>
    <t>KABEL ZEMNÍ DVOUPLÁŠŤOVÝ BEZ PANCÍŘE PRŮMĚRU ŽÍLY 0,8 MM DO 25XN</t>
  </si>
  <si>
    <t>15*80/1000=1,200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</si>
  <si>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</si>
  <si>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145</t>
  </si>
  <si>
    <t>75I829</t>
  </si>
  <si>
    <t>KABEL OPTICKÝ MULTIMODE - MONTÁŽ DO OSAZENÉ TRUBKY</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</si>
  <si>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</si>
  <si>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146</t>
  </si>
  <si>
    <t>75I821</t>
  </si>
  <si>
    <t>KABEL OPTICKÝ MULTIMODE DO 12 VLÁKEN</t>
  </si>
  <si>
    <t>12*80/1000=0,960 [A]</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</si>
  <si>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</si>
  <si>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147</t>
  </si>
  <si>
    <t>148</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</si>
  <si>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</si>
  <si>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149</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</si>
  <si>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</si>
  <si>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150</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</si>
  <si>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</si>
  <si>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151</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</si>
  <si>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</si>
  <si>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152</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</si>
  <si>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</si>
  <si>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153</t>
  </si>
  <si>
    <t>154</t>
  </si>
  <si>
    <t>155</t>
  </si>
  <si>
    <t>75IFCX</t>
  </si>
  <si>
    <t>KABELOVÝ ZÁVĚR - MONTÁŽ</t>
  </si>
  <si>
    <t>156</t>
  </si>
  <si>
    <t>75IFC1</t>
  </si>
  <si>
    <t>KABELOVÝ ZÁVĚR DO 20 ŽIL</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</si>
  <si>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</si>
  <si>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157</t>
  </si>
  <si>
    <t>75IH42</t>
  </si>
  <si>
    <t>UKONČENÍ KABELU FORMA KABELOVÁ DÉLKY PŘES 0,5 M DO 25XN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</si>
  <si>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</si>
  <si>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158</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</si>
  <si>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</si>
  <si>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Ostatní práce</t>
  </si>
  <si>
    <t>159</t>
  </si>
  <si>
    <t>923351</t>
  </si>
  <si>
    <t>RYCHLOSTNÍK NS - TABULE</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</si>
  <si>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</si>
  <si>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160</t>
  </si>
  <si>
    <t>923431</t>
  </si>
  <si>
    <t>NÁVĚST "KONEC NÁSTUPIŠTĚ"</t>
  </si>
  <si>
    <t>161</t>
  </si>
  <si>
    <t>923731</t>
  </si>
  <si>
    <t>TABULE "CENTRÁLNÍ PŘECHOD" (NA OCELOVÝCH SLOUPCÍCH)</t>
  </si>
  <si>
    <t>162</t>
  </si>
  <si>
    <t>923811</t>
  </si>
  <si>
    <t>SLOUPEK DN 127 PRO NÁVĚST</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</si>
  <si>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</si>
  <si>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163</t>
  </si>
  <si>
    <t>923821</t>
  </si>
  <si>
    <t>SLOUPEK DN 60 PRO NÁVĚST</t>
  </si>
  <si>
    <t>Centrální přechod</t>
  </si>
  <si>
    <t>164</t>
  </si>
  <si>
    <t>981138</t>
  </si>
  <si>
    <t>DEMOLICE BUDOV CIHEL S PODÍLEM KONSTR DO 10%, ODVOZ DO 20KM</t>
  </si>
  <si>
    <t>M3OP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</si>
  <si>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</si>
  <si>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165</t>
  </si>
  <si>
    <t>98115</t>
  </si>
  <si>
    <t>DEMOLICE BUDOV ŽELEZOBETON S PODÍLEM KONSTR DO 10%</t>
  </si>
  <si>
    <t>166</t>
  </si>
  <si>
    <t>R923131</t>
  </si>
  <si>
    <t>HRANICE IZOLOVANÉHO ÚSEKU</t>
  </si>
  <si>
    <t>1. Položka obsahuje:   
 – dodávku a osazení včetně nutných zemních prací a obetonování   
2. Položka neobsahuje:   
 X   
3. Způsob měření:   
Udává se počet kusů kompletní konstrukce nebo práce.</t>
  </si>
  <si>
    <t>167</t>
  </si>
  <si>
    <t>R923819</t>
  </si>
  <si>
    <t>SLOUPEK S NÁVĚSTÍ - DEMONTÁŽ</t>
  </si>
  <si>
    <t>1. Položka obsahuje:   
2. Položka neobsahuje:   
 X   
3. Způsob měření:   
Udává se počet kusů kompletní konstrukce nebo práce.</t>
  </si>
  <si>
    <t xml:space="preserve">  PS 01-28-201.2</t>
  </si>
  <si>
    <t>Žst. Holešov, klimatizace</t>
  </si>
  <si>
    <t>PS 01-28-201.2</t>
  </si>
  <si>
    <t>747211</t>
  </si>
  <si>
    <t>CELKOVÁ PROHLÍDKA, ZKOUŠENÍ, MĚŘENÍ A VYHOTOVENÍ VÝCHOZÍ REVIZNÍ ZPRÁVY, PRO OBJEM IN DO 100 TIS. KČ</t>
  </si>
  <si>
    <t>75B587</t>
  </si>
  <si>
    <t>KLIMATIZACE TYPU SPLIT VENKOVNÍ A VNITŘNÍ JEDNOTKA - MONTÁŽ</t>
  </si>
  <si>
    <t>1. Položka obsahuje:  
 – usazení skříně (venkovní a vnitřní) na místě určení, zapojení a propojení kabely i trubkami  
 – montáž dodaného zařízení se všemi pomocnými a doplňujícími pracemi a součástmi, případné použití mechanizmů  
2. Položka neobsahuje:  
 X  
3. Způsob měření:  
Udává se počet kusů kompletní konstrukce nebo práce.</t>
  </si>
  <si>
    <t>75B581</t>
  </si>
  <si>
    <t>KLIMATIZACE TYPU SPLIT VENKOVNÍ A VNITŘNÍ JEDNOTKA - DODÁVKA</t>
  </si>
  <si>
    <t>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  
2. Položka neobsahuje:  
 X  
3. Způsob měření:  
Udává se počet kusů kompletní konstrukce nebo práce.</t>
  </si>
  <si>
    <t xml:space="preserve">  PS 01-28-201.3</t>
  </si>
  <si>
    <t>Žst. Holešov, provizorní zabezpečovací zařízení</t>
  </si>
  <si>
    <t>PS 01-28-201.3</t>
  </si>
  <si>
    <t>100+285=385.000 [A]</t>
  </si>
  <si>
    <t>45+85=130.000 [A]</t>
  </si>
  <si>
    <t>R709110</t>
  </si>
  <si>
    <t>PROVIZORNÍ ZAJIŠTĚNÍ KABELU</t>
  </si>
  <si>
    <t>742H12</t>
  </si>
  <si>
    <t>KABEL NN ČTYŘ- A PĚTIŽÍLOVÝ CU S PLASTOVOU IZOLACÍ OD 4 DO 16 MM2</t>
  </si>
  <si>
    <t>1. Položka obsahuje:  
 – manipulace a uložení kabelu (do země, chráničky, kanálu, na rošty, na TV a pod.)  
2. Položka neobsahuje:  
 – příchytky, spojky, koncovky, chráničky apod.  
3. Způsob měření:  
Měří se metr délkový.</t>
  </si>
  <si>
    <t>742L12</t>
  </si>
  <si>
    <t>1. Položka obsahuje:  
 – všechny práce spojené s úpravou kabelů pro montáž včetně veškerého příslušentsví  
2. Položka neobsahuje:  
 X  
3. Způsob měření:  
Udává se počet kusů kompletní konstrukce nebo práce.</t>
  </si>
  <si>
    <t>1. Položka obsahuje:  
 – vyhledání stávajícího kabelu vn/nn v obvodu žel. stanice, na trati vč. výkopu sondy a veškerého příslušenství  
2. Položka neobsahuje:  
 X  
3. Způsob měření:  
Udává se počet kusů kompletní konstrukce nebo práce.</t>
  </si>
  <si>
    <t>3*(140+125+150+125+75+165+60)=2 520.000 [A] 
4*(80+140+70+115)=1 620.000 [B] 
7*(80+125+105)=2 170.000 [C] 
12*(80+115)=2 340.000 [D] 
(a+b+c+d)/1000=8.650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</si>
  <si>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</si>
  <si>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dodání kabelů podle typu od výrobců včetně mimostaveništní dopravy  
2. Položka neobsahuje:  
 X  
3. Způsob měření:  
Měří se n-násobky páru vodičů na kilometr.</t>
  </si>
  <si>
    <t>16*(140+240+85)=7 440.000 [A] 
24*(80+100+85)=6 360.000 [B] 
30*(80+55+85)=6 600.000 [C] 
48*(55+100+85+85)=15 600.000 [D] 
(a+b+c+d)/1000=36.000 [E]</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</si>
  <si>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</si>
  <si>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 Položka obsahuje:  
 – odstranění pláště kabelu, odstranění izolace z konců žil na svorkovnici, zhotovení vodní zábrany, zformování a konečná úprava kabelu  
 – kontrolní a závěrečné měření na kabelu pro rozvod signalizace, zapojení po měření, montáž příchytky a štítku  
2. Položka neobsahuje:  
 X  
3. Způsob měření:  
Udává se počet kusů kompletní konstrukce nebo práce.</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</si>
  <si>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</si>
  <si>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</si>
  <si>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</si>
  <si>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75A322</t>
  </si>
  <si>
    <t>SPOJKA ROVNÁ PRO PLASTOVÉ KABELY S JÁDRY O PRŮMĚRU 1 MM2 PŘES 12 PÁRŮ</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</si>
  <si>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</si>
  <si>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Železniční zabezpečovací zařízení - venkovní zařízení</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</si>
  <si>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</si>
  <si>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1. Položka obsahuje:  
 – dodávka zámku výměnového nebo odtlačného podle typu včetně potřebného pomocného materiálu a jeho dopravy do staveništního skladu  
 – pořízení dodávky zámku výměnového  nebo odtlačného podle typu včetně pomocného materiálu, na dopravu do staveništního skladu  
2. Položka neobsahuje:  
 X  
3. Způsob měření:  
Udává se počet kusů kompletní konstrukce nebo práce.</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</si>
  <si>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</si>
  <si>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demontáž zámku elektromagnetického v kolejišti dle typu určeného položkou, odpojení formy  
 – demontáž zámku elektromagnetického v kolejišti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</si>
  <si>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</si>
  <si>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2+4=6.000 [A]</t>
  </si>
  <si>
    <t>1. Položka obsahuje:  
 – demontáž snímače počítače náprav včetně odpojení kabelových přívodů  
 – demontáž snímače počítače náprav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</si>
  <si>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ÚPRAVA ZAPOJENÍ SKŘÍŇĚ (STOJAN) VOLNÉ VAZBY</t>
  </si>
  <si>
    <t>1. Položka obsahuje:  
 – usazení skříně (stojanu) volné vazby vystrojené na místě určení, osazení vnitřních prvků skříně  
 – montáž dodaného zařízení se všemi pomocnými a doplňujícími pracemi a součástmi, případné použití mechanizmů  
2. Položka neobsahuje:  
 X  
3. Způsob měření:  
Udává se počet kusů kompletní konstrukce nebo práce.</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</si>
  <si>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</si>
  <si>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</si>
  <si>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1. Položka obsahuje:  
 – zajištění a provedení čiností určenných položkou včetně dodávky potřebného pomocného materiálu a dopravy na místo určení  
 – provedení zkušebního provozu se všemi pomocnými a doplňujícími pracemi a součástmi, případné použití mechanizmů  
2. Položka neobsahuje:  
 X  
3. Způsob měření:  
Udává se počet hodin provádění dozoru, revize nebo práce.</t>
  </si>
  <si>
    <t>80+55+55+100=290.000 [A]</t>
  </si>
  <si>
    <t>75I221</t>
  </si>
  <si>
    <t>KABEL ZEMNÍ DVOUPLÁŠŤOVÝ BEZ PANCÍŘE PRŮMĚRU ŽÍLY 0,8 MM DO 5XN</t>
  </si>
  <si>
    <t>5*80/1000=0.400 [A]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</si>
  <si>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</si>
  <si>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25*(55+55+100)/1000=5.250 [A]</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</si>
  <si>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</si>
  <si>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75II11</t>
  </si>
  <si>
    <t>SPOJKA PRO CELOPLASTOVÉ KABELY BEZ PANCÍŘE DO 100 ŽIL</t>
  </si>
  <si>
    <t>914139</t>
  </si>
  <si>
    <t>DOPRAV ZNAČKY ZÁKLAD VEL OCEL FÓLIE TŘ 2 - NÁJEMNÉ</t>
  </si>
  <si>
    <t>KSDEN</t>
  </si>
  <si>
    <t>56*4=224.000 [A]</t>
  </si>
  <si>
    <t>položka zahrnuje sazbu za pronájem dopravních značek a zařízení, počet jednotek je určen jako součin počtu značek a počtu dní použití</t>
  </si>
  <si>
    <t>03110</t>
  </si>
  <si>
    <t>ZAŘÍZENÍ STAVENIŠTĚ - BUŇKA  - PRONÁJEM</t>
  </si>
  <si>
    <t>zahrnuje objednatelem povolené náklady na pořízení, dopravu(event. pronájem), provozování, udržování a likvidaci zhotovitelova zařízení</t>
  </si>
  <si>
    <t>75B36x</t>
  </si>
  <si>
    <t>TABULKA NA ZAVĚŠOVÁNÍ KLÍČŮ</t>
  </si>
  <si>
    <t>1. Položka obsahuje:   
 – dodání kompletního (max. 10 souborů) vnitřního zařízení podle typu určeného položkou včetně potřebného pomocného materiálu a jeho dopravy na místo určení   
2. Položka neobsahuje:   
 X   
3. Způsob měření:   
Udává se počet kusů kompletní konstrukce nebo práce.</t>
  </si>
  <si>
    <t>75C416</t>
  </si>
  <si>
    <t>ZÁMEK VÝMĚNOVÝ NEBO ODTLAČNÝ (JEDNODUCHÝ, KONTROLNÍ) - PRONÁJEM</t>
  </si>
  <si>
    <t>1. Položka obsahuje:    
 – pronájem zámku výměnového  nebo odtlačného podle typu včetně potřebného pomocného materiálu a jeho dopravy do staveništního skladu a zpět    
 – pronájem zámku výměnového  nebo odtlačného podle typu včetně pomocného materiálu, na dopravu do staveništního skladu a zpět    
2. Položka neobsahuje:    
 – montáž a po skončení pronájmu i demontáž zařízení    
3. Způsob měření:    
Udává se počet kusů kompletní konstrukce za každý započatý měsíc.</t>
  </si>
  <si>
    <t>75E11</t>
  </si>
  <si>
    <t>DOZOR PRACOVNÍKŮ PROVOZOVATELE - výhybkář</t>
  </si>
  <si>
    <t>5*2*24=240,000</t>
  </si>
  <si>
    <t xml:space="preserve">  PS 03-28-202</t>
  </si>
  <si>
    <t>T.ú. Třebětice - Holešov, traťové zabezpečovací zařízení</t>
  </si>
  <si>
    <t>PS 03-28-202</t>
  </si>
  <si>
    <t>zahrnuje veškeré náklady spojené s objednatelem požadovanými pracemi,   
- pro stanovení orientační investorské ceny určete jednotkovou cenu jako 1% odhadované ceny stavby</t>
  </si>
  <si>
    <t>0,35*0,8*1260=352.800 [A]</t>
  </si>
  <si>
    <t>7+10+7+7=31.000 [A]</t>
  </si>
  <si>
    <t>1260*2=2 520.000 [A]</t>
  </si>
  <si>
    <t>1. Položka obsahuje:  
 – obsahuje i demontáž po skončení provizorního stavu  
 – dopravu do skladu nebo na likvidaci  
 – obrátkovost, opotřebení zapůjčeného materiálu  
 – poplatek za likvidaci odpadů, pokud je materiál likvidován  
2. Položka neobsahuje:  
 X  
3. Způsob měření:  
Udává se počet kusů kompletní konstrukce nebo práce.</t>
  </si>
  <si>
    <t>9+12+9+9=39.000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</si>
  <si>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</si>
  <si>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 Položka obsahuje:  
 – přípravu podkladu pro osazení  
 – spojování  
 – ochranný nátěr spoje dle příslušných norem  
2. Položka neobsahuje:  
 X  
3. Způsob měření:  
Udává se počet kusů kompletní konstrukce nebo práce.</t>
  </si>
  <si>
    <t>3*(1310)=3 930.000 [A] 
12*(45)=540.000 [B] 
(a+b)/1000=4.470 [C]</t>
  </si>
  <si>
    <t>24*(1350)=32 400.000 [A] 
(a)/1000=32.400 [C]</t>
  </si>
  <si>
    <t>1. Položka obsahuje:  
 – zhotovení kabelového štítku, vyražení znaku kabelu, ovinutí štítku páskou PVC, připevnění objímky na kabel  
 – výrobu štítků, použití mechanizmu, dopravu k místnímu použití, mzdy  
2. Položka neobsahuje:  
 X  
3. Způsob měření:  
Udává se počet kusů kompletní konstrukce nebo práce.</t>
  </si>
  <si>
    <t>1. Položka obsahuje:  
 – demontáž skříně (stojanu) volné vazby vystrojené,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</si>
  <si>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</si>
  <si>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</si>
  <si>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 xml:space="preserve">  PS 04-14-01</t>
  </si>
  <si>
    <t>T.ú. Holešov – Bystřice p. H., traťový kabel</t>
  </si>
  <si>
    <t>PS 04-14-01</t>
  </si>
  <si>
    <t>15*1</t>
  </si>
  <si>
    <t>0,25*1</t>
  </si>
  <si>
    <t>0,1*1</t>
  </si>
  <si>
    <t>11318</t>
  </si>
  <si>
    <t>ODSTRANĚNÍ KRYTU ZPEVNĚNÝCH PLOCH Z DLAŽDIC</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</si>
  <si>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</si>
  <si>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položka zahrnuje sejmutí ornice bez ohledu na tloušťku vrstvy a její vodorovnou dopravu  
nezahrnuje uložení na trvalou skládku</t>
  </si>
  <si>
    <t>100*0,5*0,8</t>
  </si>
  <si>
    <t>261*1</t>
  </si>
  <si>
    <t>345*1</t>
  </si>
  <si>
    <t>50*1</t>
  </si>
  <si>
    <t>301*1</t>
  </si>
  <si>
    <t>R029113</t>
  </si>
  <si>
    <t>OSTATNÍ POŽADAVKY - ODBORNÝ DOZOR</t>
  </si>
  <si>
    <t>32*1</t>
  </si>
  <si>
    <t>701</t>
  </si>
  <si>
    <t>Značkování</t>
  </si>
  <si>
    <t>2000+500</t>
  </si>
  <si>
    <t>7+9+7+7+13+6+7+22+15+19+11+10+7+10+7+7+8+8+8+7+8+7+9+7+7+7+8+10+10+8+14+10+13+32</t>
  </si>
  <si>
    <t>11211+2072</t>
  </si>
  <si>
    <t>48*1</t>
  </si>
  <si>
    <t>Kabelové nosné systémy</t>
  </si>
  <si>
    <t>R703762</t>
  </si>
  <si>
    <t>KABELOVÁ UCPÁVKA VODĚ ODOLNÁ PRO VNITŘNÍ PRŮMĚR OTVORU 65 - 110MM</t>
  </si>
  <si>
    <t>44*2</t>
  </si>
  <si>
    <t>Položka obsahuje: Dodávku a montáž kabelové ucpávky vč. příslušenství ( utěsňovací spony apod. ) a pomocného materiálu, vyhotovení a dodání atestu. Dále obsahuje cenu za pom. mechanismy včetně všech ostatních vedlejších nákladů.</t>
  </si>
  <si>
    <t>((200*1,05+50)/1000)*5</t>
  </si>
  <si>
    <t>75I322</t>
  </si>
  <si>
    <t>KABEL ZEMNÍ DVOUPLÁŠŤOVÝ S PANCÍŘEM PRŮMĚRU ŽÍLY 0,8 MM DO 25XN</t>
  </si>
  <si>
    <t>((2072*1,05+100)/1000)*15</t>
  </si>
  <si>
    <t>75I32X</t>
  </si>
  <si>
    <t>KABEL ZEMNÍ DVOUPLÁŠŤOVÝ S PANCÍŘEM PRŮMĚRU ŽÍLY 0,8 MM - MONTÁŽ</t>
  </si>
  <si>
    <t>(2072*1,05+100)+(200*1,05+50)</t>
  </si>
  <si>
    <t>((11211*1,05+50)*2)+((2072*1,05+50)*2)</t>
  </si>
  <si>
    <t>OPTOTRUBKOVÁ SPOJKA  PRŮMĚRU DO 40 MM</t>
  </si>
  <si>
    <t>(28094/500)*2</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</si>
  <si>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</si>
  <si>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OPTOTRUBKOVÁ SPOJKA  - MONTÁŽ</t>
  </si>
  <si>
    <t>75IH22</t>
  </si>
  <si>
    <t>UKONČENÍ KABELU CELOPLASTOVÝHO S PANCÍŘEM DO 100 ŽIL</t>
  </si>
  <si>
    <t>22*1</t>
  </si>
  <si>
    <t>75II21</t>
  </si>
  <si>
    <t>SPOJKA PRO CELOPLASTOVÉ KABELY S PANCÍŘEM DO 100 ŽIL</t>
  </si>
  <si>
    <t>2536/500</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</si>
  <si>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nákladů2. Položka neobsahuje: X3. Způsob měření:Udává se počet kusů kompletní konstrukce a práce.</t>
  </si>
  <si>
    <t xml:space="preserve">  PS 04-14-02</t>
  </si>
  <si>
    <t>T.ú. Holešov – Bystřice p. H., DOK</t>
  </si>
  <si>
    <t>PS 04-14-02</t>
  </si>
  <si>
    <t>02944R</t>
  </si>
  <si>
    <t>OSTAT POŽADAVKY - KABELOVÁ KNIHA</t>
  </si>
  <si>
    <t>KM</t>
  </si>
  <si>
    <t>22,6, Dle technické zprávy a výkresových příloh</t>
  </si>
  <si>
    <t>029611</t>
  </si>
  <si>
    <t>80, Dle technické zprávy a výkresových příloh</t>
  </si>
  <si>
    <t>6*1, Dle technické zprávy a výkresových příloh</t>
  </si>
  <si>
    <t>1*0,05, Dle technické zprávy a výkresových příloh</t>
  </si>
  <si>
    <t>1*0,02, Dle technické zprávy a výkresových příloh</t>
  </si>
  <si>
    <t>1*0,03, Dle technické zprávy a výkresových příloh</t>
  </si>
  <si>
    <t>2*1*20, Dle technické zprávy a výkresových příloh</t>
  </si>
  <si>
    <t>1*5*40*0,35, Dle technické zprávy a výkresových příloh</t>
  </si>
  <si>
    <t>40+70, Dle technické zprávy a výkresových příloh</t>
  </si>
  <si>
    <t>Povrchové úpravy terénu (i vegetační)</t>
  </si>
  <si>
    <t>položka zahrnuje:  
nutné přemístění ornice z dočasných skládek vzdálených do 50m  
rozprostření ornice v předepsané tloušťce v rovině a ve svahu do 1:5</t>
  </si>
  <si>
    <t>701005</t>
  </si>
  <si>
    <t>VYHLEDÁVACÍ MARKER ZEMNÍ S MOŽNOSTÍ ZÁPISU</t>
  </si>
  <si>
    <t>20*1, Dle technické zprávy a výkresových příloh</t>
  </si>
  <si>
    <t>1. Položka obsahuje:  
 – úprava dna výkopu  
 – položení betonového žlabu / chráničky včetně zakrytí  
 – pomocné mechanismy  
2. Položka neobsahuje:  
 X  
3. Způsob měření:  
Udává se počet kusů kompletní konstrukce nebo práce.</t>
  </si>
  <si>
    <t>75I813</t>
  </si>
  <si>
    <t>KABEL OPTICKÝ SINGLEMODE DO 72 VLÁKEN</t>
  </si>
  <si>
    <t>22,6*72, Dle technické zprávy a výkresových příloh</t>
  </si>
  <si>
    <t>75I815</t>
  </si>
  <si>
    <t>KABEL OPTICKÝ SINGLEMODE - MONTÁŽ DO OBSAZENÉ TRUBKY</t>
  </si>
  <si>
    <t>9000, Dle technické zprávy a výkresových příloh</t>
  </si>
  <si>
    <t>13600, Dle technické zprávy a výkresových příloh</t>
  </si>
  <si>
    <t>75I851</t>
  </si>
  <si>
    <t>KABEL OPTICKÝ - REZERVA PŘES 500 MM</t>
  </si>
  <si>
    <t>75I85X</t>
  </si>
  <si>
    <t>KABEL OPTICKÝ - REZERVA PŘES 500 MM - MONTÁŽ</t>
  </si>
  <si>
    <t>13*5, Dle technické zprávy a výkresových příloh</t>
  </si>
  <si>
    <t>75I931</t>
  </si>
  <si>
    <t>OPTOTRUBKA HDPE NEHOŘLAVÁ PRŮMĚRU DO 40 MM</t>
  </si>
  <si>
    <t>180, Dle technické zprávy a výkresových příloh</t>
  </si>
  <si>
    <t>75I93X</t>
  </si>
  <si>
    <t>OPTOTRUBKA HDPE NEHOŘLAVÁ - MONTÁŽ</t>
  </si>
  <si>
    <t>13*1, Dle technické zprávy a výkresových příloh</t>
  </si>
  <si>
    <t>44*1, Dle technické zprávy a výkresových příloh</t>
  </si>
  <si>
    <t>75ID21</t>
  </si>
  <si>
    <t>PLASTOVÁ ZEMNÍ KOMORA PRO ULOŽENÍ SPOJKY</t>
  </si>
  <si>
    <t>19*1, Dle technické zprávy a výkresových příloh</t>
  </si>
  <si>
    <t>75ID2X</t>
  </si>
  <si>
    <t>PLASTOVÁ ZEMNÍ KOMORA PRO ULOŽENÍ SPOJKY - MONTÁŽ</t>
  </si>
  <si>
    <t>75IEE5</t>
  </si>
  <si>
    <t>OPTICKÝ ROZVADĚČ 19" PROVEDENÍ DO 144 VLÁKEN</t>
  </si>
  <si>
    <t>5*1, Dle technické zprávy a výkresových příloh</t>
  </si>
  <si>
    <t>75IEH1</t>
  </si>
  <si>
    <t>KONEKTOROVÝ MODUL 12 VLÁKEN - DODÁVKA</t>
  </si>
  <si>
    <t>30*1, Dle technické zprávy a výkresových příloh</t>
  </si>
  <si>
    <t>75IEHX</t>
  </si>
  <si>
    <t>KONEKTOROVÝ MODUL 12 VLÁKEN - MONTÁŽ</t>
  </si>
  <si>
    <t>75IEI1</t>
  </si>
  <si>
    <t>SPOJOVACÍ MODUL 12 VLÁKEN - DODÁVKA</t>
  </si>
  <si>
    <t>75IEIX</t>
  </si>
  <si>
    <t>SPOJOVACÍ MODUL 12 VLÁKEN - MONTÁŽ</t>
  </si>
  <si>
    <t>75IEJ1</t>
  </si>
  <si>
    <t>ZASLEPOVACÍ MODUL 12 VLÁKEN - DODÁVKA</t>
  </si>
  <si>
    <t>18*1, Dle technické zprávy a výkresových příloh</t>
  </si>
  <si>
    <t>75IEJX</t>
  </si>
  <si>
    <t>ZASLEPOVACÍ MODUL 12 VLÁKEN - MONTÁŽ</t>
  </si>
  <si>
    <t>75IH63</t>
  </si>
  <si>
    <t>UKONČENÍ KABELU OPTICKÉHO DO 72 VLÁKEN</t>
  </si>
  <si>
    <t>8*1, Dle technické zprávy a výkresových příloh</t>
  </si>
  <si>
    <t>75II71</t>
  </si>
  <si>
    <t>SPOJKA OPTICKÁ DO 72 VLÁKEN</t>
  </si>
  <si>
    <t>2*1, Dle technické zprávy a výkresových příloh</t>
  </si>
  <si>
    <t>75II7X</t>
  </si>
  <si>
    <t>SPOJKA OPTICKÁ - MONTÁŽ</t>
  </si>
  <si>
    <t>75IK21</t>
  </si>
  <si>
    <t>6*24+48, Dle technické zprávy a výkresových příloh</t>
  </si>
  <si>
    <t>48*3, Dle technické zprávy a výkresových příloh</t>
  </si>
  <si>
    <t xml:space="preserve">  PS 04-28-203</t>
  </si>
  <si>
    <t>Tú Holešov - Bystřice p.H., traťové zabezpečovací zařízení</t>
  </si>
  <si>
    <t>PS 04-28-203</t>
  </si>
  <si>
    <t>02950</t>
  </si>
  <si>
    <t>OSTATNÍ POŽADAVKY - POSUDKY, KONTROLY, REVIZNÍ ZPRÁVY</t>
  </si>
  <si>
    <t>POPLATKY ZA LIKVIDACI ODPADŮ NEKONTAMINOVANÝCH VČETNĚ DOPRAVY NA SKLÁDKU A VEŠKERÉ MANIPULACE - 17 01 02 STAVEBNÍ A DEMOLIČNÍ SUŤ (CIHLY)</t>
  </si>
  <si>
    <t>0,35*0,8*(10150+50)=2 856,000 [A]  
0,35*0,35*465=56,963 [B]  
a+b=2 912,963 [C]</t>
  </si>
  <si>
    <t>2*15+2*20+2*7+2*12+2*11+2*7+2*7+2*7+2*7+2*7+2*7+2*9+2*7+2*7+2*7+2*7+2*7+10+7+7+8+7+7+7+8+7+10+7+13+33=433,000 [A]</t>
  </si>
  <si>
    <t>2*12000=24 000,000 [A]</t>
  </si>
  <si>
    <t>R18472</t>
  </si>
  <si>
    <t>ÚDRŽBA A PÉČE O VÝSADBY</t>
  </si>
  <si>
    <t>1: Povinnost náhradní výsadby uložena MÚ Bystřice pod Hostýnem, Odbor životního prostředí   
2: 12 ks</t>
  </si>
  <si>
    <t>Následná péče o výsadby se zálivkou (rozvojová) - zahrnuje všechny nezbytné činnosti a materiály, jako jsou zálivka včetně dopravy vody (běžně 8-12x ročně), kontrola, doplnění nebo odstranění kotvících a ochranných prvků, hnojení, kypření výsadbové mísy, vyžínání porostu, odplevelování, ochrana proti chorobám, dopnění mulče. Doba pečování o vysázené dřeviny je 5 let. Výsadba není realizována ve ztížených podmínkách. Ceník AOPK ČR 2020.</t>
  </si>
  <si>
    <t>R184B15</t>
  </si>
  <si>
    <t>VYSAZOVÁNÍ STROMŮ LISTNATÝCH S BALEM OBVOD KMENE DO 16CM, PODCHOZÍ VÝŠ MIN 2,4M</t>
  </si>
  <si>
    <t>Individuální výsadba dřevin - zahrnuje všechny nezbytné činnosti a materiály, jako jsou vytyčení výsadeb, (příprava půdy), vykopání jamky, přesun hmot pro účely výsadby, výměna půdy, výsadba, sazenice, mulčování výsadby, povýsadbový řez, kotvení, ochrana kmene, zálivka, hnojení, materiál pro výsadbu (substrát, kotvení, ochrana kmene stromu, ochrana proti okusu v případě volné krajiny, drenáž, mulč, hnojivo, půdní kondicionér), likvidace zeminy zbylé po výměně. Výsadba není realizována ve ztížených podmínkách. Ceník AOPK ČR 2020.</t>
  </si>
  <si>
    <t>Přidružená stavební výroba</t>
  </si>
  <si>
    <t>764411</t>
  </si>
  <si>
    <t>ŽLABY Z POZINK PLECHU RŠ DO 250MM</t>
  </si>
  <si>
    <t>- položky klempířských konstrukcí zahrnují zejména kompletní konstrukci včetně úprav plechů (i povrchové úpravy a pod.), spojovací a ochranné prostředky, podkladovou lepenku, upevňovací prvky, lemování, spárování, úpravy u okapů, prostupů, výčnělků, rohů, spojů, dilatací a pod. a není-li zahrnut v samostatných položkách (SD 78), i nátěr konstrukcí, včetně úprav povrchu před nátěrem.    
- Položka zahrnuje veškerý materiál, výrobky a polotovary, včetně mimostaveništní a vnitrostaveništní dopravy (rovněž přesuny), včetně naložení a složení,případně s uložením.     
- položka zahrnuje háky, zděře, čela, manžety, odbočky, kolena, rohy, hrdla, odskoky, výpusti, přechodové kusy a pod.</t>
  </si>
  <si>
    <t>18+23+8+15+14+8+9+8+8+8+8+12+8+8+8+8+8+13+8+8+11+8+8+8+11+8+13+8+16+36=335,000 [A]</t>
  </si>
  <si>
    <t>709513</t>
  </si>
  <si>
    <t>PODPŮRNÉ A POMOCNÉ KONSTRUKCE OCELOVÉ Z PROFILŮ SVAŘOVANÝCH A ŠROUBOVANÝCH S POVRCHOVOU ÚPRAVOU ŽÁROVÝM ZINKOVÁNÍM</t>
  </si>
  <si>
    <t>KG</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</si>
  <si>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</si>
  <si>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86633</t>
  </si>
  <si>
    <t>CHRÁNIČKY Z TRUB OCELOVÝCH DN DO 150MM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</si>
  <si>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</si>
  <si>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10+8+10+8=36,000 [A]</t>
  </si>
  <si>
    <t>8+10+10+5+5=38,000 [A]</t>
  </si>
  <si>
    <t>742L22</t>
  </si>
  <si>
    <t>UKONČENÍ DVOU AŽ PĚTIŽÍLOVÉHO KABELU KABELOVOU SPOJKOU OD 4 DO 16 MM2</t>
  </si>
  <si>
    <t>36+38=74,000 [A]</t>
  </si>
  <si>
    <t>744111</t>
  </si>
  <si>
    <t>ROZVODNICE NN MODULÁRNÍ, MIN. IP 30, DO 24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</si>
  <si>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</si>
  <si>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3*(1620+985+820+475+870+20+12+625+1295+1130)=23 556,000 [A]  
4*(75+20)=380,000 [B]  
7*(350+8+330+1470+420+500+673+10)=26 327,000 [C]  
12*(785+5+5)=9 540,000 [D]  
(a+b+c+d)/1000=59,803 [E]</t>
  </si>
  <si>
    <t>16*(500+250+20+3380+1750)=94 400,000 [A]  
24*(1345+2250+260+5+5+5+10)=93 120,000 [B]  
30*(940+1750+673+20)=101 490,000 [C]  
48*(2200+1275+1250)=226800,000 [D]  
61*(1380)=84 180,000 [E]  
(a+b+c+d+e)/1000=599,990 [F]</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</si>
  <si>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</si>
  <si>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1. Položka obsahuje:    
 – dodávku spojky    
 – úplná montáž plastové spojky, příprava spojovacího přípravku, spojení žil kabelu, kontrola správnosti spojení žil, vysušení, zajištění přívodu el. 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</si>
  <si>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75B369</t>
  </si>
  <si>
    <t>KOLEJOVÁ DESKA - ÚPRAVA</t>
  </si>
  <si>
    <t>1. Položka obsahuje:    
 – demontáž, montáž a dodávku úprav kolejové desky (max. 2 soubory) včetně odpojení a zapojení    
 – demontáž a montáž zařízení se všemi pomocnými a doplňujícími pracemi a součástmi,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</si>
  <si>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75B418</t>
  </si>
  <si>
    <t>STOJANOVÁ ŘADA PRO 1 STOJAN - DEMONTÁŽ</t>
  </si>
  <si>
    <t>1. Položka obsahuje:    
 – demontáž stojanové řady pro 1 stojan podle typu daného položkou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</si>
  <si>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75B427</t>
  </si>
  <si>
    <t>STOJANOVÁ ŘADA PRO 2 STOJANY - MONTÁŽ</t>
  </si>
  <si>
    <t>1. Položka obsahuje:    
 – sestavení stojanové řady na místě určení, zapojení    
 – montáž dodaného zařízení se všemi pomocnými a doplňujícími pracemi a součástmi, případné použití mechanizmů    
2. Položka neobsahuje:    
 X    
3. Způsob měření:    
Udává se počet kusů kompletní konstrukce nebo práce.</t>
  </si>
  <si>
    <t>75B421</t>
  </si>
  <si>
    <t>STOJANOVÁ ŘADA PRO 2 STOJANY - DODÁVKA</t>
  </si>
  <si>
    <t>1. Položka obsahuje:    
 – dodání kompletního vnitřního zařízení podle typu určeného položkou včetně potřebného pomocného materiálu a jeho dopravy na místo určení    
 – pořízení příslušné stojanové řady včetně pomocného materiálu a její dopravu do místa určení    
2. Položka neobsahuje:    
 X    
3. Způsob měření:    
Udává se počet kusů kompletní konstrukce nebo práce.</t>
  </si>
  <si>
    <t>75B541</t>
  </si>
  <si>
    <t>75B6A1</t>
  </si>
  <si>
    <t>USMĚRŇOVAČ 24 V/50 A - DODÁVKA</t>
  </si>
  <si>
    <t>1. Položka obsahuje:    
 – dodání kompletního usměrňovače podle typu včetně potřebného pomocného materiálu a jeho dopravy na místo určení    
 – pořízení příslušného usměrňovače, na dopravu do místa určení    
2. Položka neobsahuje:    
 X    
3. Způsob měření:    
Udává se počet kusů kompletní konstrukce nebo práce.</t>
  </si>
  <si>
    <t>75B6K1</t>
  </si>
  <si>
    <t>BEZÚDRŽBOVÁ BATERIE 24 V/100 AH - DODÁVKA</t>
  </si>
  <si>
    <t>1. Položka obsahuje:    
 – dodání kompletní baterie podle typu včetně potřebného pomocného materiálu a jeho dopravy na místo určení    
 – pořízení příslušné baterie včetně pomocného materiálu, na dopravu do místa určení    
2. Položka neobsahuje:    
 X    
3. Způsob měření:    
Udává se počet kusů kompletní konstrukce nebo práce.</t>
  </si>
  <si>
    <t>75B6M1</t>
  </si>
  <si>
    <t>BEZÚDRŽBOVÁ BATERIE 24 V/250 AH - DODÁVKA</t>
  </si>
  <si>
    <t>75C237</t>
  </si>
  <si>
    <t>NÁVĚSTNÍ TĚLESO PRO VÝHYBKU A VÝKOLEJKU - MONTÁŽ</t>
  </si>
  <si>
    <t>1. Položka obsahuje:    
 – vyměření místa umístění, sestavení a usazení návěsti návěstního tělesa pro výhybku, oprava nátěru    
 – montáž návěsti návěstního tělesa pro výhybku se všemi pomocnými a doplňujícími pracemi a součástmi, případné použití mechanizmů, včetně dopravy ze skladu k místu montáže    
2. Položka neobsahuje:    
 X    
3. Způsob měření:    
Udává se počet kusů kompletní konstrukce nebo práce.</t>
  </si>
  <si>
    <t>75C231</t>
  </si>
  <si>
    <t>NÁVĚSTNÍ TĚLESO PRO VÝHYBKU A VÝKOLEJKU - DODÁVKA</t>
  </si>
  <si>
    <t>1. Položka obsahuje:    
 – dodávka návěstního tělesa pro výhybku včetně potřebného pomocného materiálu a dopravy do staveništního skladu    
 – dodávku návěstního tělesa pro výhybku včetně pomocného materiálu, dopravu do místa určení    
2. Položka neobsahuje:    
 X    
3. Způsob měření:    
Udává se počet kusů kompletní konstrukce nebo práce.</t>
  </si>
  <si>
    <t>3+5=8,000 [A]</t>
  </si>
  <si>
    <t>75C938</t>
  </si>
  <si>
    <t>SKŘÍŇ S POČÍTAČI NÁPRAV 8 BODŮ/7 ÚSEKŮ - DEMONTÁŽ</t>
  </si>
  <si>
    <t>1. Položka obsahuje:    
 – demontáž skříně s počítači náprav 8 bodů/7 úseků, odpojení    
 – demontáž skříně s počítači náprav 8 bodů/7 úseků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</si>
  <si>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75D167</t>
  </si>
  <si>
    <t>RELÉOVÝ DOMEK (DO 9 M2) PREFABRIKOVANÝ - MONTÁŽ</t>
  </si>
  <si>
    <t>1. Položka obsahuje:    
 – určení místa umístění, usazení reléového domku na základy, montáž reléového domku prefabrikovaného, izolovaného, s klimatizací a vnitřní kabelizací, určeného vnitřního zařízení včetně potřebných závislostních prvků, zatažení kabelů, kontroly izolačního stavu, případný nátěr, přezkoušení    
 – montáž reléového domku prefabrikovaného, izolovaného, s klimatizací a vnitřní kabelizací, vnitřního zařízení se všemi pomocnými a doplňujícími pracemi a součástmi, případné použití mechanizmů, včetně dopravy ze skladu k místu montáže    
2. Položka neobsahuje:    
 X    
3. Způsob měření:    
Udává se počet kusů kompletní konstrukce nebo práce.</t>
  </si>
  <si>
    <t>75D161</t>
  </si>
  <si>
    <t>RELÉOVÝ DOMEK (DO 9 M2) PREFABRIKOVANÝ, IZOLOVANÝ, S KLIMATIZACÍ A VNITŘNÍ KABELIZACÍ - DODÁVKA</t>
  </si>
  <si>
    <t>1. Položka obsahuje:    
 – dodávka reléového domku prefabrikovaného, izolovaného, s klimatizací a vnitřní kabelizací, doprava do staveništního skladu    
 – dodávku reléového domku prefabrikovaného, izolovaného, s klimatizací a vnitřní kabelizací včetně pomocného materiálu, dopravu do staveništního skladu    
2. Položka neobsahuje:    
 X    
3. Způsob měření:    
Udává se počet kusů kompletní konstrukce nebo práce.</t>
  </si>
  <si>
    <t>75D168</t>
  </si>
  <si>
    <t>RELÉOVÝ DOMEK (DO 9 M2) PREFABRIKOVANÝ - DEMONTÁŽ</t>
  </si>
  <si>
    <t>1. Položka obsahuje:    
 – demontáž reléového domku prefabrikovaného, izolovaného, s klimatizací a vnitřní kabelizací včetně odpojení od kabelových rozvodů    
 – demontáž reléového domku prefabrikovaného, izolovaného, s klimatizací a vnitřní kabelizací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</si>
  <si>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10+15+4=29,000 [A]</t>
  </si>
  <si>
    <t>3*10/1000=0,030 [A]</t>
  </si>
  <si>
    <t>15*(15+4)/1000=0,285 [A]</t>
  </si>
  <si>
    <t>75IH41</t>
  </si>
  <si>
    <t>UKONČENÍ KABELU FORMA KABELOVÁ DÉLKY PŘES 0,5 M DO 5XN</t>
  </si>
  <si>
    <t>75II1X</t>
  </si>
  <si>
    <t>SPOJKA PRO CELOPLASTOVÉ KABELY BEZ PANCÍŘE - MONTÁŽ</t>
  </si>
  <si>
    <t>1. Položka obsahuje:    
 – dodávku specifikovaného bloku/zařízení včetně potřebného drobného montážního materiálu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</si>
  <si>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 xml:space="preserve">  SO 01-06-01</t>
  </si>
  <si>
    <t>Žst. Holešov, EOV</t>
  </si>
  <si>
    <t>SO 01-06-01</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</si>
  <si>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</si>
  <si>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701001</t>
  </si>
  <si>
    <t>OZNAČOVACÍ ŠTÍTEK KABELOVÉHO VEDENÍ, SPOJKY NEBO KABELOVÉ SKŘÍNĚ (VČETNĚ OBJÍMKY)</t>
  </si>
  <si>
    <t>1. Položka obsahuje:  
 – pomocné mechanismy  
2. Položka neobsahuje:  
 X  
3. Způsob měření:  
Měří se plocha v metrech čtverečných.</t>
  </si>
  <si>
    <t>703722</t>
  </si>
  <si>
    <t>KABELOVÁ PŘÍCHYTKA PRO ROZSAH UPNUTÍ OD 26 DO 50 MM</t>
  </si>
  <si>
    <t>1. Položka obsahuje:  
 – protažení tyčí, vyčištění otvoru čistící soupravou  
 – zatažení konopného lana (nebo ocelového)  
 – pomocné mechanismy  
2. Položka neobsahuje:  
 X  
3. Způsob měření:  
Měří se metr délkový.</t>
  </si>
  <si>
    <t>709310</t>
  </si>
  <si>
    <t>VYPODLOŽENÍ, ODDĚLENÍ A KRYTÍ SPOJKY NEBO ODBOČNICE PRO KABEL DO 10 KV</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</si>
  <si>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</si>
  <si>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741811</t>
  </si>
  <si>
    <t>UZEMŇOVACÍ VODIČ NA POVRCHU FEZN DO 120 MM2</t>
  </si>
  <si>
    <t>1. Položka obsahuje:  
 – uchycení vodiče na povrch vč. podpěr, konzol, svorek a pod.  
 – měření, dělení, spojování  
 – nátěr  
2. Položka neobsahuje:  
 X  
3. Způsob měření:  
Měří se metr délkový.</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</si>
  <si>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</si>
  <si>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1. Položka obsahuje:  
 – veškeré příslušenství  
2. Položka neobsahuje:  
 X  
3. Způsob měření:  
Udává se počet kusů kompletní konstrukce nebo práce.</t>
  </si>
  <si>
    <t>1. Položka obsahuje:  
 – tvarování, přípravu spojů  
 – svařování  
 – ochranný nátěr spoje dle příslušných norem  
2. Položka neobsahuje:  
 X  
3. Způsob měření:  
Udává se počet kusů kompletní konstrukce nebo práce.</t>
  </si>
  <si>
    <t>742G12</t>
  </si>
  <si>
    <t>KABEL NN DVOU- A TŘÍŽÍLOVÝ CU S PLASTOVOU IZOLACÍ OD 4 DO 16 MM2</t>
  </si>
  <si>
    <t>742H24</t>
  </si>
  <si>
    <t>KABEL NN ČTYŘ- A PĚTIŽÍLOVÝ AL S PLASTOVOU IZOLACÍ OD 70 DO 120 MM2</t>
  </si>
  <si>
    <t>742I11</t>
  </si>
  <si>
    <t>KABEL NN CU OVLÁDACÍ 7-12ŽÍLOVÝ DO 2,5 MM2</t>
  </si>
  <si>
    <t>742L14</t>
  </si>
  <si>
    <t>UKONČENÍ DVOU AŽ PĚTIŽÍLOVÉHO KABELU V ROZVADĚČI NEBO NA PŘÍSTROJI OD 70 DO 120 MM2</t>
  </si>
  <si>
    <t>742L24</t>
  </si>
  <si>
    <t>UKONČENÍ DVOU AŽ PĚTIŽÍLOVÉHO KABELU KABELOVOU SPOJKOU OD 70 DO 120 MM2</t>
  </si>
  <si>
    <t>742M11</t>
  </si>
  <si>
    <t>UKONČENÍ 7-12ŽÍLOVÉHO KABELU V ROZVADĚČI NEBO NA PŘÍSTROJI DO 2,5 MM2</t>
  </si>
  <si>
    <t>1. Položka obsahuje:  
 – montáž kabelu o váze do 4 kg/m do chráničky/ kolektoru  
2. Položka neobsahuje:  
 X  
3. Způsob měření:  
Měří se metr délkový.</t>
  </si>
  <si>
    <t>1. Položka obsahuje:  
 – veškeré příslušentsví  
2. Položka neobsahuje:  
 X  
3. Způsob měření:  
Udává se počet kusů kompletní konstrukce nebo práce.</t>
  </si>
  <si>
    <t>743811</t>
  </si>
  <si>
    <t>VÝSTROJ EOV PRO VÝHYBKU JEDNODUCHOU TVARU 1:7,5-190, 1:9-190</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</si>
  <si>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</si>
  <si>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743812</t>
  </si>
  <si>
    <t>VÝSTROJ EOV PRO VÝHYBKU JEDNODUCHOU TVARU 1:9-300, 1:11-300</t>
  </si>
  <si>
    <t>743813</t>
  </si>
  <si>
    <t>VÝSTROJ EOV PRO VÝHYBKU JEDNODUCHOU TVARU 1:12-500</t>
  </si>
  <si>
    <t>743911</t>
  </si>
  <si>
    <t>ROZVADĚČ EOV SILOVÝ NAPÁJECÍ S PLC ŘÍDÍCÍM SYSTÉMEM DO 8 KS ZÁKLADNÍCH VÝHYBEK S PROUDOVÝMI CHRÁNIČI</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</si>
  <si>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</si>
  <si>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743932</t>
  </si>
  <si>
    <t>ROZVADĚČ EOV - SOFTWARE PRO ZAČLENĚNÍ TECHNOLOGICKÉHO CELKU EOV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</si>
  <si>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</si>
  <si>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743936</t>
  </si>
  <si>
    <t>ROZVADĚČ EOV - SADA KOLEJOVÉHO TEPLOMĚRU, ČIDLA SRÁŽEK A VENKOVNÍ TEPLOTY</t>
  </si>
  <si>
    <t>1. Položka obsahuje:  
 – veškeré příslušenství  
 – technický popis viz. projektová dokumentace  
2. Položka neobsahuje:  
 X  
3. Způsob měření:  
Udává se počet kusů kompletní konstrukce nebo práce.</t>
  </si>
  <si>
    <t>743941</t>
  </si>
  <si>
    <t>ROZVADĚČ EOV/VO OVLÁDACÍ S PC A DOTYKOVOU OBRAZOVKOU - HARDWARE + ZÁKLADNÍ SOFTWARE</t>
  </si>
  <si>
    <t>1. Položka obsahuje:  
 – instalaci rozvaděče včetně softwaru k PLC pro možnost chodu rozvaděče a jeho oživení, zhotovení výrobní dokumentace  
 – technický popis viz. projektová dokumentace  
2. Položka neobsahuje:  
 X  
3. Způsob měření:  
Udává se počet kusů kompletní konstrukce nebo práce.</t>
  </si>
  <si>
    <t>743942</t>
  </si>
  <si>
    <t>ROZVADĚČ EOV/VO OVLÁDACÍ S PC A DOTYKOVOU OBRAZOVKOU - SOFTWARE A PARAMETRIZACE NA 1 KS VÝHYBKY/VĚTVE OSVĚTLENÍ</t>
  </si>
  <si>
    <t>1. Položka obsahuje:  
 – technický popis viz. projektová dokumentace  
2. Položka neobsahuje:  
 X  
3. Způsob měření:  
Udává se počet kusů kompletní konstrukce nebo práce.</t>
  </si>
  <si>
    <t>743943</t>
  </si>
  <si>
    <t>ROZVADĚČ EOV/VO OVLÁDACÍ S PC A DOTYKOVOU OBRAZOVKOU - VERIFIKACE POVELŮ A SIGNÁLŮ NA 1 KS ROZVADĚČE EOV/OSVĚTLENÍ</t>
  </si>
  <si>
    <t>743951</t>
  </si>
  <si>
    <t>ROZVADĚČ EOV/VO S NADŘAZENÝM OVLADAČEM - HARDWARE + ZÁKLADNÍ SOFTWARE</t>
  </si>
  <si>
    <t>743962</t>
  </si>
  <si>
    <t>EOV/VO, KLIENTSKÉ PRACOVIŠTĚ - HARDWARE + ZÁKLADNÍ SOFTWARE</t>
  </si>
  <si>
    <t>1. Položka obsahuje:  
 – úprava řídícího software rozvaděče i nadřazeného systému  
 – technický popis viz. projektová dokumentace  
2. Položka neobsahuje:  
 X  
3. Způsob měření:  
Udává se počet kusů kompletní konstrukce nebo práce.</t>
  </si>
  <si>
    <t>743971</t>
  </si>
  <si>
    <t>ÚPRAVA NEBO ROZŠÍŘENÍ SW NA ELEKTRODISPEČINKU-ÚPRAVA NEBO ROZŠÍŘENÍ AKTIVNÍHO PRVKU V APLIKACI PRO VIZUALIZACI A OVLÁDÁNÍ ZAŘ.NA ELEKTRODISPEČINKU</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</si>
  <si>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</si>
  <si>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743972</t>
  </si>
  <si>
    <t>ÚPRAVA NEBO ROZŠÍŘENÍ SW NA ELEKTRODISPEČINKU PRO ZOBRAZENÍ A VÝPIS HLÁŠEK Z TECHNOLOGIE DŘT,SKŘ,DDTS</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</si>
  <si>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</si>
  <si>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1. Položka obsahuje:  
 – cenu za provedení měření kabelu/ vodiče vč. vyhotovení protokolu  
2. Položka neobsahuje:  
 X  
3. Způsob měření:  
Udává se počet kusů kompletní konstrukce nebo práce.</t>
  </si>
  <si>
    <t>747512</t>
  </si>
  <si>
    <t>ZKOUŠKY VODIČŮ A KABELŮ NN PRŮŘEZU ŽÍLY OD 4X35 DO 120 MM2</t>
  </si>
  <si>
    <t>747521</t>
  </si>
  <si>
    <t>ZKOUŠKY VODIČŮ A KABELŮ OVLÁDACÍCH OD 5 DO 12 ŽIL</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</si>
  <si>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</si>
  <si>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</si>
  <si>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</si>
  <si>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zhotovení nápisu barvou pomocí šablon vč. podružného materiálu, rozměření, dodání barvy  
a ředidla  
2. Položka neobsahuje:  
 X  
3. Způsob měření:  
Udává se počet kusů kompletní konstrukce nebo práce.</t>
  </si>
  <si>
    <t xml:space="preserve">  SO 01-06-02</t>
  </si>
  <si>
    <t>Žst. Holešov, rekonstrukce venkovního osvětlení</t>
  </si>
  <si>
    <t>SO 01-06-02</t>
  </si>
  <si>
    <t>02940</t>
  </si>
  <si>
    <t>OSTATNÍ POŽADAVKY - VYPRACOVÁNÍ DOKUMENTACE</t>
  </si>
  <si>
    <t>Realizační dokumentace tvaru a výztuže základu včetně statického posouzení</t>
  </si>
  <si>
    <t>1: Dle technické zprávy, výkresových příloh projektové dokumentace, TKP staveb státních drah a výkazů materiálu projektu a souhrnných částí dokumentace stavby.  
2: 1</t>
  </si>
  <si>
    <t>966154</t>
  </si>
  <si>
    <t>BOURÁNÍ KONSTRUKCÍ Z PROST BETONU S ODVOZEM DO 5KM</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</si>
  <si>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</si>
  <si>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R015140</t>
  </si>
  <si>
    <t>POPLATKY ZA LIKVIDACI ODPADŮ NEKONTAMINOVANÝCH VČETNĚ DOPRAVY NA SKLÁDKU A VEŠKERÉ MANIPULACE- 17 01 01 BETON Z DEMOLIC OBJEKTŮ, ZÁKLADŮ TV</t>
  </si>
  <si>
    <t>R015230</t>
  </si>
  <si>
    <t>POPLATKY ZA LIKVIDACI ODPADŮ NEKONTAMINOVANÝCH VČETNĚ DOPRAVY NA SKLÁDKU A VEŠKERÉ MANIPULACE- 16 02 14 TRAFO BEZ NÁPLNĚ PCB A ŠKODLIVIN</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</si>
  <si>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</si>
  <si>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Základy</t>
  </si>
  <si>
    <t>272325</t>
  </si>
  <si>
    <t>ZÁKLADY ZE ŽELEZOBETONU DO C30/37</t>
  </si>
  <si>
    <t>1: Dle technické zprávy, výkresových příloh projektové dokumentace, TKP staveb státních drah a výkazů materiálu projektu a souhrnných částí dokumentace stavby.  
2: 2,5m*2,5m*1m+1m*1m*1m</t>
  </si>
  <si>
    <t>272366</t>
  </si>
  <si>
    <t>VÝZTUŽ ZÁKLADŮ Z KARI SÍTÍ</t>
  </si>
  <si>
    <t>Uvažováno 120 kg/m3 výztuže.</t>
  </si>
  <si>
    <t>1: Dle technické zprávy, výkresových příloh projektové dokumentace, TKP staveb státních drah a výkazů materiálu projektu a souhrnných částí dokumentace stavby.  
2: 7,25m3*0,12%</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</si>
  <si>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</si>
  <si>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1. Položka obsahuje:    
 – pomocné mechanismy    
2. Položka neobsahuje:    
 X    
3. Způsob měření:    
Měří se plocha v metrech čtverečných.</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</si>
  <si>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</si>
  <si>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</si>
  <si>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1. Položka obsahuje:    
 – přípravu podkladu pro osazení    
 – veškerý materiál a práce pro upevnění nebo uchycení krabice    
2. Položka neobsahuje:    
 X    
3. Způsob měření:    
Udává se počet kusů kompletní konstrukce nebo práce.</t>
  </si>
  <si>
    <t>1. Položka obsahuje:    
 – veškeré příslušenství    
2. Položka neobsahuje:    
 X    
3. Způsob měření:    
Udává se počet kusů kompletní konstrukce nebo práce.</t>
  </si>
  <si>
    <t>1. Položka obsahuje:    
 – tvarování, přípravu spojů    
 – svařování    
 – ochranný nátěr spoje dle příslušných norem    
2. Položka neobsahuje:    
 X    
3. Způsob měření:    
Udává se počet kusů kompletní konstrukce nebo práce.</t>
  </si>
  <si>
    <t>742H13</t>
  </si>
  <si>
    <t>KABEL NN ČTYŘ- A PĚTIŽÍLOVÝ CU S PLASTOVOU IZOLACÍ OD 25 DO 50 MM2</t>
  </si>
  <si>
    <t>742L13</t>
  </si>
  <si>
    <t>UKONČENÍ DVOU AŽ PĚTIŽÍLOVÉHO KABELU V ROZVADĚČI NEBO NA PŘÍSTROJI OD 25 DO 50 MM2</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</si>
  <si>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</si>
  <si>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743112</t>
  </si>
  <si>
    <t>OSVĚTLOVACÍ STOŽÁR SKLOPNÝ ŽÁROVĚ ZINKOVANÝ DÉLKY PŘES 6,5 DO 12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</si>
  <si>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</si>
  <si>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</si>
  <si>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</si>
  <si>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</si>
  <si>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743164</t>
  </si>
  <si>
    <t>OSVĚTLOVACÍ STOŽÁR - PRUŽINOVÉ SKLOPNÉ ZAŘÍZENÍ</t>
  </si>
  <si>
    <t>1. Položka obsahuje:    
 – veškeré příslušenství a uzavírací nátěr, technický popis viz. projektová dokumentace    
2. Položka neobsahuje:    
 X    
3. Způsob měření:    
Udává se počet kusů kompletní konstrukce nebo práce.</t>
  </si>
  <si>
    <t>743211</t>
  </si>
  <si>
    <t>OSVĚTLOVACÍ VĚŽ ŽÁROVĚ ZINKOVANÁ TRUBKOVÁ VÝŠKY DO 20 M</t>
  </si>
  <si>
    <t>1. Položka obsahuje:    
 – základovou konstrukci a veškeré příslušenství ( žebříky, plošiny apod. )    
 – uzavírací nátěr, technický popis viz. projektová dokumentace    
2. Položka neobsahuje:    
 – zemní práce, betonový základ, svítidla    
3. Způsob měření:    
Udává se počet kusů kompletní konstrukce nebo práce.</t>
  </si>
  <si>
    <t>743311</t>
  </si>
  <si>
    <t>VÝLOŽNÍK PRO MONTÁŽ SVÍTIDLA NA STOŽÁR JEDNORAMENNÝ DÉLKA VYLOŽENÍ DO 1 M</t>
  </si>
  <si>
    <t>743472</t>
  </si>
  <si>
    <t>SVÍTIDLO DRÁŽNÍ LED, MIN. IP 54, ELEKTRONICKÝ PŘEDŘADNÍK, PŘES 10 DO 25 W</t>
  </si>
  <si>
    <t>1. Položka obsahuje:    
 – zdroj a veškeré příslušenství    
 – technický popis viz. projektová dokumentace    
2. Položka neobsahuje:    
 X    
3. Způsob měření:    
Udává se počet kusů kompletní konstrukce nebo práce.</t>
  </si>
  <si>
    <t>743611</t>
  </si>
  <si>
    <t>ROZVADĚČ PRO DRÁŽNÍ OSVĚTLENÍ SILOVÝ NAPÁJECÍ S PLC ŘÍDÍCÍM SYSTÉMEM DO 6 KUSŮ TŘÍFÁZOVÝCH VĚTVÍ</t>
  </si>
  <si>
    <t>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</si>
  <si>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743641</t>
  </si>
  <si>
    <t>ROZVADĚČ PRO DRÁŽNÍ OSVĚTLENÍ - SOFTWARE PRO ZAČLENĚNÍ TECHNOLOGICKÉHO CELKU OSVĚTLENÍ DO DÁLKOVÉ DIAGNOSTIKY TS ŽDC</t>
  </si>
  <si>
    <t>1. Položka obsahuje:    
 – instalaci software pro začlenění technologického celku do dálkové diagnostiky TS ŽDC    
 – technický popis viz. projektová dokumentace    
2. Položka neobsahuje:    
 X    
3. Způsob měření:    
Udává se počet kusů kompletní konstrukce nebo práce.</t>
  </si>
  <si>
    <t>ÚPRAVA NEBO ROZŠÍŘENÍ SW NA ELEKTRODISPEČINKU - ÚPRAVA NEBO ROZŠÍŘENÍ AKTIVNÍHO PRVKU V APLIKACI PRO VIZUALIZACI A OVLÁDÁNÍ ZAŘÍZENÍ NA ELEKTRODISPEČINKU VČETNĚ ZAVEDENÍ DO SYSTÉMU CELÉHO ŘÍZENÍ, OŽIVENÍ A ODZKOUŠENÍ                                                                                                                                                                                                                                                                       1. Položka obsahuje:    
 – úprava řídícího software rozvaděče i nadřazeného systému    
 – technický popis viz. projektová dokumentace    
2. Položka neobsahuje:    
 X    
3. Způsob měření:    
Udává se počet kusů kompletní konstrukce nebo práce.</t>
  </si>
  <si>
    <t>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počet kusů kompletní konstrukce nebo práce.</t>
  </si>
  <si>
    <t>743Z12</t>
  </si>
  <si>
    <t>DEMONTÁŽ OSVĚTLOVACÍHO STOŽÁRU DRÁŽNÍHO VÝŠKY DO 15 M</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</si>
  <si>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</si>
  <si>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743Z23</t>
  </si>
  <si>
    <t>DEMONTÁŽ OSVĚTLOVACÍ VĚŽE PŘÍHRADOVÉ DO 40 M</t>
  </si>
  <si>
    <t>743Z31</t>
  </si>
  <si>
    <t>DEMONTÁŽ ELEKTROVÝZBROJE OSVĚTLOVACÍHO STOŽÁRU VÝŠKY DO 15 M</t>
  </si>
  <si>
    <t>743Z32</t>
  </si>
  <si>
    <t>DEMONTÁŽ ELEKTROVÝZBROJE OSVĚTLOVACÍ VEŽE VÝŠKY DO 40 M</t>
  </si>
  <si>
    <t>743Z35</t>
  </si>
  <si>
    <t>DEMONTÁŽ SVÍTIDLA Z OSVĚTLOVACÍHO STOŽÁRU VÝŠKY DO 15 M</t>
  </si>
  <si>
    <t>743Z36</t>
  </si>
  <si>
    <t>DEMONTÁŽ SVÍTIDLA Z OSVĚTLOVACÍ VĚŽE VÝŠKY DO 40 M</t>
  </si>
  <si>
    <t>743Z39</t>
  </si>
  <si>
    <t>DEMONTÁŽ ROZVADĚČE OSVĚTLENÍ</t>
  </si>
  <si>
    <t>743Z3A</t>
  </si>
  <si>
    <t>DEMONTÁŽ OVLADAČE OSVĚTLENÍ</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</si>
  <si>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</si>
  <si>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1. Položka obsahuje:    
 – cenu za vyhotovení dokladu právnickou osobou o silnoproudých zařízeních a vydání průkazu způsobilosti    
2. Položka neobsahuje:    
 X    
3. Způsob měření:    
Udává se počet kusů kompletní konstrukce nebo práce.</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</si>
  <si>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</si>
  <si>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</si>
  <si>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</si>
  <si>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</si>
  <si>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</si>
  <si>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dobu kdy je s funkcí seznamována obsluha zařízení, včetně odevzdání dokumentace skutečného provedení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</si>
  <si>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</si>
  <si>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748151</t>
  </si>
  <si>
    <t>BEZPEČNOSTNÍ TABULKA</t>
  </si>
  <si>
    <t>1. Položka obsahuje:    
 – veškeré příslušenství pro montáž    
2. Položka neobsahuje:    
 X    
3. Způsob měření:    
Udává se počet kusů kompletní konstrukce nebo práce.</t>
  </si>
  <si>
    <t>748221</t>
  </si>
  <si>
    <t>NÁTĚR BEZPEČNOSTNÍCH PRUHŮ NA OSVĚTLOVACÍM STOŽÁRU NEBO VĚŽI</t>
  </si>
  <si>
    <t>1. Položka obsahuje:    
 – očistění konstrukce před nátěrem barvou OCELOVÝm kartáčem, oprášení zbytku prachu z povrchu a následné odmaštění, nátěr základní barvou, 2x nátěr vrchní barvou, dodávku barvy základní, vrchní a ředidla včetně podružného materiálu štětce pro nanášení barvy – typy barev a odstín dle požadavku provozovatele    
2. Položka neobsahuje:    
 X    
3. Způsob měření:    
Udává se počet kusů kompletní konstrukce nebo práce.</t>
  </si>
  <si>
    <t>1. Položka obsahuje:    
 – zhotovení nápisu barvou pomocí šablon vč. podružného materiálu, rozměření, dodání barvy    
a ředidla    
2. Položka neobsahuje:    
 X    
3. Způsob měření:    
Udává se počet kusů kompletní konstrukce nebo práce.</t>
  </si>
  <si>
    <t>R743474</t>
  </si>
  <si>
    <t>SVÍTIDLO DRÁŽNÍ LED, MIN. IP 54, ELEKTRONICKÝ PŘEDŘADNÍK, DO 700 W</t>
  </si>
  <si>
    <t xml:space="preserve">  SO 01-06-02.1</t>
  </si>
  <si>
    <t>Osvětlení chodníku</t>
  </si>
  <si>
    <t>SO 01-06-02.1</t>
  </si>
  <si>
    <t>6*0,8*0,8*0,8=3,072 [A]</t>
  </si>
  <si>
    <t>129*0,35*0,8=36,120 [A]</t>
  </si>
  <si>
    <t>129*2=258,000 [A]</t>
  </si>
  <si>
    <t>0,8*0,8*0,8*6=3,072 [A]</t>
  </si>
  <si>
    <t>29+29+22=80,000 [A]</t>
  </si>
  <si>
    <t xml:space="preserve">  SO 01-06-03</t>
  </si>
  <si>
    <t>Žst. Holešov, úprava rozvodů NN</t>
  </si>
  <si>
    <t>SO 01-06-03</t>
  </si>
  <si>
    <t>zahrnuje veškeré náklady spojené s objednatelem požadovanými pracemi,    
- pro stanovení orientační investorské ceny určete jednotkovou cenu jako 1% odhadované ceny stavby</t>
  </si>
  <si>
    <t>96813</t>
  </si>
  <si>
    <t>VYSEKÁNÍ OTVORŮ, KAPES, RÝH V CIHELNÉM ZDIVU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</si>
  <si>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</si>
  <si>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</si>
  <si>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 Položka obsahuje:    
 – veškerý montážní a pomocný materiál    
 – pomocné mechanismy    
2. Položka neobsahuje:    
 X    
3. Způsob měření:    
Udává se počet kusů kompletní konstrukce nebo práce.</t>
  </si>
  <si>
    <t>702710</t>
  </si>
  <si>
    <t>ODDĚLENÍ KABELŮ VE VÝKOPU CIHLOU</t>
  </si>
  <si>
    <t>ZŘÍZENÍÍ KABELOVÉHO LOŽE VRSTVOU Z PŘESÁTÉHO PÍSKU SVĚTLÉ ŠÍŘKY DO 120 MM</t>
  </si>
  <si>
    <t>741413</t>
  </si>
  <si>
    <t>ZÁSUVKA/PŘÍVODKA PRŮMYSLOVÁ, KRYTÍ IP 44 400 V, DO 63 A</t>
  </si>
  <si>
    <t>1. Položka obsahuje:    
 – kompletní přístroj v krytu vč. příslušenství    
2. Položka neobsahuje:    
 X    
3. Způsob měření:    
Udává se počet kusů kompletní konstrukce nebo práce.</t>
  </si>
  <si>
    <t>743E11</t>
  </si>
  <si>
    <t>SKŘÍŇ ROZPOJOVACÍ POJISTKOVÁ DO 400 A, DO 240 MM2, DO VÝKLENKU S POJISTKOVÝMI SPODKY S 2-4 SADAMI JISTÍCÍCH PRVKŮ</t>
  </si>
  <si>
    <t>1. Položka obsahuje:    
 – instalaci vč. vybourání niky ve zdi pro skříň a kabely a zapravení zdiva, omítky a fasády po dokončené montáži    
 – technický popis viz. projektová dokumentace    
2. Položka neobsahuje:    
 X    
3. Způsob měření:    
Udává se počet kusů kompletní konstrukce nebo práce.</t>
  </si>
  <si>
    <t>743F21</t>
  </si>
  <si>
    <t>SKŘÍŇ ELEKTROMĚROVÁ V KOMPAKTNÍM PILÍŘI PRO PŘÍMÉ MĚŘENÍ DO 80 A JEDNOSAZBOVÉ VČETNĚ VÝSTROJE</t>
  </si>
  <si>
    <t>1. Položka obsahuje:    
 – instalaci do terénu vč. prefabrikovaného základu a zapojení    
 – technický popis viz. projektová dokumentace    
2. Položka neobsahuje:    
 – zemní práce    
3. Způsob měření:    
Udává se počet kusů kompletní konstrukce nebo práce.</t>
  </si>
  <si>
    <t>743G21</t>
  </si>
  <si>
    <t>SKŘÍŇ ZÁSUVKOVÁ VENKOVNÍ KOMPAKTNÍ PILÍŘ DO 2 KS ZÁSUVEK PRŮMYSLOVÝCH (400 V NEBO 230 V)</t>
  </si>
  <si>
    <t>743Z71</t>
  </si>
  <si>
    <t>DEMONTÁŽ KABELOVÉ SKŘÍNĚ</t>
  </si>
  <si>
    <t>743Z73</t>
  </si>
  <si>
    <t>DEMONTÁŽ - ZAZDĚNÍ A ZAPRAVENÍ OTVORU PO KABELOVÉ SKŘÍNI</t>
  </si>
  <si>
    <t>744643</t>
  </si>
  <si>
    <t>JISTIČ ČTYŘPÓLOVÝ (3+N, 10 KA) OD 13 DO 20 A</t>
  </si>
  <si>
    <t>1. Položka obsahuje:    
 – veškerý spojovací materiál vč. připojovacího vedení    
 – technický popis viz. projektová dokumentace    
2. Položka neobsahuje:    
 X    
3. Způsob měření:    
Udává se počet kusů kompletní konstrukce nebo práce.</t>
  </si>
  <si>
    <t>744644</t>
  </si>
  <si>
    <t>JISTIČ ČTYŘPÓLOVÝ (3+N, 10 KA) OD 25 DO 40 A</t>
  </si>
  <si>
    <t>744B31</t>
  </si>
  <si>
    <t>PÁČKOVÝ VYPÍNAČ TŘÍPÓLOVÝ (10 KA) DO 32 A</t>
  </si>
  <si>
    <t>744C01</t>
  </si>
  <si>
    <t>POMOCNÝ SPÍNAČ K MODULÁRNÍMU PŘÍSTROJI DO 125 A</t>
  </si>
  <si>
    <t>744C02</t>
  </si>
  <si>
    <t>NAPĚŤOVÁ SPOUŠŤ K MODULÁRNÍMU PŘÍSTROJI DO 125 A</t>
  </si>
  <si>
    <t>744E33</t>
  </si>
  <si>
    <t>ODPÍNAČ PRO VÁLCOVÉ POJISTKY TŘÍPÓLOVÝ PŘES 63 DO 125 A</t>
  </si>
  <si>
    <t>744I01</t>
  </si>
  <si>
    <t>POJISTKOVÁ VLOŽKA DO 160 A</t>
  </si>
  <si>
    <t>1. Položka obsahuje:    
 – technický popis viz. projektová dokumentace    
2. Položka neobsahuje:    
 X    
3. Způsob měření:    
Udává se počet kusů kompletní konstrukce nebo práce.</t>
  </si>
  <si>
    <t>744J42</t>
  </si>
  <si>
    <t>SILOVÝ KOMPLETNÍ PŘEPÍNAČ 1-0-1 TŘÍ-ČTYŘPÓLOVÝ PŘES 32 DO 63 A</t>
  </si>
  <si>
    <t>744Q22</t>
  </si>
  <si>
    <t>SVODIČ PŘEPĚTÍ TYP 1+2 (TŘÍDA B+C) 3-4 PÓLOVÝ</t>
  </si>
  <si>
    <t>744R11</t>
  </si>
  <si>
    <t>SVORKA DO 2,5 MM2</t>
  </si>
  <si>
    <t>1. Položka obsahuje:    
 – veškeré příslušenství    
 – technický popis viz. projektová dokumentace    
2. Položka neobsahuje:    
 X    
3. Způsob měření:    
Udává se počet kusů kompletní konstrukce nebo práce.</t>
  </si>
  <si>
    <t>744R12</t>
  </si>
  <si>
    <t>SVORKA OD 4 DO 16 MM2</t>
  </si>
  <si>
    <t>744R14</t>
  </si>
  <si>
    <t>SVORKA OD 70 DO 120 MM2</t>
  </si>
  <si>
    <t>r741311</t>
  </si>
  <si>
    <t>ZÁSUVKA SOKLOVÁ NA DIN LIŠTU, 250V/16A</t>
  </si>
  <si>
    <t>1. Položka obsahuje:    
 – kompletní přístroj vč. příslušenství    
2. Položka neobsahuje:    
 X    
3. Způsob měření:    
Udává se počet kusů kompletní konstrukce nebo práce.</t>
  </si>
  <si>
    <t xml:space="preserve">  SO 01-06-05</t>
  </si>
  <si>
    <t>Žst. Holešov, uzemnění trafostanice 22/0,4kV</t>
  </si>
  <si>
    <t>SO 01-06-05</t>
  </si>
  <si>
    <t>Elektroinstalace</t>
  </si>
  <si>
    <t>Viz dokumentace č. 01-04</t>
  </si>
  <si>
    <t>1. Položka obsahuje: – uchycení vodiče na povrch vč. podpěr, konzol, svorek a pod. – měření, dělení, spojování – nátěr2. Položka neobsahuje: X3. Způsob měření:Měří se metr délkový.</t>
  </si>
  <si>
    <t>1. Položka obsahuje: – přípravu podkladu pro osazení – spojování – ochranný nátěr spoje dle příslušných norem2. Položka neobsahuje: X3. Způsob měření:Udává se počet kusů kompletní konstrukce nebo práce.</t>
  </si>
  <si>
    <t>741C03</t>
  </si>
  <si>
    <t>POUZDRO PRO PRŮCHOD PÁSKU STĚNOU</t>
  </si>
  <si>
    <t>1. Položka obsahuje: – vyhotovení otvoru pro pouzdro a jeho zatěsnění2. Položka neobsahuje: X3. Způsob měření:Udává se počet kusů kompletní konstrukce nebo práce.</t>
  </si>
  <si>
    <t>1. Položka obsahuje: – vodivé připojení vodiče na konstrukci – dělení, tvarování, spojování – ochranný i barevný nátěr spoje dle příslušných norem2. Položka neobsahuje: X3. Způsob měření:Udává se počet kusů kompletní konstrukce nebo práce.</t>
  </si>
  <si>
    <t>741C08</t>
  </si>
  <si>
    <t>OBSYP UZEMŇOVACÍHO VEDENÍ BENTONITEM (2 KG/M)</t>
  </si>
  <si>
    <t>Položka obsahuje : Dodávku a montáž materiálu včetně dopravy, manipulace, přípravu a jeho uložení do výkopu. Dále obsahuje cenu za pom. mechanismy včetně všech ostatních vedlejších nákladů</t>
  </si>
  <si>
    <t>741C11</t>
  </si>
  <si>
    <t>ZKUŠEBNÍ JÍMKA, UZEMNĚNÍ VENKOVNÍ DO VOLNÉHO TERÉNU</t>
  </si>
  <si>
    <t>1. Položka obsahuje: – výkop a zához díry pro trubku v zemině tř.4 o velikosti 1000x1000x1000mm – zemnící jímku do volného terénu sestávající z : trubky o průměru 400/5mm o délce 80cm, víko – uzemňovací kruh s Fezn 30x4mm do trubky vč. montáže, štěrkového zásypu v trubce po montáži do výšky 60cm a úpravy povrchu terénu v okolí uzemňovací jímky2. Položka neobsahuje: X3. Způsob měření:Udává se komplet odlišných materiálů a činností, které tvoří funkční nedělitelný celek daný názvem položky.</t>
  </si>
  <si>
    <t>747414</t>
  </si>
  <si>
    <t>MĚŘENÍ ZEMNÍCH ODPORŮ - ZEMNICÍ SÍTĚ DÉLKY PÁSKU PŘES 100 DO 200 M</t>
  </si>
  <si>
    <t>747421</t>
  </si>
  <si>
    <t>MĚŘENÍ KOROZNÍCH VLIVŮ NA UZEMŇOVACÍ SÍŤ</t>
  </si>
  <si>
    <t xml:space="preserve">  SO 01-10-01</t>
  </si>
  <si>
    <t>Žst. Holešov, přeložky a ochrany drážních sdělovacích kabelů</t>
  </si>
  <si>
    <t>SO 01-10-01</t>
  </si>
  <si>
    <t>0,45</t>
  </si>
  <si>
    <t>0,2</t>
  </si>
  <si>
    <t>50*0,5*0,8</t>
  </si>
  <si>
    <t>(899+100)*0,5</t>
  </si>
  <si>
    <t>R13293</t>
  </si>
  <si>
    <t>HLOUBENÍ RÝH ŠÍŘ DO 2M PAŽ I NEPAŽ TŘ. III - OPATRNÝ VÝKOP</t>
  </si>
  <si>
    <t>(899+10)*0,5*0,8</t>
  </si>
  <si>
    <t>364+20</t>
  </si>
  <si>
    <t>40*1</t>
  </si>
  <si>
    <t>1015*1</t>
  </si>
  <si>
    <t>75I321</t>
  </si>
  <si>
    <t>KABEL ZEMNÍ DVOUPLÁŠŤOVÝ S PANCÍŘEM PRŮMĚRU ŽÍLY 0,8 MM DO 5XN</t>
  </si>
  <si>
    <t>(((888)*1,05))/1000*5</t>
  </si>
  <si>
    <t>(((888)*1,05))</t>
  </si>
  <si>
    <t>((1340*1,05)/1000*12)</t>
  </si>
  <si>
    <t>75I819</t>
  </si>
  <si>
    <t>KABEL OPTICKÝ SINGLEMODE - MONTÁŽ DO OSAZENÉ TRUBKY</t>
  </si>
  <si>
    <t>(1340*1,05)</t>
  </si>
  <si>
    <t>1. Položka obsahuje: – práce spojené s montáží specifikované kabelizace specifikovaným způsobem (zafouknutí do obsazené trubky) – veškeré potřebné mechanizmy, včetně obsluhy, náklady na mzdy a přibližné (průměrné) náklady na pořízení potřebných ma</t>
  </si>
  <si>
    <t>120*1</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</si>
  <si>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</si>
  <si>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75I81Y</t>
  </si>
  <si>
    <t>KABEL OPTICKÝ SINGLEMODE - DEMONTÁŽ</t>
  </si>
  <si>
    <t>1527*1</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</si>
  <si>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</si>
  <si>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KABEL OPTICKÝ - REZERVA DO 500 MM - DODÁVKA</t>
  </si>
  <si>
    <t>(888+24)*1,05</t>
  </si>
  <si>
    <t>75I951</t>
  </si>
  <si>
    <t>OPTOTRUBKA HDPE DĚLENÁ PRŮMĚRU DO 40 MM</t>
  </si>
  <si>
    <t>2.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</si>
  <si>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75I95X</t>
  </si>
  <si>
    <t>OPTOTRUBKA HDPE DĚLENÁ - MONTÁŽ</t>
  </si>
  <si>
    <t>3.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</si>
  <si>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1407*1</t>
  </si>
  <si>
    <t>3+3</t>
  </si>
  <si>
    <t>75IA21</t>
  </si>
  <si>
    <t>OPTOTRUBKOVÁ SPOJKA OPRAVNÁ PRŮMĚRU DO 40 MM</t>
  </si>
  <si>
    <t>75IA2X</t>
  </si>
  <si>
    <t>OPTOTRUBKOVÁ SPOJKA OPRAVNÁ - MONTÁŽ</t>
  </si>
  <si>
    <t>75IA7Y</t>
  </si>
  <si>
    <t>OPTOTRUBKOVÁ PRŮCHODKA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</si>
  <si>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</si>
  <si>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75IH6Y</t>
  </si>
  <si>
    <t>UKONČENÍ KABELU OPTICKÉHO - DEMONTÁŽ</t>
  </si>
  <si>
    <t>75IH9Y</t>
  </si>
  <si>
    <t>UKONČENÍ KABELU ŠTÍTEK KABELOVÝ - DEMONTÁŽ</t>
  </si>
  <si>
    <t>75II2X</t>
  </si>
  <si>
    <t>SPOJKA PRO CELOPLASTOVÉ KABELY S PANCÍŘEM - MONTÁŽ</t>
  </si>
  <si>
    <t>75II7Y</t>
  </si>
  <si>
    <t>SPOJKA OPTICKÁ - DEMONTÁŽ</t>
  </si>
  <si>
    <t>15*4</t>
  </si>
  <si>
    <t>MĚŘENÍ STÁVAJÍCÍHO OPTICKÉHO KABELU</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</si>
  <si>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</si>
  <si>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12*2</t>
  </si>
  <si>
    <t>1. Položka obsahuje:  
 – práce spojené s měřením optické kabelizace splňující  „Základní technické specifikace optických kabelů a jejich příslušenství v telekomunikační síti SŽDC“, vydaném SŽDC s.o., Odbor automatizace a elektrotechniky, č.j.22942/2015-SŽDC – O14 "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</si>
  <si>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 xml:space="preserve">  SO 01-10-02.1</t>
  </si>
  <si>
    <t>Žst. Holešov, přeložky kabelů společnosti UPC_NENACEŇOVAT</t>
  </si>
  <si>
    <t>SO 01-10-02.1</t>
  </si>
  <si>
    <t>Sděl. technika</t>
  </si>
  <si>
    <t>Položka obsahuje všechny náklady na montáž a materiál dodaného zařízení protikorozně ošetřeného podle TKP se všemi pomocnými doplňujícími součástmi a pracemi s použitím  mechanizmů.Cena položky je vč. Ostatních rozpočtových nákladů</t>
  </si>
  <si>
    <t>Položka obsahuje všechny náklady na materiál dodaného zařízení protikorozně ošetřeného podle TKP se všemi pomocnými doplňujícími součástmi a pracemi s použitím  mechanizmů.Cena položky je vč. Ostatních rozpočtových nákladů</t>
  </si>
  <si>
    <t>Položka obsahuje všechny náklady na demontáž stávajícího zařízení se všemi pomocnými doplňujícími úpravami pro jeho likvidaci a s přepravou a dovozem potřebných mechanizmů k uvedené činnosti.Cena položky je vč. Ostatních rozpočtových nákladů</t>
  </si>
  <si>
    <t>100*1</t>
  </si>
  <si>
    <t>60*1</t>
  </si>
  <si>
    <t>703762</t>
  </si>
  <si>
    <t>Položka obsahuje všechny náklady na demontáž stávajícího zařízení  se všemi pomocnými doplňujícími  úpravami pro jeho likvidaci nebo další použití  s přepravou a dovozem potřebných mechanizmů k uvedené činnosti.Cena položky je vč. Ostatních rozpočtových nákladů</t>
  </si>
  <si>
    <t>75I832</t>
  </si>
  <si>
    <t>KABEL OPTICKÝ MIKROKABEL DO 36 VLÁKEN</t>
  </si>
  <si>
    <t>120*24/1000</t>
  </si>
  <si>
    <t>Položka obsahuje všechny náklady na montáž a materiál dodaného zařízení protikorozně ošetřeného podle TKP se všemi pomocnými doplňujícími součástmi.Cena položky je vč. Ostatních rozpočtových nákladů</t>
  </si>
  <si>
    <t>Položka obsahuje všechny náklady na montáž a materiál dodaného zařízení  protikorozně ošetřeného podle TKP se všemi pomocnými doplňujícími  součástmi a pracemi s použitím  mechanizmů.Cena položky je vč. Ostatních rozpočtových nákladů</t>
  </si>
  <si>
    <t>75IB41</t>
  </si>
  <si>
    <t>MIKROTRUBIČKA ZODOLNĚNÁ PŘES 10/5,5 MM</t>
  </si>
  <si>
    <t>85*1</t>
  </si>
  <si>
    <t>75IB4X</t>
  </si>
  <si>
    <t>MIKROTRUBIČKA ZODOLNĚNÁ PŘES 10/5,5 MM - MONTÁŽ</t>
  </si>
  <si>
    <t>Položka obsahuje všechny náklady na demontáž a montáž konzol  a závěsů TV a  s doplnujícími pracemi s použitím  mechanizmů.Cena položky je vč. Ostatních rozpočtových nákladů</t>
  </si>
  <si>
    <t>75IEEY</t>
  </si>
  <si>
    <t>OPTICKÝ ROZVADĚČ 19" PROVEDENÍ - DEMONTÁŽ</t>
  </si>
  <si>
    <t>Položka obsahuje všechny náklady na demontáž a opětovnou montáž a  s použitím  mechanizmů.Cena položky je vč. Ostatních rozpočtových nákladů</t>
  </si>
  <si>
    <t>75IH62</t>
  </si>
  <si>
    <t>UKONČENÍ KABELU OPTICKÉHO DO 36 VLÁKEN</t>
  </si>
  <si>
    <t>24*1</t>
  </si>
  <si>
    <t>75J92Y</t>
  </si>
  <si>
    <t>OPTICKÝ PATCHCORD SINGLEMODE - DEMONTÁŽ</t>
  </si>
  <si>
    <t>R01100201</t>
  </si>
  <si>
    <t>ZAMĚŘENÍ TRASY A ÚPRAVA KABELOVÉ KNIHY</t>
  </si>
  <si>
    <t>Položka obsahuje kompletní geodetické zaměření, zakreslení a aktualizace kabelové knihy</t>
  </si>
  <si>
    <t>R01100202</t>
  </si>
  <si>
    <t>Položka obsahuje dozor a kontrolu správce zařízení</t>
  </si>
  <si>
    <t>R01100203</t>
  </si>
  <si>
    <t>HUTNĚNÍ ZEMIN PO VRSTVÁCH 20 CM</t>
  </si>
  <si>
    <t>27*1</t>
  </si>
  <si>
    <t>Položka obsahuje veškeré práce s pojené s hutněním zeminy ve výkopu</t>
  </si>
  <si>
    <t>R01100204</t>
  </si>
  <si>
    <t>ZŘÍZENÍ KABELOVÉHO LOŽE V RÝZE DO 65 CM Z PÍSKU 10 CM</t>
  </si>
  <si>
    <t>Položka obsahuje dodávku, uložení a veškeré práce spojené s dopravou a montáží</t>
  </si>
  <si>
    <t>R702211X</t>
  </si>
  <si>
    <t>ULOŽENÍ KABELOVÉ CHRÁNIČKY</t>
  </si>
  <si>
    <t>Položka obsahuje veškeré práce s pojené s usazením chrániček do kabelové rýhy</t>
  </si>
  <si>
    <t>R75I83Y</t>
  </si>
  <si>
    <t>KABEL OPTICKÝ MIKROKABEL - DEMONTÁŽ</t>
  </si>
  <si>
    <t>Položka obsahuje veškeré práce s demontáží stávajícího zavěšeného kabelu</t>
  </si>
  <si>
    <t>Položka obsahuje všechny náklady na odvoz betonové sutě nad 1 km vč.naložení, přeložení a uložení na skládku a k tomu potřebných vozidel a mechanizmů.Cena položky je vč. Ostatních rozpočtových nákladů</t>
  </si>
  <si>
    <t>Odpady</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</si>
  <si>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</si>
  <si>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 xml:space="preserve">  SO 01-10-02.2.1</t>
  </si>
  <si>
    <t>Žst. Holešov, přeložky kabelů společnosti INTERNEXT 2000_NENACEŇOVAT</t>
  </si>
  <si>
    <t>SO 01-10-02.2.1</t>
  </si>
  <si>
    <t>R1100201</t>
  </si>
  <si>
    <t>110*1</t>
  </si>
  <si>
    <t xml:space="preserve">  SO 01-10-02.2.2</t>
  </si>
  <si>
    <t>Žst. Holešov, přeložky kabelů společnosti INTERNEXT 2000</t>
  </si>
  <si>
    <t>SO 01-10-02.2.2</t>
  </si>
  <si>
    <t>703452</t>
  </si>
  <si>
    <t>ELEKTROINSTALAČNÍ TRUBKA S FUNKČNÍ ODOLNOSTÍ PŘI POŽÁRU VČETNĚ UPEVNĚNÍ A PŘÍSLUŠENSTVÍ DN PRŮMĚRU PŘES 25 DO 40 MM</t>
  </si>
  <si>
    <t>70*1</t>
  </si>
  <si>
    <t>75I812</t>
  </si>
  <si>
    <t>KABEL OPTICKÝ SINGLEMODE DO 36 VLÁKEN</t>
  </si>
  <si>
    <t>110*24/1000</t>
  </si>
  <si>
    <t>90*1</t>
  </si>
  <si>
    <t xml:space="preserve">  SO 01-10-02.3</t>
  </si>
  <si>
    <t>Žst. Holešov, přeložky kabelů společnosti AVONET_NENACEŇOVAT</t>
  </si>
  <si>
    <t>SO 01-10-02.3</t>
  </si>
  <si>
    <t>2000*24/1000</t>
  </si>
  <si>
    <t>125*1</t>
  </si>
  <si>
    <t>POPLATKY ZA LIKVIDACŮ ODPADŮ NEKONTAMINOVANÝCH - 20 03 99 ODPAD PODOBNÝ KOMUNÁLNÍMU ODPADU</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</si>
  <si>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</si>
  <si>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 xml:space="preserve">  SO 01-10-03</t>
  </si>
  <si>
    <t>ŽST Holešov, přeložky a ochrany kabelů ČD-Telematiky_NENACEŇOVAT</t>
  </si>
  <si>
    <t>SO 01-10-03</t>
  </si>
  <si>
    <t>R015113</t>
  </si>
  <si>
    <t>POPLATKY ZA LIKVIDACI ODPADŮ NEKONTAMINOVANÝCH VČETNĚ DOPRAVY NA SKLÁDKU A VEŠKERÉ MANIPULACE- 17 05 04 VYTĚŽENÉ ZEMINY A HORNINY - III. TŘÍDA TĚŽITELNOSTI</t>
  </si>
  <si>
    <t>R015150</t>
  </si>
  <si>
    <t>POPLATKY ZA LIKVIDACI ODPADŮ NEKONTAMINOVANÝCH VČETNĚ DOPRAVY NA SKLÁDKU A VEŠKERÉ MANIPULACE- 17 05 08 ŠTĚRK Z KOLEJIŠTĚ (ODPAD PO RECYKLACI)</t>
  </si>
  <si>
    <t>0.15</t>
  </si>
  <si>
    <t>0.01</t>
  </si>
  <si>
    <t>OSTAT POŽADAVKY - DOKUMENTACE SKUTEČ PROVEDENÍ V DIGIT FORMĚ</t>
  </si>
  <si>
    <t>R103762</t>
  </si>
  <si>
    <t>Přemístění stávající technologie ČD-T</t>
  </si>
  <si>
    <t>R75N21X</t>
  </si>
  <si>
    <t>DEMONTÁŽ STÁVAJÍCÍ TECHNOLOGIE RR SPOJE</t>
  </si>
  <si>
    <t>R75N21Y</t>
  </si>
  <si>
    <t>OPĚTOVNÁ MONTÁŽ STÁVAJÍCÍ TECHNOLOGIE RR SPOJE, VČ. NAP. A KAB.</t>
  </si>
  <si>
    <t>R75N371</t>
  </si>
  <si>
    <t>KOAXIÁLNÍ KABEL VENKOVNÍ PRŮMĚRU DO 35 MM (EKV. RLF12)</t>
  </si>
  <si>
    <t>1. Položka obsahuje: – dodávku specifikované kabelizace včetně potřebného drobného montážního materiálu – dopravu a skladování – kompletní montáž (instalace, položení, zatažení...) koaxiálního kabelu a souvisejícího příslušenství včetně drobného montážního materiálu – veškeré potřebné mechanizmy, včetně obsluhy, náklady na mzdy a přibližné (průměrné) náklady na pořízení potřebných materiálů včetně všech ostatních vedlejších náklad2. Položka neobsahuje: X3. Způsob měření:Dodávka specifikované kabelizace se měří v délce udané v metrech.</t>
  </si>
  <si>
    <t>R75N37X</t>
  </si>
  <si>
    <t>KOAXIÁLNÍ KABEL VENKOVNÍ - MONTÁŽ</t>
  </si>
  <si>
    <t>1. Položka obsahuje: – práce spojené s montáží specifikované kabelizace specifikovaným způsobem – veškeré potřebné mechanizmy, včetně obsluhy, náklady na mzdy a přibližné (průměrné) náklady na pořízení potřebných materiálů2. Položka neobsahuje: X3. Způsob měření:Práce specifikovaného se měří délce kabelizace udané v metrech.</t>
  </si>
  <si>
    <t>R75N37Y</t>
  </si>
  <si>
    <t>KOAXIÁLNÍ KABEL VENKOVNÍ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</si>
  <si>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bloku/zařízení2. Položka neobsahuje: X3. Způsob měření:Udává se počet metrů kompletní konstrukce nebo práce.</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</si>
  <si>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</si>
  <si>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75IA5Y</t>
  </si>
  <si>
    <t>OPTOTRUBKOVÁ KONCOVKA - DEMONTÁŽ</t>
  </si>
  <si>
    <t>75IA61</t>
  </si>
  <si>
    <t>OPTOTRUBKOVÁ KONCOVKA S VENTILKEMPRŮMĚRU DO 40 MM</t>
  </si>
  <si>
    <t>75IA6X</t>
  </si>
  <si>
    <t>OPTOTRUBKOVÁ KONCOVKA S VENTILKEM- MONTÁŽ</t>
  </si>
  <si>
    <t>75IA6Y</t>
  </si>
  <si>
    <t>OPTOTRUBKOVÁ KONCOKA S VENTILKEM- DEMONTÁŽ</t>
  </si>
  <si>
    <t>75II72</t>
  </si>
  <si>
    <t>SPOJKA OPTICKÁ PŘES 72 VLÁKEN</t>
  </si>
  <si>
    <t xml:space="preserve">  SO 01-15-01</t>
  </si>
  <si>
    <t>Orientační systém</t>
  </si>
  <si>
    <t>SO 01-15-01</t>
  </si>
  <si>
    <t>Přidružená stavební výroba:</t>
  </si>
  <si>
    <t>1: Dle technické zprávy, výkresových příloh projektové dokumentace, TKP staveb státních drah a výkazů materiálu projektu a souhrnných částí dokumentace stavby. 
2: 4ks</t>
  </si>
  <si>
    <t>75L3EE</t>
  </si>
  <si>
    <t>SW MODUL PRO PODPORU HLASOVÉHO MODULU PRO NEVIDOMÉ PRO JEDNOTLIVOU STANICI NA TRATI</t>
  </si>
  <si>
    <t>1: Dle technické zprávy, výkresových příloh projektové dokumentace, TKP staveb státních drah a výkazů materiálu projektu a souhrnných částí dokumentace stavby. 
2: 1ks</t>
  </si>
  <si>
    <t>Ostatní práce:</t>
  </si>
  <si>
    <t>923711</t>
  </si>
  <si>
    <t>TABULE VELIKOSTI 2700X600 MM "NÁZEV STANICE" (NA OCELOVÝCH SLOUPCÍCH)</t>
  </si>
  <si>
    <t>2090x600 mm</t>
  </si>
  <si>
    <t>1: Dle technické zprávy, výkresových příloh projektové dokumentace, TKP staveb státních drah a výkazů materiálu projektu a souhrnných částí dokumentace stavby. 
2: 10ks</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</si>
  <si>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fólie2. Položka neobsahuje: – nosnou konstrukci, např. sloupek, konzolu apod. včetně základu a zemních prácí3. Způsob měření:Udává se počet kusů kompletní konstrukce nebo práce.</t>
  </si>
  <si>
    <t>923721</t>
  </si>
  <si>
    <t>TABULE VELIKOSTI 300X300 MM "PRŮCHOD PRO PĚŠÍ ZAKÁZÁN!" (NA OCELOVÉM SLOUPKU)</t>
  </si>
  <si>
    <t>240x240 mm  
4ks zákaz vstupu  
4ks kouření zakázáno</t>
  </si>
  <si>
    <t>1: Dle technické zprávy, výkresových příloh projektové dokumentace, TKP staveb státních drah a výkazů materiálu projektu a souhrnných částí dokumentace stavby. 
2: 8ks</t>
  </si>
  <si>
    <t>923741</t>
  </si>
  <si>
    <t>TABULE VELIKOSTI 700X350 MM "ČÍSLO KOLEJE" (NA OCELOVÉM SLOUPKU)</t>
  </si>
  <si>
    <t>490x340 mm - číslo koleje+sektor</t>
  </si>
  <si>
    <t>1: Dle technické zprávy, výkresových příloh projektové dokumentace, TKP staveb státních drah a výkazů materiálu projektu a souhrnných částí dokumentace stavby. 
2: 14ks</t>
  </si>
  <si>
    <t>923751</t>
  </si>
  <si>
    <t>TABULE VELIKOSTI 1000X300 MM "ČÍSLO NÁSTUPIŠTĚ" (NA OCELOVÉM SLOUPKU)</t>
  </si>
  <si>
    <t>Směrová tabule ( -&gt;kolej 1, 2, východ)  
960x240 mm</t>
  </si>
  <si>
    <t>1: Dle technické zprávy, výkresových příloh projektové dokumentace, TKP staveb státních drah a výkazů materiálu projektu a souhrnných částí dokumentace stavby. 
2: 2ks</t>
  </si>
  <si>
    <t>923771</t>
  </si>
  <si>
    <t>TABULE VELIKOSTI 1200X400 MM "POZOR VLAK!" (NA OCELOVÝCH SLOUPCÍCH)</t>
  </si>
  <si>
    <t>Tabule pro VZPK dle TS1/2018-Z  
rozměr 1750 mm x 400 mm</t>
  </si>
  <si>
    <t>1: Dle technické zprávy, výkresových příloh projektové dokumentace, TKP staveb státních drah a výkazů materiálu projektu a souhrnných částí dokumentace stavby. 
2: 7ks</t>
  </si>
  <si>
    <t>1: Dle technické zprávy, výkresových příloh projektové dokumentace, TKP staveb státních drah a výkazů materiálu projektu a souhrnných částí dokumentace stavby. 
2: 4*2ks+2ks</t>
  </si>
  <si>
    <t>1. Položka obsahuje: – dodání a osazení sloupku v příslušném provedení včetně základu nebo patky a zemních prací – protikorozní úpravu, není-li tato provedena již z výroby nebo daná vlastnostmi použitého materiálu2. Položka neobsahuje: X3. Způsob měření:Udává se počet kusů kompletní konstrukce nebo práce.</t>
  </si>
  <si>
    <t>923831</t>
  </si>
  <si>
    <t>KONZOLA PRO NÁVĚST</t>
  </si>
  <si>
    <t>pro upevnění tabulí s číslem koleje a sektoru  
dl. 710 mm</t>
  </si>
  <si>
    <t>1: Dle technické zprávy, výkresových příloh projektové dokumentace, TKP staveb státních drah a výkazů materiálu projektu a souhrnných částí dokumentace stavby. 
2: 8 ks</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</si>
  <si>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materiálu2. Položka neobsahuje: X3. Způsob měření:Udává se počet kusů kompletní konstrukce nebo práce.</t>
  </si>
  <si>
    <t>R923721</t>
  </si>
  <si>
    <t>PIKTOGRAM "PROSTOR JE MONITOROVÁN"</t>
  </si>
  <si>
    <t>nálepka 100 x 100 mm</t>
  </si>
  <si>
    <t xml:space="preserve">  SO 01-15-02.1</t>
  </si>
  <si>
    <t>Stavební úpravy ve výpravní budově</t>
  </si>
  <si>
    <t>SO 01-15-02.1</t>
  </si>
  <si>
    <t>R15120</t>
  </si>
  <si>
    <t>Poplatek za uložení cihelné suti  
Položku NENACEŇOVAT v rámci výběrového řízení na zhotovení stavby, viz SO 90-90</t>
  </si>
  <si>
    <t>objem:</t>
  </si>
  <si>
    <t>R15140</t>
  </si>
  <si>
    <t>Poplatek za uložení betonové suti + vybouraného sádrokartonu  
Položku NENACEŇOVAT v rámci výběrového řízení na zhotovení stavby, viz SO 90-90</t>
  </si>
  <si>
    <t>R15170</t>
  </si>
  <si>
    <t>POPLATKY ZA LIKVIDACI ODPADŮ NEKONTAMINOVANÝCH VČETNĚ DOPRAVY NA SKLÁDKU A VEŠKERÉ MANIPULACE- 17 02 01 DŘEVO PO STAVEBNÍM POUŽITÍ, Z DEMOLIC</t>
  </si>
  <si>
    <t>Poplatek za vybourané rámy oken, dveře  
Položku NENACEŇOVAT v rámci výběrového řízení na zhotovení stavby, viz SO 90-90</t>
  </si>
  <si>
    <t>R15180</t>
  </si>
  <si>
    <t>POPLATKY ZA LIKVIDACI ODPADŮ NEKONTAMINOVANÝCH VČETNĚ DOPRAVY NA SKLÁDKU A VEŠKERÉ MANIPULACE - 17 02 02 SKLO Z INTERIÉRŮ REKONSTRUOVANÝCH OBJEKTŮ</t>
  </si>
  <si>
    <t>Poplatek za vybourané sklo  
Položku NENACEŇOVAT v rámci výběrového řízení na zhotovení stavby, viz SO 90-90</t>
  </si>
  <si>
    <t>Svislé a kompletní konstrukce</t>
  </si>
  <si>
    <t>34214</t>
  </si>
  <si>
    <t>Stěny a příčky výplň a odděl z dílců z lehkého betonu</t>
  </si>
  <si>
    <t>Příčky tl. 100 mm, 150 mm, 200 mm, z plynosilikátových tvárnic, zděné na tenkovrtsvou maltu</t>
  </si>
  <si>
    <t>releovka (3*2*2,6*0,2)+(4,65*3,9*0,15+3*3,9*0,15)+(0,6*3,9*0,1+0,8*3,9*0,1)+ zazdění okna a dveří (0,9*2*0,15 + 1,5*2*0,15 + 0,9*2*0,15)+ zazdění niky po rozváděči (1*1*,0,3)+ rezerva</t>
  </si>
  <si>
    <t>Položka obsahuje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pod.).Cena položky je vč. Ostatních rozpočtových nákladů</t>
  </si>
  <si>
    <t>38824A</t>
  </si>
  <si>
    <t>Kabelovod z multikanálů devítiotvorových standartních</t>
  </si>
  <si>
    <t>Multikanály na vstupu do budovy - 1 m kusy</t>
  </si>
  <si>
    <t>5 ks</t>
  </si>
  <si>
    <t>Položka obsahuje všechny náklady na dodávku materiálu a montáž, se všemi pomocnými doplňujícími součástmi a pracemi s použitím  mechanizmů.Cena položky je vč. Ostatních rozpočtových nákladů</t>
  </si>
  <si>
    <t>R01</t>
  </si>
  <si>
    <t>Překlady nenosné přímé z plynosilikátu, v příčkách tl. 150 mm pro světlost otvoru do 1010 mm</t>
  </si>
  <si>
    <t>Překlad nenosný, přímý z plynosilikátu, šířky 150 mm, délky 1250 mm</t>
  </si>
  <si>
    <t>2 ks</t>
  </si>
  <si>
    <t>R02</t>
  </si>
  <si>
    <t>Překlad keramický plochý š. 150 mm, délky 1250 mm</t>
  </si>
  <si>
    <t>Překlad přímý, keramický, plochý, šířky 150 mm, délky 1250 mm</t>
  </si>
  <si>
    <t>R03</t>
  </si>
  <si>
    <t>Překlad RZP 890x140x140 mm</t>
  </si>
  <si>
    <t>Překlad RZP pro zajištění prostupu multikanálu</t>
  </si>
  <si>
    <t>R04</t>
  </si>
  <si>
    <t>Překlad RZP 1190x140x140 mm</t>
  </si>
  <si>
    <t>R05</t>
  </si>
  <si>
    <t>Překlad RZP 2390x140x140 mm</t>
  </si>
  <si>
    <t>Vodorovné konstrukce</t>
  </si>
  <si>
    <t>431113</t>
  </si>
  <si>
    <t>Schodišťová konstrukce z dílců betonových do C16/20</t>
  </si>
  <si>
    <t>Betonové schodiště z DK do nové denní místnostni</t>
  </si>
  <si>
    <t>0,4 m3</t>
  </si>
  <si>
    <t>Položka obsahuje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</si>
  <si>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R06</t>
  </si>
  <si>
    <t>Plechový poklop žlabů, lístkový válcovaný plech, včetně rámů z L profilů</t>
  </si>
  <si>
    <t>Poklop kabelových žlabů z lístkového válcovaného plechu, tl. 3 mm, šířky 0,3/0,4/0,6 m, včetně osazení L profilů na hrany kabelových žlabů</t>
  </si>
  <si>
    <t>zakrytí 40 m žlabů</t>
  </si>
  <si>
    <t>Úpravy povrchů, podlahy a osazování výplní</t>
  </si>
  <si>
    <t>61444</t>
  </si>
  <si>
    <t>Úpravy povrchů vnitřních konstrukcí zděných omítkou štukovou</t>
  </si>
  <si>
    <t>Omítka štuková, omítnutí zazděných otvorů a nových příček</t>
  </si>
  <si>
    <t>releovka (2*3*2*2,6+4,65*3,9*2+3*3,9*2+0,55*2*2,5+0,8*2*2,5+vyspravení stropu cca 40+denní místnost (0,9*2*2+1,5*2*2)+SM (0,9*2*2)+ rezerva pro vysprávky</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</si>
  <si>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</si>
  <si>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62945</t>
  </si>
  <si>
    <t>Vyrovnávací vrstva z cementové malty</t>
  </si>
  <si>
    <t>Vyrovnávací vrstva podlahy v nové SM</t>
  </si>
  <si>
    <t>plocha SM 17,5 m2</t>
  </si>
  <si>
    <t>Položka zahrnuje:dodávku veškerého materiálu potřebného pro předepsanou úpravu v předepsané kvalitěnutné vyspravení podkladu, případně zatření spar zdivapoložení vrstvy v předepsané tloušťcepotřebná lešení a podpěrné konstrukce</t>
  </si>
  <si>
    <t>63139A</t>
  </si>
  <si>
    <t>Průmyslové podlahy ze železobetonu do C20/25 s rozptýlenou výztuží</t>
  </si>
  <si>
    <t>Průmyslová podlaha s vysokou zatížitelností pro místnosti 127.1, 127.2, 127.3</t>
  </si>
  <si>
    <t>plocha reléovky 45x0,12</t>
  </si>
  <si>
    <t>Položka obsahuje: dodání  čerstvého  betonu  (betonové  směsi)  požadované  kvality,  jeho  uložení  do požadovaného tvaru při jakékoliv hustotě výztuže, konzistenci čerstvého betonu a způsobu hutnění, ošetření a ochranu betonu  
- dodání rozptýlené výztuže (bez ohledu na materiál)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</si>
  <si>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642211</t>
  </si>
  <si>
    <t>Dveře kompletní s ocelovou zárubní celodřevěné jednokřídlé</t>
  </si>
  <si>
    <t>Dveře vnitřní jednokřídlové, hladké, plné</t>
  </si>
  <si>
    <t>Plocha dveřních křídel - 8,6 m2</t>
  </si>
  <si>
    <t>Položka zahrnuje:- dodávka dveří dle specifikace objednatele- montáž nových dveří do připravených otvorů (tj. zakotvení do ostění a zapěnění spáry PUR pěnou)- seřízení výrobků k jejich plné funkčnosti- případné zapravení venkovního i vnitřního ostění- zajištění prováděných prací tak, aby nebyly znečištěny a poškozeny vnitřní prostory - případná výmalba vnitřních ostění dveří - pokud se jedná o finální stavební práci, zahrnuje i zajištění úklidu vnitřních i vnějších prostor</t>
  </si>
  <si>
    <t>R07</t>
  </si>
  <si>
    <t>Kazetový podhled, rozm. 600x600 mm</t>
  </si>
  <si>
    <t>Doplnění kazetového stropu ve zvětšené DK</t>
  </si>
  <si>
    <t>2,1*4,1</t>
  </si>
  <si>
    <t>PSV</t>
  </si>
  <si>
    <t>Elektroinstalační trubka plastovávč upevnění a příslušenství DN průměru přes 20 do 40 mm</t>
  </si>
  <si>
    <t>Elektroinstalační trubka pod omítku</t>
  </si>
  <si>
    <t>trubkování 5*20</t>
  </si>
  <si>
    <t>711117</t>
  </si>
  <si>
    <t>Izolace běžných konstrukcí proti zemní vlhkosti z PE folií</t>
  </si>
  <si>
    <t>Izolace z PE folie - izolace žlabů + izolace nových podlah v místnostech</t>
  </si>
  <si>
    <t>plocha podlah - 62,2 m2 + plocha žlabů 12,58 m2 + rezerva</t>
  </si>
  <si>
    <t>Položka zahrnuje:- dodání  předepsaného izolačního materiálu- očištění a ošetření podkladu, zadávací dokumentace může zahrnout i případné vyspravení- zřízení izolace jako kompletního povlaku, případně komplet. soustavy nebo systému podle příslušného  technolog. předpisu- zřízení izolace i jednotlivých vrstev po etapách, včetně pracovních spár a spojů- úprava u okrajů, rohů, hran, dilatačních i pracovních spojů, kotev, obrubníků, dilatačních zařízení, odvodnění, otvorů, neizolovaných míst a pod.- zajištění odvodnění povrchu izolace, včetně odvodnění nejnižších míst, pokud dokumentace pro zadání stavby nestanoví jinak- ochrana izolace do doby zřízení definitivní ochranné vrstvy nebo konstrukce- úprava, očištění a ošetření prostoru kolem izolace- provedení požadovaných zkoušek- nezahrnuje ochranné vrstvy, např. geotextilii</t>
  </si>
  <si>
    <t>71311</t>
  </si>
  <si>
    <t>Izolace tepelná běžných konstrukcí pevná</t>
  </si>
  <si>
    <t>Tepelná izolace žlabů</t>
  </si>
  <si>
    <t>plocha žlabů včetně bočních stěn 25,161 + rezerva 30 %</t>
  </si>
  <si>
    <t>Krabice (rozvodka) instalační odbočná prázdná</t>
  </si>
  <si>
    <t>El. Krabice</t>
  </si>
  <si>
    <t>50 kusů</t>
  </si>
  <si>
    <t>1. Položka obsahuje: – přípravu podkladu pro osazení – veškerý materiál a práce pro upevnění nebo uchycení krabice2. Položka neobsahuje: X3. Způsob měření:Udává se počet kusů kompletní konstrukce nebo práce.</t>
  </si>
  <si>
    <t>77101</t>
  </si>
  <si>
    <t>Podlahy z pórovinových dlaždic</t>
  </si>
  <si>
    <t>Nášlapná vrstva schodiště v nové denní místnosti</t>
  </si>
  <si>
    <t>plocha schodiště + rezerva</t>
  </si>
  <si>
    <t>Položky podlah a obkladů zahrnují kompletní podlahy a obklad, včetně úpravy podkladu, spojovací, spárové malty nebo tmely, dilatace, úpravy rohů, koutů, kolem otvorů, okrajů a pod.</t>
  </si>
  <si>
    <t>77522</t>
  </si>
  <si>
    <t>Podlahy povlakové z plastů (PVC)</t>
  </si>
  <si>
    <t>Nášlapná vrstva podlah v místnostech 127.1, 127.2, 127.3 a 143</t>
  </si>
  <si>
    <t>plocha 17,5+45 + 10 % rezerva</t>
  </si>
  <si>
    <t>Položky podlah a obkladů zahrnují kompletní podlahy a obklad, včetně úpravy podkladu, spojovací, spárové malty nebo tmely, dilatace, úpravy rohů, koutů, kolem otvorů, okrajů apod.</t>
  </si>
  <si>
    <t>78171</t>
  </si>
  <si>
    <t>Obklady stěn z pórovinových dlaždic</t>
  </si>
  <si>
    <t>Nový obklad místnosti č. 137</t>
  </si>
  <si>
    <t>plocha 7 m2</t>
  </si>
  <si>
    <t>78445</t>
  </si>
  <si>
    <t>Malby povrchů z malířských směsí</t>
  </si>
  <si>
    <t>Výmalba upravovaných místností</t>
  </si>
  <si>
    <t>reléovka (30*3,9+45+4,65*2*3,9+3*3,9*2)+denní místnost (18*2,9+15,3)+DK(25*2,7)+SM(16,9*2,9+17,5)</t>
  </si>
  <si>
    <t>Položka zahrnuje veškerý materiál, výrobky a polotovary, včetně mimostaveništní a vnitrostaveništní dopravy (rovněž přesuny), včetně naložení a složení,případně s uložením.</t>
  </si>
  <si>
    <t>R08</t>
  </si>
  <si>
    <t>Dvojitá systémová podlaha do v. 300 mm</t>
  </si>
  <si>
    <t>Dvojitá systémová podlaha do DK</t>
  </si>
  <si>
    <t>plocha DK 33,7 m2 + rezerva</t>
  </si>
  <si>
    <t>R09</t>
  </si>
  <si>
    <t>Penetrace podkladu pro následnou výmalbu</t>
  </si>
  <si>
    <t>Příprava podkladu pro výmalbu</t>
  </si>
  <si>
    <t>R761121</t>
  </si>
  <si>
    <t>Sklobetonové stěny protipožární tl. 160 mm</t>
  </si>
  <si>
    <t>Světlíky z protipožární luxfer - 3x 0,8x2</t>
  </si>
  <si>
    <t>plocha luxfer 3*2*0,8</t>
  </si>
  <si>
    <t>Položka zahrnuje kompletní konstrukci, včetně rámů, příčlí, žeber a dilatací.</t>
  </si>
  <si>
    <t>Dokončovací a konstrukční práce</t>
  </si>
  <si>
    <t>93631A</t>
  </si>
  <si>
    <t>Drobné doplňkové konstrukce betnové monolitické do C20/25</t>
  </si>
  <si>
    <t>Dobetonávky vstupů multikanálů</t>
  </si>
  <si>
    <t>1,1 m3</t>
  </si>
  <si>
    <t>Položka obsahuje: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</si>
  <si>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R93532</t>
  </si>
  <si>
    <t>Žlaby a rigoly monolitické betonové průřez do 0,18 m2, včetně vyztužení karisítí</t>
  </si>
  <si>
    <t>Monolitické kabelové žlaby, vyztužené karisítí 8/100/100, beton C20/25</t>
  </si>
  <si>
    <t>Vybudování 40 m žlabů</t>
  </si>
  <si>
    <t>položka zahrnuje:  
- dodání a uložení betonové směsi předepsané kvality do předepsaného tvaru  
 bednění   
- provedení spar (smršťovacích, vkládaných, řezaných)  
- postřiky povrchu (proti odpařování, ochranné)    - uložení výztužné karisítě</t>
  </si>
  <si>
    <t>Bourání, demontáže, odstranění drážních konstrukcí - výjma úzkokolejek</t>
  </si>
  <si>
    <t>96615A</t>
  </si>
  <si>
    <t>Bourání částí konstrukcí z prostého betonu bez dopravy</t>
  </si>
  <si>
    <t>Vybourání kabelových žlabů</t>
  </si>
  <si>
    <t>objem bouraných kcí 3,8m3</t>
  </si>
  <si>
    <t>položka zahrnuje:- veškerou manipulaci s vybouranou sutí a hmotami, kromě vodorovné dopravy,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</si>
  <si>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96714A</t>
  </si>
  <si>
    <t>Vybourání částí konstrukcí z cihel a tvárnicbez dopravy</t>
  </si>
  <si>
    <t>Vybourání otvorů pro nové dveře viz. výkres nového stavu</t>
  </si>
  <si>
    <t>0,6 m3</t>
  </si>
  <si>
    <t>96716A</t>
  </si>
  <si>
    <t>Vybourání částí konstrukcí ze železobetonubez dopravy</t>
  </si>
  <si>
    <t>Vybourání otvorů přes nosné zdivo a základové konstrukce pro uložení multikanálu</t>
  </si>
  <si>
    <t>1,2 m3</t>
  </si>
  <si>
    <t>97619</t>
  </si>
  <si>
    <t>Vybourání drobných předmětů ostatních</t>
  </si>
  <si>
    <t>Vybourání oken a dveří viz. výkres stávajícího stavu</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</si>
  <si>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</si>
  <si>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R10</t>
  </si>
  <si>
    <t>Bourání konstrukcí ze sádrokartonu</t>
  </si>
  <si>
    <t>Bourání sádrokartonových konstrukcí - SDK příčky, SDK podhledy</t>
  </si>
  <si>
    <t>28,15 m3</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</si>
  <si>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</si>
  <si>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Drobné bourací práce</t>
  </si>
  <si>
    <t>978151</t>
  </si>
  <si>
    <t>Otlučení obkladů z dlaždic</t>
  </si>
  <si>
    <t>Otlučení obkladů v místě budoucího schodiště v nové denní místnosti + otlučení dlažby v místnostech 127.1, 127.2, 127.3</t>
  </si>
  <si>
    <t>plocha 1,05 + 45m2</t>
  </si>
  <si>
    <t>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t>
  </si>
  <si>
    <t xml:space="preserve">  SO 01-15-02.2</t>
  </si>
  <si>
    <t>Úpravy elektroinstalace ve VB</t>
  </si>
  <si>
    <t>SO 01-15-02.2</t>
  </si>
  <si>
    <t>R15240</t>
  </si>
  <si>
    <t>POPLATKY ZA LIKVIDACŮ ODPADŮ NEKONTAMINOVANÝCH VČETNĚ DOPRAVY- 20 03 99 ODPAD PODOBNÝ KOMUNÁLNÍMU ODPADU</t>
  </si>
  <si>
    <t>R15310</t>
  </si>
  <si>
    <t>R15621</t>
  </si>
  <si>
    <t>R15622</t>
  </si>
  <si>
    <t>POPLATKY ZA LIKVIDACI ODPADŮ NEBEZPEČNÝCH VČETNĚ DOPRAVY NA SKLÁDKU A VEŠKERÉ MANIPULACE - SVÍTIDLA A JEJICH SOUČÁSTI OBSAHUJÍCÍ NEBEZPEČNÉ ČI TOXICKÉ LÁTKY</t>
  </si>
  <si>
    <t>741111</t>
  </si>
  <si>
    <t>KRABICE (ROZVODKA) INSTALAČNÍ PŘÍSTROJOVÁ PRÁZDNÁ</t>
  </si>
  <si>
    <t>741331</t>
  </si>
  <si>
    <t>ZÁSUVKA INSTALAČNÍ DVOJNÁSOBNÁ, MONTÁŽ NA KRABICI</t>
  </si>
  <si>
    <t>741611</t>
  </si>
  <si>
    <t>PŘÍMOTOP S TERMOSTATEM DO 1000 W</t>
  </si>
  <si>
    <t>741Z08</t>
  </si>
  <si>
    <t>DEMONTÁŽ STÁVAJÍCÍ ELEKTROINSTALACE - KABELY, SVÍTIDLA, VYPÍNAČE, ZÁSUVKY, KRABICE APOD.</t>
  </si>
  <si>
    <t>cca 150 m uloženo do kabelovodu</t>
  </si>
  <si>
    <t>742K11</t>
  </si>
  <si>
    <t>UKONČENÍ JEDNOŽÍLOVÉHO KABELU V ROZVADĚČI NEBO NA PŘÍSTROJI DO 2,5 MM2</t>
  </si>
  <si>
    <t>96814</t>
  </si>
  <si>
    <t>VYSEKÁNÍ OTVORŮ, KAPES, RÝH V BETONOVÉ KONSTRUKCI</t>
  </si>
  <si>
    <t>R00001</t>
  </si>
  <si>
    <t>PŘISAZENÉ ZÁŘIVKOVÉ SVÍTIDLO 230V - 120cm VČETNĚ 2 x LED TRUBICE ( min 18W / ks ) PATICE G13, PROVEDENÍ PLECH. BÍLÁ LESKLÁ (MIN. IP20)</t>
  </si>
  <si>
    <t>R00002</t>
  </si>
  <si>
    <t>SVĚTLO ZÁŘIVKOVÉ DO KAZETOVÉHO PODHLEDU (600 x 600) VČETNĚ 4 x LED TRUBICE (min 30W)</t>
  </si>
  <si>
    <t>R00003</t>
  </si>
  <si>
    <t>SPÍNAČ - OVLÁDÁNÍ OSVĚTLENÍ 230V, DODÁVKA DLE VÝKRESOVÉ ČÁSTI + MONTÁŽ NA KARABICI</t>
  </si>
  <si>
    <t>R00004</t>
  </si>
  <si>
    <t>DEMONTÁŽ STÁVAJÍCÍHO ROZVÁDĚČE RP1.4 ( BEZ ZAZDĚNÍ OTVORU )</t>
  </si>
  <si>
    <t>R00005</t>
  </si>
  <si>
    <t>DEMONTÁŽ STÁVAJÍCÍHO ROZVADĚČE V V DK ( BEZ ZAZDĚNÍ OTVORU ) + LIKVIDACE</t>
  </si>
  <si>
    <t>R00006</t>
  </si>
  <si>
    <t>ÚPRAVA ROZVÁDĚČE RHE VČETNĚ DODÁVANÉHO VYBAVENÍ, dle specifikace ve výkresové části</t>
  </si>
  <si>
    <t>R00007</t>
  </si>
  <si>
    <t>ROZVÁDĚČ RP_1.4, dodávka + kompletní montáž dle specifikace ve výkresové části</t>
  </si>
  <si>
    <t>R00008</t>
  </si>
  <si>
    <t>ROZVÁDĚČ R_SDĚL, dodávka + kompletní montáž dle specifikace ve výkresové části</t>
  </si>
  <si>
    <t>R00009</t>
  </si>
  <si>
    <t>ROZVÁDĚČ R_DK, dodávka + kompletní montáž dle specifikace ve výkresové části</t>
  </si>
  <si>
    <t>R00010</t>
  </si>
  <si>
    <t>ÚPRAVA STÁVAJÍCÍ ELEKTROINSTALACE (SV) místnost č. 119, včetně potřebného materiálu</t>
  </si>
  <si>
    <t>R00011</t>
  </si>
  <si>
    <t>PŘEPOJENÍ NAPÁJENÍ STÁVAJÍCÍ ELEKTROINSTALACE MÍSTNOSTÍ č. 117, 118, včetně potřebného materiálu</t>
  </si>
  <si>
    <t>R00012</t>
  </si>
  <si>
    <t>PŘEPOJENÍ NAPÁJENÍ STÁVAJÍCÍ ELEKTROINSTALACE MÍSTNOSTÍ č. 137, včetně potřebného materiálu</t>
  </si>
  <si>
    <t>R00013</t>
  </si>
  <si>
    <t>DROBNÝ SPOJOVACÍ ELEKTRO-MATERIÁL</t>
  </si>
  <si>
    <t>PŘÍPAD</t>
  </si>
  <si>
    <t>R00014</t>
  </si>
  <si>
    <t>DEMONTÁŽ + MONTÁŽ EL. PŘÍMOTOPU VČETNĚ KONTROLY STAVU A ZPROVOZNĚNÍ</t>
  </si>
  <si>
    <t xml:space="preserve">  SO 01-15-02.3</t>
  </si>
  <si>
    <t>Přemístění klimatizace sděl. zařízení</t>
  </si>
  <si>
    <t>SO 01-15-02.3</t>
  </si>
  <si>
    <t>0,02*1; Dle technické zprávy a výkresových příloh</t>
  </si>
  <si>
    <t>0,25*1; Dle technické zprávy a výkresových příloh</t>
  </si>
  <si>
    <t>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určení2. Položka neobsahuje: X3. Způsob měření:Udává se počet kusů kompletní konstrukce nebo práce.</t>
  </si>
  <si>
    <t>1. Položka obsahuje: – usazení skříně (venkovní a vnitřní) na místě určení, zapojení a propojení kabely i trubkami – montáž dodaného zařízení se všemi pomocnými a doplňujícími pracemi a součástmi, případné použití mechanizmů2. Položka neobsahuje: X3. Způsob měření:Udává se počet kusů kompletní konstrukce nebo práce.</t>
  </si>
  <si>
    <t>R75B587</t>
  </si>
  <si>
    <t>KLIMATIZACE TYPU SPLIT VENKOVNÍ A VNITŘNÍ JEDNOTKA - DEMONTÁŽ</t>
  </si>
  <si>
    <t>1. Položka obsahuje: – demontáž skříně (venkovní a vnitřní), rozpojení kabelů i trubek – demontáž zařízení se všemi pomocnými a doplňujícími pracemi a součástmi, případné použití mechanizmů, odvoz a ekologickou likvidaci chladiva.2. Položka neobsahuje: X3. Způsob měření:Udává se počet kusů kompletní konstrukce nebo práce.</t>
  </si>
  <si>
    <t>R</t>
  </si>
  <si>
    <t>Příslušenství ke klimatizačnímu systému dle požadavků, dálkový ovladač, modul pro připojení na dohledové pracoviště, pomocné konstrukce</t>
  </si>
  <si>
    <t>1. Položka obsahuje: - dodávku a zprovoznění dodatečných částí klimatizačního systému, jako jsou např.: rozšířené ovladače, moduly pro napojení do DDTS a ostatní konstrukce a kryty pro rozšiřovací moduly2. Položka neobsahuje: X3. Způsob měření:Udává se počet kusů kompletní konstrukce nebo práce.</t>
  </si>
  <si>
    <t>R002</t>
  </si>
  <si>
    <t>Závěrečné přezkoušení a revize klimatizačního systému, příprava a propočty aktuální tepelné zátěže</t>
  </si>
  <si>
    <t>1. Položka obsahuje: - propočty aktuální tepelné zátěže místnosti, ověření technického stavu klimatizačního systému a závěrečnou revizi klimatizačního systému2. Položka neobsahuje: X3. Způsob měření:Udává se počet kusů kompletní konstrukce nebo práce.</t>
  </si>
  <si>
    <t xml:space="preserve">  SO 01-15-03</t>
  </si>
  <si>
    <t>Kabelovod</t>
  </si>
  <si>
    <t>SO 01-15-03</t>
  </si>
  <si>
    <t>R15113</t>
  </si>
  <si>
    <t>Uložení zbylé zeminy na skládku  
Položku NENACEŇOVAT v rámci výběrového řízení na zhotovení stavby, viz SO 90-90</t>
  </si>
  <si>
    <t>(1252,97-549,93)*2,1</t>
  </si>
  <si>
    <t>12110A</t>
  </si>
  <si>
    <t>Sejmutí ornice nebo lesní půdy</t>
  </si>
  <si>
    <t>Sejmutí ornice v místě uložení kabelovodu a šachet</t>
  </si>
  <si>
    <t>Š1-Š6: (65+44+37+46+37)*1,3*0,15, Š6-Š8: (49+46)*1,3*0,15, Š8-konec nástupiště: 34*1,3*0,15, Š11-Š12: 74*1,3*0,15, Š4-Š4a: 28*1,3*0,15, plastová šachta: 9*1*1,6*0,15, betonová šachta: 2*2,7*2,7*0,15</t>
  </si>
  <si>
    <t>položka zahrnuje sejmutí ornice bez ohledu na tloušťku vrstvynezahrnuje uložení na trvalou skládku</t>
  </si>
  <si>
    <t>Hloubení rýh šířky do 2 m pažených i nepažených tř. III, bez dopravy</t>
  </si>
  <si>
    <t>Hloubení rýh kabelovodu</t>
  </si>
  <si>
    <t>Š1-Š6: (65+44+37+46+37)*1,3*1,7, Š6-Š9: (49+46+34)*1,3*1,5, Š9-Š13: 22*2*1,3, Š13-DK, Š14-2xSM: 3*9*1,5*0,8, Š9-RZZ: 9*2,1*1,3, Š13-Š14: 7*2*1,3, Š9-Š10: 9*2,9*1,3, Š10-Š11: 13*2,9*1,3, Š11-Š12: 74*1,7*1,3, Š4-Š4a: 28*3,2*1,3</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</si>
  <si>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</si>
  <si>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13393A</t>
  </si>
  <si>
    <t>Hloubení šachet zapaž i nezapaž tř. III, bez dopravy</t>
  </si>
  <si>
    <t>Hloubení kabelových šachet</t>
  </si>
  <si>
    <t>šachty plastové hl. 1320: 9*1,15*1,75*1,47, šachty plastové hl. 1060: 2*1,15*1,75*1,21, šachty betonové: 4*2,7*2,7*2,7</t>
  </si>
  <si>
    <t>Zásyp jam a rýh zeminou se zhutněním</t>
  </si>
  <si>
    <t>Zásyp kabelových rýh a šachet po uložení</t>
  </si>
  <si>
    <t>Š1-Š6: (65+44+37+46+37)*1,3*0,6, Š6-Š9: (49+46+34)*1,3*0,6, Š9-Š13: 22*0,9*1,3, Š13-DK, Š14-2xSM: 3*9*0,9*0,8, Š9-RZZ: 9*1*1,3, Š13-Š14: 7*0,9*1,3, Š9-Š10: 9*1,8*1,3, Š10-Š11: 13*1,8*1,3, Š11-Š12: 74*0,6*1,3, Š4-Š4a: 28*1,8*1,3</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</si>
  <si>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</si>
  <si>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17511</t>
  </si>
  <si>
    <t>Obsyp potrubí a objektů se zhutněním</t>
  </si>
  <si>
    <t>Obysyp multikanálu štěrkem frakce 8/16</t>
  </si>
  <si>
    <t>objem vykopané zeminy-objem zásypu-objem kabelovodu, 1252,97-549,93-272</t>
  </si>
  <si>
    <t>18232</t>
  </si>
  <si>
    <t>Rozprostření ornice v rovině v tl. 0,15 m</t>
  </si>
  <si>
    <t>Rozprostření ornice v místech volného terénu</t>
  </si>
  <si>
    <t>(65+44+37+46+37+74)*1,3+6*1*1,6+2*2,7*2,7</t>
  </si>
  <si>
    <t>Založení trávníku ručním výsevem</t>
  </si>
  <si>
    <t>Zatravnění volných ploch po vybudování kabelovodu</t>
  </si>
  <si>
    <t>22695A</t>
  </si>
  <si>
    <t>Výdřeva záporového pažení dočasná (plocha)</t>
  </si>
  <si>
    <t>Pažení čela výkopu pro kabelovod</t>
  </si>
  <si>
    <t>2*(2*3,5)</t>
  </si>
  <si>
    <t>položka zahrnuje osazení pažin bez ohledu na druh, jejich opotřebení a jejich odstranění</t>
  </si>
  <si>
    <t>Multikanál devítiotvorový, včetně spojovacího materiálu</t>
  </si>
  <si>
    <t>3*65+3*44+3*37+3*46+3*37+4*49+4*46+4*42+4*22+3*9+3*12+3*74+1*9+2*2*9+4*9 + rezerva 11 m</t>
  </si>
  <si>
    <t>Položka zahrnuje veškerý materiál, výrobky a polotovary, včetně mimostaveništní a vnitrostaveništní dopravy (rovněž přesuny), včetně naložení a složení, případně s uložením.</t>
  </si>
  <si>
    <t>38824D</t>
  </si>
  <si>
    <t>Kabelovod z multikanálů devítiotvorových - speciální prvek</t>
  </si>
  <si>
    <t>Ohybové díly, přechod na chráničky, dodávka+montáž, včetně spojovacího materiálu</t>
  </si>
  <si>
    <t>150 m</t>
  </si>
  <si>
    <t>Plastová zemní komora rozm.: 1,0*1,6*1,32 m</t>
  </si>
  <si>
    <t>Plastová zemnní komora včetně příslušného víka</t>
  </si>
  <si>
    <t>9 ks</t>
  </si>
  <si>
    <t>Plastová zemní komora rozm.: 1,0*1,6*1,06 m</t>
  </si>
  <si>
    <t>Betonová zemní komora rozm.: 2,7*2,7*2,7 m</t>
  </si>
  <si>
    <t>Betonová zemní komora včetně vybavení rošty a konzolami</t>
  </si>
  <si>
    <t>4 ks</t>
  </si>
  <si>
    <t>451312</t>
  </si>
  <si>
    <t>Podkladní a výplňové vrstvy z prostého betonu C12/15</t>
  </si>
  <si>
    <t>Podkladní vrstva pod plastové šachty + obetonování</t>
  </si>
  <si>
    <t>obeton šachty - 0,348, podklad beton 0,3705, 11 šachet, (0,348+0,3705)*11 + rezerva 3 m3</t>
  </si>
  <si>
    <t>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</si>
  <si>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451313</t>
  </si>
  <si>
    <t>Podkladní a výplňové vrstvy z prostého betonu C16/20</t>
  </si>
  <si>
    <t>Obetonování trubek DN 160 mm</t>
  </si>
  <si>
    <t>objem betonu 12,17 + rezerva 5m3</t>
  </si>
  <si>
    <t>45152</t>
  </si>
  <si>
    <t>Podkladní a výplňové vrstvy z kameniva drceného</t>
  </si>
  <si>
    <t>Podkladní vrstvy kabelovodu tl. 0,1 m, štěrkodrť frakce 8/16 + podklad betonových šachet tl. 0,15 m</t>
  </si>
  <si>
    <t>(230+137+9+27+7+9+13+28)*1,3*0,1+(4*2,7*2,7*0,15)+ rezerva 3 m3</t>
  </si>
  <si>
    <t>položka zahrnuje dodávku předepsaného kameniva, mimostaveništní a vnitrostaveništní dopravu a jeho uloženínení-li v zadávací dokumentaci uvedeno jinak, jedná se o nakupovaný materiál</t>
  </si>
  <si>
    <t>Komunikace</t>
  </si>
  <si>
    <t>Předláždění krytu z betonových dlaždic se zámkem</t>
  </si>
  <si>
    <t>Rozebrání dlažby pod zastřešemí v místě kabelovodu a její opětovné zadláždění</t>
  </si>
  <si>
    <t>4*9*1,3 + rezerva</t>
  </si>
  <si>
    <t>- pod pojmem *předláždění* se rozumí rozebrání stávající dlažby a pokládka dlažby ze stávajícího dlažebního materiálu (bez dodávky nového)- zahrnuje nezbytnou manipulaci s tímto materiálem (nakládání, doprava, složení, očištění)- dodání a rozprostření materiálu pro lože a jeho tloušťku předepsanou dokumentací a pro předepsanou výplň spar- eventuelní doplnění plochy s použitím nového materiálu se vykazuje v položce č.582</t>
  </si>
  <si>
    <t>Kabelová chránička zemní DN přes 100 do 200 mm</t>
  </si>
  <si>
    <t>Chráničky průměr 160 mm</t>
  </si>
  <si>
    <t>6*9+12*9+12*5+9*5+6*5 + rezerva 10 m</t>
  </si>
  <si>
    <t>Protipožární ucpávka stěnou/stropem, tl. do 50 cm, do EI 90 min</t>
  </si>
  <si>
    <t>Protipožární ucpávky vstupu multikanálu do budovy</t>
  </si>
  <si>
    <t>0,9*0,9+0,4*0,4+0,5*0,4+0,4*0,4</t>
  </si>
  <si>
    <t>Provizorní zajištění kabelu ve výkopu</t>
  </si>
  <si>
    <t>30 kusů</t>
  </si>
  <si>
    <t>1. Položka obsahuje: – kompletní montáž, rozměření, upevnění, řezání, spojování a pod.  – veškerý spojovací a montážní materiál vč. upevňovacího materiálu ( držáky apod.) – pomocné mechanismy2. Položka neobsahuje: X3. Způsob měření:Udává se počet kusů kompletní konstrukce nebo práce.</t>
  </si>
  <si>
    <t>Celoperforovaná ohebná drenážní trubka z PVC DN 50 - 100 mm</t>
  </si>
  <si>
    <t>Odvodnění plastové šachty drenážní trubkou</t>
  </si>
  <si>
    <t>11*5 + rezerva 10 m</t>
  </si>
  <si>
    <t>Ucpávka kabelovodu voděodolná rozměr prostupu do 400 mm2</t>
  </si>
  <si>
    <t>Voděodolné ucpávky vstupů do betonových šachet</t>
  </si>
  <si>
    <t>37*0,4*0,4+27*0,02</t>
  </si>
  <si>
    <t>Položka obsahuje: Dodávku a montáž voděodolné ucpávky vč. příslušenství a pomocného materiálu, vyhotovéní a dodání atestu. Dále obsahuje cenu za pom. mechanismy včetně všech ostatních vedlejších nákladů.</t>
  </si>
  <si>
    <t>936384</t>
  </si>
  <si>
    <t>Drobné doplňkové konstrukce betonové monolitické do C 25/30 s výztuží</t>
  </si>
  <si>
    <t>Monolitcké betonové krčky betonových šachet</t>
  </si>
  <si>
    <t>šachta 0,75: 0,81m3 betonu, šachta 0,6: 0,648 m3 betonu, 2*0,81+2*0,648 + rezerva</t>
  </si>
  <si>
    <t>položka zahrnuje:-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dodání betonářské výztuže v požadované kvalitě, stříhání, řezání, ohýbání a spojování do všech požadovaných tvarů (vč. armakošů) a uložení s požadovaným zajištěním polohy a krytí výztuže betonem,- veškeré svary nebo jiné spoje výztuže,-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</si>
  <si>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93657</t>
  </si>
  <si>
    <t>Žebříky kovové</t>
  </si>
  <si>
    <t>Žebřík betonové šachty dl. 3 m</t>
  </si>
  <si>
    <t>3*4</t>
  </si>
  <si>
    <t>položka zahrnuje:- dodání a uložení předepsané konstrukce z předepsaného materiálu včetně vnitrostaveništní a mimostaveništní dopravy- předepsanou povrchovou úpravu- veškeré potřebné pomocné práce- veškerý pomocný a upevňovací materiál</t>
  </si>
  <si>
    <t xml:space="preserve">  SO 01-15-04</t>
  </si>
  <si>
    <t>Železniční přístřešek</t>
  </si>
  <si>
    <t>SO 01-15-04</t>
  </si>
  <si>
    <t>029.0</t>
  </si>
  <si>
    <t>Přesuny, mechanizace, manipulace</t>
  </si>
  <si>
    <t>029020730R</t>
  </si>
  <si>
    <t>Jeřábová technika</t>
  </si>
  <si>
    <t>SOUBOR</t>
  </si>
  <si>
    <t>viz příloha PD</t>
  </si>
  <si>
    <t>POLOŽKA ZAHRNUJE VEŠKERÉ PRÁCE, VÝKONY A DODÁVKY NUTNÉ K REALIZACI KOMPLETNÍHO PRVKU/KONSTRUKCE/ČINOSTI DLE PD</t>
  </si>
  <si>
    <t>029020731R</t>
  </si>
  <si>
    <t>Lešení</t>
  </si>
  <si>
    <t>029020732R</t>
  </si>
  <si>
    <t>Vnitrostaveništní přepravy</t>
  </si>
  <si>
    <t>029020733R</t>
  </si>
  <si>
    <t>Dopravy materiálu</t>
  </si>
  <si>
    <t>029.1</t>
  </si>
  <si>
    <t>Ostatní požadavky</t>
  </si>
  <si>
    <t>029150971R</t>
  </si>
  <si>
    <t>Vodič H07V-K 50mm2</t>
  </si>
  <si>
    <t>029150972R</t>
  </si>
  <si>
    <t>Zemnící pásek Fe 120mm2</t>
  </si>
  <si>
    <t>029150973R</t>
  </si>
  <si>
    <t>Zemnící tyč FeZn do 2m</t>
  </si>
  <si>
    <t>Vodorovné konstrukce, střešní plášť, odvodnění</t>
  </si>
  <si>
    <t>744250230R</t>
  </si>
  <si>
    <t>Střešní panel do tl. 140mm</t>
  </si>
  <si>
    <t>744250231R</t>
  </si>
  <si>
    <t>Střešní panel do tl. 140mm - montáž</t>
  </si>
  <si>
    <t>744250232R</t>
  </si>
  <si>
    <t>Spojovací materiál - střešní panel</t>
  </si>
  <si>
    <t>(1*1)</t>
  </si>
  <si>
    <t>744250235R</t>
  </si>
  <si>
    <t>Oplechování a lemování</t>
  </si>
  <si>
    <t>745</t>
  </si>
  <si>
    <t>Opláštění, obklady, podkonstrukce</t>
  </si>
  <si>
    <t>745310216R</t>
  </si>
  <si>
    <t>Opláštění stěn bezpečnostním sklem</t>
  </si>
  <si>
    <t>Opláštění stěn bezpečnostním sklem 88.4</t>
  </si>
  <si>
    <t>745310217R</t>
  </si>
  <si>
    <t>Opláštění stěn bezpečnostním sklem - montáž</t>
  </si>
  <si>
    <t>Opláštění stěn bezpečnostním sklem 88.4 - montáž</t>
  </si>
  <si>
    <t>745310218R</t>
  </si>
  <si>
    <t>Rektifikovatelná podkonstrukce pro opláštění sloupů, vaznic</t>
  </si>
  <si>
    <t>Rektifikovatelná Al podkonstrukce pro opláštění sloupů, vaznic</t>
  </si>
  <si>
    <t>745310219R</t>
  </si>
  <si>
    <t>Rektifikovatelná podkonstrukce pro opláštění sloupů, vaznic - montáž</t>
  </si>
  <si>
    <t>Rektifikovatelná Al podkonstrukce pro opláštění sloupů, vaznic - montáž</t>
  </si>
  <si>
    <t>745310220R</t>
  </si>
  <si>
    <t>Opláštění sloupů, vaznic lakovaným plechem</t>
  </si>
  <si>
    <t>745310221R</t>
  </si>
  <si>
    <t>Opláštění sloupů, vaznic lakovaným plechem - montáž</t>
  </si>
  <si>
    <t>767.1</t>
  </si>
  <si>
    <t>Konstrukce zámečnické</t>
  </si>
  <si>
    <t>767180600R</t>
  </si>
  <si>
    <t>D+M Kotevní šrouby s kotevní hlavou do M24 - včetně přesného zaměření, osazení a zabezpečení polohy</t>
  </si>
  <si>
    <t>(16*1)</t>
  </si>
  <si>
    <t>767180601R</t>
  </si>
  <si>
    <t>D+M Kotevní šrouby s kotevní hlavou do M12 - včetně přesného zaměření, osazení a zabezpečení polohy</t>
  </si>
  <si>
    <t>(48*1)</t>
  </si>
  <si>
    <t>767180602R</t>
  </si>
  <si>
    <t>Podlití sloupů plastmaltou</t>
  </si>
  <si>
    <t>767180603R</t>
  </si>
  <si>
    <t>Pásek uzemňovací pozinkovaný 30x4mm</t>
  </si>
  <si>
    <t>(30*2)</t>
  </si>
  <si>
    <t>767180604R</t>
  </si>
  <si>
    <t>Ocelové konstrukce</t>
  </si>
  <si>
    <t>767180605R</t>
  </si>
  <si>
    <t>Ocelové konstrukce - montáž</t>
  </si>
  <si>
    <t>767180606R</t>
  </si>
  <si>
    <t>Spojovací materiál - ocelové konstrukce</t>
  </si>
  <si>
    <t>767180607R</t>
  </si>
  <si>
    <t>Lavice</t>
  </si>
  <si>
    <t>767180608R</t>
  </si>
  <si>
    <t>Uzamykatelná vitrína</t>
  </si>
  <si>
    <t>767180609R</t>
  </si>
  <si>
    <t>Odpadkový koš</t>
  </si>
  <si>
    <t>767180610R</t>
  </si>
  <si>
    <t>Svítidlo</t>
  </si>
  <si>
    <t>LED svítidlo</t>
  </si>
  <si>
    <t>768.1</t>
  </si>
  <si>
    <t>Protikorozní ochrana nových ocelových konstrukcí</t>
  </si>
  <si>
    <t>768140900R</t>
  </si>
  <si>
    <t>Žárové zinkování</t>
  </si>
  <si>
    <t>768140901R</t>
  </si>
  <si>
    <t>Nátěry ocelové konstrukce</t>
  </si>
  <si>
    <t>Nátěry ocelové konstrukce ONS 01</t>
  </si>
  <si>
    <t>768140902R</t>
  </si>
  <si>
    <t>Příplatek za nátěr ocelové konstrukce</t>
  </si>
  <si>
    <t>768140903R</t>
  </si>
  <si>
    <t>Oprava PKO po přepravě a montáži</t>
  </si>
  <si>
    <t xml:space="preserve">  SO 01-15-05</t>
  </si>
  <si>
    <t>Skladovací hala</t>
  </si>
  <si>
    <t>SO 01-15-05</t>
  </si>
  <si>
    <t>O2</t>
  </si>
  <si>
    <t>SO 01-15-05_1,2</t>
  </si>
  <si>
    <t>Skladovací hala - ASR, SKR</t>
  </si>
  <si>
    <t>121101102</t>
  </si>
  <si>
    <t>Sejmutí ornice s přemístěním na vzdálenost do 100 m</t>
  </si>
  <si>
    <t>230*0,2</t>
  </si>
  <si>
    <t>132201101</t>
  </si>
  <si>
    <t>Hloubení rýh š do 600 mm v hornině tř. 3 objemu do 100 m3</t>
  </si>
  <si>
    <t>0,5*0,8*3*6 
0,5*0,8*2,5*4 
Součet 11,2</t>
  </si>
  <si>
    <t>132201109</t>
  </si>
  <si>
    <t>Příplatek za lepivost k hloubení rýh š do 600 mm v hornině tř. 3</t>
  </si>
  <si>
    <t>11,2 
Součet 11,2</t>
  </si>
  <si>
    <t>133201101R00</t>
  </si>
  <si>
    <t>Hloubení šachet v hor.3 do 100 m3</t>
  </si>
  <si>
    <t>1,8*1,8*0,9*8 
1,0*1,0*0,9*2 
Součet 25,128</t>
  </si>
  <si>
    <t>133201109R00</t>
  </si>
  <si>
    <t>Příplatek za lepivost - hloubení šachet v hor.3</t>
  </si>
  <si>
    <t>36,328*1,8</t>
  </si>
  <si>
    <t>Zakládání</t>
  </si>
  <si>
    <t>275313811</t>
  </si>
  <si>
    <t>Základové patky z betonu tř. C 25/30</t>
  </si>
  <si>
    <t>1,8*1,8*0,8*8 
1,0*1,0*0,8*2 
Součet 22,336</t>
  </si>
  <si>
    <t>275351215</t>
  </si>
  <si>
    <t>Zřízení bednění stěn základových patek</t>
  </si>
  <si>
    <t>(1,8*0,8*4)*8 
(1,0*0,8*4)*2 
Součet 52,48</t>
  </si>
  <si>
    <t>275351216</t>
  </si>
  <si>
    <t>Odstranění bednění stěn základových patek</t>
  </si>
  <si>
    <t>33113c</t>
  </si>
  <si>
    <t>Základové prahy_beton C30/37 - spodní</t>
  </si>
  <si>
    <t>0,15*4,5*0,7*6 
0,15*3,5*0,7*4 
Součet 4,305</t>
  </si>
  <si>
    <t>342151111</t>
  </si>
  <si>
    <t>Montáž opláštění stěn ocelových kcí ze sendvičových panelů šroubovaných budov v do 6 m</t>
  </si>
  <si>
    <t>33,3</t>
  </si>
  <si>
    <t>342b2</t>
  </si>
  <si>
    <t>sendvičový panel tl. 100mm, šedostříbrný, vnitřní</t>
  </si>
  <si>
    <t>7,4*4,5</t>
  </si>
  <si>
    <t>767001</t>
  </si>
  <si>
    <t>D+M střešní sendvičové panely s PUR izolacítl 150mm vč.  klempířských prvků</t>
  </si>
  <si>
    <t>8*13,9</t>
  </si>
  <si>
    <t>767002</t>
  </si>
  <si>
    <t>D+M stěnový sendvičový panel s minerální izolací v tl.100mm barva šedá  vč. vyřezání otvorů a jejich lemování  vč. lešení</t>
  </si>
  <si>
    <t>3,3*2*13,9</t>
  </si>
  <si>
    <t>43-M</t>
  </si>
  <si>
    <t>Montáž ocelových konstrukcí</t>
  </si>
  <si>
    <t>430001</t>
  </si>
  <si>
    <t>D+M ocelová konstrukce haly vč. nátěru</t>
  </si>
  <si>
    <t>631311137R</t>
  </si>
  <si>
    <t>Mazanina tl do 240 mm z vodostavebního železobetonu betonu  tř. C 30/37</t>
  </si>
  <si>
    <t>99,1*0,2</t>
  </si>
  <si>
    <t>631319205</t>
  </si>
  <si>
    <t>Příplatek k mazaninám za přidání ocelových vláken (drátkobeton) pro objemové vyztužení 35 kg/m3</t>
  </si>
  <si>
    <t>631319205.1</t>
  </si>
  <si>
    <t>635111132</t>
  </si>
  <si>
    <t>Násyp pod podlahy z drobného kameniva 0-4 s udusáním</t>
  </si>
  <si>
    <t>99,1*0,15</t>
  </si>
  <si>
    <t>635111241</t>
  </si>
  <si>
    <t>Násyp pod podlahy z hrubého kameniva 8-16 se zhutněním</t>
  </si>
  <si>
    <t>767</t>
  </si>
  <si>
    <t>767003</t>
  </si>
  <si>
    <t>D+M dveře plastové vnitřní 1000/2000mm</t>
  </si>
  <si>
    <t>767004</t>
  </si>
  <si>
    <t>D+M vrata sekční lamelová 2000/2000mm</t>
  </si>
  <si>
    <t>767006</t>
  </si>
  <si>
    <t>D+M konstrukce markýzy vč. opláštění střechy a klemp. výrobků</t>
  </si>
  <si>
    <t>25,2</t>
  </si>
  <si>
    <t>767-O2</t>
  </si>
  <si>
    <t>Okno hliníkové, fixní, bezpečnostní zasklení 2000x1000mm</t>
  </si>
  <si>
    <t>998767202</t>
  </si>
  <si>
    <t>Přesun hmot procentní pro zámečnické konstrukce v objektech v do 12 m</t>
  </si>
  <si>
    <t>%</t>
  </si>
  <si>
    <t>Ostatní konstrukce a práce-bourání</t>
  </si>
  <si>
    <t>919726122</t>
  </si>
  <si>
    <t>Geotextilie pro ochranu, separaci a filtraci netkaná měrná hmotnost do 300 g/m2</t>
  </si>
  <si>
    <t>99,1</t>
  </si>
  <si>
    <t>952901221</t>
  </si>
  <si>
    <t>Vyčištění budov průmyslových objektů při jakékoliv výšce podlaží</t>
  </si>
  <si>
    <t>VRN</t>
  </si>
  <si>
    <t>Vedlejší rozpočtové náklady</t>
  </si>
  <si>
    <t>011002000</t>
  </si>
  <si>
    <t>Průzkumné práce-hydrogeologickýprůzkum</t>
  </si>
  <si>
    <t>kompl.</t>
  </si>
  <si>
    <t>012002000</t>
  </si>
  <si>
    <t>Geodetické práce-vytýčení stavby a inž. sítí</t>
  </si>
  <si>
    <t>013002000</t>
  </si>
  <si>
    <t>Projektové práce-dokumentace pro provedení stavby,výrobní dokumentace</t>
  </si>
  <si>
    <t>SO 01-15-05_3</t>
  </si>
  <si>
    <t>Skladovací hala - Vytápění</t>
  </si>
  <si>
    <t>01</t>
  </si>
  <si>
    <t>MATERIÁLY KABELOVÁ PŘÍPOJKA NN</t>
  </si>
  <si>
    <t>1 SIL.2</t>
  </si>
  <si>
    <t>jistič 32A/3/B</t>
  </si>
  <si>
    <t>15 SIL</t>
  </si>
  <si>
    <t>lišta vkládací PVC 40x15mm</t>
  </si>
  <si>
    <t>17 SIL</t>
  </si>
  <si>
    <t>kopaný písek</t>
  </si>
  <si>
    <t>18 SIL</t>
  </si>
  <si>
    <t>štěrkodrť 0-63mm</t>
  </si>
  <si>
    <t>18 SIL.1</t>
  </si>
  <si>
    <t>výstr.červená folie š.33cm</t>
  </si>
  <si>
    <t>2 SIL.2</t>
  </si>
  <si>
    <t>kabel CYKY 4Jx16</t>
  </si>
  <si>
    <t>MONTÁŽE KABELOVÁ PŘÍPOJKA NN</t>
  </si>
  <si>
    <t>1 SIL</t>
  </si>
  <si>
    <t>vyhledání napojení v objektu rozvodny</t>
  </si>
  <si>
    <t>2 SIL</t>
  </si>
  <si>
    <t>úpravy ve stáv.rozvaděči HR, osazení jističe 32A/3/B</t>
  </si>
  <si>
    <t>3 SIL</t>
  </si>
  <si>
    <t>kabel CYKY 4Jx16 VU</t>
  </si>
  <si>
    <t>4 SIL</t>
  </si>
  <si>
    <t>lišta vkládací PVC 40x15mm PU</t>
  </si>
  <si>
    <t>5 SIL</t>
  </si>
  <si>
    <t>ukončení kabelů do 4x25</t>
  </si>
  <si>
    <t>6 SIL</t>
  </si>
  <si>
    <t>výchozí revizní zpráva</t>
  </si>
  <si>
    <t>ZEMNÍ PRÁCE KABELOVÁ PŘÍPOJKA NN</t>
  </si>
  <si>
    <t>1 SIL.1</t>
  </si>
  <si>
    <t>vytýčení trati vedení</t>
  </si>
  <si>
    <t>2 SIL.1</t>
  </si>
  <si>
    <t>strojní výkop rýhy š.50cmxhl.100cm, tř.3</t>
  </si>
  <si>
    <t>3 SIL.1</t>
  </si>
  <si>
    <t>strojní zához rýhy š.50cmxhl.100cm</t>
  </si>
  <si>
    <t>4 SIL.1</t>
  </si>
  <si>
    <t>hutnění v rýze 30MPa</t>
  </si>
  <si>
    <t>5 SIL.1</t>
  </si>
  <si>
    <t>lože z písku do rýhy do š.65cm tl.15cm</t>
  </si>
  <si>
    <t>6 SIL.1</t>
  </si>
  <si>
    <t>SO 01-15-05_4</t>
  </si>
  <si>
    <t>Skladovací hala - Elektroinstalace</t>
  </si>
  <si>
    <t>MATERIÁLY ELEKTROINSTALACE</t>
  </si>
  <si>
    <t>SIL 1.1</t>
  </si>
  <si>
    <t>vodič CY 16žl.zel.</t>
  </si>
  <si>
    <t>SIL 10.1</t>
  </si>
  <si>
    <t>kabel CYKY 3Jx2,5</t>
  </si>
  <si>
    <t>SIL 11.1</t>
  </si>
  <si>
    <t>kabel CYKY 5Jx2,5</t>
  </si>
  <si>
    <t>SIL 12.1</t>
  </si>
  <si>
    <t>lano FeZn pr.6mm PU, vč.uchycení ke konstrukci a napínáku M8</t>
  </si>
  <si>
    <t>SIL 13.1</t>
  </si>
  <si>
    <t>SIL 14.1</t>
  </si>
  <si>
    <t>lišta vkládací PVC 18x13mm</t>
  </si>
  <si>
    <t>SIL 15.1</t>
  </si>
  <si>
    <t>krabicová rozvodka IP67, vč.svorkovnice do 4mm2</t>
  </si>
  <si>
    <t>SIL 2.1</t>
  </si>
  <si>
    <t>spínač bílý řaz.1 IP44 na povrch komplet</t>
  </si>
  <si>
    <t>SIL 3.1</t>
  </si>
  <si>
    <t>zásuvka venkovní 10/16A/250V 2P+Z IP44 na povrch</t>
  </si>
  <si>
    <t>SIL 4.1</t>
  </si>
  <si>
    <t>zásuvka venkovní, nástěnná 400V/16A IP44 na povrch</t>
  </si>
  <si>
    <t>SIL 5.1</t>
  </si>
  <si>
    <t>přímotopný konvektor 1000W/230V, IP24 s vestavěným termostatem</t>
  </si>
  <si>
    <t>SIL 6.1</t>
  </si>
  <si>
    <t>A-LED svítidlo 38W IP66, prachotěsné, závěsné na oka, vč.zdroje</t>
  </si>
  <si>
    <t>SIL 7.1</t>
  </si>
  <si>
    <t>B-LED svítidlo 50W/6675lmn/7000K IP66, prachotěsné, závěsné na oka, vč.zdroje</t>
  </si>
  <si>
    <t>SIL 8.1</t>
  </si>
  <si>
    <t>kabel CYKY 3Ox1,5</t>
  </si>
  <si>
    <t>SIL 9.1</t>
  </si>
  <si>
    <t>kabel CYKY 3Jx1,5</t>
  </si>
  <si>
    <t>MONTÁŽE ELEKTROINSTALACE</t>
  </si>
  <si>
    <t>SIL 1</t>
  </si>
  <si>
    <t>osazení DB1 na nosnou konstrukci,vč.nosné konstrukce, na povrch</t>
  </si>
  <si>
    <t>SIL 10</t>
  </si>
  <si>
    <t>kabel CYKY 3Jx1,5 PU</t>
  </si>
  <si>
    <t>SIL 11</t>
  </si>
  <si>
    <t>kabel CYKY 3Jx2,5 PU</t>
  </si>
  <si>
    <t>SIL 12</t>
  </si>
  <si>
    <t>kabel CYKY 5Jx2,5 PU</t>
  </si>
  <si>
    <t>SIL 13</t>
  </si>
  <si>
    <t>SIL 14</t>
  </si>
  <si>
    <t>přistavení montážní plošiny pro montáž svítidel</t>
  </si>
  <si>
    <t>SIL 15</t>
  </si>
  <si>
    <t>strojohodina montážní montážní plošiny do v.11m pro montáž svítidel</t>
  </si>
  <si>
    <t>SIL 16</t>
  </si>
  <si>
    <t>SIL 17</t>
  </si>
  <si>
    <t>lišta vkládací PVC 18x13mm PU</t>
  </si>
  <si>
    <t>SIL 18</t>
  </si>
  <si>
    <t>ukončení kabelů do 5x4</t>
  </si>
  <si>
    <t>SIL 19</t>
  </si>
  <si>
    <t>SIL 2</t>
  </si>
  <si>
    <t>vodič CY 16žl.zel. PU</t>
  </si>
  <si>
    <t>SIL 20</t>
  </si>
  <si>
    <t>SIL 3</t>
  </si>
  <si>
    <t>SIL 4</t>
  </si>
  <si>
    <t>SIL 5</t>
  </si>
  <si>
    <t>zásuvka venkovní 400V/16A IP44 na povrch</t>
  </si>
  <si>
    <t>SIL 6</t>
  </si>
  <si>
    <t>SIL 7</t>
  </si>
  <si>
    <t>A-LED svítidlo 38W/4434lmn/4000K IP66, prachotěsné, závěsné na oka, vč.zdroje</t>
  </si>
  <si>
    <t>SIL 8</t>
  </si>
  <si>
    <t>B-LED svítidlo 50W6675lmn/7000K IP66, prachotěsné, závěsné na oka, vč.zdroje</t>
  </si>
  <si>
    <t>SIL 9</t>
  </si>
  <si>
    <t>kabel CYKY 3Ox1,5 PU</t>
  </si>
  <si>
    <t>ZEMNÍ PRÁCE OCHRANA PŘED BLESKEM</t>
  </si>
  <si>
    <t>SIL 1.4</t>
  </si>
  <si>
    <t>výkop rýhy š.350mmxhl.700mm tř.3</t>
  </si>
  <si>
    <t>SIL 2.4</t>
  </si>
  <si>
    <t>zához rýhy š.350mmxhl.700mm tř.3</t>
  </si>
  <si>
    <t>SIL 3.4</t>
  </si>
  <si>
    <t>1xhutnění zeminy v rýze 30MPa</t>
  </si>
  <si>
    <t>7.32</t>
  </si>
  <si>
    <t>MONTÁŽE ROZVADĚČ DB1</t>
  </si>
  <si>
    <t>SIL 1.2</t>
  </si>
  <si>
    <t>nástěnná rozvodnice PLAST, 24TE, IP65/IP20 vč.N,PE</t>
  </si>
  <si>
    <t>SIL 10.2</t>
  </si>
  <si>
    <t>pomocná sběrnice N 15</t>
  </si>
  <si>
    <t>SIL 11.2</t>
  </si>
  <si>
    <t>SIL 2.2</t>
  </si>
  <si>
    <t>propojovací systém 63A/3L 10kA</t>
  </si>
  <si>
    <t>SIL 3.2</t>
  </si>
  <si>
    <t>hl.jistič B25/3 10kA</t>
  </si>
  <si>
    <t>SIL 4.2</t>
  </si>
  <si>
    <t>přepěťová ochrana B+C/3</t>
  </si>
  <si>
    <t>SIL 5.2</t>
  </si>
  <si>
    <t>chránič 25-4-030</t>
  </si>
  <si>
    <t>SIL 6.2</t>
  </si>
  <si>
    <t>chránič 25-2-030</t>
  </si>
  <si>
    <t>SIL 7.2</t>
  </si>
  <si>
    <t>jistič B10/1 10kA</t>
  </si>
  <si>
    <t>SIL 8.2</t>
  </si>
  <si>
    <t>jistič B16/1 10kA</t>
  </si>
  <si>
    <t>SIL 9.2</t>
  </si>
  <si>
    <t>jistič B16/3 10kA</t>
  </si>
  <si>
    <t>D1</t>
  </si>
  <si>
    <t>MATERIÁLY ROZVADĚČ DB1</t>
  </si>
  <si>
    <t>D2</t>
  </si>
  <si>
    <t>MONTÁŽE OCHRANA PŘED BLESKEM</t>
  </si>
  <si>
    <t>SIL 1.3</t>
  </si>
  <si>
    <t>svorka hromosvodová nad 2šrouby zkušební</t>
  </si>
  <si>
    <t>SIL 10.3</t>
  </si>
  <si>
    <t>SIL 2.3</t>
  </si>
  <si>
    <t>ochranná trubka d.600mm, vč.atypických držáků ke konstrukci(2ks)</t>
  </si>
  <si>
    <t>SIL 3.3</t>
  </si>
  <si>
    <t>štítek označovací</t>
  </si>
  <si>
    <t>SIL 4.3</t>
  </si>
  <si>
    <t>pásek FeZn 30/4mm VU</t>
  </si>
  <si>
    <t>SIL 5.3</t>
  </si>
  <si>
    <t>drát FeZn 10mm VU</t>
  </si>
  <si>
    <t>SIL 6.3</t>
  </si>
  <si>
    <t>svorka spojovací univerzální do 2šrouby</t>
  </si>
  <si>
    <t>SIL 7.3</t>
  </si>
  <si>
    <t>svorka spojovací drát-pásek do 2šrouby</t>
  </si>
  <si>
    <t>SIL 8.3</t>
  </si>
  <si>
    <t>pasivní ochrana, nátěr svárů</t>
  </si>
  <si>
    <t>SIL 9.3</t>
  </si>
  <si>
    <t>pasivní ochrana, nátěr svorek v zemi</t>
  </si>
  <si>
    <t>D3</t>
  </si>
  <si>
    <t>MATERIÁLY OCHRANA PŘED BLESKEM</t>
  </si>
  <si>
    <t>SIL 3.5</t>
  </si>
  <si>
    <t>atypický držák OT ke konstrukci</t>
  </si>
  <si>
    <t>SIL 4.4</t>
  </si>
  <si>
    <t>SIL 5.4</t>
  </si>
  <si>
    <t>pásek FeZn 30/4mm</t>
  </si>
  <si>
    <t>SIL 6.4</t>
  </si>
  <si>
    <t>drát FeZn 10mm</t>
  </si>
  <si>
    <t>SIL 7.4</t>
  </si>
  <si>
    <t>SIL 8.4</t>
  </si>
  <si>
    <t>SO 01-15-05_5</t>
  </si>
  <si>
    <t>Skladovací hala - ZTI</t>
  </si>
  <si>
    <t>132201201</t>
  </si>
  <si>
    <t>Hloubení rýh š do 2000 mm v hornině tř. 3 objemu do 100 m3</t>
  </si>
  <si>
    <t>(2+12+2)*0,6*1 
Součet 9,6</t>
  </si>
  <si>
    <t>132201209</t>
  </si>
  <si>
    <t>Příplatek za lepivost k hloubení rýh š do 2000 mm v hornině tř. 3</t>
  </si>
  <si>
    <t>9,6</t>
  </si>
  <si>
    <t>133201101</t>
  </si>
  <si>
    <t>Hloubení šachet v hornině tř. 3 objemu do 100 m3</t>
  </si>
  <si>
    <t>"kanlizační šachta " 2*2*1 
Součet 4</t>
  </si>
  <si>
    <t>161101101</t>
  </si>
  <si>
    <t>Svislé přemístění výkopku z horniny tř. 1 až 4 hl výkopu do 2,5 m</t>
  </si>
  <si>
    <t>9,6+4</t>
  </si>
  <si>
    <t>162201102</t>
  </si>
  <si>
    <t>Vodorovné přemístění do 50 m výkopku/sypaniny z horniny tř. 1 až 4</t>
  </si>
  <si>
    <t>162601102</t>
  </si>
  <si>
    <t>Vodorovné přemístění do 5000 m výkopku/sypaniny z horniny tř. 1 až 4</t>
  </si>
  <si>
    <t>3,6</t>
  </si>
  <si>
    <t>174101101</t>
  </si>
  <si>
    <t>Zásyp jam, šachet rýh nebo kolem objektů sypaninou se zhutněním</t>
  </si>
  <si>
    <t>7,5+2,5 
Součet 10</t>
  </si>
  <si>
    <t>175101209</t>
  </si>
  <si>
    <t>Příplatek k obsypání objektu za ruční prohození sypaniny sítem, uložené do 3 m</t>
  </si>
  <si>
    <t>175151101</t>
  </si>
  <si>
    <t>Obsypání potrubí strojně sypaninou bez prohození, uloženou do 3 m</t>
  </si>
  <si>
    <t>(2+12+2)*0,6*0,6 
Součet 5,76</t>
  </si>
  <si>
    <t>566901243</t>
  </si>
  <si>
    <t>Vyspravení podkladu po překopech ing sítí plochy přes 15 m2 kamenivem hrubým drceným tl. 200 mm</t>
  </si>
  <si>
    <t>5,1</t>
  </si>
  <si>
    <t>3,6*1,8</t>
  </si>
  <si>
    <t>721</t>
  </si>
  <si>
    <t>Zdravotechnika - vnitřní kanalizace</t>
  </si>
  <si>
    <t>721242116</t>
  </si>
  <si>
    <t>Lapače střešních splavenin HL600 DN125</t>
  </si>
  <si>
    <t>877265261</t>
  </si>
  <si>
    <t>Montáž dvorní vpusti z tvrdého PVC-systém KG DN 110</t>
  </si>
  <si>
    <t>Trubní vedení</t>
  </si>
  <si>
    <t>55243442</t>
  </si>
  <si>
    <t>Poklop na vstupní šachtu litinový D600 D</t>
  </si>
  <si>
    <t>59224302</t>
  </si>
  <si>
    <t>Skruž betonová šachetní TBS-Q.1 100/100 D100x100x9 cm</t>
  </si>
  <si>
    <t>59224323</t>
  </si>
  <si>
    <t>Prstenec šachetní betonový vyrovnávací TBW-Q.1 63/10 62,5 x 12 x 10 cm</t>
  </si>
  <si>
    <t>59224337</t>
  </si>
  <si>
    <t>dno betonové šachty kanalizační přímé 100x60x40 cm</t>
  </si>
  <si>
    <t>871265211</t>
  </si>
  <si>
    <t>Kanalizační potrubí z tvrdého PVC jednovrstvé tuhost třídy SN4 DN 110</t>
  </si>
  <si>
    <t>871275211</t>
  </si>
  <si>
    <t>Kanalizační potrubí z tvrdého PVC jednovrstvé tuhost třídy SN4 DN 125</t>
  </si>
  <si>
    <t>871315211</t>
  </si>
  <si>
    <t>Kanalizační potrubí z tvrdého PVC jednovrstvé tuhost třídy SN4 DN 160</t>
  </si>
  <si>
    <t>894411111</t>
  </si>
  <si>
    <t>Zřízení šachet kanalizačních z betonových dílců na potrubí DN do 200 dno beton tř. C 25/30</t>
  </si>
  <si>
    <t>899103113</t>
  </si>
  <si>
    <t>Osazení poklopů litinových nebo ocelových bez rámů nad 100 kg do 150 kg</t>
  </si>
  <si>
    <t xml:space="preserve">  SO 01-15-06</t>
  </si>
  <si>
    <t>Demolice</t>
  </si>
  <si>
    <t>SO 01-15-06</t>
  </si>
  <si>
    <t>711</t>
  </si>
  <si>
    <t>Izolace proti vodě, vlhkosti a plynům</t>
  </si>
  <si>
    <t>711131811</t>
  </si>
  <si>
    <t>Odstranění izolace proti zemní vlhkosti vodorovné</t>
  </si>
  <si>
    <t>72,5</t>
  </si>
  <si>
    <t>762</t>
  </si>
  <si>
    <t>Konstrukce tesařské</t>
  </si>
  <si>
    <t>762331812</t>
  </si>
  <si>
    <t>Demontáž vázaných kcí krovů z hranolů průřezové plochy do 224 cm2</t>
  </si>
  <si>
    <t>9*8</t>
  </si>
  <si>
    <t>764</t>
  </si>
  <si>
    <t>Konstrukce klempířské</t>
  </si>
  <si>
    <t>764410850R</t>
  </si>
  <si>
    <t>Demontáž oplechování, okapů a svodů</t>
  </si>
  <si>
    <t>9+9</t>
  </si>
  <si>
    <t>767651800</t>
  </si>
  <si>
    <t>Demontáž zárubní vrat odřezáním plochy přes 4,5 do 10,0 m2</t>
  </si>
  <si>
    <t>767996705</t>
  </si>
  <si>
    <t>Demontáž atypických zámečnických konstrukcí řezáním hmotnosti jednotlivých dílů přes 500 kg</t>
  </si>
  <si>
    <t>"Ocelová vaznice"  8*2*24</t>
  </si>
  <si>
    <t>961044111</t>
  </si>
  <si>
    <t>Bourání základů z betonu prostého</t>
  </si>
  <si>
    <t>(8,4*5)*0,6*1</t>
  </si>
  <si>
    <t>962032231</t>
  </si>
  <si>
    <t>Bourání zdiva z cihel pálených nebo vápenopískových na MV nebo MVC přes 1 m3</t>
  </si>
  <si>
    <t>(8,4*5)*0,33*3</t>
  </si>
  <si>
    <t>962052211</t>
  </si>
  <si>
    <t>Bourání zdiva nadzákladového ze ŽB přes 1 m3</t>
  </si>
  <si>
    <t>"pilíře" 0,5*0,8*3*3</t>
  </si>
  <si>
    <t>965042141</t>
  </si>
  <si>
    <t>Bourání podkladů pod dlažby nebo mazanin betonových nebo z litého asfaltu tl do 100 mm pl přes 4 m2</t>
  </si>
  <si>
    <t>73*0,3</t>
  </si>
  <si>
    <t>965049111</t>
  </si>
  <si>
    <t>Příplatek k bourání betonových mazanin za bourání se svařovanou sítí tl do 100 mm</t>
  </si>
  <si>
    <t>965082933</t>
  </si>
  <si>
    <t>Odstranění násypů pod podlahy tl do 200 mm pl přes 2 m2</t>
  </si>
  <si>
    <t>85*0,4</t>
  </si>
  <si>
    <t>966073121</t>
  </si>
  <si>
    <t>Demontáž krytiny ocelových střech z tvarovaných ocelových plechů šroubovaných budov v do 6 m</t>
  </si>
  <si>
    <t>9*8,8</t>
  </si>
  <si>
    <t>1. Ceny jsou určeny pro ocenění demontáže krytiny střech se šroubovanými i nýtovanými spoji.  
2. Ceny nelze použít pro ocenění demontáže krytiny střech zděných, betonových, případně jiných konstrukcí; tyto se ocení příslušnými cenami katalogu 800-764 Konstrukce klempířské, případně 800-765 Konstrukce pokrývačské.</t>
  </si>
  <si>
    <t>968072456</t>
  </si>
  <si>
    <t>Vybourání kovových dveřních zárubní pl přes 2 m2</t>
  </si>
  <si>
    <t>1,80*2,0</t>
  </si>
  <si>
    <t>968072559</t>
  </si>
  <si>
    <t>Vybourání kovových vrat pl přes 5 m2</t>
  </si>
  <si>
    <t>3,0*3,030*3 
1,780*2,40 
5,70*5,70 
Součet 64,032</t>
  </si>
  <si>
    <t>Přesuny hmot a sutí</t>
  </si>
  <si>
    <t>997013121</t>
  </si>
  <si>
    <t>Vnitrostaveništní doprava suti a vybouraných hmot pro budovy v do 45 m s použitím mechanizace</t>
  </si>
  <si>
    <t>74,844+50,37</t>
  </si>
  <si>
    <t>21,9*2,3</t>
  </si>
  <si>
    <t>R015180</t>
  </si>
  <si>
    <t>74,844</t>
  </si>
  <si>
    <t>0,384+0,25+0,15</t>
  </si>
  <si>
    <t>R015420</t>
  </si>
  <si>
    <t>POPLATKY ZA LIKVIDACI ODPADŮ NEKONTAMINOVANÝCH VČETNĚ DOPRAVY NA SKLÁDKU A VEŠKERÉ MANIPULACE - 17 06 04 ZBYTKY IZOLAČNÍCH MATERIÁLŮ</t>
  </si>
  <si>
    <t xml:space="preserve">  SO 01-16-01</t>
  </si>
  <si>
    <t>Železniční spodek</t>
  </si>
  <si>
    <t>SO 01-16-01</t>
  </si>
  <si>
    <t>Všeobecné podmínky:</t>
  </si>
  <si>
    <t>02811</t>
  </si>
  <si>
    <t>PRŮZKUMNÉ PRÁCE GEOTECHNICKÉ NA POVRCHU</t>
  </si>
  <si>
    <t>odběr vrozků a laboratorní zkoušky pro návrh zlepšené zeminy</t>
  </si>
  <si>
    <t>1: Dle technické zprávy, výkresových příloh projektové dokumentace, TKP staveb státních drah a výkazů materiálu projektu a souhrnných částí dokumentace stavby. 
2: 1</t>
  </si>
  <si>
    <t>029711R</t>
  </si>
  <si>
    <t>OSTAT POŽADAVKY - GEOT MONIT NA POVRCHU - ZATĚŽOVACÍ ZKOUŠKA</t>
  </si>
  <si>
    <t>POPLATKY ZA LIKVIDACŮ ODPADŮ NEKONTAMINOVANÝCH VČETNĚ DOPRAVY NA SKLÁDKU A VEŠKERÉ MANIPULACE - 17 05 04 VYTĚŽENÉ ZEMINY A HORNINY - I. TŘÍDA TĚŽITELNOSTI</t>
  </si>
  <si>
    <t>1: Dle technické zprávy, výkresových příloh projektové dokumentace, TKP staveb státních drah a výkazů materiálu projektu a souhrnných částí dokumentace stavby. 
2: (385,9m3+6276,2m3+863,510m3+614m3+(610m+629m)*0,5m*2m)*2,1t/m3</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</si>
  <si>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</si>
  <si>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POPLATKY ZA LIKVIDACŮ ODPADŮ NEKONTAMINOVANÝCH VČETNĚ DOPRAVY NA SKLÁDKU A VEŠKERÉ MANIPULACE - 17 05 04 VYTĚŽENÉ ZEMINY A HORNINY - II. TŘÍDA TĚŽITELNOSTI</t>
  </si>
  <si>
    <t>1: Dle technické zprávy, výkresových příloh projektové dokumentace, TKP staveb státních drah a výkazů materiálu projektu a souhrnných částí dokumentace stavby. 
2: 826m3*2,1t/m3</t>
  </si>
  <si>
    <t>POPLATKY ZA LIKVIDACŮ ODPADŮ NEKONTAMINOVANÝCH VČETNĚ DOPRAVY NA SKLÁDKU A VEŠKERÉ MANIPULACE - 17 01 01 BETON Z DEMOLIC OBJEKTŮ, ZÁKLADŮ TV</t>
  </si>
  <si>
    <t>1: Dle technické zprávy, výkresových příloh projektové dokumentace, TKP staveb státních drah a výkazů materiálu projektu a souhrnných částí dokumentace stavby. 
2: 212m3*2,5t/m3</t>
  </si>
  <si>
    <t>R015510</t>
  </si>
  <si>
    <t>POPLATKY ZA LIKVIDACŮ ODPADŮ NEBEZPEČNÝCH VČETNĚ DOPRAVY NA SKLÁDKU A VEŠKERÉ MANIPULACE - 17 05 07* LOKÁLNĚ ZNEČIŠTĚNÝ ŠTĚRK A ZEMINA Z KOLEJIŠTĚ (VÝHYBKY)</t>
  </si>
  <si>
    <t>1: Dle technické zprávy, výkresových příloh projektové dokumentace, TKP staveb státních drah a výkazů materiálu projektu a souhrnných částí dokumentace stavby. 
2: 0,02*(385,9m3+6276,2m3+863,510m3+614m3+(610m+629m)*0,5m*2m)*2,1t/m3</t>
  </si>
  <si>
    <t>R015520</t>
  </si>
  <si>
    <t>POPLATKY ZA LIKVIDACŮ ODPADŮ NEBEZPEČNÝCH VČETNĚ DOPRAVY NA SKLÁDKU A VEŠKERÉ MANIPULACE - 17 02 04* ŽELEZNIČNÍ PRAŽCE DŘEVĚNÉ</t>
  </si>
  <si>
    <t>1: Dle technické zprávy, výkresových příloh projektové dokumentace, TKP staveb státních drah a výkazů materiálu projektu a souhrnných částí dokumentace stavby. 
2: 1t</t>
  </si>
  <si>
    <t>POPLATKY ZA LIKVIDACŮ ODPADŮ NEBEZPEČNÝCH VČETNĚ DOPRAVY NA SKLÁDKU A VEŠKERÉ MANIPULACE - 17 04 10* KABELY S IZOLACÍ PAPÍR - OLEJ</t>
  </si>
  <si>
    <t>1: Dle technické zprávy, výkresových příloh projektové dokumentace, TKP staveb státních drah a výkazů materiálu projektu a souhrnných částí dokumentace stavby. 
2: 10t</t>
  </si>
  <si>
    <t>Zemní práce:</t>
  </si>
  <si>
    <t>121103</t>
  </si>
  <si>
    <t>SEJMUTÍ ORNICE NEBO LESNÍ PŮDY S ODVOZEM DO 3KM</t>
  </si>
  <si>
    <t>1: Dle technické zprávy, výkresových příloh projektové dokumentace, TKP staveb státních drah a výkazů materiálu projektu a souhrnných částí dokumentace stavby. 
2: (29m*7m+13m*6m+115m*3,5m)*0,2m</t>
  </si>
  <si>
    <t>12273</t>
  </si>
  <si>
    <t>ODKOPÁVKY A PROKOPÁVKY OBECNÉ TŘ. I</t>
  </si>
  <si>
    <t>vsakovací a nezpevněný příkop</t>
  </si>
  <si>
    <t>1: Dle technické zprávy, výkresových příloh projektové dokumentace, TKP staveb státních drah a výkazů materiálu projektu a souhrnných částí dokumentace stavby. 
2: 27m*7,5m2+12m*5,7m2+115m*1m2</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</si>
  <si>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</si>
  <si>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12273B</t>
  </si>
  <si>
    <t>ODKOPÁVKY A PROKOPÁVKY OBECNÉ TŘ. I - DOPRAVA</t>
  </si>
  <si>
    <t>1: Dle technické zprávy, výkresových příloh projektové dokumentace, TKP staveb státních drah a výkazů materiálu projektu a souhrnných částí dokumentace stavby. 
2: 385,9m3*25km</t>
  </si>
  <si>
    <t>Položka zahrnuje samostatnou dopravu zeminy. Množství se určí jako součin kubatutry [m3] a požadované vzdálenosti [km].</t>
  </si>
  <si>
    <t>12283</t>
  </si>
  <si>
    <t>ODKOPÁVKY A PROKOPÁVKY OBECNÉ TŘ. II</t>
  </si>
  <si>
    <t>odtěžení části rampy</t>
  </si>
  <si>
    <t>1: Dle technické zprávy, výkresových příloh projektové dokumentace, TKP staveb státních drah a výkazů materiálu projektu a souhrnných částí dokumentace stavby. 
2: 49m*2m*8m+42m*1m*1m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</si>
  <si>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eventuelně nutné druhotné rozpojení odstřelené horniny-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</si>
  <si>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12283B</t>
  </si>
  <si>
    <t>ODKOPÁVKY A PROKOPÁVKY OBECNÉ TŘ. II - DOPRAVA</t>
  </si>
  <si>
    <t>1: Dle technické zprávy, výkresových příloh projektové dokumentace, TKP staveb státních drah a výkazů materiálu projektu a souhrnných částí dokumentace stavby. 
2: 826m3*25km</t>
  </si>
  <si>
    <t>12373A</t>
  </si>
  <si>
    <t>ODKOP PRO SPOD STAVBU SILNIC A ŽELEZNIC TŘ. I - BEZ DOPRAVY</t>
  </si>
  <si>
    <t>1: Dle technické zprávy, výkresových příloh projektové dokumentace, TKP staveb státních drah a výkazů materiálu projektu a souhrnných částí dokumentace stavby. 
2: (1026m2+600m2+219m2+504m2+813m2+282m2)*(0.25m+0.35m+0.25m)+(521m2+1444m2+1094m2+955m2+653m2+117m2)*(0.25m+0.2m+0.25m)</t>
  </si>
  <si>
    <t>položka zahrnuje:-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zhutnění podloží, případně i svahů vč. svahování- zřízení stupňů v podloží a lavic na svazích, není-li pro tyto práce zřízena samostatná položka- udržování výkopiště a jeho ochrana proti vodě-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</si>
  <si>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12373B</t>
  </si>
  <si>
    <t>ODKOP PRO SPOD STAVBU SILNIC A ŽELEZNIC TŘ. I - DOPRAVA</t>
  </si>
  <si>
    <t>1: Dle technické zprávy, výkresových příloh projektové dokumentace, TKP staveb státních drah a výkazů materiálu projektu a souhrnných částí dokumentace stavby. 
2: 6276m3*25km</t>
  </si>
  <si>
    <t>13273</t>
  </si>
  <si>
    <t>HLOUBENÍ RÝH ŠÍŘ DO 2M PAŽ I NEPAŽ TŘ. I</t>
  </si>
  <si>
    <t>kabelové chráničky</t>
  </si>
  <si>
    <t>1: Dle technické zprávy, výkresových příloh projektové dokumentace, TKP staveb státních drah a výkazů materiálu projektu a souhrnných částí dokumentace stavby. 
2: 1,8m2*(5,4m+5m+6,5 m+11,8m+5,3m+8,3m+9,5m+5,4m+6,2m+12m+3m+5,6m+4,7m+3,2m+10,7m+6,8m+5,4m+6,8m)+2,4m2*(5,7m+25,6m)</t>
  </si>
  <si>
    <t>položka zahrnuje:- vodorovná a svislá doprava, přemístění, přeložení, manipulace s výkopkem- kompletní provedení vykopávky nezapažené i zapažené- ošetření výkopiště po celou dobu práce v něm vč. klimatických opatření- ztížení vykopávek v blízkosti podzemního vedení, konstrukcí a objektů vč. jejich dočasného zajištění- ztížení pod vodou, v okolí výbušnin, ve stísněných prostorech a pod.- příplatek za lepivost- těžení po vrstvách, pásech a po jiných nutných částech (figurách)- čerpání vody vč. čerpacích jímek, potrubí a pohotovostní čerpací soupravy (viz ustanovení k pol. 1151,2)- potřebné snížení hladiny podzemní vody- těžení a rozpojování jednotlivých balvanů- vytahování a nošení výkopku- svahování a přesvah. svahů do konečného tvaru, výměna hornin v podloží a v pláni znehodnocené klimatickými vlivy- ruční vykopávky, odstranění kořenů a napadávek- pažení, vzepření a rozepření vč. přepažování (vyjma štětových stěn)- úpravu, ochranu a očištění dna, základové spáry, stěn a svahů- odvedení nebo obvedení vody v okolí výkopiště a ve výkopišti- třídění výkopku- veškeré pomocné konstrukce umožňující provedení vykopávky (příjezdy, sjezdy, nájezdy, lešení, podpěr. konstr., přemostění, zpevněné plochy, zakrytí a pod.)- nezahrnuje uložení zeminy (na skládku, do násypu) ani poplatky za skládku, vykazují se v položce č.0141**</t>
  </si>
  <si>
    <t>kanalizační sběrač + vsakovací rýhy + překop trati v km 23,497</t>
  </si>
  <si>
    <t>1: Dle technické zprávy, výkresových příloh projektové dokumentace, TKP staveb státních drah a výkazů materiálu projektu a souhrnných částí dokumentace stavby. 
2: 344m*0,8m*2,8m+24m*2m*0,65m+10m*2m*0,65m+13m*1,5m*2,5m</t>
  </si>
  <si>
    <t>13273B</t>
  </si>
  <si>
    <t>HLOUBENÍ RÝH ŠÍŘ DO 2M PAŽ I NEPAŽ TŘ. I - DOPRAVA</t>
  </si>
  <si>
    <t>1: Dle technické zprávy, výkresových příloh projektové dokumentace, TKP staveb státních drah a výkazů materiálu projektu a souhrnných částí dokumentace stavby. 
2: 863,15m3*25km</t>
  </si>
  <si>
    <t>13373</t>
  </si>
  <si>
    <t>HLOUBENÍ ŠACHET ZAPAŽ I NEPAŽ TŘ. I</t>
  </si>
  <si>
    <t>1: Dle technické zprávy, výkresových příloh projektové dokumentace, TKP staveb státních drah a výkazů materiálu projektu a souhrnných částí dokumentace stavby. 
2: 27ks*1m2*3m+14ks*2,25m2*3m</t>
  </si>
  <si>
    <t>13373B</t>
  </si>
  <si>
    <t>HLOUBENÍ ŠACHET ZAPAŽ I NEPAŽ TŘ. I - DOPRAVA</t>
  </si>
  <si>
    <t>1: Dle technické zprávy, výkresových příloh projektové dokumentace, TKP staveb státních drah a výkazů materiálu projektu a souhrnných částí dokumentace stavby. 
2: 175,5m3*25km</t>
  </si>
  <si>
    <t>zásyp chrániček výkopkem</t>
  </si>
  <si>
    <t>1: Dle technické zprávy, výkresových příloh projektové dokumentace, TKP staveb státních drah a výkazů materiálu projektu a souhrnných částí dokumentace stavby. 
2: 1,5m2*(5,4m+5m+6,5 m+11,8m+5,3m+8,3m+9,5m+5,4m+6,2m+12m+3m+5,6m+4,7m+3,2m+10,7m+6,8m+5,4m+6,8m)+2m2*(5,7m+25,6m)</t>
  </si>
  <si>
    <t>17481</t>
  </si>
  <si>
    <t>ZÁSYP JAM A RÝH Z NAKUPOVANÝCH MATERIÁLŮ</t>
  </si>
  <si>
    <t>Chráničky - obsyp štěrkopískem tl. 0,5m se zhutněním</t>
  </si>
  <si>
    <t>1: Dle technické zprávy, výkresových příloh projektové dokumentace, TKP staveb státních drah a výkazů materiálu projektu a souhrnných částí dokumentace stavby. 
2: 0,3m2*(5,4m+5m+6,5 m+11,8m+5,3m+8,3m+9,5m+5,4m+6,2m+12m+3m+5,6m+4,7m+3,2m+10,7m+6,8m+5,4m+6,8m)+0,4m2*(5,7m+25,6m)</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</si>
  <si>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</si>
  <si>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vsakovací rýhy</t>
  </si>
  <si>
    <t>1: Dle technické zprávy, výkresových příloh projektové dokumentace, TKP staveb státních drah a výkazů materiálu projektu a souhrnných částí dokumentace stavby. 
2: (24m+10m)*2m*0,65m</t>
  </si>
  <si>
    <t>17551</t>
  </si>
  <si>
    <t>OBSYP POTRUBÍ A OBJEKTŮ ZE ZEMIN NEPROPUSTNÝCH</t>
  </si>
  <si>
    <t>kanalizační sběrač</t>
  </si>
  <si>
    <t>1: Dle technické zprávy, výkresových příloh projektové dokumentace, TKP staveb státních drah a výkazů materiálu projektu a souhrnných částí dokumentace stavby. 
2: 344m*0,8m*0,8m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</si>
  <si>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 zemina vytlačená potrubím o DN do 180mm se od kubatury obsypů neodečítá</t>
  </si>
  <si>
    <t>17581</t>
  </si>
  <si>
    <t>OBSYP POTRUBÍ A OBJEKTŮ Z NAKUPOVANÝCH MATERIÁLŮ</t>
  </si>
  <si>
    <t>překop v km 23,497</t>
  </si>
  <si>
    <t>1: Dle technické zprávy, výkresových příloh projektové dokumentace, TKP staveb státních drah a výkazů materiálu projektu a souhrnných částí dokumentace stavby. 
2: 13m*1,5m*2,1m</t>
  </si>
  <si>
    <t>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 zemina vytlačená potrubím o DN do 180mm se od kubatury obsypů neodečítá</t>
  </si>
  <si>
    <t>18110</t>
  </si>
  <si>
    <t>ÚPRAVA PLÁNĚ SE ZHUTNĚNÍM V HORNINĚ TŘ. I</t>
  </si>
  <si>
    <t>1: Dle technické zprávy, výkresových příloh projektové dokumentace, TKP staveb státních drah a výkazů materiálu projektu a souhrnných částí dokumentace stavby. 
2: (1026m2+600m2+219m2+504m2+813m2+282m2)+(521m2+1444m2+1094m2+955m2+653m2+117m2)</t>
  </si>
  <si>
    <t>položka zahrnuje úpravu pláně včetně vyrovnání výškových rozdílů. Míru zhutnění určuje projekt.</t>
  </si>
  <si>
    <t>18222</t>
  </si>
  <si>
    <t>ROZPROSTŘENÍ ORNICE VE SVAHU V TL DO 0,15M</t>
  </si>
  <si>
    <t>1: Dle technické zprávy, výkresových příloh projektové dokumentace, TKP staveb státních drah a výkazů materiálu projektu a souhrnných částí dokumentace stavby. 
2: 49m*3m+42m*1,5m+115m*1,5m+(24m+2*6m*2m)+(10m+2*3m)*1m</t>
  </si>
  <si>
    <t>položka zahrnuje:nutné přemístění ornice z dočasných skládek vzdálených do 50mrozprostření ornice v předepsané tloušťce ve svahu přes 1:5</t>
  </si>
  <si>
    <t>1: Povinnost náhradní výsadby uložena MÚ Holešov, Odbor životního prostředí 
2: 25 ks + 14 ks</t>
  </si>
  <si>
    <t>R184A1</t>
  </si>
  <si>
    <t>VYSAZOVÁNÍ KEŘŮ LISTNATÝCH - KONTEJNEROVANÝ, VEL. 60 CM - 100 CM</t>
  </si>
  <si>
    <t>1: Povinnost náhradní výsadby uložena MÚ Holešov, Odbor životního prostředí 
2: 14 ks</t>
  </si>
  <si>
    <t>R184B11</t>
  </si>
  <si>
    <t>VYSAZOVÁNÍ STROMŮ LISTNATÝCH S BALEM OBVOD KMENE 6 - 8 CM, ROZVĚTVENÝ</t>
  </si>
  <si>
    <t>1: Povinnost náhradní výsadby uložena MÚ Holešov, Odbor životního prostředí 
2: 25 ks</t>
  </si>
  <si>
    <t>ZOV</t>
  </si>
  <si>
    <t>R1000001</t>
  </si>
  <si>
    <t>PROVEDENÍ ZDOKUMENTOVÁNÍ STAVU KOMUNIKACÍCH UŽÍVANÝCH STAVBOU PŘED ZAHÁJENÍM STAVBY A PO JEJÍM UKONČENÍ</t>
  </si>
  <si>
    <t>R1000002</t>
  </si>
  <si>
    <t>ZPEVNĚNÍ KOMUNIKACÍ</t>
  </si>
  <si>
    <t>urovnání, 150 mm štěrk, 50 mm zavibrovaný recyklát</t>
  </si>
  <si>
    <t>1: Dle technické zprávy, výkresových příloh projektové dokumentace, TKP staveb státních drah a výkazů materiálu projektu a souhrnných částí dokumentace stavby. 
2: 1660m2</t>
  </si>
  <si>
    <t>R1000003</t>
  </si>
  <si>
    <t>POKLÁDKA GEOTEXTILIE, ODSTRANĚNÍ, 2 VRSTVY</t>
  </si>
  <si>
    <t>1: Dle technické zprávy, výkresových příloh projektové dokumentace, TKP staveb státních drah a výkazů materiálu projektu a souhrnných částí dokumentace stavby. 
2: 2004m2</t>
  </si>
  <si>
    <t>R1000004</t>
  </si>
  <si>
    <t>PŘEDLÁŽDĚNÍ PLOCHY ŽULOVÉ KOSTKY 10/10</t>
  </si>
  <si>
    <t>1: Dle technické zprávy, výkresových příloh projektové dokumentace, TKP staveb státních drah a výkazů materiálu projektu a souhrnných částí dokumentace stavby. 
2: 750m2</t>
  </si>
  <si>
    <t>R1000005</t>
  </si>
  <si>
    <t>ZŘÍZENÍ SYPANÝCH ZEMNÍCH KONSTRUKCÍ, POSTUPNĚ HUTNĚNO PO CCA 0,5 m, ODSTRANĚNÍ, LIKVIDACE (SYPANÉ NÁJEZDY, PŘESYPY PRO POJEZD VOZIDEL)</t>
  </si>
  <si>
    <t>1: Dle technické zprávy, výkresových příloh projektové dokumentace, TKP staveb státních drah a výkazů materiálu projektu a souhrnných částí dokumentace stavby. 
2: 180m3</t>
  </si>
  <si>
    <t>R1000006</t>
  </si>
  <si>
    <t>SILNIČNÍ PANELY 22 cm SE ŠTĚRKOVÝM PODSYPEM 0,15 m (POMOCNÉ VOZOVKY, OCHRANA INŽENÝRSKÝCH SÍTÍ), ZŘÍZENÍ A ODSTRANĚNÍ</t>
  </si>
  <si>
    <t>1: Dle technické zprávy, výkresových příloh projektové dokumentace, TKP staveb státních drah a výkazů materiálu projektu a souhrnných částí dokumentace stavby. 
2: 240m2</t>
  </si>
  <si>
    <t>R1000007</t>
  </si>
  <si>
    <t>VYSPRAVENÍ ASF. MÍSTNÍCH A ÚČEL. KOMUNIKACÍ V MÍŘE 10 % (OČIŠTĚNÍ, VYROVNÁNÍ POVRCHU 0-5 cm, PENETR. NÁTĚR, NOVÁ OBRUSNÁ VRSTVA ACO11 70 mm) Hodnota již pokrácena ze 100% na 10%</t>
  </si>
  <si>
    <t>1: Dle technické zprávy, výkresových příloh projektové dokumentace, TKP staveb státních drah a výkazů materiálu projektu a souhrnných částí dokumentace stavby. 
2: 618m2</t>
  </si>
  <si>
    <t>R1000008</t>
  </si>
  <si>
    <t>ODSTRANĚNÍ NÁLETOVÉ ZELENĚ, LIKVIDACE</t>
  </si>
  <si>
    <t>1: Dle technické zprávy, výkresových příloh projektové dokumentace, TKP staveb státních drah a výkazů materiálu projektu a souhrnných částí dokumentace stavby. 
2: 300m2</t>
  </si>
  <si>
    <t>R1000009</t>
  </si>
  <si>
    <t>DŘEVĚNÉ BEDNĚNÍ, ZŘÍZENÍ A ODSTRANĚNÍ (NAPŘ. POMOCNÉ CHODNÍKY, OCHRANA KMENŮ)</t>
  </si>
  <si>
    <t>1: Dle technické zprávy, výkresových příloh projektové dokumentace, TKP staveb státních drah a výkazů materiálu projektu a souhrnných částí dokumentace stavby. 
2: 64m2</t>
  </si>
  <si>
    <t>R1000010</t>
  </si>
  <si>
    <t>ZÁPOROVÉ PAŽENÍ, ZŘÍZENÍ, ODSTRANĚNÍ, v. 1,5 m</t>
  </si>
  <si>
    <t>1: Dle technické zprávy, výkresových příloh projektové dokumentace, TKP staveb státních drah a výkazů materiálu projektu a souhrnných částí dokumentace stavby. 
2: 62m</t>
  </si>
  <si>
    <t>R1000011</t>
  </si>
  <si>
    <t>PŘECHODNÉ DOPRAVNÍ ZNAČENÍ (PD, PRONÁJEM, ZŘÍZENÍ, ÚDRŽBA, MANIPULACE, ODSTRANĚNÍ) PRO PROVEDENÍ VYSPRÁVEK, STŘÍDAVÁ DOPRAVA JEDNÍM JÍZDNÍM PRUHEM ŘÍZENÁ SZZ</t>
  </si>
  <si>
    <t>DEN</t>
  </si>
  <si>
    <t>1: Dle technické zprávy, výkresových příloh projektové dokumentace, TKP staveb státních drah a výkazů materiálu projektu a souhrnných částí dokumentace stavby. 
2: 31</t>
  </si>
  <si>
    <t>R1000012</t>
  </si>
  <si>
    <t>PŘECHODNÉ DOPRAVNÍ ZNAČENÍ IP22 POZOR, VÝJEZD VOZIDEL STAVBY</t>
  </si>
  <si>
    <t>umístěno v místech nájezdu staveništní dopravy na veřejné kom., v obou směrech</t>
  </si>
  <si>
    <t>R1000013</t>
  </si>
  <si>
    <t>MECHANICKÁ ZÁBRANA (OCELOVÁ KONSTRUKCE ZÁVORA NA PROVIZORNÍ PŘECHOD)</t>
  </si>
  <si>
    <t>4x vč. materiálu a 2x nátěr synt.</t>
  </si>
  <si>
    <t>1: Dle technické zprávy, výkresových příloh projektové dokumentace, TKP staveb státních drah a výkazů materiálu projektu a souhrnných částí dokumentace stavby. 
2: 128kg</t>
  </si>
  <si>
    <t>R1000014</t>
  </si>
  <si>
    <t>KANCELÁŘSKÝ KONTEJNER (VYBAVENÍ, DOPRAVA, PRONÁJEM, ÚDRŽBA)</t>
  </si>
  <si>
    <t>MĚSÍC</t>
  </si>
  <si>
    <t>1: Dle technické zprávy, výkresových příloh projektové dokumentace, TKP staveb státních drah a výkazů materiálu projektu a souhrnných částí dokumentace stavby. 
2: 9,5</t>
  </si>
  <si>
    <t>R1000015</t>
  </si>
  <si>
    <t>DEMONTÁŽ A ZPĚTNÁ MONTÁŽ PLOTU</t>
  </si>
  <si>
    <t>drátěné pletivo, v. 2m</t>
  </si>
  <si>
    <t>1: Dle technické zprávy, výkresových příloh projektové dokumentace, TKP staveb státních drah a výkazů materiálu projektu a souhrnných částí dokumentace stavby. 
2: 10m</t>
  </si>
  <si>
    <t>R1000016</t>
  </si>
  <si>
    <t>PROVIZORNÍ ORIENTAČNÍ A INFORMAČNÍ SYSTÉM</t>
  </si>
  <si>
    <t>Základy:</t>
  </si>
  <si>
    <t>21197</t>
  </si>
  <si>
    <t>OPLÁŠTĚNÍ ODVODŇOVACÍCH ŽEBER Z GEOTEXTILIE</t>
  </si>
  <si>
    <t>hm. min. 250 g/2  
trativody - oboustranné krytí těsnicí fólie - tj. 2 vrstvy  
vsakovací rýha - 1 vrstva</t>
  </si>
  <si>
    <t>1: Dle technické zprávy, výkresových příloh projektové dokumentace, TKP staveb státních drah a výkazů materiálu projektu a souhrnných částí dokumentace stavby. 
2: (173m+168m+160m+109m+194m+216m+219m)*3m*2ks+(24m+10m*4*2m)*5m</t>
  </si>
  <si>
    <t>položka zahrnuje dodávku předepsané geotextilie, mimostaveništní a vnitrostaveništní dopravu a její uložení včetně potřebných přesahů (nezapočítávají se do výměry)</t>
  </si>
  <si>
    <t>211992</t>
  </si>
  <si>
    <t>OPLÁŠTĚNÍ ODVODŇOVACÍCH ŽEBER Z FÓLIE PE</t>
  </si>
  <si>
    <t>těsnicí geomembrána</t>
  </si>
  <si>
    <t>1: Dle technické zprávy, výkresových příloh projektové dokumentace, TKP staveb státních drah a výkazů materiálu projektu a souhrnných částí dokumentace stavby. 
2: (173m+168m+160m+109m+194m+216m+219m)*3m</t>
  </si>
  <si>
    <t>položka zahrnuje dodávku předepsané fólie, mimostaveništní a vnitrostaveništní dopravu a její uložení včetně potřebných přesahů (nezapočítávají se do výměry)</t>
  </si>
  <si>
    <t>21263</t>
  </si>
  <si>
    <t>TRATIVODY KOMPLET Z TRUB Z PLAST HMOT DN DO 150MM</t>
  </si>
  <si>
    <t>vč. výkopu, drenážní výplně cca 0,5-1 m2/m a podkladu</t>
  </si>
  <si>
    <t>1: Dle technické zprávy, výkresových příloh projektové dokumentace, TKP staveb státních drah a výkazů materiálu projektu a souhrnných částí dokumentace stavby. 
2: 173m+168m+160m+109m</t>
  </si>
  <si>
    <t>Položka platí pro kompletní konstrukce trativodů a zahrnuje zejména:- výkop rýhy předepsaného tvaru v dané třídě těžitelnosti, výplň, zásyp trativodu včetně dopravy, uložení přebytečného materiálu, dodávky předepsaného materiálu pro výplň a zásyp- zřízení spojovací vrstvy- zřízení podkladu a lože trativodu z předepsaného materiálu- dodávka a uložení trativodu předepsaného materiálu a profilu- obsyp trativodu předepsaným materiálem- ukončení trativodu zaústěním do potrubí nebo vodoteče, případně vybudování ukončujícího objektu (kapličky) dle VL- veškerý materiál, výrobky a polotovary, včetně mimostaveništní a vnitrostaveništní dopravy- nezahrnuje opláštění z geotextilie, fólie</t>
  </si>
  <si>
    <t>21264</t>
  </si>
  <si>
    <t>TRATIVODY KOMPLET Z TRUB Z PLAST HMOT DN DO 200MM</t>
  </si>
  <si>
    <t>1: Dle technické zprávy, výkresových příloh projektové dokumentace, TKP staveb státních drah a výkazů materiálu projektu a souhrnných částí dokumentace stavby. 
2: 194m+216m+219m</t>
  </si>
  <si>
    <t>Vodorovné konstrukce:</t>
  </si>
  <si>
    <t>PODKLADNÍ A VÝPLŇOVÉ VRSTVY Z PROSTÉHO BETONU C16/20</t>
  </si>
  <si>
    <t>odláždění výtoku kanalizačního sběrače a převedení příkopu pod kolejí v km</t>
  </si>
  <si>
    <t>1: Dle technické zprávy, výkresových příloh projektové dokumentace, TKP staveb státních drah a výkazů materiálu projektu a souhrnných částí dokumentace stavby. 
2: (3m*3m*0,2m+4*3m*0,4m*0,3m)+2ks*(2m*1m*0,2m+2*(2m+1m)*0,4m*0,3m)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</si>
  <si>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</si>
  <si>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465512</t>
  </si>
  <si>
    <t>DLAŽBY Z LOMOVÉHO KAMENE NA MC</t>
  </si>
  <si>
    <t>odláždění výtoku kanalizačního sběrače</t>
  </si>
  <si>
    <t>1: Dle technické zprávy, výkresových příloh projektové dokumentace, TKP staveb státních drah a výkazů materiálu projektu a souhrnných částí dokumentace stavby. 
2: 3m*3m*0,25m+2ks*2m*1m*0,25m</t>
  </si>
  <si>
    <t>položka zahrnuje:- nutné zemní práce (svahování, úpravu pláně a pod.)- zřízení spojovací vrstvy- zřízení lože dlažby z cementové malty předepsané kvality a předepsané tloušťky- dodávku a položení dlažby z lomového kamene do předepsaného tvaru- spárování, těsnění, tmelení a vyplnění spar MC případně s vyklínováním- úprava povrchu pro odvedení srážkové vody- nezahrnuje podklad pod dlažbu, vykazuje se samostatně položkami SD 45</t>
  </si>
  <si>
    <t>46612</t>
  </si>
  <si>
    <t>DLAŽBY VEGETAČNÍ Z DÍLCŮ ŽELEZOBETONOVÝCH</t>
  </si>
  <si>
    <t>vsakovací příkopy  
vegetační prefabrikát 3,0m*1,0m; tl. 0,18m  
vč. lože ze štěrkopísku tl. 0,05m</t>
  </si>
  <si>
    <t>1: Dle technické zprávy, výkresových příloh projektové dokumentace, TKP staveb státních drah a výkazů materiálu projektu a souhrnných částí dokumentace stavby. 
2: (26m+12m)*0,32m3/m</t>
  </si>
  <si>
    <t>položka zahrnuje:- povrchovou úpravu podkladu- zřízení spojovací vrstvy- dodávku a uložení předepsaných dlažebních prvků do předepsaného tvaru- spárování, těsnění, tmelení a vyplnění spar případně s vyklínováním- úprava povrchu pro odvedení srážkové vody- výplň otvorů drnem nebo ornicí s osetím, případně kamenivem- výplň spar předepsaným materiálem- nutné zemní práce (svahování, úpravu pláně a pod.)- nezahrnuje podklad pod dlažbu, vykazuje se samostatně položkami SD 45</t>
  </si>
  <si>
    <t>466921</t>
  </si>
  <si>
    <t>DLAŽBY VEGETAČNÍ Z BETONOVÝCH DLAŽDIC NA SUCHO</t>
  </si>
  <si>
    <t>vsakovací příkopy  
dlažba tl. 0,1 m vč. štěrkopískového lože 0,05 m</t>
  </si>
  <si>
    <t>1: Dle technické zprávy, výkresových příloh projektové dokumentace, TKP staveb státních drah a výkazů materiálu projektu a souhrnných částí dokumentace stavby. 
2: (24m+2*6m)*3,0m+(10m+2*4m)*1,8m</t>
  </si>
  <si>
    <t>Komunikace:</t>
  </si>
  <si>
    <t>1: Dle technické zprávy, výkresových příloh projektové dokumentace, TKP staveb státních drah a výkazů materiálu projektu a souhrnných částí dokumentace stavby. 
2: (1026m2+600m2+219m2+504m2+813m2+282m2)*(0.35m)+(521m2+1444m2+1094m2+955m2+653m2+117m2)*(0.2m)</t>
  </si>
  <si>
    <t>501410</t>
  </si>
  <si>
    <t>ZŘÍZENÍ KONSTRUKČNÍ VRSTVY TĚLESA ŽELEZNIČNÍHO SPODKU ZE ZEMINY ZLEPŠENÉ (STABILIZOVANÉ) CEMENTEM</t>
  </si>
  <si>
    <t>štěrkodrť stabilizovaná cementem, dovezená z mísicího centra</t>
  </si>
  <si>
    <t>1: Dle technické zprávy, výkresových příloh projektové dokumentace, TKP staveb státních drah a výkazů materiálu projektu a souhrnných částí dokumentace stavby. 
2: (1026m2+600m2+219m2+504m2+813m2+282m2)*(0.25m)+(521m2+1444m2+1094m2+955m2+653m2+117m2)*(0.25m)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</si>
  <si>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vrstvy2. Položka neobsahuje: X3. Způsob měření:Měří se metr krychlový.</t>
  </si>
  <si>
    <t>501490</t>
  </si>
  <si>
    <t>ZŘÍZENÍ KONSTRUKČNÍ VRSTVY TĚLESA ŽELEZNIČNÍHO SPODKU ZE ZEMINY ZLEPŠENÉ (STABILIZOVANÉ) JINAK</t>
  </si>
  <si>
    <t>zemina zlepšená na místě  
zlepšení vápnem s cemntem a mechanicky (přidání jílovité zeminy pro zajištění nepropustnosti)  
Edef min. 40 MPa; CBR min. 47%, nenamrzavá, k&lt;10^-8 ms^-1</t>
  </si>
  <si>
    <t>1: Dle technické zprávy, výkresových příloh projektové dokumentace, TKP staveb státních drah a výkazů materiálu projektu a souhrnných částí dokumentace stavby. 
2: (1026m2+600m2+219m2+504m2+813m2+282m2)*(0.3m)+(521m2+1444m2+1094m2+955m2+653m2+117m2)*(0.3m)</t>
  </si>
  <si>
    <t>DN 110 a DN 160</t>
  </si>
  <si>
    <t>1: Dle technické zprávy, výkresových příloh projektové dokumentace, TKP staveb státních drah a výkazů materiálu projektu a souhrnných částí dokumentace stavby. 
2: (13,4m+2*13m+14,5 m+19,8m+13,3m+16,3m+17,5m+13,4m+14,2m+2*20m+6m+11,6m+7,7m+9,2m+2*18,7m+14,8m+13,4m+2*14,8m)+(2*11,7m+2*33,6m)</t>
  </si>
  <si>
    <t>Potrubí:</t>
  </si>
  <si>
    <t>87446</t>
  </si>
  <si>
    <t>POTRUBÍ Z TRUB PLASTOVÝCH ODPADNÍCH DN DO 400MM</t>
  </si>
  <si>
    <t>1: Dle technické zprávy, výkresových příloh projektové dokumentace, TKP staveb státních drah a výkazů materiálu projektu a souhrnných částí dokumentace stavby. 
2: 344m</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</si>
  <si>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položky platí pro práce prováděné v prostoru zapaženém i nezapaženém a i v kolektorech, chráničkách- položky zahrnují i práce spojené s nutnými obtoky, převáděním a čerpáním vodynezahrnuje zkoušky vodotěsnosti a televizní prohlídku</t>
  </si>
  <si>
    <t>87633</t>
  </si>
  <si>
    <t>CHRÁNIČKY Z TRUB PLASTOVÝCH DN DO 150MM</t>
  </si>
  <si>
    <t>1: Dle technické zprávy, výkresových příloh projektové dokumentace, TKP staveb státních drah a výkazů materiálu projektu a souhrnných částí dokumentace stavby. 
2: 300m</t>
  </si>
  <si>
    <t>položky pro zhotovení potrubí platí bez ohledu na sklonzahrnuje:- výrobní dokumentaci (včetně technologického předpisu)- dodání veškerého trubního a pomocného materiálu  (trouby,  trubky,  tvarovky,  spojovací a těsnící  materiál a pod.), podpěrných, závěsných a upevňovacích prvků, včetně potřebných úprav- úprava a příprava podkladu a podpěr, očištění a ošetření podkladu a podpěr- zřízení plně funkčního potrubí, kompletní soustavy, podle příslušného technologického předpisu- zřízení potrubí i jednotlivých částí po etapách, včetně pracovních spar a spojů, pracovního zaslepení konců a pod.- úprava prostupů, průchodů  šachtami a komorami, okolí podpěr a vyústění, zaústění, napojení, vyvedení a upevnění odpad. výustí- ochrana potrubí nátěrem (vč. úpravy povrchu), případně izolací, nejsou-li tyto práce předmětem jiné položky- úprava, očištění a ošetření prostoru kolem potrubí včetně případně předepsaného utěsnění konců chrániček- položky platí pro práce prováděné v prostoru zapaženém i nezapaženém a i v kolektorech, chráničkách</t>
  </si>
  <si>
    <t>894146</t>
  </si>
  <si>
    <t>ŠACHTY KANALIZAČNÍ Z BETON DÍLCŮ NA POTRUBÍ DN DO 400MM</t>
  </si>
  <si>
    <t>vč. revizního nástavce, nebo přechodového dílce (kónusu) a poklopu</t>
  </si>
  <si>
    <t>položka zahrnuje:- poklopy s rámem, mříže s rámem, stupadla, žebříky, stropy z bet. dílců a pod.- předepsané betonové skruže, prefabrikované nebo monolitické betonové dno- dodání  dílce  požadovaného  tvaru  a  vlastností,  jeho  skladování,  doprava  a  osazení  do  definitivní polohy, včetně komplexní technologie výroby a montáže dílců, ošetření a ochrana dílců,- u dílců železobetonových a předpjatých veškerá výztuž, případně i tuhé kovové prvky a závěsná oka,- úpravy a zařízení pro uložení a transport dílce,- veškeré požadované úpravy dílců, včetně doplňkových konstrukcí a vybavení,- sestavení dílce na stavbě včetně montážních zařízení, plošin a prahů a pod.,- výplň, těsnění a tmelení spár a spojů,- očištění a ošetření úložných ploch,- zednické výpomoce pro montáž dílců,- označení dílce výrobním štítkem nebo jiným způsobem,- úpravy dílce pro dodržení požadované přesnosti jeho osazení, včetně případných měření,- veškerá zařízení pro zajištění stability v každém okamžiku- předepsané podkladní konstrukce</t>
  </si>
  <si>
    <t>894846</t>
  </si>
  <si>
    <t>ŠACHTY KANALIZAČNÍ PLASTOVÉ D 400MM</t>
  </si>
  <si>
    <t>plastový poklop; v prostoru nákladiště (Š4, 5, 6, 7) litinový poklop D400</t>
  </si>
  <si>
    <t>1: Dle technické zprávy, výkresových příloh projektové dokumentace, TKP staveb státních drah a výkazů materiálu projektu a souhrnných částí dokumentace stavby. 
2: 27ks</t>
  </si>
  <si>
    <t>položka zahrnuje:- poklopy s rámem z předepsaného materiálu a tvaru- předepsané plastové skruže, dno a není-li uvedeno jinak i podkladní vrstvu (z kameniva nebo betonu).- výplň, těsnění a tmelení spár a spojů,- očištění a ošetření úložných ploch,- předepsané podkladní konstrukce</t>
  </si>
  <si>
    <t>899523</t>
  </si>
  <si>
    <t>OBETONOVÁNÍ POTRUBÍ Z PROSTÉHO BETONU DO C16/20</t>
  </si>
  <si>
    <t>obetonování příčných přechodů koleje</t>
  </si>
  <si>
    <t>1: Dle technické zprávy, výkresových příloh projektové dokumentace, TKP staveb státních drah a výkazů materiálu projektu a souhrnných částí dokumentace stavby. 
2: 10,5m*0,5m*0,4m+31,5m*0,8m*0,6m</t>
  </si>
  <si>
    <t>922401</t>
  </si>
  <si>
    <t>ZARÁŽEDLO KOLEJNICOVÉ</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</si>
  <si>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ap.2. Položka neobsahuje: X3. Způsob měření:Udává se počet kusů kompletní konstrukce nebo práce.</t>
  </si>
  <si>
    <t>965411</t>
  </si>
  <si>
    <t>ODSTRANĚNÍ ZARÁŽEDLA PRAŽCOVÉHO</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</si>
  <si>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apod.2. Položka neobsahuje: – odstranění zemní hrázky u pražcového zarážedla – odvoz vybouraného materiálu do skladu nebo na likvidaci – poplatky za likvidaci odpadů, nacení se položkami ze ssd 03. Způsob měření:Udává se počet kusů kompletní konstrukce nebo práce.</t>
  </si>
  <si>
    <t>965412</t>
  </si>
  <si>
    <t>ODSTRANĚNÍ ZARÁŽEDLA PRAŽCOVÉHO - ODVOZ (NA LIKVIDACI ODPADŮ NEBO JINÉ URČENÉ MÍSTO)</t>
  </si>
  <si>
    <t>tkm</t>
  </si>
  <si>
    <t>1: Dle technické zprávy, výkresových příloh projektové dokumentace, TKP staveb státních drah a výkazů materiálu projektu a souhrnných částí dokumentace stavby. 
2: 4ks*0,1t*30km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</si>
  <si>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součtem součinů metrů krychlových tun vybouraného materiálu v původním stavu a jednotlivých vzdáleností v kilometrech.</t>
  </si>
  <si>
    <t>96716</t>
  </si>
  <si>
    <t>VYBOURÁNÍ ČÁSTÍ KONSTRUKCÍ ŽELEZOBET</t>
  </si>
  <si>
    <t>demolice nakládkové rampy</t>
  </si>
  <si>
    <t>1: Dle technické zprávy, výkresových příloh projektové dokumentace, TKP staveb státních drah a výkazů materiálu projektu a souhrnných částí dokumentace stavby. 
2: 70m*2m*0,8m+100m3</t>
  </si>
  <si>
    <t>položka zahrnuje:- veškerou manipulaci s vybouranou sutí a hmotami včetně uložení na skládku,- veškeré další práce plynoucí z technologického předpisu a z platných předpisů,nezahrnuje poplatek za skládku, který se vykazuje v položce 0141** (s výjimkou malého množství bouraného materiálu, kde je možné poplatek zahrnout do jednotkové ceny bourání – tento fakt musí být uveden v doplňujícím textu k položce)</t>
  </si>
  <si>
    <t>96716B</t>
  </si>
  <si>
    <t>VYBOURÁNÍ ČÁSTÍ KONSTRUKCÍ ŽELEZOBET - DOPRAVA</t>
  </si>
  <si>
    <t>1: Dle technické zprávy, výkresových příloh projektové dokumentace, TKP staveb státních drah a výkazů materiálu projektu a souhrnných částí dokumentace stavby. 
2: 212m3*2,5t/m3*25km</t>
  </si>
  <si>
    <t>Položka zahrnuje samostatnou dopravu suti a vybouraných hmot. Množství se určí jako součin hmotnosti [t] a požadované vzdálenosti [km].</t>
  </si>
  <si>
    <t xml:space="preserve">  SO 01-16-02</t>
  </si>
  <si>
    <t>Nástupiště</t>
  </si>
  <si>
    <t>SO 01-16-02</t>
  </si>
  <si>
    <t>Odkop pro stavbu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</si>
  <si>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(2,7m2*135m+1,9m2*135m)*2,1t/m3</t>
  </si>
  <si>
    <t>odkop sypaných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</si>
  <si>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(1m2*215m+0,7m2*205m)*2,1t/m3</t>
  </si>
  <si>
    <t>1. Položka obsahuje: – veškeré poplatky provozovateli skládky, recyklační linky nebo jiného zařízení na zpracování nebo likvidaci odpadů související s převzetím, uložením, zpracováním nebo likvidací odpadu2. Položka neobsahuje: – náklady spojené s dopravou odpadu z místa stavby na místo převzetí provozovatelem skládky, recyklační linky nebo jiného zařízení na zpracování nebo likvidaci odpadů3. Způsob měření:Tunou se rozumí hmotnost odpadu vytříděného v souladu se zákonem č. 185/2001 Sb., o nakládání s odpady, v platném znění.</t>
  </si>
  <si>
    <t>Z demolic nástupišť, Položku NENACEŇOVAT v rámci výběrového řízení na zhotovení stavby, viz SO 90-90</t>
  </si>
  <si>
    <t>1: Dle technické zprávy, výkresových příloh projektové dokumentace, TKP staveb státních drah a výkazů materiálu projektu a souhrnných částí dokumentace stavby. 
2: 0,5t/m*2*205m</t>
  </si>
  <si>
    <t>1: Dle technické zprávy, výkresových příloh projektové dokumentace, TKP staveb státních drah a výkazů materiálu projektu a souhrnných částí dokumentace stavby. 
2: 0,05*(1m2*215m+0,7m2*205m)*2,1t/m3</t>
  </si>
  <si>
    <t>Odkop pro výstavbu nástupišť</t>
  </si>
  <si>
    <t>1: Dle technické zprávy, výkresových příloh projektové dokumentace, TKP staveb státních drah a výkazů materiálu projektu a souhrnných částí dokumentace stavby. 
2: (2,7m2*142m+1,9m2*142m)</t>
  </si>
  <si>
    <t>1: Dle technické zprávy, výkresových příloh projektové dokumentace, TKP staveb státních drah a výkazů materiálu projektu a souhrnných částí dokumentace stavby. 
2: (2,7m2*142m+1,9m2*142m)*25km</t>
  </si>
  <si>
    <t>Odkop sypaných nástupišť</t>
  </si>
  <si>
    <t>1: Dle technické zprávy, výkresových příloh projektové dokumentace, TKP staveb státních drah a výkazů materiálu projektu a souhrnných částí dokumentace stavby. 
2: 1m2*215m+0,7m2*205m</t>
  </si>
  <si>
    <t>1: Dle technické zprávy, výkresových příloh projektové dokumentace, TKP staveb státních drah a výkazů materiálu projektu a souhrnných částí dokumentace stavby. 
2: (1m2*215m+0,7m2*205m)*25km</t>
  </si>
  <si>
    <t>Zásyp nástupištních prefabrikátů - použije se výzisk z recyklace kolejového lože s plynulou křivkou zrnitosti</t>
  </si>
  <si>
    <t>1: Dle technické zprávy, výkresových příloh projektové dokumentace, TKP staveb státních drah a výkazů materiálu projektu a souhrnných částí dokumentace stavby. 
2: (2,5m2+2,3m2)*(135m+7m)</t>
  </si>
  <si>
    <t>1: Dle technické zprávy, výkresových příloh projektové dokumentace, TKP staveb státních drah a výkazů materiálu projektu a souhrnných částí dokumentace stavby. 
2: 142m*(3,5m+4m)+6m*2,5m</t>
  </si>
  <si>
    <t>nenástupní hrany</t>
  </si>
  <si>
    <t>1: Dle technické zprávy, výkresových příloh projektové dokumentace, TKP staveb státních drah a výkazů materiálu projektu a souhrnných částí dokumentace stavby. 
2: 135m*0,5m+110m*1,5m</t>
  </si>
  <si>
    <t>21461C</t>
  </si>
  <si>
    <t>SEPARAČNÍ GEOTEXTILIE DO 300G/M2</t>
  </si>
  <si>
    <t>separace gabionu</t>
  </si>
  <si>
    <t>1: Dle technické zprávy, výkresových příloh projektové dokumentace, TKP staveb státních drah a výkazů materiálu projektu a souhrnných částí dokumentace stavby. 
2: 135m*1m</t>
  </si>
  <si>
    <t>Položka zahrnuje:- dodávku předepsané geotextilie- úpravu, očištění a ochranu podkladu- přichycení k podkladu, případně zatížení- úpravy spojů a zajištění okrajů- úpravy pro odvodnění- nutné přesahy- mimostaveništní a vnitrostaveništní dopravu</t>
  </si>
  <si>
    <t>272313</t>
  </si>
  <si>
    <t>ZÁKLADY Z PROSTÉHO BETONU DO C16/20</t>
  </si>
  <si>
    <t>-pro sloupy R21, R22, R23, R24, R25, R27  
-pro sloupy NT2 a R26  
(svařence s kotvami pro sloup a případnou výztuž dodá výrobce sloupků)  
-pro sloupky zábradlí</t>
  </si>
  <si>
    <t>1: Dle technické zprávy, výkresových příloh projektové dokumentace, TKP staveb státních drah a výkazů materiálu projektu a souhrnných částí dokumentace stavby. 
2: (6ks*0,4m*0,4m*1m)+(2ks*0,8m*0,8m*1m)+(8ks*0,4m*0,4m*1m)+(89ks*0,25m*0,25m*0,8m)</t>
  </si>
  <si>
    <t>- dodání  čerstvého  betonu  (betonové  směsi)  požadované  kvality,  jeho  uložení  do požadovaného tvaru při jakékoliv hustotě výztuže, konzistenci čerstvého betonu a způsobu hutnění, ošetření a ochranu betonu,- zhotovení nepropustného, mrazuvzdorného betonu a betonu požadované trvanlivosti a vlastností,- užití potřebných přísad a technologií výroby betonu,- zřízení pracovních a dilatačních spar, včetně potřebných úprav, výplně, vložek, opracování, očištění a ošetření,- bednění  požadovaných  konstr. (i ztracené) s úpravou  dle požadované  kvality povrchu betonu, včetně odbedňovacích a odskružovacích prostředků,- podpěrné  konstr. (skruže) a lešení všech druhů pro bednění, uložení čerstvého betonu, výztuže a doplňkových konstr., vč. požadovaných otvorů, ochranných a bezpečnostních opatření a základů těchto konstrukcí a lešení,- vytvoření kotevních čel, kapes, nálitků, a sedel,- zřízení  všech  požadovaných  otvorů, kapes, výklenků, prostupů, dutin, drážek a pod., vč. ztížení práce a úprav  kolem nich,- úpravy pro osazení výztuže, doplňkových konstrukcí a vybavení,- úpravy povrchu pro položení požadované izolace, povlaků a nátěrů, případně vyspravení,- ztížení práce u kabelových a injektážních trubek a ostatních zařízení osazovaných do betonu,- konstrukce betonových kloubů, upevnění kotevních prvků a doplňkových konstrukcí,- nátěry zabraňující soudržnost betonu a bednění,- výplň, těsnění  a tmelení spar a spojů,- opatření  povrchů  betonu  izolací  proti zemní vlhkosti v částech, kde přijdou do styku se zeminou nebo kamenivem,- případné zřízení spojovací vrstvy u základů,- úpravy pro osazení zařízení ochrany konstrukce proti vlivu bludných proudů,</t>
  </si>
  <si>
    <t>Svislé konstrukce (a kompletní):</t>
  </si>
  <si>
    <t>3272A8</t>
  </si>
  <si>
    <t>ZDI OPĚR, ZÁRUB, NÁBŘEŽ Z GABIONŮ RUČNĚ ROVNANÝCH, DRÁT O4,0MM, POVRCHOVÁ ÚPRAVA Zn + Al + PVC</t>
  </si>
  <si>
    <t>1: Dle technické zprávy, výkresových příloh projektové dokumentace, TKP staveb státních drah a výkazů materiálu projektu a souhrnných částí dokumentace stavby. 
2: (135m-2*11,3m)*0,5m*0,5m</t>
  </si>
  <si>
    <t>- položka zahrnuje dodávku a osazení drátěných košů s výplní lomovým kamenem.- gabionové matrace se vykazují v pol.č.2722**.</t>
  </si>
  <si>
    <t>327326</t>
  </si>
  <si>
    <t>ZDI OPĚRNÉ, ZÁRUBNÍ, NÁBŘEŽNÍ ZE ŽELEZOVÉHO BETONU DO C40/50</t>
  </si>
  <si>
    <t>Základ přístřešků+zídky u šikmých chodníků  
tř. C 35/45 - XD3, XF4</t>
  </si>
  <si>
    <t>1: Dle technické zprávy, výkresových příloh projektové dokumentace, TKP staveb státních drah a výkazů materiálu projektu a souhrnných částí dokumentace stavby. 
2: 2*16,66m3+2*4,35m3+5,64m3</t>
  </si>
  <si>
    <t>327365</t>
  </si>
  <si>
    <t>VÝZTUŽ ZDÍ OPĚRNÝCH, ZÁRUBNÍCH, NÁBŘEŽNÍCH Z OCELI 10505, B500B</t>
  </si>
  <si>
    <t>základy přístřešku + zídky šikmých chodníků</t>
  </si>
  <si>
    <t>1: Dle technické zprávy, výkresových příloh projektové dokumentace, TKP staveb státních drah a výkazů materiálu projektu a souhrnných částí dokumentace stavby. 
2: 2*2,142t+2*0,302t+0,0768t+0,405t</t>
  </si>
  <si>
    <t>Položka zahrnuje veškerý materiál, výrobky a polotovary, včetně mimostaveništní a vnitrostaveništní dopravy (rovněž přesuny), včetně naložení a složení, případně s uložením- dodání betonářské výztuže v požadované kvalitě, stříhání, řezání, ohýbání a spojování do všech požadovaných tvarů (vč. armakošů) a uložení s požadovaným zajištěním polohy a krytí výztuže betonem,- veškeré svary nebo jiné spoje výztuže,- pomocné konstrukce a práce pro osazení a upevnění výztuže,- zednické výpomoci pro montáž betonářské výztuže,- úpravy výztuže pro osazení doplňkových konstrukcí,- ochranu výztuže do doby jejího zabetonování,- úpravy výztuže pro zřízení železobetonových kloubů, kotevních prvků, závěsných ok a doplňkových konstrukcí,- veškerá opatření pro zajištění soudržnosti výztuže a betonu,- vodivé propojení výztuže, které je součástí ochrany konstrukce proti vlivům bludných proudů, vyvedení do měřících skříní nebo míst pro měření bludných proudů (vlastní měřící skříně se uvádějí položkami SD 74),- povrchovou antikorozní úpravu výztuže,- separaci výztuže,- osazení měřících zařízení a úpravy pro ně,- osazení měřících skříní nebo míst pro měření bludných proudů.</t>
  </si>
  <si>
    <t>348171</t>
  </si>
  <si>
    <t>ZÁBRADLÍ Z DÍLCŮ KOVOVÝCH S NÁTĚREM</t>
  </si>
  <si>
    <t>dle výkazu oceli zábradlí  
PKO dle SŽDC S5/4  
barva RAL 7016</t>
  </si>
  <si>
    <t>1: Dle technické zprávy, výkresových příloh projektové dokumentace, TKP staveb státních drah a výkazů materiálu projektu a souhrnných částí dokumentace stavby. 
2: 4472,55kg</t>
  </si>
  <si>
    <t>- dílenská dokumentace, včetně technologického předpisu spojování,- dodání  materiálu  v požadované kvalitě a výroba konstrukce (včetně  pomůcek,  přípravků a prostředků pro výrobu) bez ohledu na náročnost a její hmotnost,- dodání spojovacího materiálu,- zřízení  montážních  a  dilatačních  spojů,  spar, včetně potřebných úprav, vložek, opracování, očištění a ošetření,- podpěr. konstr. a lešení všech druhů pro montáž konstrukcí i doplňkových, včetně požadovaných otvorů, ochranných a bezpečnostních opatření a základů pro tyto konstrukce a lešení,- montáž konstrukce na staveništi, včetně montážních prostředků a pomůcek a zednických výpomocí,                              - výplň, těsnění a tmelení spar a spojů,- všechny druhy ocelového kotvení,- dílenskou přejímku a montážní prohlídku, včetně požadovaných dokladů,- zřízení kotevních otvorů nebo jam, nejsou-li částí jiné konstrukce,- osazení kotvení nebo přímo částí konstrukce do podpůrné konstrukce nebo do zeminy,- výplň kotevních otvorů  (příp.  podlití  patních  desek) maltou,  betonem  nebo  jinou speciální hmotou, vyplnění jam zeminou,- veškeré druhy protikorozní ochrany a nátěry konstrukcí,- zvláštní spojovací prostředky, rozebíratelnost konstrukce,- ochranná opatření před účinky bludných proudů- ochranu před přepětím.</t>
  </si>
  <si>
    <t>Podkladní beton:  
nástupní hrany + gabion + základy přístřešku + základy zídek</t>
  </si>
  <si>
    <t>1: Dle technické zprávy, výkresových příloh projektové dokumentace, TKP staveb státních drah a výkazů materiálu projektu a souhrnných částí dokumentace stavby. 
2: (2*135m*1,2m*0,1m)+(135m-2*11,3m)*0,7m*0,1m+(2*11,3m*2m*0,1m)+2*(8m*1m*0,1m)+(11m*1m*0,1m)</t>
  </si>
  <si>
    <t>56333</t>
  </si>
  <si>
    <t>VOZOVKOVÉ VRSTVY ZE ŠTĚRKODRTI TL. DO 150MM</t>
  </si>
  <si>
    <t>1: Dle technické zprávy, výkresových příloh projektové dokumentace, TKP staveb státních drah a výkazů materiálu projektu a souhrnných částí dokumentace stavby. 
2: 2*135m*(3,2m-0,25m)+2*11m*0,4m+13m*2m+3,6m*1,2m</t>
  </si>
  <si>
    <t>- dodání kameniva předepsané kvality a zrnitosti- rozprostření a zhutnění vrstvy v předepsané tloušťce- zřízení vrstvy bez rozlišení šířky, pokládání vrstvy po etapách- nezahrnuje postřiky, nátěry</t>
  </si>
  <si>
    <t>582612</t>
  </si>
  <si>
    <t>KRYTY Z BETON DLAŽDIC SE ZÁMKEM ŠEDÝCH TL 80MM DO LOŽE Z KAM</t>
  </si>
  <si>
    <t>dlaždice 200x200 bez sražené hrany, kladené "na spáru"</t>
  </si>
  <si>
    <t>1: Dle technické zprávy, výkresových příloh projektové dokumentace, TKP staveb státních drah a výkazů materiálu projektu a souhrnných částí dokumentace stavby. 
2: 2*135m*(3,2m-0,4m-0,25m)+2*11m*0,4m+13m*2m+3,6m*1,2m</t>
  </si>
  <si>
    <t>58261B</t>
  </si>
  <si>
    <t>KRYTY Z BETON DLAŽDIC SE ZÁMKEM BAREV RELIÉF TL 80MM DO LOŽE Z KAM</t>
  </si>
  <si>
    <t>dlaždice 200x200  
signální+varovný pás u CP</t>
  </si>
  <si>
    <t>1: Dle technické zprávy, výkresových příloh projektové dokumentace, TKP staveb státních drah a výkazů materiálu projektu a souhrnných částí dokumentace stavby. 
2: 2*0,8m+3,6m*0,4m</t>
  </si>
  <si>
    <t>DN 50  
průchod kabelu zídkou u nenístupní hrany 2. nástupiště</t>
  </si>
  <si>
    <t>1: Dle technické zprávy, výkresových příloh projektové dokumentace, TKP staveb státních drah a výkazů materiálu projektu a souhrnných částí dokumentace stavby. 
2: 1,2m</t>
  </si>
  <si>
    <t>DN 110   
průchod základy pro sloupky sděl. zař.</t>
  </si>
  <si>
    <t>1: Dle technické zprávy, výkresových příloh projektové dokumentace, TKP staveb státních drah a výkazů materiálu projektu a souhrnných částí dokumentace stavby. 
2: 8ks*1,6m</t>
  </si>
  <si>
    <t>917223</t>
  </si>
  <si>
    <t>SILNIČNÍ A CHODNÍKOVÉ OBRUBY Z BETONOVÝCH OBRUBNÍKŮ ŠÍŘ 100MM</t>
  </si>
  <si>
    <t>vč. lože</t>
  </si>
  <si>
    <t>1: Dle technické zprávy, výkresových příloh projektové dokumentace, TKP staveb státních drah a výkazů materiálu projektu a souhrnných částí dokumentace stavby. 
2: 110m+7m+135m-2*11,3m+2,2m+16,3m</t>
  </si>
  <si>
    <t>Položka zahrnuje:dodání a pokládku betonových obrubníků o rozměrech předepsaných zadávací dokumentací, betonové lože i boční betonovou opěrku.</t>
  </si>
  <si>
    <t>924110</t>
  </si>
  <si>
    <t>NÁSTUPIŠTĚ PROVIZORNÍ SYPANÉ ÚROVŇOVÉ JEDNOSTRANNÉ</t>
  </si>
  <si>
    <t>provizorní nástupiště u koleje č. 3 v SP 0 a 1</t>
  </si>
  <si>
    <t>1: Dle technické zprávy, výkresových příloh projektové dokumentace, TKP staveb státních drah a výkazů materiálu projektu a souhrnných částí dokumentace stavby. 
2: 130m</t>
  </si>
  <si>
    <t>1. Položka obsahuje: – zřízení sypaného nástupiště pro různé osové vzdálenosti koleje i pro různou výšku nad TK včetně dodání vhodného nového nebo vyzískaného materiálu dle odpovídajících vzorových listů a TKP – po skončení provizorního stavu odstranění sypaného nástupiště – naložení vybouraného materiálu na dopravní prostředek2. Položka neobsahuje: – odvoz vybouraného materiálu do skladu nebo na likvidaci – poplatky za likvidaci odpadů, nacení se položkami ze ssd 03. Způsob měření:Měří se vždy délka nástupní hrany nástupiště podél přilehlé koleje v metrech délkových, a to i u oboustranných nástupišť.</t>
  </si>
  <si>
    <t>924420</t>
  </si>
  <si>
    <t>NÁSTUPIŠTĚ L (H) BEZ KONZOLOVÝCH DESEK</t>
  </si>
  <si>
    <t>vč. dvou rohových dílů L/H  
vč. podlití cem. maltou, kotvení prefabrikátů k podkladu bet. výztuží prům. 20mm, kotvení prefabrikátů navzájem</t>
  </si>
  <si>
    <t>1: Dle technické zprávy, výkresových příloh projektové dokumentace, TKP staveb státních drah a výkazů materiálu projektu a souhrnných částí dokumentace stavby. 
2: 2*135m</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</si>
  <si>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ap.3. Způsob měření:Měří se vždy délka nástupní hrany nástupiště podél přilehlé koleje v metrech délkových, a to i u oboustranných nástupišť.</t>
  </si>
  <si>
    <t>924912</t>
  </si>
  <si>
    <t>NÁSTUPIŠTĚ - VAROVNÝ PÁS ŠÍŘKY 0,40 M Z DLAŽDIC S RELIEFNÍM POVRCHEM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</si>
  <si>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vrstvy2. Položka neobsahuje: – úpravu a hutnění podloží – podkladní a konstrukční vrstvy3. Způsob měření:Měří se metr délkový.</t>
  </si>
  <si>
    <t>924913</t>
  </si>
  <si>
    <t>NÁSTUPIŠTĚ - OPTICKÉ ZNAČENÍ NÁTĚREM ŠÍŘKY 0,15 M, ODSTÍN ŽLUTÁ 6200</t>
  </si>
  <si>
    <t>1. Položka obsahuje: – příprava a očištění podkladu – dodání a aplikace nátěrové hmoty2. Položka neobsahuje: X3. Způsob měření:Měří se metr délkový.</t>
  </si>
  <si>
    <t>924914</t>
  </si>
  <si>
    <t>NÁSTUPIŠTĚ - SIGNÁLNÍ PÁS Z DLAŽDIC S RELIÉFNÍM POVRCHEM</t>
  </si>
  <si>
    <t>barevně nekontrastní</t>
  </si>
  <si>
    <t>1: Dle technické zprávy, výkresových příloh projektové dokumentace, TKP staveb státních drah a výkazů materiálu projektu a souhrnných částí dokumentace stavby. 
2: 0,8m*(2*1,6m+2,0m)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</si>
  <si>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vrstvy2. Položka neobsahuje: – úpravu a hutnění podloží – podkladní a konstrukční vrstvy3. Způsob měření:Měří se plocha v metrech čtverečných.</t>
  </si>
  <si>
    <t>965511</t>
  </si>
  <si>
    <t>ROZEBRÁNÍ NÁSTUPIŠTĚ TYPU TISCHER</t>
  </si>
  <si>
    <t>nástupiště č.2</t>
  </si>
  <si>
    <t>1: Dle technické zprávy, výkresových příloh projektové dokumentace, TKP staveb státních drah a výkazů materiálu projektu a souhrnných částí dokumentace stavby. 
2: 2*205m</t>
  </si>
  <si>
    <t>1. Položka obsahuje: – rozebrání nástupiště do součástí včetně hrubého očištění – naložení vybouraného materiálu na dopravní prostředek – příplatky za ztížené podmínky při práci v kolejišti, např. za překážky na straně koleje apod.2. Položka neobsahuje: – rozebrání krytu a podkladních vrstev zpevněných ploch – zemní práce – odvoz vybouraného materiálu do skladu nebo na likvidaci – poplatky za likvidaci odpadů, nacení se položkami ze ssd 03. Způsob měření:Měří se vždy délka nástupní hrany nástupiště podél přilehlé koleje v metrech délkových, a to i u oboustranných nástupišť.</t>
  </si>
  <si>
    <t>965512</t>
  </si>
  <si>
    <t>ROZEBRÁNÍ NÁSTUPIŠTĚ TYPU TISCHER - ODVOZ (NA LIKVIDACI ODPADŮ NEBO JINÉ URČENÉ MÍSTO)</t>
  </si>
  <si>
    <t>V případě potřeby mohou být dílce použity pro SO 01-17-03 Hrana nákladiště.</t>
  </si>
  <si>
    <t>1: Dle technické zprávy, výkresových příloh projektové dokumentace, TKP staveb státních drah a výkazů materiálu projektu a souhrnných částí dokumentace stavby. 
2: 0,5t/m*2*205m*5km</t>
  </si>
  <si>
    <t xml:space="preserve">  SO 01-16-03</t>
  </si>
  <si>
    <t>Úpravy odvodnění</t>
  </si>
  <si>
    <t>SO 01-16-03</t>
  </si>
  <si>
    <t>111201101R00</t>
  </si>
  <si>
    <t>Odstranění křovin i s kořeny na ploše do 1000 m2</t>
  </si>
  <si>
    <t>115101201R00</t>
  </si>
  <si>
    <t>Čerpání vody na výšku do 10 m, přítok do 500 l/min</t>
  </si>
  <si>
    <t>h</t>
  </si>
  <si>
    <t>121101103R00</t>
  </si>
  <si>
    <t>Sejmutí ornice s přemístěním přes 100 do 250 m</t>
  </si>
  <si>
    <t>131201202R00</t>
  </si>
  <si>
    <t>Hloubení zapažených jam v hor.3 do 1000 m3</t>
  </si>
  <si>
    <t>151827161RA0</t>
  </si>
  <si>
    <t>Záporové pažení dočasné, hor.3, HEB 160, hl.do 5 m</t>
  </si>
  <si>
    <t>161101103R00</t>
  </si>
  <si>
    <t>Svislé přemístění výkopku z hor.1-4 do 6,0 m</t>
  </si>
  <si>
    <t>174100010RAC</t>
  </si>
  <si>
    <t>Zásyp jam, rýh a šachet sypaninou, dovoz sypaniny ze vzdálenosti 1 km</t>
  </si>
  <si>
    <t>174101101R00</t>
  </si>
  <si>
    <t>Zásyp jam, rýh, šachet se zhutněním</t>
  </si>
  <si>
    <t>43,89m3*2,0</t>
  </si>
  <si>
    <t>Základy,zvláštní zakládání</t>
  </si>
  <si>
    <t>13442220R</t>
  </si>
  <si>
    <t>Štětovnice Larsen jakost S 240 GP  č.III n</t>
  </si>
  <si>
    <t>233942212R00</t>
  </si>
  <si>
    <t>Ocelové štětovnice nasaz., řez. příčné, zaberaněné</t>
  </si>
  <si>
    <t>271570010RA0</t>
  </si>
  <si>
    <t>Polštář hutněný pod základy</t>
  </si>
  <si>
    <t>273320160RAA</t>
  </si>
  <si>
    <t>Základová deska ŽB z betonu C 30/37, vč.bednění, výztuž 90 kg/m3</t>
  </si>
  <si>
    <t>311320052RAC</t>
  </si>
  <si>
    <t>Zdi nadzákladové ŽB z betonu C 30/37, tl. 30 cm, oboustranné bednění, výztuž 150 kg/m3</t>
  </si>
  <si>
    <t>451573111R00</t>
  </si>
  <si>
    <t>Lože pod OLK ze štěrkopísku do 63 mm</t>
  </si>
  <si>
    <t>452311171R00</t>
  </si>
  <si>
    <t>Desky podkladní pod potrubí z betonu C 30/37</t>
  </si>
  <si>
    <t>452351101R00</t>
  </si>
  <si>
    <t>Bednění desek nebo sedlových loží pod potrubí</t>
  </si>
  <si>
    <t>Izolace proti vodě</t>
  </si>
  <si>
    <t>711141559RZ1</t>
  </si>
  <si>
    <t>Izolace proti vlhk. vodorovná pásy přitavením, 1 vrstva - včetně dodávky Bitubitagit S 35</t>
  </si>
  <si>
    <t>59224349R</t>
  </si>
  <si>
    <t>Prstenec vyrovnávací šachetní TBW-Q.1 63/12</t>
  </si>
  <si>
    <t>59224353.AR</t>
  </si>
  <si>
    <t>Konus šachetní TBR-Q.1 100-63/58/12 KPS</t>
  </si>
  <si>
    <t>59224359.AR</t>
  </si>
  <si>
    <t>Skruž šachetní TBS-Q.1 100/50/12</t>
  </si>
  <si>
    <t>59224362.AR</t>
  </si>
  <si>
    <t>Skruž šachetní TBS-Q.1 100/100/12</t>
  </si>
  <si>
    <t>59224373.AR</t>
  </si>
  <si>
    <t>Těsnění elastom pro šach díly EMT - DN 1000</t>
  </si>
  <si>
    <t>894302162R00</t>
  </si>
  <si>
    <t>Strop šachet z železobetonu V 4 - C 25/30</t>
  </si>
  <si>
    <t>894421111R00</t>
  </si>
  <si>
    <t>Osazení betonových dílců šachet do 0,5 t</t>
  </si>
  <si>
    <t>894421112RT1</t>
  </si>
  <si>
    <t>Osazení betonových dílců šachet do 1,4 t, skruže rovné, na kroužek, do 1,4 t</t>
  </si>
  <si>
    <t>894422111RT1</t>
  </si>
  <si>
    <t>Osazení betonových dílců šachet, skruže přechodové, na kroužek</t>
  </si>
  <si>
    <t>894601111R00</t>
  </si>
  <si>
    <t>Výztuž stropu šachet z betonářské oceli 10 216(E)</t>
  </si>
  <si>
    <t>899102111RT2</t>
  </si>
  <si>
    <t>Osazení poklopu s rámem do 100 kg, včetně dodávky poklopu lit. s rámem 600 x 600</t>
  </si>
  <si>
    <t>Předb. cena</t>
  </si>
  <si>
    <t>OLK</t>
  </si>
  <si>
    <t>Předběžná cena</t>
  </si>
  <si>
    <t>Montáž odlučovačů lehkých kapalin</t>
  </si>
  <si>
    <t>Staveništní přesun hmot</t>
  </si>
  <si>
    <t>998276101R00</t>
  </si>
  <si>
    <t>Přesun hmot, trubní vedení plastová, otevř. výkop</t>
  </si>
  <si>
    <t xml:space="preserve">  SO 01-17-01</t>
  </si>
  <si>
    <t>Železniční svršek</t>
  </si>
  <si>
    <t>SO 01-17-01</t>
  </si>
  <si>
    <t>vč. starých námezníků, Položku NENACEŇOVAT v rámci výběrového řízení na zhotovení stavby, viz SO 90-90</t>
  </si>
  <si>
    <t>1: Dle technické zprávy, výkresových příloh projektové dokumentace, TKP staveb státních drah a výkazů materiálu projektu a souhrnných částí dokumentace stavby. 
2: 24ks*0,056t+47,35m3*2,4t/m3</t>
  </si>
  <si>
    <t>POPLATKY ZA LIKVIDACŮ ODPADŮ NEKONTAMINOVANÝCH VČETNĚ DOPRAVY NA SKLÁDKU A VEŠKERÉ MANIPULACE - 17 05 08 ŠTĚRK Z KOLEJIŠTĚ (ODPAD PO RECYKLACI)</t>
  </si>
  <si>
    <t>Celkové množství -nebezpečné (z výhybek) -recyklace na KL., Položku NENACEŇOVAT v rámci výběrového řízení na zhotovení stavby, viz SO 90-90</t>
  </si>
  <si>
    <t>1: Dle technické zprávy, výkresových příloh projektové dokumentace, TKP staveb státních drah a výkazů materiálu projektu a souhrnných částí dokumentace stavby. 
2: (3598,2m3-(20ks*15m3)-870m3)*2,1t/m3</t>
  </si>
  <si>
    <t>R015210</t>
  </si>
  <si>
    <t>POPLATKY ZA LIKVIDACŮ ODPADŮ NEKONTAMINOVANÝCH VČETNĚ DOPRAVY NA SKLÁDKU A VEŠKERÉ MANIPULACE - 17 04 05 ŽELEZNÝ ŠROT</t>
  </si>
  <si>
    <t>kolejnice+podkladnice+ocelové pražce+70% výhybkových ocelových pražců+70% kovových součástí z výhybek, Položku NENACEŇOVAT</t>
  </si>
  <si>
    <t>1: Dle technické zprávy, výkresových příloh projektové dokumentace, TKP staveb státních drah a výkazů materiálu projektu a souhrnných částí dokumentace stavby. 
2: 177,68t+(35+907+219+356)*2*0,02t+1116ks*0,1t+0,7*5,1t+0,7*(33,5t+5,8t)</t>
  </si>
  <si>
    <t>POPLATKY ZA LIKVIDACŮ ODPADŮ NEKONTAMINOVANÝCH VČETNĚ DOPRAVY NA SKLÁDKU A VEŠKERÉ MANIPULACE - 17 01 01 ŽELEZNIČNÍ PRAŽCE BETONOVÉ</t>
  </si>
  <si>
    <t>1: Dle technické zprávy, výkresových příloh projektové dokumentace, TKP staveb státních drah a výkazů materiálu projektu a souhrnných částí dokumentace stavby. 
2: (219ks+356ks)*0,27t</t>
  </si>
  <si>
    <t>R015250</t>
  </si>
  <si>
    <t>POPLATKY ZA LIKVIDACŮ ODPADŮ NEKONTAMINOVANÝCH VČETNĚ DOPRAVY NA SKLÁDKU A VEŠKERÉ MANIPULACE - 17 02 03 POLYETYLÉNOVÉ PODLOŽKY (ŽEL. SVRŠEK)</t>
  </si>
  <si>
    <t>Zpod dřevěných+betonových pražců, Položku NENACEŇOVAT v rámci výběrového řízení na zhotovení stavby, viz SO 90-90</t>
  </si>
  <si>
    <t>1: Dle technické zprávy, výkresových příloh projektové dokumentace, TKP staveb státních drah a výkazů materiálu projektu a souhrnných částí dokumentace stavby. 
2: 0,09kg*2ks*(35ks+907ks+219ks+356ks)/1000</t>
  </si>
  <si>
    <t>R015260</t>
  </si>
  <si>
    <t>POPLATKY ZA LIKVIDACŮ ODPADŮ NEKONTAMINOVANÝCH VČETNĚ DOPRAVY NA SKLÁDKU A VEŠKERÉ MANIPULACE - 07 02 99 PRYŽOVÉ PODLOŽKY (ŽEL. SVRŠEK)</t>
  </si>
  <si>
    <t>Zpod dřevěných+betonových+ocelových pražců, Položku NENACEŇOVAT v rámci výběrového řízení na zhotovení stavby, viz SO 90-90</t>
  </si>
  <si>
    <t>1: Dle technické zprávy, výkresových příloh projektové dokumentace, TKP staveb státních drah a výkazů materiálu projektu a souhrnných částí dokumentace stavby. 
2: 0,193ks*2ks*(35ks+907ks+219ks+356ks+67ks+1116ks)/1000</t>
  </si>
  <si>
    <t>Zpod výměnových částí výhybek. 15m3 na 1 výměnu, Položku NENACEŇOVAT v rámci výběrového řízení na zhotovení stavby, viz SO 90-90</t>
  </si>
  <si>
    <t>1: Dle technické zprávy, výkresových příloh projektové dokumentace, TKP staveb státních drah a výkazů materiálu projektu a souhrnných částí dokumentace stavby. 
2: (12ks*15m3+2ks*4*15m3)*2,1t/m3</t>
  </si>
  <si>
    <t>jednotlivá výměna+rušená kolej+výhybkové pražce, Položku NENACEŇOVAT v rámci výběrového řízení na zhotovení stavby, viz SO 90-90</t>
  </si>
  <si>
    <t>1: Dle technické zprávy, výkresových příloh projektové dokumentace, TKP staveb státních drah a výkazů materiálu projektu a souhrnných částí dokumentace stavby. 
2: (35ks+907ks)*0,08t+(194ks*0,11t+113ks*0,125t+105ks*0,145t)</t>
  </si>
  <si>
    <t>R015540</t>
  </si>
  <si>
    <t>POPLATKY ZA LIKVIDACŮ ODPADŮ NEBEZPEČNÝCH VČETNĚ DOPRAVY NA SKLÁDKU A VEŠKERÉ MANIPULACE - VÝHYBKY ZNEČIŠTĚNÉ MAZADLY</t>
  </si>
  <si>
    <t>30% ocelových výhybkových pražců+30% kovových částí výhybek, Položku NENACEŇOVAT v rámci výběrového řízení na zhotovení stavby, viz SO 90-90</t>
  </si>
  <si>
    <t>1: Dle technické zprávy, výkresových příloh projektové dokumentace, TKP staveb státních drah a výkazů materiálu projektu a souhrnných částí dokumentace stavby. 
2: 0,3*5,1t+0,3*(33,5t+5,8t)</t>
  </si>
  <si>
    <t>R02811</t>
  </si>
  <si>
    <t>OVĚŘENÍ VLASTNOSTÍ RECYKLOVANÉHO KAMENIVA</t>
  </si>
  <si>
    <t>1: Dle technické zprávy, výkresových příloh projektové dokumentace, TKP staveb státních drah a výkazů materiálu projektu a souhrnných částí dokumentace stavby. 
2: 4kpl</t>
  </si>
  <si>
    <t>R02950</t>
  </si>
  <si>
    <t>KONTROLA PROSTOROVÉ PRŮCHODNOSTI</t>
  </si>
  <si>
    <t>1: Dle technické zprávy, výkresových příloh projektové dokumentace, TKP staveb státních drah a výkazů materiálu projektu a souhrnných částí dokumentace stavby. 
2: 2,822km</t>
  </si>
  <si>
    <t>R029511</t>
  </si>
  <si>
    <t>KONTROLA GPK MĚŘÍCÍM VOZEM</t>
  </si>
  <si>
    <t>R05863</t>
  </si>
  <si>
    <t>KOLEJ PŘECHODOVÁ 49 E1 / R 65 DÉLKY 10 M NA BETONOVÝCH PRAŽCÍCH dl. 2,4 m S PRUŽNÝM UPEVNĚNÍM-NOVÝCH / SB8 UŽITÝCH; ROZD. "C", BEZSTYKOVÁ</t>
  </si>
  <si>
    <t>dodávka materiálu železničního svršku dle požadavků Technických kvalitativních podmínek staveb SŽDC, případně dle požadavků Zvláštních technických kvalitativních podmínek konkrétní stavby</t>
  </si>
  <si>
    <t>11315</t>
  </si>
  <si>
    <t>ODSTRANĚNÍ KRYTU ZPEVNĚNÝCH PLOCH Z BETONU</t>
  </si>
  <si>
    <t>1: Dle technické zprávy, výkresových příloh projektové dokumentace, TKP staveb státních drah a výkazů materiálu projektu a souhrnných částí dokumentace stavby. 
2: 50m3</t>
  </si>
  <si>
    <t>11315B</t>
  </si>
  <si>
    <t>ODSTRANĚNÍ KRYTU ZPEVNĚNÝCH PLOCH Z BETONU - DOPRAVA</t>
  </si>
  <si>
    <t>1: Dle technické zprávy, výkresových příloh projektové dokumentace, TKP staveb státních drah a výkazů materiálu projektu a souhrnných částí dokumentace stavby. 
2: 25km*50m3*2,3t/m3</t>
  </si>
  <si>
    <t>512550</t>
  </si>
  <si>
    <t>KOLEJOVÉ LOŽE - ZŘÍZENÍ Z KAMENIVA HRUBÉHO DRCENÉHO (ŠTĚRK)</t>
  </si>
  <si>
    <t>Potřebné kolejové lože mínus získané recyklací</t>
  </si>
  <si>
    <t>1: Dle technické zprávy, výkresových příloh projektové dokumentace, TKP staveb státních drah a výkazů materiálu projektu a souhrnných částí dokumentace stavby. 
2: 4745m3-(0,3*(2285m2*0,58m+5258m2*0,3m))</t>
  </si>
  <si>
    <t>1. Položka obsahuje: – dodávku, dopravu a uložení kameniva předepsané specifikace a frakce v požadované míře zhutnění2. Položka neobsahuje: X3. Způsob měření:Měří se objem kolejového lože v projektovaném profilu.</t>
  </si>
  <si>
    <t>513550</t>
  </si>
  <si>
    <t>KOLEJOVÉ LOŽE - DOPLNĚNÍ Z KAMENIVA HRUBÉHO DRCENÉHO (ŠTĚRK)</t>
  </si>
  <si>
    <t>1: Dle technické zprávy, výkresových příloh projektové dokumentace, TKP staveb státních drah a výkazů materiálu projektu a souhrnných částí dokumentace stavby. 
2: (34+20+332+244+24+54+54)m*0,25m2</t>
  </si>
  <si>
    <t>528152</t>
  </si>
  <si>
    <t>KOLEJ 49 E1, ROZD. "C", BEZSTYKOVÁ, PR. BET. BEZPODKLADNICOVÝ, UP. PRUŽNÉ</t>
  </si>
  <si>
    <t>kolej na pražcích délky 2,4m + na pražcích délky 2,6m</t>
  </si>
  <si>
    <t>1: Dle technické zprávy, výkresových příloh projektové dokumentace, TKP staveb státních drah a výkazů materiálu projektu a souhrnných částí dokumentace stavby. 
2: 684m+9m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</si>
  <si>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</si>
  <si>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528372</t>
  </si>
  <si>
    <t>KOLEJ 49 E1, ROZD. "U", BEZSTYKOVÁ, PR. BET. VÝHYBKOVÝ KRÁTKÝ, UP. PRUŽNÉ</t>
  </si>
  <si>
    <t>1: Dle technické zprávy, výkresových příloh projektové dokumentace, TKP staveb státních drah a výkazů materiálu projektu a souhrnných částí dokumentace stavby. 
2: 42m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</si>
  <si>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</si>
  <si>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528392</t>
  </si>
  <si>
    <t>KOLEJ 49 E1, ROZD. "U", BEZSTYKOVÁ, PR. BET. VÝHYBKOVÝ DLOUHÝ, UP. PRUŽNÉ</t>
  </si>
  <si>
    <t>Pražce délky 2,6 m + společné pražce za výhybkami. Upevnění KS</t>
  </si>
  <si>
    <t>1: Dle technické zprávy, výkresových příloh projektové dokumentace, TKP staveb státních drah a výkazů materiálu projektu a souhrnných částí dokumentace stavby. 
2: 56m+75m</t>
  </si>
  <si>
    <t>529352</t>
  </si>
  <si>
    <t>KOLEJ 49 E1 DLOUHÉ PASY, ROZD. "U", BEZSTYKOVÁ, PR. BET. BEZPODKLADNICOVÝ, UP. PRUŽNÉ</t>
  </si>
  <si>
    <t>kolej č. 1</t>
  </si>
  <si>
    <t>1: Dle technické zprávy, výkresových příloh projektové dokumentace, TKP staveb státních drah a výkazů materiálu projektu a souhrnných částí dokumentace stavby. 
2: 301m</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</si>
  <si>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dopravu dlouhých kolejnicových pasů na místo určení – následnou výměnu inventárních kolejnic dlouhými kolejnicovými pasy pomocí vhodného zařízení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</si>
  <si>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52A141</t>
  </si>
  <si>
    <t>KOLEJ 49 E1 REGENEROVANÁ, ROZD. "C", BEZSTYKOVÁ, PR. BET. PODKLADNICOVÝ UŽITÝ, UP. TUHÉ</t>
  </si>
  <si>
    <t>1: Dle technické zprávy, výkresových příloh projektové dokumentace, TKP staveb státních drah a výkazů materiálu projektu a souhrnných částí dokumentace stavby. 
2: 121m</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</si>
  <si>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</si>
  <si>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52A352</t>
  </si>
  <si>
    <t>KOLEJ 49 E1 REGENEROVANÁ, ROZD. "U", BEZSTYKOVÁ, PR. BET. BEZPODKLADNICOVÝ, UP. PRUŽNÉ</t>
  </si>
  <si>
    <t>1: Dle technické zprávy, výkresových příloh projektové dokumentace, TKP staveb státních drah a výkazů materiálu projektu a souhrnných částí dokumentace stavby. 
2: 14m</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</si>
  <si>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rekonstrukcích2. Položka neobsahuje: – zřízení kolejového lože – svařování kolejnic do bezstykové koleje – broušení koleje – případnou dodávku a montáž pražcových kotev – následnou úpravu směrového a výškového uspořádání koleje3. Způsob měření:Měří se délka koleje ve smyslu ČSN 73 6360, tj. v ose koleje.</t>
  </si>
  <si>
    <t>52D141</t>
  </si>
  <si>
    <t>KOLEJ R 65 REGENEROVANÁ, ROZD. "C", BEZSTYKOVÁ, PR. BET. PODKLADNICOVÝ UŽITÝ, UP. TUHÉ</t>
  </si>
  <si>
    <t>1: Dle technické zprávy, výkresových příloh projektové dokumentace, TKP staveb státních drah a výkazů materiálu projektu a souhrnných částí dokumentace stavby. 
2: 115m</t>
  </si>
  <si>
    <t>533243</t>
  </si>
  <si>
    <t>J 49 1:7,5-190, PR. BET., UP. PRUŽNÉ</t>
  </si>
  <si>
    <t>Výhybky č. 3,4 a 7. Jde o transformované výhybky prvního typu 1:7,5-190-I</t>
  </si>
  <si>
    <t>1: Dle technické zprávy, výkresových příloh projektové dokumentace, TKP staveb státních drah a výkazů materiálu projektu a souhrnných částí dokumentace stavby. 
2: 3ks</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</si>
  <si>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měření:Kusem se rozumí kompletní výhybka nebo výhybková konstrukce.</t>
  </si>
  <si>
    <t>533253</t>
  </si>
  <si>
    <t>J 49 1:9-190, PR. BET., UP. PRUŽNÉ</t>
  </si>
  <si>
    <t>Výhybky č. 5 a 8.</t>
  </si>
  <si>
    <t>533273</t>
  </si>
  <si>
    <t>J 49 1:9-300, PR. BET., UP. PRUŽNÉ</t>
  </si>
  <si>
    <t>Jedná se o výhybky č. 1 a 2</t>
  </si>
  <si>
    <t>533293</t>
  </si>
  <si>
    <t>J 49 1:11-300, PR. BET., UP. PRUŽNÉ</t>
  </si>
  <si>
    <t>Výhybka č. 9.</t>
  </si>
  <si>
    <t>5332C3</t>
  </si>
  <si>
    <t>J 49 1:12-500, PR. BET., UP. PRUŽNÉ</t>
  </si>
  <si>
    <t>Výhybka č. 10. Jedná se o výhybku prvního typu 1:12-500-I</t>
  </si>
  <si>
    <t>536293</t>
  </si>
  <si>
    <t>C (B) 49 1:11-300, PR. BET., UP. PRUŽNÉ</t>
  </si>
  <si>
    <t>Výhybková konstrukce č. 6a/b</t>
  </si>
  <si>
    <t>539101</t>
  </si>
  <si>
    <t>ZVLÁŠTNÍ VYBAVENÍ VÝHYBEK, PRAŽCE ŽLABOVÉ, SESTAVA 1 KS</t>
  </si>
  <si>
    <t>Výhybky č. 1, 2, 9.</t>
  </si>
  <si>
    <t>1: Dle technické zprávy, výkresových příloh projektové dokumentace, TKP staveb státních drah a výkazů materiálu projektu a souhrnných částí dokumentace stavby. 
2: 3kpl</t>
  </si>
  <si>
    <t>(Položka je příplatkovou k položkám výhybek a nelze ji použít samostatně.)1. Položka obsahuje: – žlabové provedení výhybkových pražců včetně veškerých nákladů s tímto spojených2. Položka neobsahuje: – stavěcí a přestavné zařízení včetně táhel3. Způsob měření:Udává se počet sad, které se skládají z předepsaných dílů, jež tvoří požadovaný celek.</t>
  </si>
  <si>
    <t>539102</t>
  </si>
  <si>
    <t>ZVLÁŠTNÍ VYBAVENÍ VÝHYBEK, PRAŽCE ŽLABOVÉ, SESTAVA 2 KS</t>
  </si>
  <si>
    <t>Výhybka č. 6a/b</t>
  </si>
  <si>
    <t>1: Dle technické zprávy, výkresových příloh projektové dokumentace, TKP staveb státních drah a výkazů materiálu projektu a souhrnných částí dokumentace stavby. 
2: 2kpl</t>
  </si>
  <si>
    <t>539324</t>
  </si>
  <si>
    <t>ZVLÁŠTNÍ VYBAVENÍ VÝHYBEK, TEPELNĚ OPRACOVANÝ JAZYK S OPORNICÍ 49 E1 PRO TVAR 1:7,5-190</t>
  </si>
  <si>
    <t>Výhybky č. 4 a 7.</t>
  </si>
  <si>
    <t>(Položka je příplatkovou k položkám výhybek a nelze ji použít samostatně.)1. Položka obsahuje: – tepelné opracování jazyka a opornice ve výrobním závodě výhybkové konstrukce včetně veškerých nákladů s tímto spojených2. Položka neobsahuje: X3. Způsob měření:Udává se počet sad, které se skládají z předepsaných dílů, jež tvoří požadovaný celek.</t>
  </si>
  <si>
    <t>539327</t>
  </si>
  <si>
    <t>ZVLÁŠTNÍ VYBAVENÍ VÝHYBEK, TEPELNĚ OPRACOVANÝ JAZYK S OPORNICÍ 49 E1 PRO TVAR 1:9-300</t>
  </si>
  <si>
    <t>Výhybka č. 1</t>
  </si>
  <si>
    <t>53932C</t>
  </si>
  <si>
    <t>ZVLÁŠTNÍ VYBAVENÍ VÝHYBEK, TEPELNĚ OPRACOVANÝ JAZYK S OPORNICÍ 49 E1 PRO TVAR 1:12-500</t>
  </si>
  <si>
    <t>Výhybka č. 10</t>
  </si>
  <si>
    <t>539404</t>
  </si>
  <si>
    <t>ZVLÁŠTNÍ VYBAVENÍ VÝHYBEK, VÁLEČKOVÉ STOLIČKY NADZVEDÁVACÍ (BEZ ROZLIŠENÍ PROFILU KOLEJNIC) PRO TVAR 1:7,5-190</t>
  </si>
  <si>
    <t>Výhybky č. 3, 4, 7.</t>
  </si>
  <si>
    <t>1. Položka obsahuje: – dodání a montáž počtu a typu válečkových stoliček odpovídající dané výhybkové konstrukci dle platných předpisů SŽDC2. Položka neobsahuje: X3. Způsob měření:Udává se počet sad, které se skládají z předepsaných dílů, jež tvoří požadovaný celek.</t>
  </si>
  <si>
    <t>539405</t>
  </si>
  <si>
    <t>ZVLÁŠTNÍ VYBAVENÍ VÝHYBEK, VÁLEČKOVÉ STOLIČKY NADZVEDÁVACÍ (BEZ ROZLIŠENÍ PROFILU KOLEJNIC) PRO TVAR 1:9-190</t>
  </si>
  <si>
    <t>539407</t>
  </si>
  <si>
    <t>ZVLÁŠTNÍ VYBAVENÍ VÝHYBEK, VÁLEČKOVÉ STOLIČKY NADZVEDÁVACÍ (BEZ ROZLIŠENÍ PROFILU KOLEJNIC) PRO TVAR 1:9-300</t>
  </si>
  <si>
    <t>Výhybka č. 1 a 2</t>
  </si>
  <si>
    <t>539409</t>
  </si>
  <si>
    <t>ZVLÁŠTNÍ VYBAVENÍ VÝHYBEK, VÁLEČKOVÉ STOLIČKY NADZVEDÁVACÍ (BEZ ROZLIŠENÍ PROFILU KOLEJNIC) PRO TVAR 1:11-300</t>
  </si>
  <si>
    <t>Výhybky č. 6 a/b, 9</t>
  </si>
  <si>
    <t>1: Dle technické zprávy, výkresových příloh projektové dokumentace, TKP staveb státních drah a výkazů materiálu projektu a souhrnných částí dokumentace stavby. 
2: 2kpl + 1kpl</t>
  </si>
  <si>
    <t>53940C</t>
  </si>
  <si>
    <t>ZVLÁŠTNÍ VYBAVENÍ VÝHYBEK, VÁLEČKOVÉ STOLIČKY NADZVEDÁVACÍ (BEZ ROZLIŠENÍ PROFILU KOLEJNIC) PRO TVAR 1:12-500</t>
  </si>
  <si>
    <t>1: Dle technické zprávy, výkresových příloh projektové dokumentace, TKP staveb státních drah a výkazů materiálu projektu a souhrnných částí dokumentace stavby. 
2: 1kpl</t>
  </si>
  <si>
    <t>539540</t>
  </si>
  <si>
    <t>ZVLÁŠTNÍ VYBAVENÍ VÝHYBEK, ČELISŤOVÝ ZÁVĚR</t>
  </si>
  <si>
    <t>1: Dle technické zprávy, výkresových příloh projektové dokumentace, TKP staveb státních drah a výkazů materiálu projektu a souhrnných částí dokumentace stavby. 
2: 8*1ks+2ks+4ks</t>
  </si>
  <si>
    <t>1. Položka obsahuje: – dodání a montáž čelisťového závěru2. Položka neobsahuje: X3. Způsob měření:Udává se počet kusů kompletní konstrukce nebo práce.</t>
  </si>
  <si>
    <t>542111</t>
  </si>
  <si>
    <t>SMĚROVÉ A VÝŠKOVÉ VYROVNÁNÍ KOLEJE NA PRAŽCÍCH DŘEVĚNÝCH DO 0,05 M</t>
  </si>
  <si>
    <t>kolej č. 2a + 2b</t>
  </si>
  <si>
    <t>1: Dle technické zprávy, výkresových příloh projektové dokumentace, TKP staveb státních drah a výkazů materiálu projektu a souhrnných částí dokumentace stavby. 
2: 2*(34+20)m</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</si>
  <si>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apod.2. Položka neobsahuje: – případné doplnění štěrkového lože3. Způsob měření:Měří se délka koleje ve smyslu ČSN 73 6360, tj. v ose koleje.</t>
  </si>
  <si>
    <t>542121</t>
  </si>
  <si>
    <t>SMĚROVÉ A VÝŠKOVÉ VYROVNÁNÍ KOLEJE NA PRAŽCÍCH BETONOVÝCH DO 0,05 M</t>
  </si>
  <si>
    <t>kolej č. 1+7</t>
  </si>
  <si>
    <t>1: Dle technické zprávy, výkresových příloh projektové dokumentace, TKP staveb státních drah a výkazů materiálu projektu a souhrnných částí dokumentace stavby. 
2: 2*((332+244)+24)m</t>
  </si>
  <si>
    <t>542211</t>
  </si>
  <si>
    <t>SMĚROVÉ A VÝŠKOVÉ VYROVNÁNÍ VÝHYBKOVÉ KONSTRUKCE NA PRAŽCÍCH DŘEVĚNÝCH DO 0,05 M</t>
  </si>
  <si>
    <t>2*podbíjení výhybek T1 a T2</t>
  </si>
  <si>
    <t>1: Dle technické zprávy, výkresových příloh projektové dokumentace, TKP staveb státních drah a výkazů materiálu projektu a souhrnných částí dokumentace stavby. 
2: 2*2*54m</t>
  </si>
  <si>
    <t>543211</t>
  </si>
  <si>
    <t>VÝMĚNA JEDNOTLIVÉHO PRAŽCE DŘEVĚNÉHO, UPEVNĚNÍ TUHÉ</t>
  </si>
  <si>
    <t>1: Dle technické zprávy, výkresových příloh projektové dokumentace, TKP staveb státních drah a výkazů materiálu projektu a souhrnných částí dokumentace stavby. 
2: 35ks</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</si>
  <si>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ap.2. Položka neobsahuje: – poplatek za likvidaci odpadů (nacení se dle SSD 0)3. Způsob měření:Udává se počet kusů kompletní konstrukce nebo práce.</t>
  </si>
  <si>
    <t>543231</t>
  </si>
  <si>
    <t>VÝMĚNA JEDNOTLIVÉHO PRAŽCE BETONOVÉHO PODKLADNICOVÉHO, UPEVNĚNÍ TUHÉ</t>
  </si>
  <si>
    <t>1: Dle technické zprávy, výkresových příloh projektové dokumentace, TKP staveb státních drah a výkazů materiálu projektu a souhrnných částí dokumentace stavby. 
2: 219ks</t>
  </si>
  <si>
    <t>543331</t>
  </si>
  <si>
    <t>VÝMĚNA KOLEJNICE 49 E1 JEDNOTLIVĚ</t>
  </si>
  <si>
    <t>kolej č. 1 před ZV10 + před ZV1 + mezi výh. 6 a/b a T1</t>
  </si>
  <si>
    <t>1: Dle technické zprávy, výkresových příloh projektové dokumentace, TKP staveb státních drah a výkazů materiálu projektu a souhrnných částí dokumentace stavby. 
2: 2*(25m+24m+7,5 m)</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</si>
  <si>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ap.2. Položka neobsahuje: X3. Způsob měření:Měří se délka kolejnice v metech délkových.</t>
  </si>
  <si>
    <t>543412</t>
  </si>
  <si>
    <t>VÝMĚNA UPEVNĚNÍ (ŠROUBŮ, SPON, SVĚREK, KROUŽKŮ) PRUŽNÉHO</t>
  </si>
  <si>
    <t>PÁR</t>
  </si>
  <si>
    <t>Náhrada tuhého upevnění na užitých pražcích v koleji č. 4, 7</t>
  </si>
  <si>
    <t>1: Dle technické zprávy, výkresových příloh projektové dokumentace, TKP staveb státních drah a výkazů materiálu projektu a souhrnných částí dokumentace stavby. 
2: 74ks+75ks</t>
  </si>
  <si>
    <t>1. Položka obsahuje: – dodávku a uložení vyměňovaného materiálu, ať nového, regenerovaného nebo vyzískaného – případné doplnění ostatního drobného kolejiva – naložení a odvoz demontovaného materiálu do skladu nebo na likvidaci – příplatky za ztížené podmínky při práci v koleji, např. překážky po stranách koleje, práci v tunelu ap.2. Položka neobsahuje: X3. Způsob měření:Udává se vždy pár, tj. po dvou kusech úložných ploch kolejnice na každém pražci.</t>
  </si>
  <si>
    <t>545111</t>
  </si>
  <si>
    <t>SVAR KOLEJNIC (STEJNÉHO TVARU) 60 E2, R 65 JEDNOTLIVĚ</t>
  </si>
  <si>
    <t>1: Dle technické zprávy, výkresových příloh projektové dokumentace, TKP staveb státních drah a výkazů materiálu projektu a souhrnných částí dokumentace stavby. 
2: 7*2ks</t>
  </si>
  <si>
    <t>Jednotlivým svarem se rozumí svar, který splňuje některé z následujících kriterií:–  počet svarů v jednom objektu je menší než 20 ks–  při vevařování lepených izolovaných styků a dilatačních zařízení do kolejí–  závěrný svar při zřizování bezstykové koleje ve smyslu předpisu S3/2Svar, který nesplňuje ani jedno z výše uvedených kriterií, je svar průběžný1.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ap.2. Položka neobsahuje: – případné řezání koleje3. Způsob měření:Udává se počet kusů kompletní konstrukce nebo práce.</t>
  </si>
  <si>
    <t>545121</t>
  </si>
  <si>
    <t>SVAR KOLEJNIC (STEJNÉHO TVARU) 49 E1, T JEDNOTLIVĚ</t>
  </si>
  <si>
    <t>Svary ve výhybkách + ostatní</t>
  </si>
  <si>
    <t>1: Dle technické zprávy, výkresových příloh projektové dokumentace, TKP staveb státních drah a výkazů materiálu projektu a souhrnných částí dokumentace stavby. 
2: 154ks+(2*54)ks</t>
  </si>
  <si>
    <t>549210</t>
  </si>
  <si>
    <t>PRAŽCOVÁ KOTVA V NOVĚ ZŘIZOVANÉ KOLEJI</t>
  </si>
  <si>
    <t>1: Dle technické zprávy, výkresových příloh projektové dokumentace, TKP staveb státních drah a výkazů materiálu projektu a souhrnných částí dokumentace stavby. 
2: 17+4+13</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</si>
  <si>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</si>
  <si>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549220</t>
  </si>
  <si>
    <t>PRAŽCOVÁ KOTVA VE STÁVAJÍCÍ KOLEJI</t>
  </si>
  <si>
    <t>oblouk směrem na Bystřici, jen doplnění</t>
  </si>
  <si>
    <t>1: Dle technické zprávy, výkresových příloh projektové dokumentace, TKP staveb státních drah a výkazů materiálu projektu a souhrnných částí dokumentace stavby. 
2: (6+25+34)-60ks</t>
  </si>
  <si>
    <t>1. Položka obsahuje: – dodávku a montáž pražcové kotvy –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</si>
  <si>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549311</t>
  </si>
  <si>
    <t>ZRUŠENÍ A ZNOVUZŘÍZENÍ BEZSTYKOVÉ KOLEJE NA NEDEMONTOVANÝCH ÚSECÍCH V KOLEJI</t>
  </si>
  <si>
    <t>kolej č.1 (úsek se směrovou a výškovou úpravou)</t>
  </si>
  <si>
    <t>1: Dle technické zprávy, výkresových příloh projektové dokumentace, TKP staveb státních drah a výkazů materiálu projektu a souhrnných částí dokumentace stavby. 
2: 332m+244m</t>
  </si>
  <si>
    <t>1. Položka obsahuje: – povolení upevňovadel,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</si>
  <si>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R512550</t>
  </si>
  <si>
    <t>ZŘÍZENÍ DRÁŽNÍCH STEZEK Z DRTI TL. PŘES 50 mm</t>
  </si>
  <si>
    <t>1: Dle technické zprávy, výkresových příloh projektové dokumentace, TKP staveb státních drah a výkazů materiálu projektu a souhrnných částí dokumentace stavby. 
2: 3288m2</t>
  </si>
  <si>
    <t>R512560</t>
  </si>
  <si>
    <t>KOLEJOVÉ LOŽE - ZŘÍZENÍ Z KAMENIVA HRUBÉHO RECYKLOVANÉHO vč. NÁKLADŮ NA RECYKLACI</t>
  </si>
  <si>
    <t>předpokládá se využitelnost 30% z vyzískaného materiálu z třebětického zhlaví + středu stanice</t>
  </si>
  <si>
    <t>1: Dle technické zprávy, výkresových příloh projektové dokumentace, TKP staveb státních drah a výkazů materiálu projektu a souhrnných částí dokumentace stavby. 
2: 0,3*(2285m2*0,58m+5258m2*0,3m)</t>
  </si>
  <si>
    <t>1. Položka obsahuje: – recyklaci kameniva, popř. nákup a dodání recyklovaného drceného kameniva v požadované kvalitě podle zadávací dokumentace – přezkoušení kvality recyklovaného materiálu – zřízení, provoz a demontáž recyklačního zařízení včetně dopravy – dopravu recyklovaného kameniva z recyklační základny na místo určení včetně případných překládek na jiný dopravní prostředek nebo meziskladování – očištění podkladu, případně zřízení spojovací vrstvy – uložení drceného kameniva dle předepsaného technologického předpisu – dodávku, dopravu a uložení kameniva předepsané specifikace a frakce v požadované míře zhutnění2. Položka neobsahuje: X3. Způsob měření:Měří se objem kolejového lože v projektovaném profilu.</t>
  </si>
  <si>
    <t>R545121</t>
  </si>
  <si>
    <t>ŘEZÁNÍ KOLEJNIC BEZ OHLEDU NA TVAR</t>
  </si>
  <si>
    <t>V nedemontovaných úsecích (tam, kde bude provedena SVÚ) bude kolej před podbíjením rozřezána po 75 m.</t>
  </si>
  <si>
    <t>1: Dle technické zprávy, výkresových příloh projektové dokumentace, TKP staveb státních drah a výkazů materiálu projektu a souhrnných částí dokumentace stavby. 
2: 2*9ks</t>
  </si>
  <si>
    <t>R549220</t>
  </si>
  <si>
    <t>DEMONTÁŽ A ZPĚTNÁ MONTÁŽ PRAŽCOVÉ KOTVY</t>
  </si>
  <si>
    <t>oblouk na bystřickém zhlaví, vč. Náhrady samojistných matic</t>
  </si>
  <si>
    <t>1: Dle technické zprávy, výkresových příloh projektové dokumentace, TKP staveb státních drah a výkazů materiálu projektu a souhrnných částí dokumentace stavby. 
2: 60ks</t>
  </si>
  <si>
    <t>1. Položka obsahuje: – demontáž a montáž pražcové kotvy –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ap.2. Položka neobsahuje: X3. Způsob měření:Udává se počet kusů kompletní konstrukce nebo práce.</t>
  </si>
  <si>
    <t>R549311</t>
  </si>
  <si>
    <t>DOSAŽENÍ DOVOLENÉ UT V BK NAPÍNÁNÍM NEBO OHŘEVEM KOLEJNIC V KOLEJI</t>
  </si>
  <si>
    <t>1: Dle technické zprávy, výkresových příloh projektové dokumentace, TKP staveb státních drah a výkazů materiálu projektu a souhrnných částí dokumentace stavby. 
2: 16ks</t>
  </si>
  <si>
    <t>R549332</t>
  </si>
  <si>
    <t>ZŘÍZENÍ BEZSTYKOVÉ KOLEJE NA NOVÝCH ÚSECÍCH VE VÝHYBCE</t>
  </si>
  <si>
    <t>1: Dle technické zprávy, výkresových příloh projektové dokumentace, TKP staveb státních drah a výkazů materiálu projektu a souhrnných částí dokumentace stavby. 
2: 689m</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</si>
  <si>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ap.2. Položka neobsahuje: – případné doplnění kolejového lože – svary3. Způsob měření:Měří se délka koleje ve smyslu ČSN 73 6360, tj. v ose koleje.</t>
  </si>
  <si>
    <t>921930</t>
  </si>
  <si>
    <t>ANTIKOROZNÍ PROVEDENÍ UPEVŇOVADEL A JINÉHO DROBNÉHO KOLEJIVA</t>
  </si>
  <si>
    <t>V oblastni centrálního přechodu na celkem 9 pražcích</t>
  </si>
  <si>
    <t>1: Dle technické zprávy, výkresových příloh projektové dokumentace, TKP staveb státních drah a výkazů materiálu projektu a souhrnných částí dokumentace stavby. 
2: 2*5,4m</t>
  </si>
  <si>
    <t>(Položka je příplatkovou jakožto materiálový rozdíl oproti standardnímu upevnění. Samostatně ji tedy nelze použít.)1.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apod.2. Položka neobsahuje: – dodávku materiálu, je součástí položek zřízení koleje nebo přejezdu3. Způsob měření:Měří se metr délkový.</t>
  </si>
  <si>
    <t>923941</t>
  </si>
  <si>
    <t>ZAJIŠŤOVACÍ ZNAČKA KONZOLOVÁ (K) VČETNĚ OCELOVÉHO SLOUPKU</t>
  </si>
  <si>
    <t>1: Dle technické zprávy, výkresových příloh projektové dokumentace, TKP staveb státních drah a výkazů materiálu projektu a souhrnných částí dokumentace stavby. 
2: 12ks</t>
  </si>
  <si>
    <t>1. Položka obsahuje: – geodetické zaměření a kontrolu připravenosti pro osazení značky – dodávku konzolové zajišťovací značky a slopku v požadovaném provedení – vykopání jamky, osazení a zabetonování sloupku a upevnění podpůrné konstrukce na sloupek – nalepení nebo uchycení zajišťovací značky a další související práce – všechny potřebné pomůcky, stroje, nářadí a pomocný materiál – kontrolní měření – vyhotovení příslušné dokumentace2. Položka neobsahuje: X3. Způsob měření:Udává se počet kusů kompletní konstrukce nebo práce.</t>
  </si>
  <si>
    <t>923981</t>
  </si>
  <si>
    <t>ZAJIŠŤOVACÍ ZNAČKA KONZOLOVÁ (K) NA NÁSTUPIŠTI</t>
  </si>
  <si>
    <t>1. Položka obsahuje: – geodetické zaměření a kontrolu připravenosti pro osazení značky – vyvrtání otvoru požadovaného průměru, vlepení zajišťovací značky a další související práce – dodávku a montáž konzolové zajišťovací značky v požadovaném provedení – všechny potřebné pomůcky, stroje, nářadí a pomocný materiál – kontrolní měření – vyhotovení příslušné dokumentace2. Položka neobsahuje: X3. Způsob měření:Udává se počet kusů kompletní konstrukce nebo práce.</t>
  </si>
  <si>
    <t>965010</t>
  </si>
  <si>
    <t>ODSTRANĚNÍ KOLEJOVÉHO LOŽE A DRÁŽNÍCH STEZEK</t>
  </si>
  <si>
    <t>Třebětické zhlaví + střed stanice + bystřické zhlaví. KL zpod stávajících kolejí 5a, 8 a 8a odstraněno nebude.</t>
  </si>
  <si>
    <t>1: Dle technické zprávy, výkresových příloh projektové dokumentace, TKP staveb státních drah a výkazů materiálu projektu a souhrnných částí dokumentace stavby. 
2: 2285m2*0,58m+5258m2*0,3m+1391m2*0,5m</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</si>
  <si>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prostředek2. Položka neobsahuje: – odvoz vybouraného materiálu do skladu nebo na likvidaci – poplatky za likvidaci odpadů, nacení se položkami ze ssd 03. Způsob měření:Měří se metry krychlové odtěženého kolejového lože v ulehlém (původním) stavu.</t>
  </si>
  <si>
    <t>965021</t>
  </si>
  <si>
    <t>ODSTRANĚNÍ KOLEJOVÉHO LOŽE A DRÁŽNÍCH STEZEK - ODVOZ NA SKLÁDKU</t>
  </si>
  <si>
    <t>Materiál z bystřického zhlaví + odpad po recyklaci - materiál využitelný k zásypu nástupišť</t>
  </si>
  <si>
    <t>1: Dle technické zprávy, výkresových příloh projektové dokumentace, TKP staveb státních drah a výkazů materiálu projektu a souhrnných částí dokumentace stavby. 
2: (1391m2*0,5m+0,7*(2285m2*0,58m+5258m2*0,3m)-702m3)*5km</t>
  </si>
  <si>
    <t>965023</t>
  </si>
  <si>
    <t>ODSTRANĚNÍ KOLEJOVÉHO LOŽE A DRÁŽNÍCH STEZEK - ODVOZ NA RECYKLACI</t>
  </si>
  <si>
    <t>Materiál z třebětického zhlaví + středu stanice</t>
  </si>
  <si>
    <t>1: Dle technické zprávy, výkresových příloh projektové dokumentace, TKP staveb státních drah a výkazů materiálu projektu a souhrnných částí dokumentace stavby. 
2: (2285m2*0,58m+5258m2*0,3m)*1km</t>
  </si>
  <si>
    <t>965113</t>
  </si>
  <si>
    <t>DEMONTÁŽ KOLEJE NA BETONOVÝCH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</si>
  <si>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478m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</si>
  <si>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03. Způsob měření:Měří se délka koleje ve smyslu ČSN 73 6360, tj. v ose koleje.</t>
  </si>
  <si>
    <t>965116</t>
  </si>
  <si>
    <t>DEMONTÁŽ KOLEJE NA BETONOVÝCH PRAŽCÍCH - ODVOZ ROZEBRANÝCH SOUČÁSTÍ (Z MÍSTA DEMONTÁŽE NEBO Z MONTÁŽNÍ ZÁKLADNY) K LIKVIDACI</t>
  </si>
  <si>
    <t>položka obsahuje kolejnice i z položek č. 965126 a 965136 a jednotlivé výměny; v případě zájmu mohou být kolejnice vhodné k dalšímu použití přemístěny do areálu ST. Počty pražců jsou navýšeny o jednotlivou výměnu.</t>
  </si>
  <si>
    <t>1: Dle technické zprávy, výkresových příloh projektové dokumentace, TKP staveb státních drah a výkazů materiálu projektu a souhrnných částí dokumentace stavby. 
2: ((356ks+219ks)*0,27t)*5km+(2*0,02t*(356ks+219ks)+2*(0,049t*119m+0,044t*1085m+0,049t*248m+0,065*283m+0,036t*59m+0,049t*45m))*25km</t>
  </si>
  <si>
    <t>1. Položka obsahuje: – naložení na dopravní prostředek, odvoz a složení – případné překládky na trase2. Položka neobsahuje: – poplatky za likvidaci odpadů, nacení se položkami ze ssd 03. Způsob měření:Výměra je sumou součinů tun vybouraného materiálu v původním stavu a k nim příslušných jednotlivých odvozových vzdáleností v kilometrech.</t>
  </si>
  <si>
    <t>965123</t>
  </si>
  <si>
    <t>DEMONTÁŽ KOLEJE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</si>
  <si>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683m</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</si>
  <si>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apod.2. Položka neobsahuje: – odvoz nevyhovujícího materiálu na likvidaci – poplatky za likvidaci odpadů, nacení se položkami ze ssd 03. Způsob měření:Měří se délka koleje ve smyslu ČSN 73 6360, tj. v ose koleje.</t>
  </si>
  <si>
    <t>965126</t>
  </si>
  <si>
    <t>DEMONTÁŽ KOLEJE NA DŘEVĚNÝCH PRAŽCÍCH - ODVOZ ROZEBRANÝCH SOUČÁSTÍ (Z MÍSTA DEMONTÁŽE NEBO Z MONTÁŽNÍ ZÁKLADNY) K LIKVIDACI</t>
  </si>
  <si>
    <t>Odvoz kolejnic je započítaný v položce č. 965116. Počty pražců jsou navýšeny o jednotlivou výměnu</t>
  </si>
  <si>
    <t>1: Dle technické zprávy, výkresových příloh projektové dokumentace, TKP staveb státních drah a výkazů materiálu projektu a souhrnných částí dokumentace stavby. 
2: ((907+35)ks*0,08kg+2*(907+35)ks*0,02t)*25km</t>
  </si>
  <si>
    <t>965133</t>
  </si>
  <si>
    <t>DEMONTÁŽ KOLEJE NA OCELOVÝCH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</si>
  <si>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708m</t>
  </si>
  <si>
    <t>965136</t>
  </si>
  <si>
    <t>DEMONTÁŽ KOLEJE NA OCELOVÝCH PRAŽCÍCH - ODVOZ ROZEBRANÝCH SOUČÁSTÍ (Z MÍSTA DEMONTÁŽE NEBO Z MONTÁŽNÍ ZÁKLADNY) K LIKVIDACI</t>
  </si>
  <si>
    <t>Odvoz kolejnic je započítaný v položce č. 965116.</t>
  </si>
  <si>
    <t>1: Dle technické zprávy, výkresových příloh projektové dokumentace, TKP staveb státních drah a výkazů materiálu projektu a souhrnných částí dokumentace stavby. 
2: (2*0,02t*1116ks+0,1t*1116ks)*25km</t>
  </si>
  <si>
    <t>965223</t>
  </si>
  <si>
    <t>DEMONTÁŽ VÝHYBKOVÉ KONSTRUKCE NA DŘEVĚNÝCH PRAŽCÍCH DO KOLEJOVÝCH POLÍ S ODVOZEM NA MONTÁŽNÍ ZÁKLADNU S NÁSLEDNÝM ROZEBRÁNÍM</t>
  </si>
  <si>
    <t>1: Dle technické zprávy, výkresových příloh projektové dokumentace, TKP staveb státních drah a výkazů materiálu projektu a souhrnných částí dokumentace stavby. 
2: 705m</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</si>
  <si>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apod.2. Položka neobsahuje: – odvoz nevyhovujícího materiálu na likvidaci – poplatky za likvidaci odpadů, nacení se položkami ze ssd 03. Způsob měření:Měří se rozvinutá délka výhybkové konstrukce ve všech větvcích dle ČSN 73 6360, tj. v ose koleje.</t>
  </si>
  <si>
    <t>965226</t>
  </si>
  <si>
    <t>DEMONTÁŽ VÝHYBKOVÉ KONSTRUKCE NA DŘEVĚNÝCH PRAŽCÍCH - ODVOZ ROZEBRANÝCH SOUČÁSTÍ (Z MÍSTA DEMONTÁŽE NEBO Z MONTÁŽNÍ ZÁKLADNY) K LIKVIDACI</t>
  </si>
  <si>
    <t>kovové součásti+pražce</t>
  </si>
  <si>
    <t>1: Dle technické zprávy, výkresových příloh projektové dokumentace, TKP staveb státních drah a výkazů materiálu projektu a souhrnných částí dokumentace stavby. 
2: (33,5t+194ks*0,11t+113ks*0,125t+105ks*0,145t)*25km</t>
  </si>
  <si>
    <t>965233</t>
  </si>
  <si>
    <t>DEMONTÁŽ VÝHYBKOVÉ KONSTRUKCE NA OCELOVÝCH PRAŽCÍCH DO KOLEJOVÝCH POLÍ S ODVOZEM NA MONTÁŽNÍ ZÁKLADNU S NÁSLEDNÝM ROZEBRÁNÍM</t>
  </si>
  <si>
    <t>Výhybka č. TO2</t>
  </si>
  <si>
    <t>1: Dle technické zprávy, výkresových příloh projektové dokumentace, TKP staveb státních drah a výkazů materiálu projektu a souhrnných částí dokumentace stavby. 
2: 54m</t>
  </si>
  <si>
    <t>965236</t>
  </si>
  <si>
    <t>DEMONTÁŽ VÝHYBKOVÉ KONSTRUKCE NA OCELOVÝCH PRAŽCÍCH - ODVOZ ROZEBRANÝCH SOUČÁSTÍ (Z MÍSTA DEMONTÁŽE NEBO Z MONTÁŽNÍ ZÁKLADNY) K LIKVIDACI</t>
  </si>
  <si>
    <t>kovové části + pražce</t>
  </si>
  <si>
    <t>1: Dle technické zprávy, výkresových příloh projektové dokumentace, TKP staveb státních drah a výkazů materiálu projektu a souhrnných částí dokumentace stavby. 
2: (5,8t+5,1t)*25km</t>
  </si>
  <si>
    <t>R965111</t>
  </si>
  <si>
    <t>DEMONTÁŽ A OPĚTOVNÁ MONTÁŽ KOLEJE NA BETONOVÝCH PRAŽCÍCH</t>
  </si>
  <si>
    <t>Jedná se o snesení a montáž koleje v provizorním stavu pro umístění kabelovodu + přechod příkopu pod kolejí. V této položce je zahrnuto i kolejové lože, rozřezání a případné svaření koleje.</t>
  </si>
  <si>
    <t>1: Dle technické zprávy, výkresových příloh projektové dokumentace, TKP staveb státních drah a výkazů materiálu projektu a souhrnných částí dokumentace stavby. 
2: 160m+25m</t>
  </si>
  <si>
    <t>(Položka určena víceméně pro vyjmutí a zpětné vložení, např. v provizorních stavech.)1.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apod.2. Položka neobsahuje: X3. Způsob měření:Měří se délka koleje ve smyslu ČSN 73 6360, tj. v ose koleje.</t>
  </si>
  <si>
    <t>R965116</t>
  </si>
  <si>
    <t>DEMONTÁŽ KOLEJE - ODVOZ ROZEBRANÝCH SOUČÁSTÍ, KTERÉ JSOU VHODNÉ K DALŠÍMU VYUŽITÍ (Z MÍSTA DEMONTÁŽE NEBO Z MONTÁŽNÍ ZÁKLADNY) NA SKLAD ST</t>
  </si>
  <si>
    <t>betonové+dřevěné pražce-využitých při stavbě-jednotlivá výměna</t>
  </si>
  <si>
    <t>1: Dle technické zprávy, výkresových příloh projektové dokumentace, TKP staveb státních drah a výkazů materiálu projektu a souhrnných částí dokumentace stavby. 
2: ((583ks-318ks-219ks)*(0,27t+2*0,02t)+(148ks-35ks)*(0,08t+2*0,02t))*2km</t>
  </si>
  <si>
    <t>R965225</t>
  </si>
  <si>
    <t>DEMONTÁŽ VÝHYBKOVÉ KONSTRUKCE NA DŘEVĚNÝCH PRAŽCÍCH - ODVOZ ROZEBRANÝCH SOUČÁSTÍ K REGENERACI A DO SKLADU</t>
  </si>
  <si>
    <t>kovový materiál R (zařazení dle předkategorizace) + pražce U + pražce R</t>
  </si>
  <si>
    <t>1: Dle technické zprávy, výkresových příloh projektové dokumentace, TKP staveb státních drah a výkazů materiálu projektu a souhrnných částí dokumentace stavby. 
2: (109t+(58ks*0,11t+29ks*0,125t+28ks*0,145t)+(78ks*0,11t+29ks*0,125t+31ks*0,145t))*25km</t>
  </si>
  <si>
    <t>1. Položka obsahuje: – odvoz jakýmkoliv dopravním prostředkem a složení – případné překládky na trase2. Položka neobsahuje: – naložení vybouraného materiálu na dopravní prostředek (je zahrnuto ve zdrojové položce) – poplatky za likvidaci odpadů, nacení se položkami ze ssd 03. Způsob měření:Výměra je sumou součinů tun vybouraného materiálu v původním stavu a k nim příslušných jednotlivých odvozových vzdáleností v kilometrech.</t>
  </si>
  <si>
    <t xml:space="preserve">  SO 01-17-01.1</t>
  </si>
  <si>
    <t>Železniční svršek - následná úprava směrového a výškového uspořádání koleje</t>
  </si>
  <si>
    <t>SO 01-17-01.1</t>
  </si>
  <si>
    <t>1: Dle technické zprávy, výkresových příloh projektové dokumentace, TKP staveb státních drah a výkazů materiálu projektu a souhrnných částí dokumentace stavby. 
2: 0,1m2*(34m+20m+658m+9m+39m+56m+75m+304m+121m+14m+95m+244m+332m+24m+54m+54m+689m)</t>
  </si>
  <si>
    <t>542311</t>
  </si>
  <si>
    <t>NÁSLEDNÁ ÚPRAVA SMĚROVÉHO A VÝŠKOVÉHO USPOŘÁDÁNÍ KOLEJE - PRAŽCE DŘEVĚNÉ NEBO OCELOVÉ</t>
  </si>
  <si>
    <t>1: Dle technické zprávy, výkresových příloh projektové dokumentace, TKP staveb státních drah a výkazů materiálu projektu a souhrnných částí dokumentace stavby. 
2: 34m+20m</t>
  </si>
  <si>
    <t>Položka obsahuje:- geodetické měření koleje pro následnou směrovou a výškovou úpravu koleje do předepsané polohy- následnou směrovou a výškovou úpravu koleje do předepsané polohy- kontrolní geodetické měření koleje a posouzení odchylek od předepsané polohy vzhledem k příslušným technickým normámZpůsob měření:- Měří se délka koleje ve smyslu ČSN 73 6360, tj. v ose koleje.</t>
  </si>
  <si>
    <t>542312</t>
  </si>
  <si>
    <t>NÁSLEDNÁ ÚPRAVA SMĚROVÉHO A VÝŠKOVÉHO USPOŘÁDÁNÍ KOLEJE - PRAŽCE BETONOVÉ</t>
  </si>
  <si>
    <t>1: Dle technické zprávy, výkresových příloh projektové dokumentace, TKP staveb státních drah a výkazů materiálu projektu a souhrnných částí dokumentace stavby. 
2: 658m+9m+39m+56m+75m+304m+121m+14m+95m+244m+332m+24m</t>
  </si>
  <si>
    <t>542321</t>
  </si>
  <si>
    <t>NÁSLEDNÁ ÚPRAVA SMĚROVÉHO A VÝŠKOVÉHO USPOŘÁDÁNÍ VÝHYBKOVÉ KONSTRUKCE - PRAŽCE DŘEVĚNÉ NEBO OCELOVÉ</t>
  </si>
  <si>
    <t>podbíjení stávajících výhybek T1 a T2</t>
  </si>
  <si>
    <t>1: Dle technické zprávy, výkresových příloh projektové dokumentace, TKP staveb státních drah a výkazů materiálu projektu a souhrnných částí dokumentace stavby. 
2: 2*54m</t>
  </si>
  <si>
    <t>542322</t>
  </si>
  <si>
    <t>NÁSLEDNÁ ÚPRAVA SMĚROVÉHO A VÝŠKOVÉHO USPOŘÁDÁNÍ VÝHYBKOVÉ KONSTRUKCE - PRAŽCE BETONOVÉ</t>
  </si>
  <si>
    <t>1: Dle technické zprávy, výkresových příloh projektové dokumentace, TKP staveb státních drah a výkazů materiálu projektu a souhrnných částí dokumentace stavby. 
2: (6+25+34+17+4+13)ks</t>
  </si>
  <si>
    <t xml:space="preserve">  SO 01-17-02</t>
  </si>
  <si>
    <t>Výstroj trati</t>
  </si>
  <si>
    <t>SO 01-17-02</t>
  </si>
  <si>
    <t>1: Dle technické zprávy, výkresových příloh projektové dokumentace, TKP staveb státních drah a výkazů materiálu projektu a souhrnných částí dokumentace stavby. 
2: 3t</t>
  </si>
  <si>
    <t>91323</t>
  </si>
  <si>
    <t>HEKTOMETROVNÍKY BETONOVÉ</t>
  </si>
  <si>
    <t>položka zahrnuje:- dodání a osazení hektometrovníku včetně nutných zemních prací- vnitrostaveništní a mimostaveništní dopravau- odrazky plastové nebo z retroreflexní fólie.</t>
  </si>
  <si>
    <t>923131</t>
  </si>
  <si>
    <t>NÁMEZNÍK</t>
  </si>
  <si>
    <t>námezníky+hraničník</t>
  </si>
  <si>
    <t>1: Dle technické zprávy, výkresových příloh projektové dokumentace, TKP staveb státních drah a výkazů materiálu projektu a souhrnných částí dokumentace stavby. 
2: 11ks+1ks</t>
  </si>
  <si>
    <t>1. Položka obsahuje: – dodávku a osazení včetně nutných zemních prací a obetonování – odrazky nebo retroreflexní fólie2. Položka neobsahuje: X3. Způsob měření:Udává se počet kusů kompletní konstrukce nebo práce.</t>
  </si>
  <si>
    <t>923341</t>
  </si>
  <si>
    <t>RYCHLOSTNÍK N - TABULE</t>
  </si>
  <si>
    <t>1: Dle technické zprávy, výkresových příloh projektové dokumentace, TKP staveb státních drah a výkazů materiálu projektu a souhrnných částí dokumentace stavby. 
2: 5ks</t>
  </si>
  <si>
    <t>923441</t>
  </si>
  <si>
    <t>NÁVĚST "POSUN ZAKÁZÁN"</t>
  </si>
  <si>
    <t>923481</t>
  </si>
  <si>
    <t>STANIČNÍK - TABULE "ÚZKÁ"</t>
  </si>
  <si>
    <t>km 24,0 - tabule oboustranně</t>
  </si>
  <si>
    <t>1: Dle technické zprávy, výkresových příloh projektové dokumentace, TKP staveb státních drah a výkazů materiálu projektu a souhrnných částí dokumentace stavby. 
2: 6ks</t>
  </si>
  <si>
    <t>965821</t>
  </si>
  <si>
    <t>DEMONTÁŽ KILOMETROVNÍKU, HEKTOMETROVNÍKU, MEZNÍKU</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</si>
  <si>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apod.2. Položka neobsahuje: – odvoz vybouraného materiálu do skladu nebo na likvidaci – poplatky za likvidaci odpadů, nacení se položkami ze ssd 03. Způsob měření:Udává se počet kusů kompletní konstrukce nebo práce.</t>
  </si>
  <si>
    <t>965822</t>
  </si>
  <si>
    <t>DEMONTÁŽ KILOMETROVNÍKU, HEKTOMETROVNÍKU, MEZNÍKU - ODVOZ (NA LIKVIDACI ODPADŮ NEBO JINÉ URČENÉ MÍSTO)</t>
  </si>
  <si>
    <t>1: Dle technické zprávy, výkresových příloh projektové dokumentace, TKP staveb státních drah a výkazů materiálu projektu a souhrnných částí dokumentace stavby. 
2: 5ks*0,16t*30km</t>
  </si>
  <si>
    <t>965831</t>
  </si>
  <si>
    <t>DEMONTÁŽ NÁMEZNÍKU</t>
  </si>
  <si>
    <t>1: Dle technické zprávy, výkresových příloh projektové dokumentace, TKP staveb státních drah a výkazů materiálu projektu a souhrnných částí dokumentace stavby. 
2: 22ks</t>
  </si>
  <si>
    <t>965832</t>
  </si>
  <si>
    <t>DEMONTÁŽ NÁMEZNÍKU - ODVOZ (NA LIKVIDACI ODPADŮ NEBO JINÉ URČENÉ MÍSTO)</t>
  </si>
  <si>
    <t>1: Dle technické zprávy, výkresových příloh projektové dokumentace, TKP staveb státních drah a výkazů materiálu projektu a souhrnných částí dokumentace stavby. 
2: 22ks*0,056t*30km</t>
  </si>
  <si>
    <t>965841</t>
  </si>
  <si>
    <t>DEMONTÁŽ JAKÉKOLIV NÁVĚSTI</t>
  </si>
  <si>
    <t>965842</t>
  </si>
  <si>
    <t>DEMONTÁŽ JAKÉKOLIV NÁVĚSTI - ODVOZ (NA LIKVIDACI ODPADŮ NEBO JINÉ URČENÉ MÍSTO)</t>
  </si>
  <si>
    <t>1: Dle technické zprávy, výkresových příloh projektové dokumentace, TKP staveb státních drah a výkazů materiálu projektu a souhrnných částí dokumentace stavby. 
2: 1t*30km</t>
  </si>
  <si>
    <t xml:space="preserve">  SO 01-17-03</t>
  </si>
  <si>
    <t>Hrana nákladiště</t>
  </si>
  <si>
    <t>SO 01-17-03</t>
  </si>
  <si>
    <t>R02910</t>
  </si>
  <si>
    <t>1: Dle technické zprávy, výkresových příloh projektové dokumentace, TKP staveb státních drah a výkazů materiálu projektu a souhrnných částí dokumentace stavby. 
2: 20h</t>
  </si>
  <si>
    <t>zahrnuje veškeré náklady spojené s objednatelem požadovanými pracemi, - pro stanovení orientační investorské ceny určete jednotkovou cenu jako 1% odhadované ceny stavby</t>
  </si>
  <si>
    <t>1: Dle technické zprávy, výkresových příloh projektové dokumentace, TKP staveb státních drah a výkazů materiálu projektu a souhrnných částí dokumentace stavby. 
2: 0,5m2*372m*2,1t/m3</t>
  </si>
  <si>
    <t>1: Dle technické zprávy, výkresových příloh projektové dokumentace, TKP staveb státních drah a výkazů materiálu projektu a souhrnných částí dokumentace stavby. 
2: 0,6*372m*0,15t</t>
  </si>
  <si>
    <t>R015330</t>
  </si>
  <si>
    <t>POPLATKY ZA LIKVIDACŮ ODPADŮ NEKONTAMINOVANÝCH VČETNĚ DOPRAVY NA SKLÁDKU A VEŠKERÉ MANIPULACE - 17 05 04 KAMENNÁ SUŤ</t>
  </si>
  <si>
    <t>1: Dle technické zprávy, výkresových příloh projektové dokumentace, TKP staveb státních drah a výkazů materiálu projektu a souhrnných částí dokumentace stavby. 
2: 0,3*0,85m*0,2m*372m*3t/m3</t>
  </si>
  <si>
    <t>Kostky budou znovu použité</t>
  </si>
  <si>
    <t>1: Dle technické zprávy, výkresových příloh projektové dokumentace, TKP staveb státních drah a výkazů materiálu projektu a souhrnných částí dokumentace stavby. 
2: 0,85m*0,2m*372m</t>
  </si>
  <si>
    <t>11347B</t>
  </si>
  <si>
    <t>ODSTRAN KRYTU ZPEVNĚNÝCH PLOCH Z DLAŽEB KOSTEK VČET PODKL - DOPRAVA</t>
  </si>
  <si>
    <t>Předpoklad - 30% stávajících kostek bude odvezeno k likvidaci</t>
  </si>
  <si>
    <t>1: Dle technické zprávy, výkresových příloh projektové dokumentace, TKP staveb státních drah a výkazů materiálu projektu a souhrnných částí dokumentace stavby. 
2: 0,3*0,85m*0,2m*372m*3t/m3*25km</t>
  </si>
  <si>
    <t>1: Dle technické zprávy, výkresových příloh projektové dokumentace, TKP staveb státních drah a výkazů materiálu projektu a souhrnných částí dokumentace stavby. 
2: 372m*0,5m2</t>
  </si>
  <si>
    <t>1: Dle technické zprávy, výkresových příloh projektové dokumentace, TKP staveb státních drah a výkazů materiálu projektu a souhrnných částí dokumentace stavby. 
2: 372m*0,5m2*25km</t>
  </si>
  <si>
    <t>1: Dle technické zprávy, výkresových příloh projektové dokumentace, TKP staveb státních drah a výkazů materiálu projektu a souhrnných částí dokumentace stavby. 
2: 0,15m2*364m</t>
  </si>
  <si>
    <t>56335</t>
  </si>
  <si>
    <t>VOZOVKOVÉ VRSTVY ZE ŠTĚRKODRTI TL. DO 250MM</t>
  </si>
  <si>
    <t>1: Dle technické zprávy, výkresových příloh projektové dokumentace, TKP staveb státních drah a výkazů materiálu projektu a souhrnných částí dokumentace stavby. 
2: 364m*0,9m+4m*4m</t>
  </si>
  <si>
    <t>58211</t>
  </si>
  <si>
    <t>DLÁŽDĚNÉ KRYTY Z VELKÝCH KOSTEK DO LOŽE Z KAMENIVA</t>
  </si>
  <si>
    <t>dodání dlažebního materiálu v požadované kvalitě, dodání materiálu pro předepsané  lože v tloušťce předepsané dokumentací a pro předepsanou výplň spar- očištění podkladu- uložení dlažby dle předepsaného technologického předpisu včetně předepsané podkladní vrstvy a předepsané výplně spar- zřízení vrstvy bez rozlišení šířky, pokládání vrstvy po etapách - úpravu napojení, ukončení podél obrubníků, dilatačních zařízení, odvodňovacích proužků, odvodňovačů, vpustí, šachet a pod., nestanoví-li zadávací dokumentace jinak- nezahrnuje postřiky, nátěry- nezahrnuje těsnění podél obrubníků, dilatačních zařízení, odvodňovacích proužků, odvodňovačů, vpustí, šachet a pod.</t>
  </si>
  <si>
    <t>91725</t>
  </si>
  <si>
    <t>NÁSTUPIŠTNÍ OBRUBNÍKY BETONOVÉ</t>
  </si>
  <si>
    <t>hrana nákladiště - nové tvárnice Tischer</t>
  </si>
  <si>
    <t>1: Dle technické zprávy, výkresových příloh projektové dokumentace, TKP staveb státních drah a výkazů materiálu projektu a souhrnných částí dokumentace stavby. 
2: 0,6*364m</t>
  </si>
  <si>
    <t>Položka zahrnuje:dodání a pokládku betonových obrubníků o rozměrech předepsaných zadávací dokumentacíbetonové lože i boční betonovou opěrku.</t>
  </si>
  <si>
    <t>91781</t>
  </si>
  <si>
    <t>VÝŠKOVÁ ÚPRAVA OBRUBNÍKŮ BETONOVÝCH</t>
  </si>
  <si>
    <t>hrana nákladiště - tvárnice Tischer vyzískané z nákladiště či nástupiště</t>
  </si>
  <si>
    <t>1: Dle technické zprávy, výkresových příloh projektové dokumentace, TKP staveb státních drah a výkazů materiálu projektu a souhrnných částí dokumentace stavby. 
2: 0,4*364m</t>
  </si>
  <si>
    <t>Položka výšková úprava obrub zahrnuje jejich vytrhání, očištění, manipulaci, nové betonové lože a osazení. Případné nutné doplnění novými obrubami se uvede v položkách 9172 až 9177.</t>
  </si>
  <si>
    <t>1: Dle technické zprávy, výkresových příloh projektové dokumentace, TKP staveb státních drah a výkazů materiálu projektu a souhrnných částí dokumentace stavby. 
2: 372m</t>
  </si>
  <si>
    <t>Předpokládá se nutnost 60% materiálu umístit na skládku</t>
  </si>
  <si>
    <t>1: Dle technické zprávy, výkresových příloh projektové dokumentace, TKP staveb státních drah a výkazů materiálu projektu a souhrnných částí dokumentace stavby. 
2: 0,6*0,15t*372m*25km</t>
  </si>
  <si>
    <t xml:space="preserve">  SO 01-17-04</t>
  </si>
  <si>
    <t>Úrovňové přechody pro pěší</t>
  </si>
  <si>
    <t>SO 01-17-04</t>
  </si>
  <si>
    <t>Zatěžovací zkoušky</t>
  </si>
  <si>
    <t>1: Dle technické zprávy, výkresových příloh projektové dokumentace, TKP staveb státních drah a výkazů materiálu projektu a souhrnných částí dokumentace stavby. 
2: 10h</t>
  </si>
  <si>
    <t>1: Dle technické zprávy, výkresových příloh projektové dokumentace, TKP staveb státních drah a výkazů materiálu projektu a souhrnných částí dokumentace stavby. 
2: 13,5m2*0,2m*2,1t/m3</t>
  </si>
  <si>
    <t>POPLATKY ZA LIKVIDACŮ ODPADŮ NEKONTAMINOVANÝCH VČETNĚ DOPRAVY NA SKLÁDKU A VEŠKERÉ MANIPULACE- 17 01 01 BETON Z DEMOLIC OBJEKTŮ, ZÁKLADŮ TV</t>
  </si>
  <si>
    <t>1: Dle technické zprávy, výkresových příloh projektové dokumentace, TKP staveb státních drah a výkazů materiálu projektu a souhrnných částí dokumentace stavby. 
2: 2t</t>
  </si>
  <si>
    <t>POPLATKY ZA LIKVIDACŮ ODPADŮ NEKONTAMINOVANÝCH VČETNĚ DOPRAVY NA SKLÁDKU A VEŠKERÉ MANIPULACE - 07 02 99</t>
  </si>
  <si>
    <t>Likvidace pryžové části stávajících úrovňových přechodů, Položku NENACEŇOVAT v rámci výběrového řízení na zhotovení stavby, viz SO 90-90</t>
  </si>
  <si>
    <t>1: Dle technické zprávy, výkresových příloh projektové dokumentace, TKP staveb státních drah a výkazů materiálu projektu a souhrnných částí dokumentace stavby. 
2: 0,15t/m2*39m2</t>
  </si>
  <si>
    <t>Odstranění zámkové dlažby ze stávajících přechodů</t>
  </si>
  <si>
    <t>1: Dle technické zprávy, výkresových příloh projektové dokumentace, TKP staveb státních drah a výkazů materiálu projektu a souhrnných částí dokumentace stavby. 
2: 13,5m2</t>
  </si>
  <si>
    <t>11332</t>
  </si>
  <si>
    <t>ODSTRANĚNÍ PODKLADŮ ZPEVNĚNÝCH PLOCH Z KAMENIVA NESTMELENÉHO</t>
  </si>
  <si>
    <t>1: Dle technické zprávy, výkresových příloh projektové dokumentace, TKP staveb státních drah a výkazů materiálu projektu a souhrnných částí dokumentace stavby. 
2: 13,5m2*0,2m</t>
  </si>
  <si>
    <t>11332B</t>
  </si>
  <si>
    <t>ODSTRANĚNÍ PODKLADŮ ZPEVNĚNÝCH PLOCH Z KAMENIVA NESTMELENÉHO - DOPRAVA</t>
  </si>
  <si>
    <t>1: Dle technické zprávy, výkresových příloh projektové dokumentace, TKP staveb státních drah a výkazů materiálu projektu a souhrnných částí dokumentace stavby. 
2: 13,5m2*0,2m*5km</t>
  </si>
  <si>
    <t>921122</t>
  </si>
  <si>
    <t>ŽELEZNIČNÍ PŘECHOD CELOPRYŽOVÝ NA BETONOVÝCH PRAŽCÍCH</t>
  </si>
  <si>
    <t>1: Dle technické zprávy, výkresových příloh projektové dokumentace, TKP staveb státních drah a výkazů materiálu projektu a souhrnných částí dokumentace stavby. 
2: 13,2m2</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</si>
  <si>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</si>
  <si>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921940</t>
  </si>
  <si>
    <t>MONTÁŽ PŘEJEZDU NEBO PŘECHODU Z JAKÝCHKOLIV VYZÍSKANÝCH NEBO REGENEROVANÝCH DÍLCŮ</t>
  </si>
  <si>
    <t>provizorní přechod na provizorní nástupiště</t>
  </si>
  <si>
    <t>1. Položka obsahuje: – dodání a pokládka panelů včetně lože – příplatky za ztížené podmínky vyskytující se při zřízení kolejových vah, např. za překážky na straně koleje apod.2.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vpusť3. Způsob měření:Měří se půdorysná plocha (pojízdná nebo pochozí) vlastní přejezdové konstrukce tvořené daným systémem. kolejnice a žlábky se z plochy neodečítají. Do plochy se nezapočítávají ochranné klíny, prahové vpusti apod.</t>
  </si>
  <si>
    <t>965311</t>
  </si>
  <si>
    <t>ROZEBRÁNÍ PŘEJEZDU, PŘECHODU Z DÍLCŮ</t>
  </si>
  <si>
    <t>1: Dle technické zprávy, výkresových příloh projektové dokumentace, TKP staveb státních drah a výkazů materiálu projektu a souhrnných částí dokumentace stavby. 
2: 39m2+13,2m2</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</si>
  <si>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apod.2. Položka neobsahuje: – náklady na zřízení a odstranění dopravního značení objízdné trasy – odvoz vybouraného materiálu do skladu nebo na likvidaci – poplatky za likvidaci odpadů, nacení se položkami ze ssd 03. Způsob měření:Měří se půdorysná plocha (pojízdná nebo pochozí) vlastní přejezdové konstrukce tvořené daným systémem. kolejnice a žlábky se z plochy neodečítají. Do plochy se nezapočítávají ochranné klíny, prahové vpusti apod.</t>
  </si>
  <si>
    <t>965312</t>
  </si>
  <si>
    <t>ROZEBRÁNÍ PŘEJEZDU, PŘECHODU Z DÍLCŮ - ODVOZ (NA LIKVIDACI ODPADŮ NEBO JINÉ URČENÉ MÍSTO)</t>
  </si>
  <si>
    <t>přebere OŘ Olomouc</t>
  </si>
  <si>
    <t>1: Dle technické zprávy, výkresových příloh projektové dokumentace, TKP staveb státních drah a výkazů materiálu projektu a souhrnných částí dokumentace stavby. 
2: 39m2*50km</t>
  </si>
  <si>
    <t xml:space="preserve">  SO 01-17-05</t>
  </si>
  <si>
    <t>Úpravy zpevněných ploch</t>
  </si>
  <si>
    <t>SO 01-17-05</t>
  </si>
  <si>
    <t>R02971</t>
  </si>
  <si>
    <t>OSTAT POŽADAVKY - GEOTECHNICKÝ MONITORING NA POVRCHU</t>
  </si>
  <si>
    <t>zkoušky zhutnění a zatěžovací zkoušky</t>
  </si>
  <si>
    <t>1: Dle technické zprávy, výkresových příloh projektové dokumentace, TKP staveb státních drah a výkazů materiálu projektu a souhrnných částí dokumentace stavby. 
2: 3</t>
  </si>
  <si>
    <t>1: Dle technické zprávy, výkresových příloh projektové dokumentace, TKP staveb státních drah a výkazů materiálu projektu a souhrnných částí dokumentace stavby. 
2: (233.85m3+10.5m3)*2,1t/m3</t>
  </si>
  <si>
    <t>1. Položka obsahuje:   
 – veškeré poplatky provozovateli skládky, recyklační linky nebo jiného zařízení na zpracování nebo likvidaci odpadů související s převzetím, uložením, zpracováním nebo likvidací odpadu   
- náklady spojené s dopravou z místa stavby na místo převzetí provozovatelem skládky, recyklační linky nebo jiného zařízení na zpracování nebo likvidaci odpadů   
- náklady spojené s vyložením a manipulací s materiálem v místě skládky   
2. Položka neobsahuje:   
 – náklady spojené s naložením a manipulací materiálem   
3. Způsob měření:   
Tunou se rozumí hmotnost odpadu vytříděného v souladu se zákonem č. 185/2001 Sb., o nakládání s odpady, v platném znění.</t>
  </si>
  <si>
    <t>1: Dle technické zprávy, výkresových příloh projektové dokumentace, TKP staveb státních drah a výkazů materiálu projektu a souhrnných částí dokumentace stavby. 
2: (70m*0.16t/m+5m3*2.4t/m3)</t>
  </si>
  <si>
    <t>1: Dle technické zprávy, výkresových příloh projektové dokumentace, TKP staveb státních drah a výkazů materiálu projektu a souhrnných částí dokumentace stavby. 
2: 50m2*0,1m</t>
  </si>
  <si>
    <t>11318B</t>
  </si>
  <si>
    <t>ODSTRANĚNÍ KRYTU ZPEVNĚNÝCH PLOCH Z DLAŽDIC - DOPRAVA</t>
  </si>
  <si>
    <t>1: Dle technické zprávy, výkresových příloh projektové dokumentace, TKP staveb státních drah a výkazů materiálu projektu a souhrnných částí dokumentace stavby. 
2: 50m2*0,1m*2,4t/m3*25km</t>
  </si>
  <si>
    <t>11353</t>
  </si>
  <si>
    <t>ODSTRANĚNÍ CHODNÍKOVÝCH KAMENNÝCH OBRUBNÍKŮ</t>
  </si>
  <si>
    <t>před VB</t>
  </si>
  <si>
    <t>1: Dle technické zprávy, výkresových příloh projektové dokumentace, TKP staveb státních drah a výkazů materiálu projektu a souhrnných částí dokumentace stavby. 
2: 70 m</t>
  </si>
  <si>
    <t>11353B</t>
  </si>
  <si>
    <t>ODSTRANĚNÍ CHODNÍKOVÝCH KAMENNÝCH OBRUBNÍKŮ - DOPRAVA</t>
  </si>
  <si>
    <t>1: Dle technické zprávy, výkresových příloh projektové dokumentace, TKP staveb státních drah a výkazů materiálu projektu a souhrnných částí dokumentace stavby. 
2: 70m*0,16t*25km</t>
  </si>
  <si>
    <t>1: Dle technické zprávy, výkresových příloh projektové dokumentace, TKP staveb státních drah a výkazů materiálu projektu a souhrnných částí dokumentace stavby. 
2: (121m*2m+20m2+351m*3m+6,5m*15m)*0.1m</t>
  </si>
  <si>
    <t>trojúhelníkový záhon před VB+vsakovací jímka</t>
  </si>
  <si>
    <t>1: Dle technické zprávy, výkresových příloh projektové dokumentace, TKP staveb státních drah a výkazů materiálu projektu a souhrnných částí dokumentace stavby. 
2: 17m2*0,75m+4m3</t>
  </si>
  <si>
    <t>1: Dle technické zprávy, výkresových příloh projektové dokumentace, TKP staveb státních drah a výkazů materiálu projektu a souhrnných částí dokumentace stavby. 
2: 16,75m3*25km</t>
  </si>
  <si>
    <t>12373</t>
  </si>
  <si>
    <t>ODKOP PRO SPOD STAVBU SILNIC A ŽELEZNIC TŘ. I</t>
  </si>
  <si>
    <t>1: Dle technické zprávy, výkresových příloh projektové dokumentace, TKP staveb státních drah a výkazů materiálu projektu a souhrnných částí dokumentace stavby. 
2: (48,5m2+134m2+176m2+50m2+351m*3m+15m*6.5m)*0.15m</t>
  </si>
  <si>
    <t>1: Dle technické zprávy, výkresových příloh projektové dokumentace, TKP staveb státních drah a výkazů materiálu projektu a souhrnných částí dokumentace stavby. 
2: (48,5m2+134m2+176m2+50m2+351m*3m+15m*6.5m)*0.15m*30km</t>
  </si>
  <si>
    <t>17110</t>
  </si>
  <si>
    <t>ULOŽENÍ SYPANINY DO NÁSYPŮ SE ZHUTNĚNÍM</t>
  </si>
  <si>
    <t>plocha před VB navazující na vnější nástupiště</t>
  </si>
  <si>
    <t>1: Dle technické zprávy, výkresových příloh projektové dokumentace, TKP staveb státních drah a výkazů materiálu projektu a souhrnných částí dokumentace stavby. 
2: 134m2*0,15m</t>
  </si>
  <si>
    <t>položka zahrnuje:- kompletní provedení zemní konstrukce vč. výběru vhodného materiálu-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ruční hutnění a výplň jam a prohlubní v podloží- úprava, očištění, ochrana a zhutnění podloží- svahování, hutnění a uzavírání povrchů svahů- zřízení lavic na svazích-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</si>
  <si>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vsakovací jímka</t>
  </si>
  <si>
    <t>1: Dle technické zprávy, výkresových příloh projektové dokumentace, TKP staveb státních drah a výkazů materiálu projektu a souhrnných částí dokumentace stavby. 
2: 4m3</t>
  </si>
  <si>
    <t>1: Dle technické zprávy, výkresových příloh projektové dokumentace, TKP staveb státních drah a výkazů materiálu projektu a souhrnných částí dokumentace stavby. 
2: 0,8m*(10,2m+12m)+0,4m*(3,6m+3m)+48,5m2+134m2+176m2+50m2+351m*3m+15m*6.5m</t>
  </si>
  <si>
    <t>18230</t>
  </si>
  <si>
    <t>ROZPROSTŘENÍ ORNICE V ROVINĚ</t>
  </si>
  <si>
    <t>1: Dle technické zprávy, výkresových příloh projektové dokumentace, TKP staveb státních drah a výkazů materiálu projektu a souhrnných částí dokumentace stavby. 
2: 17m2*0,5m+200m2*0,15m</t>
  </si>
  <si>
    <t>1: Dle technické zprávy, výkresových příloh projektové dokumentace, TKP staveb státních drah a výkazů materiálu projektu a souhrnných částí dokumentace stavby. 
2: 200m2</t>
  </si>
  <si>
    <t>18247</t>
  </si>
  <si>
    <t>OŠETŘOVÁNÍ TRÁVNÍKU</t>
  </si>
  <si>
    <t>Zahrnuje pokosení se shrabáním, naložení shrabků na dopravní prostředek, s odvozem a se složením, to vše bez ohledu na sklon terénuzahrnuje nutné zalití a hnojení</t>
  </si>
  <si>
    <t>18461</t>
  </si>
  <si>
    <t>MULČOVÁNÍ</t>
  </si>
  <si>
    <t>mulčovací textilie + mulčovací kůra tl. 150 mm</t>
  </si>
  <si>
    <t>1: Dle technické zprávy, výkresových příloh projektové dokumentace, TKP staveb státních drah a výkazů materiálu projektu a souhrnných částí dokumentace stavby. 
2: 17m2</t>
  </si>
  <si>
    <t>položka zahrnuje dodání a rozprostření mulčovací kůry nebo štěpky v předepsané tloušťce nebo mulčovací textilie bez ohledu na sklon terénu, stabilizaci mulče proti erozi, přísady proti vznícení mulče, naložení a odvoz odpadu</t>
  </si>
  <si>
    <t>184C1</t>
  </si>
  <si>
    <t>VYSAZOVÁNÍ KEŘŮ JEHLIČNATÝCH S BALEM VČETNĚ VÝKOPU JAMKY</t>
  </si>
  <si>
    <t>Položka vysazování keřů zahrnuje dodávku projektem předepsaných  keřů, hloubení jamek (min. rozměry pro keře 30/30/30cm) s event. výměnou půdy, s hnojením anorganickým hnojivem a přídavkem organického hnojiva min. 2kg pro keře, zálivku, kůly, a pod.položka zahrnuje veškerý materiál, výrobky a polotovary, včetně mimostaveništní a vnitrostaveništní dopravy (rovněž přesuny), včetně naložení a složení, případně s uložením</t>
  </si>
  <si>
    <t>1: Dle technické zprávy, výkresových příloh projektové dokumentace, TKP staveb státních drah a výkazů materiálu projektu a souhrnných částí dokumentace stavby. 
2: 2m*3m+2*2m2</t>
  </si>
  <si>
    <t>patky zábradlí</t>
  </si>
  <si>
    <t>1: Dle technické zprávy, výkresových příloh projektové dokumentace, TKP staveb státních drah a výkazů materiálu projektu a souhrnných částí dokumentace stavby. 
2: 27ks*0,8m*0,25m*0,25m</t>
  </si>
  <si>
    <t>protikorozní ochrana dle SŽDC S5/4  
barva RAL 7016</t>
  </si>
  <si>
    <t>1: Dle technické zprávy, výkresových příloh projektové dokumentace, TKP staveb státních drah a výkazů materiálu projektu a souhrnných částí dokumentace stavby. 
2: 979.94kg</t>
  </si>
  <si>
    <t>podklad odvodňovacího žlabu</t>
  </si>
  <si>
    <t>1: Dle technické zprávy, výkresových příloh projektové dokumentace, TKP staveb státních drah a výkazů materiálu projektu a souhrnných částí dokumentace stavby. 
2: 26,5m*0,15m*0,45m</t>
  </si>
  <si>
    <t>1: Dle technické zprávy, výkresových příloh projektové dokumentace, TKP staveb státních drah a výkazů materiálu projektu a souhrnných částí dokumentace stavby. 
2: 0,8m*(10,2m+12m)+0,4m*(3,6m+3m)+48,5m2+134m2+176m2+50m2</t>
  </si>
  <si>
    <t>56334</t>
  </si>
  <si>
    <t>VOZOVKOVÉ VRSTVY ZE ŠTĚRKODRTI TL. DO 200MM</t>
  </si>
  <si>
    <t>obslužná komunikace ORL</t>
  </si>
  <si>
    <t>1: Dle technické zprávy, výkresových příloh projektové dokumentace, TKP staveb státních drah a výkazů materiálu projektu a souhrnných částí dokumentace stavby. 
2: 351m*3m+6,5m*15m</t>
  </si>
  <si>
    <t>582614</t>
  </si>
  <si>
    <t>KRYTY Z BETON DLAŽDIC SE ZÁMKEM BAREV TL 60MM DO LOŽE Z KAM</t>
  </si>
  <si>
    <t>dlažba 200x100 žlutá - odstín přesně jako stávající dlažba u VB pod zastřešením, kladená na vazbu</t>
  </si>
  <si>
    <t>1: Dle technické zprávy, výkresových příloh projektové dokumentace, TKP staveb státních drah a výkazů materiálu projektu a souhrnných částí dokumentace stavby. 
2: 48,5m2+134m2+176m2+50m2</t>
  </si>
  <si>
    <t>58261A</t>
  </si>
  <si>
    <t>KRYTY Z BETON DLAŽDIC SE ZÁMKEM BAREV RELIÉF TL 60MM DO LOŽE Z KAM</t>
  </si>
  <si>
    <t>signíální a varovné pásy  
barva červená</t>
  </si>
  <si>
    <t>1: Dle technické zprávy, výkresových příloh projektové dokumentace, TKP staveb státních drah a výkazů materiálu projektu a souhrnných částí dokumentace stavby. 
2: 0,8m*(10,2m+12m)+0,4m*(3,6m+3m)</t>
  </si>
  <si>
    <t>1: Dle technické zprávy, výkresových příloh projektové dokumentace, TKP staveb státních drah a výkazů materiálu projektu a souhrnných částí dokumentace stavby. 
2: 23m+13m+3,2m+37m+17m</t>
  </si>
  <si>
    <t>93541</t>
  </si>
  <si>
    <t>ŽLABY Z DÍLCŮ Z POLYMERBETONU SVĚTLÉ ŠÍŘKY DO 100MM VČETNĚ MŘÍŽÍ</t>
  </si>
  <si>
    <t>1: Dle technické zprávy, výkresových příloh projektové dokumentace, TKP staveb státních drah a výkazů materiálu projektu a souhrnných částí dokumentace stavby. 
2: 26,5m</t>
  </si>
  <si>
    <t>položka zahrnuje:-dodávku a uložení dílců žlabu z předepsaného materiálu předepsaných rozměrů včetně mříže- spárování, úpravy vtoku a výtoku- nezahrnuje nutné zemní práce, předepsané lože, obetonování- měří se v metrech běžných délky osy žlabu, odečítají se čistící kusy a vpustě</t>
  </si>
  <si>
    <t>R93751</t>
  </si>
  <si>
    <t>MOBILIÁŘ - KOVOVÉ LAVIČKY</t>
  </si>
  <si>
    <t>Položka zahrnuje:- montáž, osazení a dodávku kompletního zařízení, předepsaného zadávací dokumentací- mimostavništní a vnitrostaveništní dopravu- nezbytné zemní práce a základové konstrukce- předepsanou povrchovou úpravu (nátěry a pod.)Pozn.: materiál uvedený v textu představuje rozhodující podíl ve výrobku</t>
  </si>
  <si>
    <t>R93753</t>
  </si>
  <si>
    <t>MOBILIÁŘ - KOVOVÉ KOŠE NA ODPADKY</t>
  </si>
  <si>
    <t xml:space="preserve">  SO 01-17-05.1</t>
  </si>
  <si>
    <t>Úpravy zpevněných ploch - areál ST Zlín</t>
  </si>
  <si>
    <t>SO 01-17-05.1</t>
  </si>
  <si>
    <t>1: Dle technické zprávy, výkresových příloh projektové dokumentace, TKP staveb státních drah a výkazů materiálu projektu a souhrnných částí dokumentace stavby. 
2: 145m2*0,2m</t>
  </si>
  <si>
    <t>POPLATKY ZA LIKVIDACŮ ODPADŮ NEKONTAMINOVANÝCH VČETNĚ DOPRAVY NA SKLÁDKU A VEŠKERÉ MANIPULACE- 17 01 02 STAVEBNÍ A DEMOLIČNÍ SUŤ (CIHLY)</t>
  </si>
  <si>
    <t>přístřešky na zahradě, Položku NENACEŇOVAT v rámci výběrového řízení na zhotovení stavby, viz SO 90-90</t>
  </si>
  <si>
    <t>1: Dle technické zprávy, výkresových příloh projektové dokumentace, TKP staveb státních drah a výkazů materiálu projektu a souhrnných částí dokumentace stavby. 
2: 14t</t>
  </si>
  <si>
    <t>1: Dle technické zprávy, výkresových příloh projektové dokumentace, TKP staveb státních drah a výkazů materiálu projektu a souhrnných částí dokumentace stavby. 
2: ((165m+23m-114,7m-10m)*0,05m*0,3m+77*0,8m*0,2m*0,2m+5m3)*2,4t/m3</t>
  </si>
  <si>
    <t>R015170</t>
  </si>
  <si>
    <t>POPLATKY ZA LIKVIDACŮ ODPADŮ NEKONTAMINOVANÝCH VČETNĚ DOPRAVY NA SKLÁDKU A VEŠKERÉ MANIPULACE- 17 02 01 DŘEVO PO STAVEBNÍM POUŽITÍ, Z DEMOLIC</t>
  </si>
  <si>
    <t>POPLATKY ZA LIKVIDACŮ ODPADŮ NEKONTAMINOVANÝCH VČETNĚ DOPRAVY NA SKLÁDKU A VEŠKERÉ MANIPULACE- 20 03 99 ODPAD PODOBNÝ KOMUNÁLNÍMU ODPADU</t>
  </si>
  <si>
    <t>R015760</t>
  </si>
  <si>
    <t>POPLATKY ZA LIKVIDACŮ ODPADŮ NEBEZPEČNÝCH VČETNĚ DOPRAVY- 17 06 03* IZOLAČNÍ MATERIÁLY OBSAHUJÍCÍ NEBEZPEČNÉ LÁTKY</t>
  </si>
  <si>
    <t>přístřešky na zahradě</t>
  </si>
  <si>
    <t>1: Dle technické zprávy, výkresových příloh projektové dokumentace, TKP staveb státních drah a výkazů materiálu projektu a souhrnných částí dokumentace stavby. 
2: (145m2)*0.2m+(121+11.5m)*2m*0,2m</t>
  </si>
  <si>
    <t>1: Dle technické zprávy, výkresových příloh projektové dokumentace, TKP staveb státních drah a výkazů materiálu projektu a souhrnných částí dokumentace stavby. 
2: 145m2+132,5m*2</t>
  </si>
  <si>
    <t>1: Dle technické zprávy, výkresových příloh projektové dokumentace, TKP staveb státních drah a výkazů materiálu projektu a souhrnných částí dokumentace stavby. 
2: (114,7m+10m+132,5m)*1m*0,2m</t>
  </si>
  <si>
    <t>1: Dle technické zprávy, výkresových příloh projektové dokumentace, TKP staveb státních drah a výkazů materiálu projektu a souhrnných částí dokumentace stavby. 
2: (114,7m+10m+132,5m)*1m</t>
  </si>
  <si>
    <t>31832</t>
  </si>
  <si>
    <t>ZDI ODDĚLOVACÍ A OHRADNÍ ZE ŽELEZOBET</t>
  </si>
  <si>
    <t>podhrabové desky pod plot  
použití vyzískaného materiálu vč. očistění  
případné doplnění spojovacího materiálu</t>
  </si>
  <si>
    <t>1: Dle technické zprávy, výkresových příloh projektové dokumentace, TKP staveb státních drah a výkazů materiálu projektu a souhrnných částí dokumentace stavby. 
2: (114,7m+10m)*0,05m*0,3m</t>
  </si>
  <si>
    <t>33817A</t>
  </si>
  <si>
    <t>SLOUPKY OHRADNÍ A PLOTOVÉ Z DÍLCŮ KOVOVÝCH KOTVENÉ DO PATEK NEBO BERANĚNÉ</t>
  </si>
  <si>
    <t>vč. beton. patky C 16/20 0,3 x 0,3 x 0,8 m  
přednostně použití vyzískaného materiálu  
případně použití materiálu nového (až 100%)</t>
  </si>
  <si>
    <t>1: Dle technické zprávy, výkresových příloh projektové dokumentace, TKP staveb státních drah a výkazů materiálu projektu a souhrnných částí dokumentace stavby. 
2: (48ks+5ks)*,008t</t>
  </si>
  <si>
    <t>- dodání a osazení předepsaného sloupku včetně PKO- případnou betonovou patku z předepsané třídy betonu- nutné zemní práce</t>
  </si>
  <si>
    <t>veřejný chodník</t>
  </si>
  <si>
    <t>1: Dle technické zprávy, výkresových příloh projektové dokumentace, TKP staveb státních drah a výkazů materiálu projektu a souhrnných částí dokumentace stavby. 
2: 121m*2m+11,5m*2m+50m2</t>
  </si>
  <si>
    <t>příjezd k nové skladovací hale</t>
  </si>
  <si>
    <t>1: Dle technické zprávy, výkresových příloh projektové dokumentace, TKP staveb státních drah a výkazů materiálu projektu a souhrnných částí dokumentace stavby. 
2: 145m2</t>
  </si>
  <si>
    <t>567303</t>
  </si>
  <si>
    <t>VRSTVY PRO OBNOVU A OPRAVY ZE ŠTĚRKODRTI</t>
  </si>
  <si>
    <t>vyspravení stávající příjezdové komunikace</t>
  </si>
  <si>
    <t>1: Dle technické zprávy, výkresových příloh projektové dokumentace, TKP staveb státních drah a výkazů materiálu projektu a souhrnných částí dokumentace stavby. 
2: 166m2*0,05m</t>
  </si>
  <si>
    <t>582611</t>
  </si>
  <si>
    <t>KRYTY Z BETON DLAŽDIC SE ZÁMKEM ŠEDÝCH TL 60MM DO LOŽE Z KAM</t>
  </si>
  <si>
    <t>dlaždice 200 x 100</t>
  </si>
  <si>
    <t>1: Dle technické zprávy, výkresových příloh projektové dokumentace, TKP staveb státních drah a výkazů materiálu projektu a souhrnných částí dokumentace stavby. 
2: 121m*2m</t>
  </si>
  <si>
    <t>žluté dlaždice 200 x 100 (odstín dle dlažby pod zastřešením u VB)</t>
  </si>
  <si>
    <t>1: Dle technické zprávy, výkresových příloh projektové dokumentace, TKP staveb státních drah a výkazů materiálu projektu a souhrnných částí dokumentace stavby. 
2: 11.5m*2m</t>
  </si>
  <si>
    <t>R767912</t>
  </si>
  <si>
    <t>OPLOCENÍ Z DRÁTĚNÉHO PLETIVA POZINKOVANÉHO VYSOKOPEVNOSTNÍHO</t>
  </si>
  <si>
    <t>plot ze svařovaných pozinkovaných 3D panelů (2,5m*1,83m)  
použití dílců z výzisku demontovaného plotu</t>
  </si>
  <si>
    <t>1: Dle technické zprávy, výkresových příloh projektové dokumentace, TKP staveb státních drah a výkazů materiálu projektu a souhrnných částí dokumentace stavby. 
2: (114,7m+10m)*1,83m</t>
  </si>
  <si>
    <t>- položka zahrnuje vedle vlastního pletiva i rámy, rošty, lišty, kování, podpěrné, závěsné, upevňovací prvky, spojovací a těsnící materiál, pomocný materiál, kompletní povrchovou úpravu.- nejsou zahrnuty sloupky a vzpěry, které se vykazují v samostatných položkách 338**, není zahrnuta podezdívka (272**)- součástí položky je  případně i ostnatý drát, uvažovaná plocha se pak vypočítává po horní hranu drátu.</t>
  </si>
  <si>
    <t>vč. beton lože</t>
  </si>
  <si>
    <t>1: Dle technické zprávy, výkresových příloh projektové dokumentace, TKP staveb státních drah a výkazů materiálu projektu a souhrnných částí dokumentace stavby. 
2: 109m+110m+17m</t>
  </si>
  <si>
    <t>patky demontovaných sloupků, pokud nepůjdou přemístit</t>
  </si>
  <si>
    <t>1: Dle technické zprávy, výkresových příloh projektové dokumentace, TKP staveb státních drah a výkazů materiálu projektu a souhrnných částí dokumentace stavby. 
2: 77ks*0,8m*0,2m*0,2m</t>
  </si>
  <si>
    <t>položka zahrnuje:- rozbourání konstrukce bez ohledu na použitou technologii- veškeré pomocné konstrukce (lešení a pod.)-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veškeré další práce plynoucí z technologického předpisu a z platných předpisů</t>
  </si>
  <si>
    <t>966842</t>
  </si>
  <si>
    <t>ODSTRANĚNÍ OPLOCENÍ Z DRÁT PLETIVA</t>
  </si>
  <si>
    <t>plot rozdělující areál</t>
  </si>
  <si>
    <t>1: Dle technické zprávy, výkresových příloh projektové dokumentace, TKP staveb státních drah a výkazů materiálu projektu a souhrnných částí dokumentace stavby. 
2: 33,8 m</t>
  </si>
  <si>
    <t>položka zahrnuje:- kompletní bourací práce včetně odstranění základových konstrukcí a nezbytného rozsahu zemních prací,- veškerou manipulaci s vybouranou sutí a hmotami včetně uložení na skládku,- veškeré další práce plynoucí z technologického předpisu a z platných předpisů,- odstranění sloupků z jiného materiálu, odstranění vrat a vráteknezahrnuje poplatek za skládku, který se vykazuje v položce 0141** (s výjimkou malého množství bouraného materiálu, kde je možné poplatek zahrnout do jednotkové ceny bourání – tento fakt musí být uveden v doplňujícím textu k položce)</t>
  </si>
  <si>
    <t>98813</t>
  </si>
  <si>
    <t>DEMOLICE DROBNÝCH STAVEB S PODÍLEM KONSTR DO 10% CIHELNÝCH</t>
  </si>
  <si>
    <t>1: Dle technické zprávy, výkresových příloh projektové dokumentace, TKP staveb státních drah a výkazů materiálu projektu a souhrnných částí dokumentace stavby. 
2: 8m*3m*3m</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</si>
  <si>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položka zahrnuje veškeré další práce plynoucí z technologického předpisu a z platných předpisů - rozpojení zdiva na suť schopnou odvozu na skládku- kropení a vytváření vodní clony- bezpečnostní opatření, vyplývající z předpisů o bezpečnosti práce- podpěrné konstrukce jakékoli výšky- úpravu pláně po demolici s návazností na přilehlý terén- odpojení od sousedních nedemolovaných objektů- jakékoli lešení a práce bez pevné pracovní podlahy- naložení, dopravu a složení suti- ochranná ohrazení a sítě- ochranná zařízení proti poškození okolních objektů- eventuelní nutnou asistenci požárních či bezpečnostních sborů</t>
  </si>
  <si>
    <t>98817</t>
  </si>
  <si>
    <t>DEMOLICE DROBNÝCH STAVEB S PODÍLEM KONSTR DO 10% KOVOVÝCH</t>
  </si>
  <si>
    <t>1: Dle technické zprávy, výkresových příloh projektové dokumentace, TKP staveb státních drah a výkazů materiálu projektu a souhrnných částí dokumentace stavby. 
2: 4m*3m*3m</t>
  </si>
  <si>
    <t>R966843</t>
  </si>
  <si>
    <t>ODSTRANĚNÍ OPLOCENÍ Z RÁMEČ PLETIVA</t>
  </si>
  <si>
    <t>Demontáž plotu ze svařovaných panelů vč. sloupků a podhrabových desek. Nutnost šetrné manipulace, materiál bude opětovně použit.</t>
  </si>
  <si>
    <t>1: Dle technické zprávy, výkresových příloh projektové dokumentace, TKP staveb státních drah a výkazů materiálu projektu a souhrnných částí dokumentace stavby. 
2: 23,3m+165,9m</t>
  </si>
  <si>
    <t>položka zahrnuje:-  kompletní bourací práce včetně odstranění základových konstrukcí a nezbytného rozsahu zemních prací,- veškerou manipulaci s vybouranou sutí a hmotami včetně uložení na skládku,- veškeré další práce plynoucí z technologického předpisu a z platných předpisů,- odstranění sloupků z jiného materiálu, odstranění vrat a vráteknezahrnuje poplatek za skládku, který se vykazuje v položce 0141** (s výjimkou malého množství bouraného materiálu, kde je možné poplatek zahrnout do jednotkové ceny bourání – tento fakt musí být uveden v doplňujícím textu k položce)</t>
  </si>
  <si>
    <t xml:space="preserve">  SO 90-90</t>
  </si>
  <si>
    <t>Likvidace odpadů</t>
  </si>
  <si>
    <t>SO 90-90</t>
  </si>
  <si>
    <t>PS01-14-03 
12=12.000 [A] 
PS04-14-01 
15=15.000 [B]  
PS04-14-02 
6=6.000 [C]  
SO01-06-02 
97,75=97.750 [D] 
SO01-10-01 
4=4.000 [E]  
SO01-15-05_1.2 
65,390=65.390 [F]  
SO01-15-05_5 
6,480=6.480 [G]  
SO01-16-01 
19695,081=19 695.081 [H]  
SO01-16-02 
1304,100=1 304.100 [I]   
SO01-16-03 
87,780=87.780 [J]  
SO01-17-05 
513,135=513.135 [K]  
SO01-17-05.1 
29=29.000 [L]  
Celkem: A+B+C+D+E+F+G+H+I+J+K+L=21 835.716 [M]</t>
  </si>
  <si>
    <t>PS01-14-09 
12=12.000 [A]  
SO01-16-01 
1734,6=1 734.600 [B] 
SO01-16-02 
752,85=752.850 [C]   
SO01-17-03 
390,6=390.600 [D] 
SO01-17-04 
5,67=5.670 [E] 
Celkem: A+B+C+D+E=2 895.720 [F]</t>
  </si>
  <si>
    <t>SO01-10-03 
1=1.000 [A]  
SO01-15-03 
1478,463=1 478.463 [B] 
Celkem: A+B=1 479.463 [C]</t>
  </si>
  <si>
    <t>PS01-14-09 
0,010=0.010 [A]  
PS04-28-203 
10=10.000 [B]  
SO01-15-02.1 
1,020=1.020 [C]  
SO01-15-02.2 
0,050=0.050 [D]  
SO01-17-05.1 
14=14.000 [E]  
Celkem: A+B+C+D+E=25.080 [F]</t>
  </si>
  <si>
    <t>PS01-28-201.1 
10=10.000 [A]</t>
  </si>
  <si>
    <t>SO01-06-02 
32=32.000 [A]  
SO01-06-03 
10,35=10.350 [B]   
SO01-15-02.1 
32,85=32.850 [C]  
SO01-15-06 
50,37=50.370 [D]  
SO01-16-01 
530=530.000 [E]  
SO01-16-02 
205=205.000 [F]  
SO01-17-02 
3=3.000 [G]  
SO01-17-03 
33,48=33.480 [H]  
SO01-17-04 
2=2.000 [I] 
SO01-17-05 
23,2=23.200 [J]  
SO01-17-05.1 
20,192=20.192 [K]  
SO01-17-01 
115=115.000 [L]  
Celkem: A+B+C+D+E+F+G+H+I+J+K+L=1 057.442 [M]</t>
  </si>
  <si>
    <t>SO 01-10-03 
0.15=0.150 [A] 
SO01-17-01 
5099.22=5 099.220 [B] 
Celkem: A+B=5 099.370 [C]</t>
  </si>
  <si>
    <t>SO01-15-02.1 
0,3=0.300 [A]   
SO01-17-05.1 
1=1.000 [B]  
Celkem: A+B=1.300 [C]</t>
  </si>
  <si>
    <t>SO01-15-02.1 
0,5=0.500 [A]   
SO 01-15-06 
74,844=74.844 [B]  
Celkem: A+B=75.344 [C]</t>
  </si>
  <si>
    <t>PS01-14-05 
0,002=0.002 [A]                                                                                                                                                                                                                                                                                                                                                                                           PS01-14-06 
0,002=0.002 [B]  
PS01-14-09 
0,01=0.010 [C] 
PS01-14-10 
0,05=0.050 [D]  
PS04-14-02 
0,05=0.050 [E]  
SO01-15-02.3 
0,02=0.020 [F]  
PS01-14-08 
0.020=0.020 [G] 
Celkem: A+B+C+D+E+F+G=0.154 [H]</t>
  </si>
  <si>
    <t>POPLATKY ZA LIKVIDACI ODPADŮ NEKONTAMINOVANÝCH VČETNĚ DOPRAVY NA SKLÁDKU A VEŠKERÉ MANIPULACE - 17 01 01 ŽELEZNIČNÍ PRAŽCE BETONOVÉ</t>
  </si>
  <si>
    <t>SO01-17-01 
155,25=155.250 [A]</t>
  </si>
  <si>
    <t>SO01-06-02 
0,25=0.250 [A]</t>
  </si>
  <si>
    <t>PS01-14-05 
0,005=0.005 [A]  
PS 01-14-06 
0,005=0.005 [B]  
PS01-14-08 
0,05=0.050 [C]  
PS01-14-09 
0,02=0.020 [D]  
PS01-14-10 
0,05=0.050 [E]  
PS01-14-11 
0,02=0.020 [F]  
PS04-14-01 
0,25=0.250 [G]  
PS 04-14-02 
0,02=0.020 [H]  
SO01-10-01 
0,45=0.450 [I]  
SO01-10-03 
0,01=0.010 [J]  
SO01-15-02.2 
0,003=0.003 [K]  
SO01-15-02.3 
0,01K=0.010 [L]  
SO01-17-05.1 
1=1.000 [M]  
Celkem: A+B+C+D+E+F+G+H+I+J+K+L+M=1.893 [N]</t>
  </si>
  <si>
    <t>POPLATKY ZA LIKVIDACI ODPADŮ NEKONTAMINOVANÝCH VČETNĚ DOPRAVY NA SKLÁDKU A VEŠKERÉ MANIPULACE- 17 02 03 POLYETYLÉNOVÉ PODLOŽKY (ŽEL. SVRŠEK)</t>
  </si>
  <si>
    <t>SO01-17-01 
0,273=0.273 [A]</t>
  </si>
  <si>
    <t>POPLATKY ZA LIKVIDACI ODPADŮ NEKONTAMINOVANÝCH VČETNĚ DOPRAVY NA SKLÁDKU A VEŠKERÉ MANIPULACE - 07 02 99 PRYŽOVÉ PODLOŽKY (ŽEL. SVRŠEK)</t>
  </si>
  <si>
    <t>SO01-17-04 
5,85=5.850 [A]  
SO01-17-01 
1,042=1.042 [B]  
Celkem: A+B=6.892 [C]</t>
  </si>
  <si>
    <t>PS01-14-05 
0,025=0.025 [A]  
PS01-14-06 
0,025=0.025 [B]  
PS01-14-08 
0,025=0.025 [C]  
PS01-14-09 
0,05=0.050 [D]  
PS01-14-10 
0,05=0.050 [E]  
PS01-14-11 
0,01=0.010 [F]  
PS01-14-12 
0,01=0.010 [G]  
SO01-10-02.2 
0,01=0.010 [H]  
SO01-15-02.2 
0,05=0.050 [I]  
SO01-15-02.3 
0,025I=0.025 [J]  
SO01-15-06 
0,784=0.784 [K]  
Celkem: A+B+C+D+E+F+G+H+I+J+K=1.064 [L]</t>
  </si>
  <si>
    <t>POPLATKY ZA LIKVIDACI ODPADŮ NEKONTAMINOVANÝCH VČETNĚ DOPRAVY NA SKLÁDKU A VEŠKERÉ MANIPULACE- 17 05 04 KAMENNÁ SUŤ</t>
  </si>
  <si>
    <t>SO01-17-03 
56,91=56.910 [A]</t>
  </si>
  <si>
    <t>SO01-15-06 
1,5=1.500 [A]</t>
  </si>
  <si>
    <t>POPLATKY ZA LIKVIDACI ODPADŮ NEBEZPEČNÝCH VČETNĚ DOPRAVY NA SKLÁDKU A VEŠKERÉ MANIPULACE - 17 05 07* LOKÁLNĚ ZNEČIŠTĚNÝ ŠTĚRK A ZEMINA Z KOLEJIŠTĚ (VÝHYBKY)</t>
  </si>
  <si>
    <t>SO01-16-01 
393,902=393.902 [A]  
SO01-16-02 
37,643=37.643 [B]  
SO01-17-01 
630=630.000 [C]  
Celkem: A+B+C=1 061.545 [D]</t>
  </si>
  <si>
    <t>POPLATKY ZA LIKVIDACI ODPADŮ NEBEZPEČNÝCH VČETNĚ DOPRAVY NA SKLÁDKU A VEŠKERÉ MANIPULACE- 17 02 04* ŽELEZNIČNÍ PRAŽCE DŘEVĚNÉ</t>
  </si>
  <si>
    <t>SO01-16-01 
1=1.000 [A]  
SO01-17-01 
126,05=126.050 [B] 
Celkem: A+B=127.050 [C]</t>
  </si>
  <si>
    <t>POPLATKY ZA LIKVIDACI ODPADŮ NEBEZPEČNÝCH VČETNĚ DOPRAVY NA SKLÁDKU A VEŠKERÉ MANIPULACE - VÝHYBKY ZNEČIŠTĚNÉ MAZADLY</t>
  </si>
  <si>
    <t>SO01-17-01 
13,32=13.320 [A]</t>
  </si>
  <si>
    <t>PS01-28-201.1 
0,05=0.050 [A]  
PS04-28-203 
0,001=0.001 [B]  
SO01-16-01 
10=10.000 [C]  
Celkem: A+B+C=10.051 [D]</t>
  </si>
  <si>
    <t>PS01-14-03 
0,02=0.020 [A]                                                                                                                                                                                                                                                                                                                                                                                                                                                                                                                           PS01-14-05 
0,005=0.005 [B]  
PS01-14-06 
0,005=0.005 [C]  
PS01-14-08 
0,05=0.050 [D]  
PS01-14-09 
0,01=0.010 [E]  
PS01-14-10 
0,01=0.010 [F]  
PS01-14-12 
0,05=0.050 [G]  
PS04-14-01 
0,1=0.100 [H]  
PS04-14-02 
0,030=0.030 [I]  
SO01-10-01 
0,2=0.200 [J]  
SO01-15-02.2 
0,01=0.010 [K]  
SO01-15-02.3 
0,01=0.010 [L]  
Celkem: A+B+C+D+E+F+G+H+I+J+K+L=0.500 [M]</t>
  </si>
  <si>
    <t>R015622</t>
  </si>
  <si>
    <t>SO01-15-02.2 
0,015=0.015 [A]</t>
  </si>
  <si>
    <t>PS01-28-201.1 
0,030=0.030 [A]</t>
  </si>
  <si>
    <t>POPLATKY ZA LIKVIDACI ODPADŮ NEBEZPEČNÝCH VČETNĚ DOPRAVY NA SKLÁDKU A VEŠKERÉ MANIPULACE - 17 06 03* IZOLAČNÍ MATERIÁLY OBSAHUJÍCÍ NEBEZPEČNÉ LÁTKY</t>
  </si>
  <si>
    <t>SO01-17-05.1 
1=1.000 [A]</t>
  </si>
  <si>
    <t xml:space="preserve">  SO 98-98</t>
  </si>
  <si>
    <t>Všeobecný objekt</t>
  </si>
  <si>
    <t>SO 98-98</t>
  </si>
  <si>
    <t>Dokumentace stavby</t>
  </si>
  <si>
    <t>VSEOB001</t>
  </si>
  <si>
    <t>Geodetická dokumentace skutečného provedení stavby</t>
  </si>
  <si>
    <t>Vypracování geodetické části dokumentace skutečného provedení</t>
  </si>
  <si>
    <t>v předepsaném rozsahu a počtu dle VTP a ZTP</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</si>
  <si>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</si>
  <si>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</si>
  <si>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</si>
  <si>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</si>
  <si>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</si>
  <si>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VSEOB003</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</si>
  <si>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</si>
  <si>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</si>
  <si>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</si>
  <si>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VSEOB004</t>
  </si>
  <si>
    <t>Projektová dokumentace pro provádění stavby (PDPS)</t>
  </si>
  <si>
    <t>Vypracování PDPS u vybraných D.1, D.2, D.3</t>
  </si>
  <si>
    <t>Položka zahrnuje veškeré činnosti nezbytné k vypracování projektové dokumentace pro provádění stavby (dále také PDPS), které doplňuje a upřesňuje projektovou dokumentaci pro stavební povolení nebo do ohlášení stavby do úplného obsahu stupně dokumentace pro provádění stavby. Jedná se o dopracování PDPS u u následujících PS: D.1, D.2, D.3</t>
  </si>
  <si>
    <t>VSEOB005</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</si>
  <si>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</si>
  <si>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</si>
  <si>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</si>
  <si>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</si>
  <si>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</si>
  <si>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Zajištění vydání osvědčení o bezpečnosti před uvedením do provozu.</t>
  </si>
  <si>
    <t>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</si>
  <si>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</si>
  <si>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Publicita</t>
  </si>
  <si>
    <t>Zajištění propagace stavby dle podmínek poskytovatele dotace, dle ZTP část Publicita</t>
  </si>
  <si>
    <t>v předepsaném rozsahu a počtu dle ZTP část Publicita.</t>
  </si>
  <si>
    <t>VSEOB008</t>
  </si>
  <si>
    <t>Nájmy hrazené zhotovitelem stavby</t>
  </si>
  <si>
    <t>ČD a.s. – 1 818 m2, Lesy ČR s.p. – 63 m2, Město Holešov  - 54m2, obec Jankovice - 54m2, Povodí Moravy a.s. - 6m2, TON a.s. - 4 404m2, ČR, SPÚ - 833m2</t>
  </si>
  <si>
    <t>Položka zahrnuje veškeré činnosti nezbytné k zajištění daných úkonů dle PD část H Doklady, po dobu realizace stavby či po dobu nutnou k realizaci stavby.</t>
  </si>
  <si>
    <t>VSEOB009</t>
  </si>
  <si>
    <t>Dozor provizorního přechodu pro cestující</t>
  </si>
  <si>
    <t>Dozor provizorního přechodu pro cestující - 42 dní *20 hod</t>
  </si>
  <si>
    <t>VSEOB010</t>
  </si>
  <si>
    <t>Hlukové měření pro účely realizace stavby</t>
  </si>
  <si>
    <t>Měření hluku</t>
  </si>
  <si>
    <t>Během zkušebního provozu bude provedeno měření hluku z dopravy na dráze v měřících místech, které budou předem projednány s Krajskou hygienickou stanicí Zlínského kraje, výsledky budou rovněž předloženy na KHSZK ve Zlíně. V případě zjištění překročení hygienických limitů hluku budou provedena dodatečná protihluková opatření k zajištění nepřekročení platných hygienických limitů, která budou opět projednána s KHSZK ve Zlíně.</t>
  </si>
  <si>
    <t>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 Závazné stanovisko KHS v části dokumentace H.2 - č.j.KHSZL 22851/2020</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</si>
</sst>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styles" Target="styles.xml" /><Relationship Id="rId53" Type="http://schemas.openxmlformats.org/officeDocument/2006/relationships/sharedStrings" Target="sharedStrings.xml" /><Relationship Id="rId54"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60"/>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f>
      </c>
    </row>
    <row r="7" spans="2:3" ht="12.75" customHeight="1">
      <c r="B7" s="8" t="s">
        <v>7</v>
      </c>
      <c s="10">
        <f>0+E10</f>
      </c>
    </row>
    <row r="9" spans="1:6" ht="12.75" customHeight="1">
      <c r="A9" s="9" t="s">
        <v>8</v>
      </c>
      <c s="9" t="s">
        <v>9</v>
      </c>
      <c s="9" t="s">
        <v>10</v>
      </c>
      <c s="9" t="s">
        <v>11</v>
      </c>
      <c s="9" t="s">
        <v>12</v>
      </c>
      <c s="9" t="s">
        <v>13</v>
      </c>
    </row>
    <row r="10" spans="1:6" ht="12.75">
      <c r="A10" s="11" t="s">
        <v>2</v>
      </c>
      <c s="12" t="s">
        <v>14</v>
      </c>
      <c s="14">
        <f>0+C11+C12+C13+C14+C15+C16+C17+C18+C19+C20+C21+C22+C23+C24+C25+C26+C27+C28+C29+C30+C31+C32+C33+C34+C35+C36+C37+C38+C39+C40+C41+C42+C43+C44+C45+C46+C47+C48+C49+C50+C51+C52+C53+C54+C55+C56+C57+C58+C59+C60</f>
      </c>
      <c s="14">
        <f>C10*0.21</f>
      </c>
      <c s="14">
        <f>0+E11+E12+E13+E14+E15+E16+E17+E18+E19+E20+E21+E22+E23+E24+E25+E26+E27+E28+E29+E30+E31+E32+E33+E34+E35+E36+E37+E38+E39+E40+E41+E42+E43+E44+E45+E46+E47+E48+E49+E50+E51+E52+E53+E54+E55+E56+E57+E58+E59+E60</f>
      </c>
      <c s="13">
        <f>0+F11+F12+F13+F14+F15+F16+F17+F18+F19+F20+F21+F22+F23+F24+F25+F26+F27+F28+F29+F30+F31+F32+F33+F34+F35+F36+F37+F38+F39+F40+F41+F42+F43+F44+F45+F46+F47+F48+F49+F50+F51+F52+F53+F54+F55+F56+F57+F58+F59+F60</f>
      </c>
    </row>
    <row r="11" spans="1:6" ht="12.75">
      <c r="A11" s="11" t="s">
        <v>15</v>
      </c>
      <c s="12" t="s">
        <v>16</v>
      </c>
      <c s="14">
        <f>'PS 01-13-01'!K8+'PS 01-13-01'!M8</f>
      </c>
      <c s="14">
        <f>C11*0.21</f>
      </c>
      <c s="14">
        <f>C11+D11</f>
      </c>
      <c s="13">
        <f>'PS 01-13-01'!T7</f>
      </c>
    </row>
    <row r="12" spans="1:6" ht="12.75">
      <c r="A12" s="11" t="s">
        <v>302</v>
      </c>
      <c s="12" t="s">
        <v>303</v>
      </c>
      <c s="14">
        <f>'PS 01-14-03'!K8+'PS 01-14-03'!M8</f>
      </c>
      <c s="14">
        <f>C12*0.21</f>
      </c>
      <c s="14">
        <f>C12+D12</f>
      </c>
      <c s="13">
        <f>'PS 01-14-03'!T7</f>
      </c>
    </row>
    <row r="13" spans="1:6" ht="12.75">
      <c r="A13" s="11" t="s">
        <v>550</v>
      </c>
      <c s="12" t="s">
        <v>551</v>
      </c>
      <c s="14">
        <f>'PS 01-14-04'!K8+'PS 01-14-04'!M8</f>
      </c>
      <c s="14">
        <f>C13*0.21</f>
      </c>
      <c s="14">
        <f>C13+D13</f>
      </c>
      <c s="13">
        <f>'PS 01-14-04'!T7</f>
      </c>
    </row>
    <row r="14" spans="1:6" ht="12.75">
      <c r="A14" s="11" t="s">
        <v>684</v>
      </c>
      <c s="12" t="s">
        <v>685</v>
      </c>
      <c s="14">
        <f>'PS 01-14-05'!K8+'PS 01-14-05'!M8</f>
      </c>
      <c s="14">
        <f>C14*0.21</f>
      </c>
      <c s="14">
        <f>C14+D14</f>
      </c>
      <c s="13">
        <f>'PS 01-14-05'!T7</f>
      </c>
    </row>
    <row r="15" spans="1:6" ht="12.75">
      <c r="A15" s="11" t="s">
        <v>809</v>
      </c>
      <c s="12" t="s">
        <v>810</v>
      </c>
      <c s="14">
        <f>'PS 01-14-06'!K8+'PS 01-14-06'!M8</f>
      </c>
      <c s="14">
        <f>C15*0.21</f>
      </c>
      <c s="14">
        <f>C15+D15</f>
      </c>
      <c s="13">
        <f>'PS 01-14-06'!T7</f>
      </c>
    </row>
    <row r="16" spans="1:6" ht="12.75">
      <c r="A16" s="11" t="s">
        <v>890</v>
      </c>
      <c s="12" t="s">
        <v>891</v>
      </c>
      <c s="14">
        <f>'PS 01-14-08'!K8+'PS 01-14-08'!M8</f>
      </c>
      <c s="14">
        <f>C16*0.21</f>
      </c>
      <c s="14">
        <f>C16+D16</f>
      </c>
      <c s="13">
        <f>'PS 01-14-08'!T7</f>
      </c>
    </row>
    <row r="17" spans="1:6" ht="12.75">
      <c r="A17" s="11" t="s">
        <v>959</v>
      </c>
      <c s="12" t="s">
        <v>960</v>
      </c>
      <c s="14">
        <f>'PS 01-14-09'!K8+'PS 01-14-09'!M8</f>
      </c>
      <c s="14">
        <f>C17*0.21</f>
      </c>
      <c s="14">
        <f>C17+D17</f>
      </c>
      <c s="13">
        <f>'PS 01-14-09'!T7</f>
      </c>
    </row>
    <row r="18" spans="1:6" ht="12.75">
      <c r="A18" s="11" t="s">
        <v>1083</v>
      </c>
      <c s="12" t="s">
        <v>1084</v>
      </c>
      <c s="14">
        <f>'PS 01-14-10'!K8+'PS 01-14-10'!M8</f>
      </c>
      <c s="14">
        <f>C18*0.21</f>
      </c>
      <c s="14">
        <f>C18+D18</f>
      </c>
      <c s="13">
        <f>'PS 01-14-10'!T7</f>
      </c>
    </row>
    <row r="19" spans="1:6" ht="12.75">
      <c r="A19" s="11" t="s">
        <v>1212</v>
      </c>
      <c s="12" t="s">
        <v>1213</v>
      </c>
      <c s="14">
        <f>'PS 01-14-11'!K8+'PS 01-14-11'!M8</f>
      </c>
      <c s="14">
        <f>C19*0.21</f>
      </c>
      <c s="14">
        <f>C19+D19</f>
      </c>
      <c s="13">
        <f>'PS 01-14-11'!T7</f>
      </c>
    </row>
    <row r="20" spans="1:6" ht="12.75">
      <c r="A20" s="11" t="s">
        <v>1391</v>
      </c>
      <c s="12" t="s">
        <v>1392</v>
      </c>
      <c s="14">
        <f>'PS 01-14-12'!K8+'PS 01-14-12'!M8</f>
      </c>
      <c s="14">
        <f>C20*0.21</f>
      </c>
      <c s="14">
        <f>C20+D20</f>
      </c>
      <c s="13">
        <f>'PS 01-14-12'!T7</f>
      </c>
    </row>
    <row r="21" spans="1:6" ht="12.75">
      <c r="A21" s="11" t="s">
        <v>1528</v>
      </c>
      <c s="12" t="s">
        <v>1529</v>
      </c>
      <c s="14">
        <f>'PS 01-14-13.1'!K8+'PS 01-14-13.1'!M8</f>
      </c>
      <c s="14">
        <f>C21*0.21</f>
      </c>
      <c s="14">
        <f>C21+D21</f>
      </c>
      <c s="13">
        <f>'PS 01-14-13.1'!T7</f>
      </c>
    </row>
    <row r="22" spans="1:6" ht="12.75">
      <c r="A22" s="11" t="s">
        <v>1599</v>
      </c>
      <c s="12" t="s">
        <v>1600</v>
      </c>
      <c s="14">
        <f>'PS 01-14-13.2'!K8+'PS 01-14-13.2'!M8</f>
      </c>
      <c s="14">
        <f>C22*0.21</f>
      </c>
      <c s="14">
        <f>C22+D22</f>
      </c>
      <c s="13">
        <f>'PS 01-14-13.2'!T7</f>
      </c>
    </row>
    <row r="23" spans="1:6" ht="12.75">
      <c r="A23" s="11" t="s">
        <v>1682</v>
      </c>
      <c s="12" t="s">
        <v>1683</v>
      </c>
      <c s="14">
        <f>'PS 01-28-201.1'!K8+'PS 01-28-201.1'!M8</f>
      </c>
      <c s="14">
        <f>C23*0.21</f>
      </c>
      <c s="14">
        <f>C23+D23</f>
      </c>
      <c s="13">
        <f>'PS 01-28-201.1'!T7</f>
      </c>
    </row>
    <row r="24" spans="1:6" ht="12.75">
      <c r="A24" s="11" t="s">
        <v>2195</v>
      </c>
      <c s="12" t="s">
        <v>2196</v>
      </c>
      <c s="14">
        <f>'PS 01-28-201.2'!K8+'PS 01-28-201.2'!M8</f>
      </c>
      <c s="14">
        <f>C24*0.21</f>
      </c>
      <c s="14">
        <f>C24+D24</f>
      </c>
      <c s="13">
        <f>'PS 01-28-201.2'!T7</f>
      </c>
    </row>
    <row r="25" spans="1:6" ht="12.75">
      <c r="A25" s="11" t="s">
        <v>2206</v>
      </c>
      <c s="12" t="s">
        <v>2207</v>
      </c>
      <c s="14">
        <f>'PS 01-28-201.3'!K8+'PS 01-28-201.3'!M8</f>
      </c>
      <c s="14">
        <f>C25*0.21</f>
      </c>
      <c s="14">
        <f>C25+D25</f>
      </c>
      <c s="13">
        <f>'PS 01-28-201.3'!T7</f>
      </c>
    </row>
    <row r="26" spans="1:6" ht="12.75">
      <c r="A26" s="11" t="s">
        <v>2270</v>
      </c>
      <c s="12" t="s">
        <v>2271</v>
      </c>
      <c s="14">
        <f>'PS 03-28-202'!K8+'PS 03-28-202'!M8</f>
      </c>
      <c s="14">
        <f>C26*0.21</f>
      </c>
      <c s="14">
        <f>C26+D26</f>
      </c>
      <c s="13">
        <f>'PS 03-28-202'!T7</f>
      </c>
    </row>
    <row r="27" spans="1:6" ht="12.75">
      <c r="A27" s="11" t="s">
        <v>2287</v>
      </c>
      <c s="12" t="s">
        <v>2288</v>
      </c>
      <c s="14">
        <f>'PS 04-14-01'!K8+'PS 04-14-01'!M8</f>
      </c>
      <c s="14">
        <f>C27*0.21</f>
      </c>
      <c s="14">
        <f>C27+D27</f>
      </c>
      <c s="13">
        <f>'PS 04-14-01'!T7</f>
      </c>
    </row>
    <row r="28" spans="1:6" ht="12.75">
      <c r="A28" s="11" t="s">
        <v>2335</v>
      </c>
      <c s="12" t="s">
        <v>2336</v>
      </c>
      <c s="14">
        <f>'PS 04-14-02'!K8+'PS 04-14-02'!M8</f>
      </c>
      <c s="14">
        <f>C28*0.21</f>
      </c>
      <c s="14">
        <f>C28+D28</f>
      </c>
      <c s="13">
        <f>'PS 04-14-02'!T7</f>
      </c>
    </row>
    <row r="29" spans="1:6" ht="12.75">
      <c r="A29" s="11" t="s">
        <v>2409</v>
      </c>
      <c s="12" t="s">
        <v>2410</v>
      </c>
      <c s="14">
        <f>'PS 04-28-203'!K8+'PS 04-28-203'!M8</f>
      </c>
      <c s="14">
        <f>C29*0.21</f>
      </c>
      <c s="14">
        <f>C29+D29</f>
      </c>
      <c s="13">
        <f>'PS 04-28-203'!T7</f>
      </c>
    </row>
    <row r="30" spans="1:6" ht="12.75">
      <c r="A30" s="11" t="s">
        <v>2497</v>
      </c>
      <c s="12" t="s">
        <v>2498</v>
      </c>
      <c s="14">
        <f>'SO 01-06-01'!K8+'SO 01-06-01'!M8</f>
      </c>
      <c s="14">
        <f>C30*0.21</f>
      </c>
      <c s="14">
        <f>C30+D30</f>
      </c>
      <c s="13">
        <f>'SO 01-06-01'!T7</f>
      </c>
    </row>
    <row r="31" spans="1:6" ht="12.75">
      <c r="A31" s="11" t="s">
        <v>2574</v>
      </c>
      <c s="12" t="s">
        <v>2575</v>
      </c>
      <c s="14">
        <f>'SO 01-06-02'!K8+'SO 01-06-02'!M8</f>
      </c>
      <c s="14">
        <f>C31*0.21</f>
      </c>
      <c s="14">
        <f>C31+D31</f>
      </c>
      <c s="13">
        <f>'SO 01-06-02'!T7</f>
      </c>
    </row>
    <row r="32" spans="1:6" ht="12.75">
      <c r="A32" s="11" t="s">
        <v>2669</v>
      </c>
      <c s="12" t="s">
        <v>2670</v>
      </c>
      <c s="14">
        <f>'SO 01-06-02.1'!K8+'SO 01-06-02.1'!M8</f>
      </c>
      <c s="14">
        <f>C32*0.21</f>
      </c>
      <c s="14">
        <f>C32+D32</f>
      </c>
      <c s="13">
        <f>'SO 01-06-02.1'!T7</f>
      </c>
    </row>
    <row r="33" spans="1:6" ht="12.75">
      <c r="A33" s="11" t="s">
        <v>2677</v>
      </c>
      <c s="12" t="s">
        <v>2678</v>
      </c>
      <c s="14">
        <f>'SO 01-06-03'!K8+'SO 01-06-03'!M8</f>
      </c>
      <c s="14">
        <f>C33*0.21</f>
      </c>
      <c s="14">
        <f>C33+D33</f>
      </c>
      <c s="13">
        <f>'SO 01-06-03'!T7</f>
      </c>
    </row>
    <row r="34" spans="1:6" ht="12.75">
      <c r="A34" s="11" t="s">
        <v>2734</v>
      </c>
      <c s="12" t="s">
        <v>2735</v>
      </c>
      <c s="14">
        <f>'SO 01-06-05'!K8+'SO 01-06-05'!M8</f>
      </c>
      <c s="14">
        <f>C34*0.21</f>
      </c>
      <c s="14">
        <f>C34+D34</f>
      </c>
      <c s="13">
        <f>'SO 01-06-05'!T7</f>
      </c>
    </row>
    <row r="35" spans="1:6" ht="12.75">
      <c r="A35" s="11" t="s">
        <v>2755</v>
      </c>
      <c s="12" t="s">
        <v>2756</v>
      </c>
      <c s="14">
        <f>'SO 01-10-01'!K8+'SO 01-10-01'!M8</f>
      </c>
      <c s="14">
        <f>C35*0.21</f>
      </c>
      <c s="14">
        <f>C35+D35</f>
      </c>
      <c s="13">
        <f>'SO 01-10-01'!T7</f>
      </c>
    </row>
    <row r="36" spans="1:6" ht="12.75">
      <c r="A36" s="11" t="s">
        <v>2813</v>
      </c>
      <c s="12" t="s">
        <v>2814</v>
      </c>
      <c s="14">
        <f>'SO 01-10-02.1'!K8+'SO 01-10-02.1'!M8</f>
      </c>
      <c s="14">
        <f>C36*0.21</f>
      </c>
      <c s="14">
        <f>C36+D36</f>
      </c>
      <c s="13">
        <f>'SO 01-10-02.1'!T7</f>
      </c>
    </row>
    <row r="37" spans="1:6" ht="12.75">
      <c r="A37" s="11" t="s">
        <v>2864</v>
      </c>
      <c s="12" t="s">
        <v>2865</v>
      </c>
      <c s="14">
        <f>'SO 01-10-02.2.1'!K8+'SO 01-10-02.2.1'!M8</f>
      </c>
      <c s="14">
        <f>C37*0.21</f>
      </c>
      <c s="14">
        <f>C37+D37</f>
      </c>
      <c s="13">
        <f>'SO 01-10-02.2.1'!T7</f>
      </c>
    </row>
    <row r="38" spans="1:6" ht="12.75">
      <c r="A38" s="11" t="s">
        <v>2869</v>
      </c>
      <c s="12" t="s">
        <v>2870</v>
      </c>
      <c s="14">
        <f>'SO 01-10-02.2.2'!K8+'SO 01-10-02.2.2'!M8</f>
      </c>
      <c s="14">
        <f>C38*0.21</f>
      </c>
      <c s="14">
        <f>C38+D38</f>
      </c>
      <c s="13">
        <f>'SO 01-10-02.2.2'!T7</f>
      </c>
    </row>
    <row r="39" spans="1:6" ht="12.75">
      <c r="A39" s="11" t="s">
        <v>2879</v>
      </c>
      <c s="12" t="s">
        <v>2880</v>
      </c>
      <c s="14">
        <f>'SO 01-10-02.3'!K8+'SO 01-10-02.3'!M8</f>
      </c>
      <c s="14">
        <f>C39*0.21</f>
      </c>
      <c s="14">
        <f>C39+D39</f>
      </c>
      <c s="13">
        <f>'SO 01-10-02.3'!T7</f>
      </c>
    </row>
    <row r="40" spans="1:6" ht="12.75">
      <c r="A40" s="11" t="s">
        <v>2886</v>
      </c>
      <c s="12" t="s">
        <v>2887</v>
      </c>
      <c s="14">
        <f>'SO 01-10-03'!K8+'SO 01-10-03'!M8</f>
      </c>
      <c s="14">
        <f>C40*0.21</f>
      </c>
      <c s="14">
        <f>C40+D40</f>
      </c>
      <c s="13">
        <f>'SO 01-10-03'!T7</f>
      </c>
    </row>
    <row r="41" spans="1:6" ht="12.75">
      <c r="A41" s="11" t="s">
        <v>2922</v>
      </c>
      <c s="12" t="s">
        <v>2923</v>
      </c>
      <c s="14">
        <f>'SO 01-15-01'!K8+'SO 01-15-01'!M8</f>
      </c>
      <c s="14">
        <f>C41*0.21</f>
      </c>
      <c s="14">
        <f>C41+D41</f>
      </c>
      <c s="13">
        <f>'SO 01-15-01'!T7</f>
      </c>
    </row>
    <row r="42" spans="1:6" ht="12.75">
      <c r="A42" s="11" t="s">
        <v>2962</v>
      </c>
      <c s="12" t="s">
        <v>2963</v>
      </c>
      <c s="14">
        <f>'SO 01-15-02.1'!K8+'SO 01-15-02.1'!M8</f>
      </c>
      <c s="14">
        <f>C42*0.21</f>
      </c>
      <c s="14">
        <f>C42+D42</f>
      </c>
      <c s="13">
        <f>'SO 01-15-02.1'!T7</f>
      </c>
    </row>
    <row r="43" spans="1:6" ht="12.75">
      <c r="A43" s="11" t="s">
        <v>3124</v>
      </c>
      <c s="12" t="s">
        <v>3125</v>
      </c>
      <c s="14">
        <f>'SO 01-15-02.2'!K8+'SO 01-15-02.2'!M8</f>
      </c>
      <c s="14">
        <f>C43*0.21</f>
      </c>
      <c s="14">
        <f>C43+D43</f>
      </c>
      <c s="13">
        <f>'SO 01-15-02.2'!T7</f>
      </c>
    </row>
    <row r="44" spans="1:6" ht="12.75">
      <c r="A44" s="11" t="s">
        <v>3175</v>
      </c>
      <c s="12" t="s">
        <v>3176</v>
      </c>
      <c s="14">
        <f>'SO 01-15-02.3'!K8+'SO 01-15-02.3'!M8</f>
      </c>
      <c s="14">
        <f>C44*0.21</f>
      </c>
      <c s="14">
        <f>C44+D44</f>
      </c>
      <c s="13">
        <f>'SO 01-15-02.3'!T7</f>
      </c>
    </row>
    <row r="45" spans="1:6" ht="12.75">
      <c r="A45" s="11" t="s">
        <v>3191</v>
      </c>
      <c s="12" t="s">
        <v>3192</v>
      </c>
      <c s="14">
        <f>'SO 01-15-03'!K8+'SO 01-15-03'!M8</f>
      </c>
      <c s="14">
        <f>C45*0.21</f>
      </c>
      <c s="14">
        <f>C45+D45</f>
      </c>
      <c s="13">
        <f>'SO 01-15-03'!T7</f>
      </c>
    </row>
    <row r="46" spans="1:6" ht="12.75">
      <c r="A46" s="11" t="s">
        <v>3288</v>
      </c>
      <c s="12" t="s">
        <v>3289</v>
      </c>
      <c s="14">
        <f>'SO 01-15-04'!K8+'SO 01-15-04'!M8</f>
      </c>
      <c s="14">
        <f>C46*0.21</f>
      </c>
      <c s="14">
        <f>C46+D46</f>
      </c>
      <c s="13">
        <f>'SO 01-15-04'!T7</f>
      </c>
    </row>
    <row r="47" spans="1:6" ht="12.75">
      <c r="A47" s="11" t="s">
        <v>3379</v>
      </c>
      <c s="12" t="s">
        <v>3380</v>
      </c>
      <c s="14">
        <f>'SO 01-15-05'!K8+'SO 01-15-05'!M8</f>
      </c>
      <c s="14">
        <f>C47*0.21</f>
      </c>
      <c s="14">
        <f>C47+D47</f>
      </c>
      <c s="13">
        <f>'SO 01-15-05'!T7</f>
      </c>
    </row>
    <row r="48" spans="1:6" ht="12.75">
      <c r="A48" s="11" t="s">
        <v>3694</v>
      </c>
      <c s="12" t="s">
        <v>3695</v>
      </c>
      <c s="14">
        <f>'SO 01-15-06'!K8+'SO 01-15-06'!M8</f>
      </c>
      <c s="14">
        <f>C48*0.21</f>
      </c>
      <c s="14">
        <f>C48+D48</f>
      </c>
      <c s="13">
        <f>'SO 01-15-06'!T7</f>
      </c>
    </row>
    <row r="49" spans="1:6" ht="12.75">
      <c r="A49" s="11" t="s">
        <v>3754</v>
      </c>
      <c s="12" t="s">
        <v>3755</v>
      </c>
      <c s="14">
        <f>'SO 01-16-01'!K8+'SO 01-16-01'!M8</f>
      </c>
      <c s="14">
        <f>C49*0.21</f>
      </c>
      <c s="14">
        <f>C49+D49</f>
      </c>
      <c s="13">
        <f>'SO 01-16-01'!T7</f>
      </c>
    </row>
    <row r="50" spans="1:6" ht="12.75">
      <c r="A50" s="11" t="s">
        <v>4002</v>
      </c>
      <c s="12" t="s">
        <v>4003</v>
      </c>
      <c s="14">
        <f>'SO 01-16-02'!K8+'SO 01-16-02'!M8</f>
      </c>
      <c s="14">
        <f>C50*0.21</f>
      </c>
      <c s="14">
        <f>C50+D50</f>
      </c>
      <c s="13">
        <f>'SO 01-16-02'!T7</f>
      </c>
    </row>
    <row r="51" spans="1:6" ht="12.75">
      <c r="A51" s="11" t="s">
        <v>4106</v>
      </c>
      <c s="12" t="s">
        <v>4107</v>
      </c>
      <c s="14">
        <f>'SO 01-16-03'!K8+'SO 01-16-03'!M8</f>
      </c>
      <c s="14">
        <f>C51*0.21</f>
      </c>
      <c s="14">
        <f>C51+D51</f>
      </c>
      <c s="13">
        <f>'SO 01-16-03'!T7</f>
      </c>
    </row>
    <row r="52" spans="1:6" ht="12.75">
      <c r="A52" s="11" t="s">
        <v>4176</v>
      </c>
      <c s="12" t="s">
        <v>4177</v>
      </c>
      <c s="14">
        <f>'SO 01-17-01'!K8+'SO 01-17-01'!M8</f>
      </c>
      <c s="14">
        <f>C52*0.21</f>
      </c>
      <c s="14">
        <f>C52+D52</f>
      </c>
      <c s="13">
        <f>'SO 01-17-01'!T7</f>
      </c>
    </row>
    <row r="53" spans="1:6" ht="12.75">
      <c r="A53" s="11" t="s">
        <v>4475</v>
      </c>
      <c s="12" t="s">
        <v>4476</v>
      </c>
      <c s="14">
        <f>'SO 01-17-01.1'!K8+'SO 01-17-01.1'!M8</f>
      </c>
      <c s="14">
        <f>C53*0.21</f>
      </c>
      <c s="14">
        <f>C53+D53</f>
      </c>
      <c s="13">
        <f>'SO 01-17-01.1'!T7</f>
      </c>
    </row>
    <row r="54" spans="1:6" ht="12.75">
      <c r="A54" s="11" t="s">
        <v>4493</v>
      </c>
      <c s="12" t="s">
        <v>4494</v>
      </c>
      <c s="14">
        <f>'SO 01-17-02'!K8+'SO 01-17-02'!M8</f>
      </c>
      <c s="14">
        <f>C54*0.21</f>
      </c>
      <c s="14">
        <f>C54+D54</f>
      </c>
      <c s="13">
        <f>'SO 01-17-02'!T7</f>
      </c>
    </row>
    <row r="55" spans="1:6" ht="12.75">
      <c r="A55" s="11" t="s">
        <v>4531</v>
      </c>
      <c s="12" t="s">
        <v>4532</v>
      </c>
      <c s="14">
        <f>'SO 01-17-03'!K8+'SO 01-17-03'!M8</f>
      </c>
      <c s="14">
        <f>C55*0.21</f>
      </c>
      <c s="14">
        <f>C55+D55</f>
      </c>
      <c s="13">
        <f>'SO 01-17-03'!T7</f>
      </c>
    </row>
    <row r="56" spans="1:6" ht="12.75">
      <c r="A56" s="11" t="s">
        <v>4570</v>
      </c>
      <c s="12" t="s">
        <v>4571</v>
      </c>
      <c s="14">
        <f>'SO 01-17-04'!K8+'SO 01-17-04'!M8</f>
      </c>
      <c s="14">
        <f>C56*0.21</f>
      </c>
      <c s="14">
        <f>C56+D56</f>
      </c>
      <c s="13">
        <f>'SO 01-17-04'!T7</f>
      </c>
    </row>
    <row r="57" spans="1:6" ht="12.75">
      <c r="A57" s="11" t="s">
        <v>4605</v>
      </c>
      <c s="12" t="s">
        <v>4606</v>
      </c>
      <c s="14">
        <f>'SO 01-17-05'!K8+'SO 01-17-05'!M8</f>
      </c>
      <c s="14">
        <f>C57*0.21</f>
      </c>
      <c s="14">
        <f>C57+D57</f>
      </c>
      <c s="13">
        <f>'SO 01-17-05'!T7</f>
      </c>
    </row>
    <row r="58" spans="1:6" ht="12.75">
      <c r="A58" s="11" t="s">
        <v>4687</v>
      </c>
      <c s="12" t="s">
        <v>4688</v>
      </c>
      <c s="14">
        <f>'SO 01-17-05.1'!K8+'SO 01-17-05.1'!M8</f>
      </c>
      <c s="14">
        <f>C58*0.21</f>
      </c>
      <c s="14">
        <f>C58+D58</f>
      </c>
      <c s="13">
        <f>'SO 01-17-05.1'!T7</f>
      </c>
    </row>
    <row r="59" spans="1:6" ht="12.75">
      <c r="A59" s="11" t="s">
        <v>4755</v>
      </c>
      <c s="12" t="s">
        <v>4756</v>
      </c>
      <c s="14">
        <f>'SO 90-90'!K8+'SO 90-90'!M8</f>
      </c>
      <c s="14">
        <f>C59*0.21</f>
      </c>
      <c s="14">
        <f>C59+D59</f>
      </c>
      <c s="13">
        <f>'SO 90-90'!T7</f>
      </c>
    </row>
    <row r="60" spans="1:6" ht="12.75">
      <c r="A60" s="11" t="s">
        <v>4793</v>
      </c>
      <c s="12" t="s">
        <v>4794</v>
      </c>
      <c s="14">
        <f>'SO 98-98'!K8+'SO 98-98'!M8</f>
      </c>
      <c s="14">
        <f>C60*0.21</f>
      </c>
      <c s="14">
        <f>C60+D60</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3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COUNTIFS(L8:L374,"=0",A8:A374,"P")+COUNTIFS(L8:L374,"",A8:A374,"P")+SUM(Q8:Q374)</f>
      </c>
    </row>
    <row r="8" spans="1:13" ht="12.75">
      <c r="A8" t="s">
        <v>43</v>
      </c>
      <c r="C8" s="28" t="s">
        <v>1214</v>
      </c>
      <c r="E8" s="30" t="s">
        <v>1213</v>
      </c>
      <c r="J8" s="29">
        <f>0+J9+J18+J31+J76+J85</f>
      </c>
      <c s="29">
        <f>0+K9+K18+K31+K76+K85</f>
      </c>
      <c s="29">
        <f>0+L9+L18+L31+L76+L85</f>
      </c>
      <c s="29">
        <f>0+M9+M18+M31+M76+M85</f>
      </c>
    </row>
    <row r="9" spans="1:13" ht="12.75">
      <c r="A9" t="s">
        <v>45</v>
      </c>
      <c r="C9" s="31" t="s">
        <v>305</v>
      </c>
      <c r="E9" s="33" t="s">
        <v>306</v>
      </c>
      <c r="J9" s="32">
        <f>0</f>
      </c>
      <c s="32">
        <f>0</f>
      </c>
      <c s="32">
        <f>0+L10+L14</f>
      </c>
      <c s="32">
        <f>0+M10+M14</f>
      </c>
    </row>
    <row r="10" spans="1:16" ht="38.25">
      <c r="A10" t="s">
        <v>48</v>
      </c>
      <c s="34" t="s">
        <v>49</v>
      </c>
      <c s="34" t="s">
        <v>690</v>
      </c>
      <c s="35" t="s">
        <v>5</v>
      </c>
      <c s="6" t="s">
        <v>691</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1215</v>
      </c>
    </row>
    <row r="13" spans="1:5" ht="153">
      <c r="A13" t="s">
        <v>57</v>
      </c>
      <c r="E13" s="39" t="s">
        <v>316</v>
      </c>
    </row>
    <row r="14" spans="1:16" ht="38.25">
      <c r="A14" t="s">
        <v>48</v>
      </c>
      <c s="34" t="s">
        <v>26</v>
      </c>
      <c s="34" t="s">
        <v>693</v>
      </c>
      <c s="35" t="s">
        <v>5</v>
      </c>
      <c s="6" t="s">
        <v>694</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966</v>
      </c>
    </row>
    <row r="17" spans="1:5" ht="153">
      <c r="A17" t="s">
        <v>57</v>
      </c>
      <c r="E17" s="39" t="s">
        <v>316</v>
      </c>
    </row>
    <row r="18" spans="1:13" ht="12.75">
      <c r="A18" t="s">
        <v>45</v>
      </c>
      <c r="C18" s="31" t="s">
        <v>49</v>
      </c>
      <c r="E18" s="33" t="s">
        <v>1216</v>
      </c>
      <c r="J18" s="32">
        <f>0</f>
      </c>
      <c s="32">
        <f>0</f>
      </c>
      <c s="32">
        <f>0+L19+L23+L27</f>
      </c>
      <c s="32">
        <f>0+M19+M23+M27</f>
      </c>
    </row>
    <row r="19" spans="1:16" ht="12.75">
      <c r="A19" t="s">
        <v>48</v>
      </c>
      <c s="34" t="s">
        <v>25</v>
      </c>
      <c s="34" t="s">
        <v>1217</v>
      </c>
      <c s="35" t="s">
        <v>5</v>
      </c>
      <c s="6" t="s">
        <v>1218</v>
      </c>
      <c s="36" t="s">
        <v>65</v>
      </c>
      <c s="37">
        <v>4</v>
      </c>
      <c s="36">
        <v>0</v>
      </c>
      <c s="36">
        <f>ROUND(G19*H19,6)</f>
      </c>
      <c r="L19" s="38">
        <v>0</v>
      </c>
      <c s="32">
        <f>ROUND(ROUND(L19,2)*ROUND(G19,3),2)</f>
      </c>
      <c s="36" t="s">
        <v>53</v>
      </c>
      <c>
        <f>(M19*21)/100</f>
      </c>
      <c t="s">
        <v>26</v>
      </c>
    </row>
    <row r="20" spans="1:5" ht="12.75">
      <c r="A20" s="35" t="s">
        <v>54</v>
      </c>
      <c r="E20" s="39" t="s">
        <v>5</v>
      </c>
    </row>
    <row r="21" spans="1:5" ht="12.75">
      <c r="A21" s="35" t="s">
        <v>55</v>
      </c>
      <c r="E21" s="40" t="s">
        <v>1219</v>
      </c>
    </row>
    <row r="22" spans="1:5" ht="318.75">
      <c r="A22" t="s">
        <v>57</v>
      </c>
      <c r="E22" s="39" t="s">
        <v>327</v>
      </c>
    </row>
    <row r="23" spans="1:16" ht="12.75">
      <c r="A23" t="s">
        <v>48</v>
      </c>
      <c s="34" t="s">
        <v>67</v>
      </c>
      <c s="34" t="s">
        <v>1220</v>
      </c>
      <c s="35" t="s">
        <v>5</v>
      </c>
      <c s="6" t="s">
        <v>1221</v>
      </c>
      <c s="36" t="s">
        <v>65</v>
      </c>
      <c s="37">
        <v>55.2</v>
      </c>
      <c s="36">
        <v>0</v>
      </c>
      <c s="36">
        <f>ROUND(G23*H23,6)</f>
      </c>
      <c r="L23" s="38">
        <v>0</v>
      </c>
      <c s="32">
        <f>ROUND(ROUND(L23,2)*ROUND(G23,3),2)</f>
      </c>
      <c s="36" t="s">
        <v>53</v>
      </c>
      <c>
        <f>(M23*21)/100</f>
      </c>
      <c t="s">
        <v>26</v>
      </c>
    </row>
    <row r="24" spans="1:5" ht="12.75">
      <c r="A24" s="35" t="s">
        <v>54</v>
      </c>
      <c r="E24" s="39" t="s">
        <v>5</v>
      </c>
    </row>
    <row r="25" spans="1:5" ht="12.75">
      <c r="A25" s="35" t="s">
        <v>55</v>
      </c>
      <c r="E25" s="40" t="s">
        <v>1222</v>
      </c>
    </row>
    <row r="26" spans="1:5" ht="318.75">
      <c r="A26" t="s">
        <v>57</v>
      </c>
      <c r="E26" s="39" t="s">
        <v>327</v>
      </c>
    </row>
    <row r="27" spans="1:16" ht="12.75">
      <c r="A27" t="s">
        <v>48</v>
      </c>
      <c s="34" t="s">
        <v>71</v>
      </c>
      <c s="34" t="s">
        <v>68</v>
      </c>
      <c s="35" t="s">
        <v>5</v>
      </c>
      <c s="6" t="s">
        <v>69</v>
      </c>
      <c s="36" t="s">
        <v>65</v>
      </c>
      <c s="37">
        <v>59.2</v>
      </c>
      <c s="36">
        <v>0</v>
      </c>
      <c s="36">
        <f>ROUND(G27*H27,6)</f>
      </c>
      <c r="L27" s="38">
        <v>0</v>
      </c>
      <c s="32">
        <f>ROUND(ROUND(L27,2)*ROUND(G27,3),2)</f>
      </c>
      <c s="36" t="s">
        <v>53</v>
      </c>
      <c>
        <f>(M27*21)/100</f>
      </c>
      <c t="s">
        <v>26</v>
      </c>
    </row>
    <row r="28" spans="1:5" ht="12.75">
      <c r="A28" s="35" t="s">
        <v>54</v>
      </c>
      <c r="E28" s="39" t="s">
        <v>5</v>
      </c>
    </row>
    <row r="29" spans="1:5" ht="12.75">
      <c r="A29" s="35" t="s">
        <v>55</v>
      </c>
      <c r="E29" s="40" t="s">
        <v>1222</v>
      </c>
    </row>
    <row r="30" spans="1:5" ht="229.5">
      <c r="A30" t="s">
        <v>57</v>
      </c>
      <c r="E30" s="39" t="s">
        <v>1223</v>
      </c>
    </row>
    <row r="31" spans="1:13" ht="12.75">
      <c r="A31" t="s">
        <v>45</v>
      </c>
      <c r="C31" s="31" t="s">
        <v>370</v>
      </c>
      <c r="E31" s="33" t="s">
        <v>47</v>
      </c>
      <c r="J31" s="32">
        <f>0</f>
      </c>
      <c s="32">
        <f>0</f>
      </c>
      <c s="32">
        <f>0+L32+L36+L40+L44+L48+L52+L56+L60+L64+L68+L72</f>
      </c>
      <c s="32">
        <f>0+M32+M36+M40+M44+M48+M52+M56+M60+M64+M68+M72</f>
      </c>
    </row>
    <row r="32" spans="1:16" ht="12.75">
      <c r="A32" t="s">
        <v>48</v>
      </c>
      <c s="34" t="s">
        <v>75</v>
      </c>
      <c s="34" t="s">
        <v>371</v>
      </c>
      <c s="35" t="s">
        <v>5</v>
      </c>
      <c s="6" t="s">
        <v>372</v>
      </c>
      <c s="36" t="s">
        <v>101</v>
      </c>
      <c s="37">
        <v>35</v>
      </c>
      <c s="36">
        <v>0</v>
      </c>
      <c s="36">
        <f>ROUND(G32*H32,6)</f>
      </c>
      <c r="L32" s="38">
        <v>0</v>
      </c>
      <c s="32">
        <f>ROUND(ROUND(L32,2)*ROUND(G32,3),2)</f>
      </c>
      <c s="36" t="s">
        <v>53</v>
      </c>
      <c>
        <f>(M32*21)/100</f>
      </c>
      <c t="s">
        <v>26</v>
      </c>
    </row>
    <row r="33" spans="1:5" ht="12.75">
      <c r="A33" s="35" t="s">
        <v>54</v>
      </c>
      <c r="E33" s="39" t="s">
        <v>5</v>
      </c>
    </row>
    <row r="34" spans="1:5" ht="12.75">
      <c r="A34" s="35" t="s">
        <v>55</v>
      </c>
      <c r="E34" s="40" t="s">
        <v>1224</v>
      </c>
    </row>
    <row r="35" spans="1:5" ht="51">
      <c r="A35" t="s">
        <v>57</v>
      </c>
      <c r="E35" s="39" t="s">
        <v>373</v>
      </c>
    </row>
    <row r="36" spans="1:16" ht="12.75">
      <c r="A36" t="s">
        <v>48</v>
      </c>
      <c s="34" t="s">
        <v>46</v>
      </c>
      <c s="34" t="s">
        <v>377</v>
      </c>
      <c s="35" t="s">
        <v>5</v>
      </c>
      <c s="6" t="s">
        <v>378</v>
      </c>
      <c s="36" t="s">
        <v>52</v>
      </c>
      <c s="37">
        <v>6</v>
      </c>
      <c s="36">
        <v>0</v>
      </c>
      <c s="36">
        <f>ROUND(G36*H36,6)</f>
      </c>
      <c r="L36" s="38">
        <v>0</v>
      </c>
      <c s="32">
        <f>ROUND(ROUND(L36,2)*ROUND(G36,3),2)</f>
      </c>
      <c s="36" t="s">
        <v>53</v>
      </c>
      <c>
        <f>(M36*21)/100</f>
      </c>
      <c t="s">
        <v>26</v>
      </c>
    </row>
    <row r="37" spans="1:5" ht="12.75">
      <c r="A37" s="35" t="s">
        <v>54</v>
      </c>
      <c r="E37" s="39" t="s">
        <v>5</v>
      </c>
    </row>
    <row r="38" spans="1:5" ht="12.75">
      <c r="A38" s="35" t="s">
        <v>55</v>
      </c>
      <c r="E38" s="40" t="s">
        <v>1219</v>
      </c>
    </row>
    <row r="39" spans="1:5" ht="25.5">
      <c r="A39" t="s">
        <v>57</v>
      </c>
      <c r="E39" s="39" t="s">
        <v>173</v>
      </c>
    </row>
    <row r="40" spans="1:16" ht="12.75">
      <c r="A40" t="s">
        <v>48</v>
      </c>
      <c s="34" t="s">
        <v>82</v>
      </c>
      <c s="34" t="s">
        <v>997</v>
      </c>
      <c s="35" t="s">
        <v>5</v>
      </c>
      <c s="6" t="s">
        <v>998</v>
      </c>
      <c s="36" t="s">
        <v>52</v>
      </c>
      <c s="37">
        <v>6</v>
      </c>
      <c s="36">
        <v>0</v>
      </c>
      <c s="36">
        <f>ROUND(G40*H40,6)</f>
      </c>
      <c r="L40" s="38">
        <v>0</v>
      </c>
      <c s="32">
        <f>ROUND(ROUND(L40,2)*ROUND(G40,3),2)</f>
      </c>
      <c s="36" t="s">
        <v>53</v>
      </c>
      <c>
        <f>(M40*21)/100</f>
      </c>
      <c t="s">
        <v>26</v>
      </c>
    </row>
    <row r="41" spans="1:5" ht="12.75">
      <c r="A41" s="35" t="s">
        <v>54</v>
      </c>
      <c r="E41" s="39" t="s">
        <v>5</v>
      </c>
    </row>
    <row r="42" spans="1:5" ht="12.75">
      <c r="A42" s="35" t="s">
        <v>55</v>
      </c>
      <c r="E42" s="40" t="s">
        <v>1225</v>
      </c>
    </row>
    <row r="43" spans="1:5" ht="38.25">
      <c r="A43" t="s">
        <v>57</v>
      </c>
      <c r="E43" s="39" t="s">
        <v>1226</v>
      </c>
    </row>
    <row r="44" spans="1:16" ht="12.75">
      <c r="A44" t="s">
        <v>48</v>
      </c>
      <c s="34" t="s">
        <v>86</v>
      </c>
      <c s="34" t="s">
        <v>1001</v>
      </c>
      <c s="35" t="s">
        <v>5</v>
      </c>
      <c s="6" t="s">
        <v>1002</v>
      </c>
      <c s="36" t="s">
        <v>1003</v>
      </c>
      <c s="37">
        <v>2</v>
      </c>
      <c s="36">
        <v>0</v>
      </c>
      <c s="36">
        <f>ROUND(G44*H44,6)</f>
      </c>
      <c r="L44" s="38">
        <v>0</v>
      </c>
      <c s="32">
        <f>ROUND(ROUND(L44,2)*ROUND(G44,3),2)</f>
      </c>
      <c s="36" t="s">
        <v>53</v>
      </c>
      <c>
        <f>(M44*21)/100</f>
      </c>
      <c t="s">
        <v>26</v>
      </c>
    </row>
    <row r="45" spans="1:5" ht="12.75">
      <c r="A45" s="35" t="s">
        <v>54</v>
      </c>
      <c r="E45" s="39" t="s">
        <v>5</v>
      </c>
    </row>
    <row r="46" spans="1:5" ht="12.75">
      <c r="A46" s="35" t="s">
        <v>55</v>
      </c>
      <c r="E46" s="40" t="s">
        <v>592</v>
      </c>
    </row>
    <row r="47" spans="1:5" ht="114.75">
      <c r="A47" t="s">
        <v>57</v>
      </c>
      <c r="E47" s="39" t="s">
        <v>1227</v>
      </c>
    </row>
    <row r="48" spans="1:16" ht="12.75">
      <c r="A48" t="s">
        <v>48</v>
      </c>
      <c s="34" t="s">
        <v>90</v>
      </c>
      <c s="34" t="s">
        <v>1228</v>
      </c>
      <c s="35" t="s">
        <v>5</v>
      </c>
      <c s="6" t="s">
        <v>1006</v>
      </c>
      <c s="36" t="s">
        <v>101</v>
      </c>
      <c s="37">
        <v>45</v>
      </c>
      <c s="36">
        <v>0</v>
      </c>
      <c s="36">
        <f>ROUND(G48*H48,6)</f>
      </c>
      <c r="L48" s="38">
        <v>0</v>
      </c>
      <c s="32">
        <f>ROUND(ROUND(L48,2)*ROUND(G48,3),2)</f>
      </c>
      <c s="36" t="s">
        <v>53</v>
      </c>
      <c>
        <f>(M48*21)/100</f>
      </c>
      <c t="s">
        <v>26</v>
      </c>
    </row>
    <row r="49" spans="1:5" ht="12.75">
      <c r="A49" s="35" t="s">
        <v>54</v>
      </c>
      <c r="E49" s="39" t="s">
        <v>5</v>
      </c>
    </row>
    <row r="50" spans="1:5" ht="12.75">
      <c r="A50" s="35" t="s">
        <v>55</v>
      </c>
      <c r="E50" s="40" t="s">
        <v>1229</v>
      </c>
    </row>
    <row r="51" spans="1:5" ht="38.25">
      <c r="A51" t="s">
        <v>57</v>
      </c>
      <c r="E51" s="39" t="s">
        <v>1230</v>
      </c>
    </row>
    <row r="52" spans="1:16" ht="12.75">
      <c r="A52" t="s">
        <v>48</v>
      </c>
      <c s="34" t="s">
        <v>94</v>
      </c>
      <c s="34" t="s">
        <v>637</v>
      </c>
      <c s="35" t="s">
        <v>5</v>
      </c>
      <c s="6" t="s">
        <v>638</v>
      </c>
      <c s="36" t="s">
        <v>101</v>
      </c>
      <c s="37">
        <v>660</v>
      </c>
      <c s="36">
        <v>0</v>
      </c>
      <c s="36">
        <f>ROUND(G52*H52,6)</f>
      </c>
      <c r="L52" s="38">
        <v>0</v>
      </c>
      <c s="32">
        <f>ROUND(ROUND(L52,2)*ROUND(G52,3),2)</f>
      </c>
      <c s="36" t="s">
        <v>53</v>
      </c>
      <c>
        <f>(M52*21)/100</f>
      </c>
      <c t="s">
        <v>26</v>
      </c>
    </row>
    <row r="53" spans="1:5" ht="12.75">
      <c r="A53" s="35" t="s">
        <v>54</v>
      </c>
      <c r="E53" s="39" t="s">
        <v>5</v>
      </c>
    </row>
    <row r="54" spans="1:5" ht="12.75">
      <c r="A54" s="35" t="s">
        <v>55</v>
      </c>
      <c r="E54" s="40" t="s">
        <v>1231</v>
      </c>
    </row>
    <row r="55" spans="1:5" ht="38.25">
      <c r="A55" t="s">
        <v>57</v>
      </c>
      <c r="E55" s="39" t="s">
        <v>102</v>
      </c>
    </row>
    <row r="56" spans="1:16" ht="25.5">
      <c r="A56" t="s">
        <v>48</v>
      </c>
      <c s="34" t="s">
        <v>98</v>
      </c>
      <c s="34" t="s">
        <v>644</v>
      </c>
      <c s="35" t="s">
        <v>5</v>
      </c>
      <c s="6" t="s">
        <v>645</v>
      </c>
      <c s="36" t="s">
        <v>52</v>
      </c>
      <c s="37">
        <v>20</v>
      </c>
      <c s="36">
        <v>0</v>
      </c>
      <c s="36">
        <f>ROUND(G56*H56,6)</f>
      </c>
      <c r="L56" s="38">
        <v>0</v>
      </c>
      <c s="32">
        <f>ROUND(ROUND(L56,2)*ROUND(G56,3),2)</f>
      </c>
      <c s="36" t="s">
        <v>53</v>
      </c>
      <c>
        <f>(M56*21)/100</f>
      </c>
      <c t="s">
        <v>26</v>
      </c>
    </row>
    <row r="57" spans="1:5" ht="12.75">
      <c r="A57" s="35" t="s">
        <v>54</v>
      </c>
      <c r="E57" s="39" t="s">
        <v>5</v>
      </c>
    </row>
    <row r="58" spans="1:5" ht="12.75">
      <c r="A58" s="35" t="s">
        <v>55</v>
      </c>
      <c r="E58" s="40" t="s">
        <v>1232</v>
      </c>
    </row>
    <row r="59" spans="1:5" ht="38.25">
      <c r="A59" t="s">
        <v>57</v>
      </c>
      <c r="E59" s="39" t="s">
        <v>97</v>
      </c>
    </row>
    <row r="60" spans="1:16" ht="12.75">
      <c r="A60" t="s">
        <v>48</v>
      </c>
      <c s="34" t="s">
        <v>103</v>
      </c>
      <c s="34" t="s">
        <v>648</v>
      </c>
      <c s="35" t="s">
        <v>5</v>
      </c>
      <c s="6" t="s">
        <v>649</v>
      </c>
      <c s="36" t="s">
        <v>52</v>
      </c>
      <c s="37">
        <v>4</v>
      </c>
      <c s="36">
        <v>0</v>
      </c>
      <c s="36">
        <f>ROUND(G60*H60,6)</f>
      </c>
      <c r="L60" s="38">
        <v>0</v>
      </c>
      <c s="32">
        <f>ROUND(ROUND(L60,2)*ROUND(G60,3),2)</f>
      </c>
      <c s="36" t="s">
        <v>53</v>
      </c>
      <c>
        <f>(M60*21)/100</f>
      </c>
      <c t="s">
        <v>26</v>
      </c>
    </row>
    <row r="61" spans="1:5" ht="12.75">
      <c r="A61" s="35" t="s">
        <v>54</v>
      </c>
      <c r="E61" s="39" t="s">
        <v>5</v>
      </c>
    </row>
    <row r="62" spans="1:5" ht="12.75">
      <c r="A62" s="35" t="s">
        <v>55</v>
      </c>
      <c r="E62" s="40" t="s">
        <v>1219</v>
      </c>
    </row>
    <row r="63" spans="1:5" ht="38.25">
      <c r="A63" t="s">
        <v>57</v>
      </c>
      <c r="E63" s="39" t="s">
        <v>1233</v>
      </c>
    </row>
    <row r="64" spans="1:16" ht="12.75">
      <c r="A64" t="s">
        <v>48</v>
      </c>
      <c s="34" t="s">
        <v>106</v>
      </c>
      <c s="34" t="s">
        <v>652</v>
      </c>
      <c s="35" t="s">
        <v>5</v>
      </c>
      <c s="6" t="s">
        <v>653</v>
      </c>
      <c s="36" t="s">
        <v>52</v>
      </c>
      <c s="37">
        <v>1</v>
      </c>
      <c s="36">
        <v>0</v>
      </c>
      <c s="36">
        <f>ROUND(G64*H64,6)</f>
      </c>
      <c r="L64" s="38">
        <v>0</v>
      </c>
      <c s="32">
        <f>ROUND(ROUND(L64,2)*ROUND(G64,3),2)</f>
      </c>
      <c s="36" t="s">
        <v>53</v>
      </c>
      <c>
        <f>(M64*21)/100</f>
      </c>
      <c t="s">
        <v>26</v>
      </c>
    </row>
    <row r="65" spans="1:5" ht="12.75">
      <c r="A65" s="35" t="s">
        <v>54</v>
      </c>
      <c r="E65" s="39" t="s">
        <v>5</v>
      </c>
    </row>
    <row r="66" spans="1:5" ht="12.75">
      <c r="A66" s="35" t="s">
        <v>55</v>
      </c>
      <c r="E66" s="40" t="s">
        <v>1234</v>
      </c>
    </row>
    <row r="67" spans="1:5" ht="38.25">
      <c r="A67" t="s">
        <v>57</v>
      </c>
      <c r="E67" s="39" t="s">
        <v>1233</v>
      </c>
    </row>
    <row r="68" spans="1:16" ht="12.75">
      <c r="A68" t="s">
        <v>48</v>
      </c>
      <c s="34" t="s">
        <v>109</v>
      </c>
      <c s="34" t="s">
        <v>1235</v>
      </c>
      <c s="35" t="s">
        <v>5</v>
      </c>
      <c s="6" t="s">
        <v>1236</v>
      </c>
      <c s="36" t="s">
        <v>52</v>
      </c>
      <c s="37">
        <v>1</v>
      </c>
      <c s="36">
        <v>0</v>
      </c>
      <c s="36">
        <f>ROUND(G68*H68,6)</f>
      </c>
      <c r="L68" s="38">
        <v>0</v>
      </c>
      <c s="32">
        <f>ROUND(ROUND(L68,2)*ROUND(G68,3),2)</f>
      </c>
      <c s="36" t="s">
        <v>53</v>
      </c>
      <c>
        <f>(M68*21)/100</f>
      </c>
      <c t="s">
        <v>26</v>
      </c>
    </row>
    <row r="69" spans="1:5" ht="12.75">
      <c r="A69" s="35" t="s">
        <v>54</v>
      </c>
      <c r="E69" s="39" t="s">
        <v>5</v>
      </c>
    </row>
    <row r="70" spans="1:5" ht="12.75">
      <c r="A70" s="35" t="s">
        <v>55</v>
      </c>
      <c r="E70" s="40" t="s">
        <v>1234</v>
      </c>
    </row>
    <row r="71" spans="1:5" ht="38.25">
      <c r="A71" t="s">
        <v>57</v>
      </c>
      <c r="E71" s="39" t="s">
        <v>1233</v>
      </c>
    </row>
    <row r="72" spans="1:16" ht="12.75">
      <c r="A72" t="s">
        <v>48</v>
      </c>
      <c s="34" t="s">
        <v>112</v>
      </c>
      <c s="34" t="s">
        <v>1237</v>
      </c>
      <c s="35" t="s">
        <v>5</v>
      </c>
      <c s="6" t="s">
        <v>1238</v>
      </c>
      <c s="36" t="s">
        <v>52</v>
      </c>
      <c s="37">
        <v>4</v>
      </c>
      <c s="36">
        <v>0</v>
      </c>
      <c s="36">
        <f>ROUND(G72*H72,6)</f>
      </c>
      <c r="L72" s="38">
        <v>0</v>
      </c>
      <c s="32">
        <f>ROUND(ROUND(L72,2)*ROUND(G72,3),2)</f>
      </c>
      <c s="36" t="s">
        <v>53</v>
      </c>
      <c>
        <f>(M72*21)/100</f>
      </c>
      <c t="s">
        <v>26</v>
      </c>
    </row>
    <row r="73" spans="1:5" ht="12.75">
      <c r="A73" s="35" t="s">
        <v>54</v>
      </c>
      <c r="E73" s="39" t="s">
        <v>5</v>
      </c>
    </row>
    <row r="74" spans="1:5" ht="12.75">
      <c r="A74" s="35" t="s">
        <v>55</v>
      </c>
      <c r="E74" s="40" t="s">
        <v>1219</v>
      </c>
    </row>
    <row r="75" spans="1:5" ht="38.25">
      <c r="A75" t="s">
        <v>57</v>
      </c>
      <c r="E75" s="39" t="s">
        <v>1233</v>
      </c>
    </row>
    <row r="76" spans="1:13" ht="12.75">
      <c r="A76" t="s">
        <v>45</v>
      </c>
      <c r="C76" s="31" t="s">
        <v>1239</v>
      </c>
      <c r="E76" s="33" t="s">
        <v>1240</v>
      </c>
      <c r="J76" s="32">
        <f>0</f>
      </c>
      <c s="32">
        <f>0</f>
      </c>
      <c s="32">
        <f>0+L77+L81</f>
      </c>
      <c s="32">
        <f>0+M77+M81</f>
      </c>
    </row>
    <row r="77" spans="1:16" ht="25.5">
      <c r="A77" t="s">
        <v>48</v>
      </c>
      <c s="34" t="s">
        <v>115</v>
      </c>
      <c s="34" t="s">
        <v>721</v>
      </c>
      <c s="35" t="s">
        <v>5</v>
      </c>
      <c s="6" t="s">
        <v>722</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1225</v>
      </c>
    </row>
    <row r="80" spans="1:5" ht="38.25">
      <c r="A80" t="s">
        <v>57</v>
      </c>
      <c r="E80" s="39" t="s">
        <v>93</v>
      </c>
    </row>
    <row r="81" spans="1:16" ht="12.75">
      <c r="A81" t="s">
        <v>48</v>
      </c>
      <c s="34" t="s">
        <v>119</v>
      </c>
      <c s="34" t="s">
        <v>725</v>
      </c>
      <c s="35" t="s">
        <v>5</v>
      </c>
      <c s="6" t="s">
        <v>726</v>
      </c>
      <c s="36" t="s">
        <v>52</v>
      </c>
      <c s="37">
        <v>12</v>
      </c>
      <c s="36">
        <v>0</v>
      </c>
      <c s="36">
        <f>ROUND(G81*H81,6)</f>
      </c>
      <c r="L81" s="38">
        <v>0</v>
      </c>
      <c s="32">
        <f>ROUND(ROUND(L81,2)*ROUND(G81,3),2)</f>
      </c>
      <c s="36" t="s">
        <v>53</v>
      </c>
      <c>
        <f>(M81*21)/100</f>
      </c>
      <c t="s">
        <v>26</v>
      </c>
    </row>
    <row r="82" spans="1:5" ht="12.75">
      <c r="A82" s="35" t="s">
        <v>54</v>
      </c>
      <c r="E82" s="39" t="s">
        <v>5</v>
      </c>
    </row>
    <row r="83" spans="1:5" ht="12.75">
      <c r="A83" s="35" t="s">
        <v>55</v>
      </c>
      <c r="E83" s="40" t="s">
        <v>311</v>
      </c>
    </row>
    <row r="84" spans="1:5" ht="38.25">
      <c r="A84" t="s">
        <v>57</v>
      </c>
      <c r="E84" s="39" t="s">
        <v>93</v>
      </c>
    </row>
    <row r="85" spans="1:13" ht="12.75">
      <c r="A85" t="s">
        <v>45</v>
      </c>
      <c r="C85" s="31" t="s">
        <v>386</v>
      </c>
      <c r="E85" s="33" t="s">
        <v>901</v>
      </c>
      <c r="J85" s="32">
        <f>0</f>
      </c>
      <c s="32">
        <f>0</f>
      </c>
      <c s="32">
        <f>0+L86+L90+L94+L98+L102+L106+L110+L114+L118+L122+L126+L130+L134+L138+L142+L146+L150+L154+L158+L162+L166+L170+L174+L178+L182+L186+L190+L194+L198+L202+L206+L210+L214+L218+L222+L226+L230+L234+L238+L242+L246+L250+L254+L258+L262+L266+L270+L274+L278+L282+L286+L290+L294+L298+L302+L306+L310+L314+L318+L322+L326+L330+L334+L338+L342+L346+L350+L354+L358+L362+L366+L370+L374</f>
      </c>
      <c s="32">
        <f>0+M86+M90+M94+M98+M102+M106+M110+M114+M118+M122+M126+M130+M134+M138+M142+M146+M150+M154+M158+M162+M166+M170+M174+M178+M182+M186+M190+M194+M198+M202+M206+M210+M214+M218+M222+M226+M230+M234+M238+M242+M246+M250+M254+M258+M262+M266+M270+M274+M278+M282+M286+M290+M294+M298+M302+M306+M310+M314+M318+M322+M326+M330+M334+M338+M342+M346+M350+M354+M358+M362+M366+M370+M374</f>
      </c>
    </row>
    <row r="86" spans="1:16" ht="12.75">
      <c r="A86" t="s">
        <v>48</v>
      </c>
      <c s="34" t="s">
        <v>123</v>
      </c>
      <c s="34" t="s">
        <v>358</v>
      </c>
      <c s="35" t="s">
        <v>5</v>
      </c>
      <c s="6" t="s">
        <v>359</v>
      </c>
      <c s="36" t="s">
        <v>101</v>
      </c>
      <c s="37">
        <v>30</v>
      </c>
      <c s="36">
        <v>0</v>
      </c>
      <c s="36">
        <f>ROUND(G86*H86,6)</f>
      </c>
      <c r="L86" s="38">
        <v>0</v>
      </c>
      <c s="32">
        <f>ROUND(ROUND(L86,2)*ROUND(G86,3),2)</f>
      </c>
      <c s="36" t="s">
        <v>53</v>
      </c>
      <c>
        <f>(M86*21)/100</f>
      </c>
      <c t="s">
        <v>26</v>
      </c>
    </row>
    <row r="87" spans="1:5" ht="12.75">
      <c r="A87" s="35" t="s">
        <v>54</v>
      </c>
      <c r="E87" s="39" t="s">
        <v>5</v>
      </c>
    </row>
    <row r="88" spans="1:5" ht="12.75">
      <c r="A88" s="35" t="s">
        <v>55</v>
      </c>
      <c r="E88" s="40" t="s">
        <v>1241</v>
      </c>
    </row>
    <row r="89" spans="1:5" ht="51">
      <c r="A89" t="s">
        <v>57</v>
      </c>
      <c r="E89" s="39" t="s">
        <v>1242</v>
      </c>
    </row>
    <row r="90" spans="1:16" ht="25.5">
      <c r="A90" t="s">
        <v>48</v>
      </c>
      <c s="34" t="s">
        <v>126</v>
      </c>
      <c s="34" t="s">
        <v>712</v>
      </c>
      <c s="35" t="s">
        <v>5</v>
      </c>
      <c s="6" t="s">
        <v>713</v>
      </c>
      <c s="36" t="s">
        <v>101</v>
      </c>
      <c s="37">
        <v>320</v>
      </c>
      <c s="36">
        <v>0</v>
      </c>
      <c s="36">
        <f>ROUND(G90*H90,6)</f>
      </c>
      <c r="L90" s="38">
        <v>0</v>
      </c>
      <c s="32">
        <f>ROUND(ROUND(L90,2)*ROUND(G90,3),2)</f>
      </c>
      <c s="36" t="s">
        <v>53</v>
      </c>
      <c>
        <f>(M90*21)/100</f>
      </c>
      <c t="s">
        <v>26</v>
      </c>
    </row>
    <row r="91" spans="1:5" ht="12.75">
      <c r="A91" s="35" t="s">
        <v>54</v>
      </c>
      <c r="E91" s="39" t="s">
        <v>5</v>
      </c>
    </row>
    <row r="92" spans="1:5" ht="12.75">
      <c r="A92" s="35" t="s">
        <v>55</v>
      </c>
      <c r="E92" s="40" t="s">
        <v>1243</v>
      </c>
    </row>
    <row r="93" spans="1:5" ht="25.5">
      <c r="A93" t="s">
        <v>57</v>
      </c>
      <c r="E93" s="39" t="s">
        <v>1244</v>
      </c>
    </row>
    <row r="94" spans="1:16" ht="25.5">
      <c r="A94" t="s">
        <v>48</v>
      </c>
      <c s="34" t="s">
        <v>131</v>
      </c>
      <c s="34" t="s">
        <v>1245</v>
      </c>
      <c s="35" t="s">
        <v>5</v>
      </c>
      <c s="6" t="s">
        <v>1246</v>
      </c>
      <c s="36" t="s">
        <v>101</v>
      </c>
      <c s="37">
        <v>75</v>
      </c>
      <c s="36">
        <v>0</v>
      </c>
      <c s="36">
        <f>ROUND(G94*H94,6)</f>
      </c>
      <c r="L94" s="38">
        <v>0</v>
      </c>
      <c s="32">
        <f>ROUND(ROUND(L94,2)*ROUND(G94,3),2)</f>
      </c>
      <c s="36" t="s">
        <v>53</v>
      </c>
      <c>
        <f>(M94*21)/100</f>
      </c>
      <c t="s">
        <v>26</v>
      </c>
    </row>
    <row r="95" spans="1:5" ht="12.75">
      <c r="A95" s="35" t="s">
        <v>54</v>
      </c>
      <c r="E95" s="39" t="s">
        <v>5</v>
      </c>
    </row>
    <row r="96" spans="1:5" ht="12.75">
      <c r="A96" s="35" t="s">
        <v>55</v>
      </c>
      <c r="E96" s="40" t="s">
        <v>1247</v>
      </c>
    </row>
    <row r="97" spans="1:5" ht="25.5">
      <c r="A97" t="s">
        <v>57</v>
      </c>
      <c r="E97" s="39" t="s">
        <v>1244</v>
      </c>
    </row>
    <row r="98" spans="1:16" ht="12.75">
      <c r="A98" t="s">
        <v>48</v>
      </c>
      <c s="34" t="s">
        <v>135</v>
      </c>
      <c s="34" t="s">
        <v>1248</v>
      </c>
      <c s="35" t="s">
        <v>5</v>
      </c>
      <c s="6" t="s">
        <v>1249</v>
      </c>
      <c s="36" t="s">
        <v>408</v>
      </c>
      <c s="37">
        <v>2.64</v>
      </c>
      <c s="36">
        <v>0</v>
      </c>
      <c s="36">
        <f>ROUND(G98*H98,6)</f>
      </c>
      <c r="L98" s="38">
        <v>0</v>
      </c>
      <c s="32">
        <f>ROUND(ROUND(L98,2)*ROUND(G98,3),2)</f>
      </c>
      <c s="36" t="s">
        <v>53</v>
      </c>
      <c>
        <f>(M98*21)/100</f>
      </c>
      <c t="s">
        <v>26</v>
      </c>
    </row>
    <row r="99" spans="1:5" ht="12.75">
      <c r="A99" s="35" t="s">
        <v>54</v>
      </c>
      <c r="E99" s="39" t="s">
        <v>5</v>
      </c>
    </row>
    <row r="100" spans="1:5" ht="12.75">
      <c r="A100" s="35" t="s">
        <v>55</v>
      </c>
      <c r="E100" s="40" t="s">
        <v>1250</v>
      </c>
    </row>
    <row r="101" spans="1:5" ht="89.25">
      <c r="A101" t="s">
        <v>57</v>
      </c>
      <c r="E101" s="39" t="s">
        <v>410</v>
      </c>
    </row>
    <row r="102" spans="1:16" ht="12.75">
      <c r="A102" t="s">
        <v>48</v>
      </c>
      <c s="34" t="s">
        <v>139</v>
      </c>
      <c s="34" t="s">
        <v>1251</v>
      </c>
      <c s="35" t="s">
        <v>5</v>
      </c>
      <c s="6" t="s">
        <v>1252</v>
      </c>
      <c s="36" t="s">
        <v>101</v>
      </c>
      <c s="37">
        <v>660</v>
      </c>
      <c s="36">
        <v>0</v>
      </c>
      <c s="36">
        <f>ROUND(G102*H102,6)</f>
      </c>
      <c r="L102" s="38">
        <v>0</v>
      </c>
      <c s="32">
        <f>ROUND(ROUND(L102,2)*ROUND(G102,3),2)</f>
      </c>
      <c s="36" t="s">
        <v>53</v>
      </c>
      <c>
        <f>(M102*21)/100</f>
      </c>
      <c t="s">
        <v>26</v>
      </c>
    </row>
    <row r="103" spans="1:5" ht="12.75">
      <c r="A103" s="35" t="s">
        <v>54</v>
      </c>
      <c r="E103" s="39" t="s">
        <v>5</v>
      </c>
    </row>
    <row r="104" spans="1:5" ht="12.75">
      <c r="A104" s="35" t="s">
        <v>55</v>
      </c>
      <c r="E104" s="40" t="s">
        <v>1231</v>
      </c>
    </row>
    <row r="105" spans="1:5" ht="63.75">
      <c r="A105" t="s">
        <v>57</v>
      </c>
      <c r="E105" s="39" t="s">
        <v>414</v>
      </c>
    </row>
    <row r="106" spans="1:16" ht="12.75">
      <c r="A106" t="s">
        <v>48</v>
      </c>
      <c s="34" t="s">
        <v>143</v>
      </c>
      <c s="34" t="s">
        <v>422</v>
      </c>
      <c s="35" t="s">
        <v>5</v>
      </c>
      <c s="6" t="s">
        <v>423</v>
      </c>
      <c s="36" t="s">
        <v>101</v>
      </c>
      <c s="37">
        <v>400</v>
      </c>
      <c s="36">
        <v>0</v>
      </c>
      <c s="36">
        <f>ROUND(G106*H106,6)</f>
      </c>
      <c r="L106" s="38">
        <v>0</v>
      </c>
      <c s="32">
        <f>ROUND(ROUND(L106,2)*ROUND(G106,3),2)</f>
      </c>
      <c s="36" t="s">
        <v>53</v>
      </c>
      <c>
        <f>(M106*21)/100</f>
      </c>
      <c t="s">
        <v>26</v>
      </c>
    </row>
    <row r="107" spans="1:5" ht="12.75">
      <c r="A107" s="35" t="s">
        <v>54</v>
      </c>
      <c r="E107" s="39" t="s">
        <v>5</v>
      </c>
    </row>
    <row r="108" spans="1:5" ht="12.75">
      <c r="A108" s="35" t="s">
        <v>55</v>
      </c>
      <c r="E108" s="40" t="s">
        <v>1253</v>
      </c>
    </row>
    <row r="109" spans="1:5" ht="89.25">
      <c r="A109" t="s">
        <v>57</v>
      </c>
      <c r="E109" s="39" t="s">
        <v>1254</v>
      </c>
    </row>
    <row r="110" spans="1:16" ht="12.75">
      <c r="A110" t="s">
        <v>48</v>
      </c>
      <c s="34" t="s">
        <v>147</v>
      </c>
      <c s="34" t="s">
        <v>426</v>
      </c>
      <c s="35" t="s">
        <v>5</v>
      </c>
      <c s="6" t="s">
        <v>427</v>
      </c>
      <c s="36" t="s">
        <v>101</v>
      </c>
      <c s="37">
        <v>400</v>
      </c>
      <c s="36">
        <v>0</v>
      </c>
      <c s="36">
        <f>ROUND(G110*H110,6)</f>
      </c>
      <c r="L110" s="38">
        <v>0</v>
      </c>
      <c s="32">
        <f>ROUND(ROUND(L110,2)*ROUND(G110,3),2)</f>
      </c>
      <c s="36" t="s">
        <v>53</v>
      </c>
      <c>
        <f>(M110*21)/100</f>
      </c>
      <c t="s">
        <v>26</v>
      </c>
    </row>
    <row r="111" spans="1:5" ht="12.75">
      <c r="A111" s="35" t="s">
        <v>54</v>
      </c>
      <c r="E111" s="39" t="s">
        <v>5</v>
      </c>
    </row>
    <row r="112" spans="1:5" ht="12.75">
      <c r="A112" s="35" t="s">
        <v>55</v>
      </c>
      <c r="E112" s="40" t="s">
        <v>1253</v>
      </c>
    </row>
    <row r="113" spans="1:5" ht="63.75">
      <c r="A113" t="s">
        <v>57</v>
      </c>
      <c r="E113" s="39" t="s">
        <v>399</v>
      </c>
    </row>
    <row r="114" spans="1:16" ht="12.75">
      <c r="A114" t="s">
        <v>48</v>
      </c>
      <c s="34" t="s">
        <v>151</v>
      </c>
      <c s="34" t="s">
        <v>429</v>
      </c>
      <c s="35" t="s">
        <v>5</v>
      </c>
      <c s="6" t="s">
        <v>430</v>
      </c>
      <c s="36" t="s">
        <v>431</v>
      </c>
      <c s="37">
        <v>8</v>
      </c>
      <c s="36">
        <v>0</v>
      </c>
      <c s="36">
        <f>ROUND(G114*H114,6)</f>
      </c>
      <c r="L114" s="38">
        <v>0</v>
      </c>
      <c s="32">
        <f>ROUND(ROUND(L114,2)*ROUND(G114,3),2)</f>
      </c>
      <c s="36" t="s">
        <v>53</v>
      </c>
      <c>
        <f>(M114*21)/100</f>
      </c>
      <c t="s">
        <v>26</v>
      </c>
    </row>
    <row r="115" spans="1:5" ht="12.75">
      <c r="A115" s="35" t="s">
        <v>54</v>
      </c>
      <c r="E115" s="39" t="s">
        <v>5</v>
      </c>
    </row>
    <row r="116" spans="1:5" ht="12.75">
      <c r="A116" s="35" t="s">
        <v>55</v>
      </c>
      <c r="E116" s="40" t="s">
        <v>337</v>
      </c>
    </row>
    <row r="117" spans="1:5" ht="76.5">
      <c r="A117" t="s">
        <v>57</v>
      </c>
      <c r="E117" s="39" t="s">
        <v>1255</v>
      </c>
    </row>
    <row r="118" spans="1:16" ht="12.75">
      <c r="A118" t="s">
        <v>48</v>
      </c>
      <c s="34" t="s">
        <v>155</v>
      </c>
      <c s="34" t="s">
        <v>433</v>
      </c>
      <c s="35" t="s">
        <v>5</v>
      </c>
      <c s="6" t="s">
        <v>434</v>
      </c>
      <c s="36" t="s">
        <v>101</v>
      </c>
      <c s="37">
        <v>400</v>
      </c>
      <c s="36">
        <v>0</v>
      </c>
      <c s="36">
        <f>ROUND(G118*H118,6)</f>
      </c>
      <c r="L118" s="38">
        <v>0</v>
      </c>
      <c s="32">
        <f>ROUND(ROUND(L118,2)*ROUND(G118,3),2)</f>
      </c>
      <c s="36" t="s">
        <v>53</v>
      </c>
      <c>
        <f>(M118*21)/100</f>
      </c>
      <c t="s">
        <v>26</v>
      </c>
    </row>
    <row r="119" spans="1:5" ht="12.75">
      <c r="A119" s="35" t="s">
        <v>54</v>
      </c>
      <c r="E119" s="39" t="s">
        <v>5</v>
      </c>
    </row>
    <row r="120" spans="1:5" ht="12.75">
      <c r="A120" s="35" t="s">
        <v>55</v>
      </c>
      <c r="E120" s="40" t="s">
        <v>1253</v>
      </c>
    </row>
    <row r="121" spans="1:5" ht="76.5">
      <c r="A121" t="s">
        <v>57</v>
      </c>
      <c r="E121" s="39" t="s">
        <v>1256</v>
      </c>
    </row>
    <row r="122" spans="1:16" ht="12.75">
      <c r="A122" t="s">
        <v>48</v>
      </c>
      <c s="34" t="s">
        <v>159</v>
      </c>
      <c s="34" t="s">
        <v>443</v>
      </c>
      <c s="35" t="s">
        <v>5</v>
      </c>
      <c s="6" t="s">
        <v>444</v>
      </c>
      <c s="36" t="s">
        <v>52</v>
      </c>
      <c s="37">
        <v>16</v>
      </c>
      <c s="36">
        <v>0</v>
      </c>
      <c s="36">
        <f>ROUND(G122*H122,6)</f>
      </c>
      <c r="L122" s="38">
        <v>0</v>
      </c>
      <c s="32">
        <f>ROUND(ROUND(L122,2)*ROUND(G122,3),2)</f>
      </c>
      <c s="36" t="s">
        <v>53</v>
      </c>
      <c>
        <f>(M122*21)/100</f>
      </c>
      <c t="s">
        <v>26</v>
      </c>
    </row>
    <row r="123" spans="1:5" ht="12.75">
      <c r="A123" s="35" t="s">
        <v>54</v>
      </c>
      <c r="E123" s="39" t="s">
        <v>5</v>
      </c>
    </row>
    <row r="124" spans="1:5" ht="12.75">
      <c r="A124" s="35" t="s">
        <v>55</v>
      </c>
      <c r="E124" s="40" t="s">
        <v>1257</v>
      </c>
    </row>
    <row r="125" spans="1:5" ht="102">
      <c r="A125" t="s">
        <v>57</v>
      </c>
      <c r="E125" s="39" t="s">
        <v>418</v>
      </c>
    </row>
    <row r="126" spans="1:16" ht="12.75">
      <c r="A126" t="s">
        <v>48</v>
      </c>
      <c s="34" t="s">
        <v>162</v>
      </c>
      <c s="34" t="s">
        <v>446</v>
      </c>
      <c s="35" t="s">
        <v>5</v>
      </c>
      <c s="6" t="s">
        <v>447</v>
      </c>
      <c s="36" t="s">
        <v>52</v>
      </c>
      <c s="37">
        <v>16</v>
      </c>
      <c s="36">
        <v>0</v>
      </c>
      <c s="36">
        <f>ROUND(G126*H126,6)</f>
      </c>
      <c r="L126" s="38">
        <v>0</v>
      </c>
      <c s="32">
        <f>ROUND(ROUND(L126,2)*ROUND(G126,3),2)</f>
      </c>
      <c s="36" t="s">
        <v>53</v>
      </c>
      <c>
        <f>(M126*21)/100</f>
      </c>
      <c t="s">
        <v>26</v>
      </c>
    </row>
    <row r="127" spans="1:5" ht="12.75">
      <c r="A127" s="35" t="s">
        <v>54</v>
      </c>
      <c r="E127" s="39" t="s">
        <v>5</v>
      </c>
    </row>
    <row r="128" spans="1:5" ht="12.75">
      <c r="A128" s="35" t="s">
        <v>55</v>
      </c>
      <c r="E128" s="40" t="s">
        <v>1257</v>
      </c>
    </row>
    <row r="129" spans="1:5" ht="76.5">
      <c r="A129" t="s">
        <v>57</v>
      </c>
      <c r="E129" s="39" t="s">
        <v>421</v>
      </c>
    </row>
    <row r="130" spans="1:16" ht="12.75">
      <c r="A130" t="s">
        <v>48</v>
      </c>
      <c s="34" t="s">
        <v>166</v>
      </c>
      <c s="34" t="s">
        <v>1258</v>
      </c>
      <c s="35" t="s">
        <v>5</v>
      </c>
      <c s="6" t="s">
        <v>1259</v>
      </c>
      <c s="36" t="s">
        <v>101</v>
      </c>
      <c s="37">
        <v>650</v>
      </c>
      <c s="36">
        <v>0</v>
      </c>
      <c s="36">
        <f>ROUND(G130*H130,6)</f>
      </c>
      <c r="L130" s="38">
        <v>0</v>
      </c>
      <c s="32">
        <f>ROUND(ROUND(L130,2)*ROUND(G130,3),2)</f>
      </c>
      <c s="36" t="s">
        <v>53</v>
      </c>
      <c>
        <f>(M130*21)/100</f>
      </c>
      <c t="s">
        <v>26</v>
      </c>
    </row>
    <row r="131" spans="1:5" ht="12.75">
      <c r="A131" s="35" t="s">
        <v>54</v>
      </c>
      <c r="E131" s="39" t="s">
        <v>5</v>
      </c>
    </row>
    <row r="132" spans="1:5" ht="12.75">
      <c r="A132" s="35" t="s">
        <v>55</v>
      </c>
      <c r="E132" s="40" t="s">
        <v>1260</v>
      </c>
    </row>
    <row r="133" spans="1:5" ht="89.25">
      <c r="A133" t="s">
        <v>57</v>
      </c>
      <c r="E133" s="39" t="s">
        <v>1261</v>
      </c>
    </row>
    <row r="134" spans="1:16" ht="12.75">
      <c r="A134" t="s">
        <v>48</v>
      </c>
      <c s="34" t="s">
        <v>170</v>
      </c>
      <c s="34" t="s">
        <v>1262</v>
      </c>
      <c s="35" t="s">
        <v>5</v>
      </c>
      <c s="6" t="s">
        <v>1263</v>
      </c>
      <c s="36" t="s">
        <v>101</v>
      </c>
      <c s="37">
        <v>650</v>
      </c>
      <c s="36">
        <v>0</v>
      </c>
      <c s="36">
        <f>ROUND(G134*H134,6)</f>
      </c>
      <c r="L134" s="38">
        <v>0</v>
      </c>
      <c s="32">
        <f>ROUND(ROUND(L134,2)*ROUND(G134,3),2)</f>
      </c>
      <c s="36" t="s">
        <v>53</v>
      </c>
      <c>
        <f>(M134*21)/100</f>
      </c>
      <c t="s">
        <v>26</v>
      </c>
    </row>
    <row r="135" spans="1:5" ht="12.75">
      <c r="A135" s="35" t="s">
        <v>54</v>
      </c>
      <c r="E135" s="39" t="s">
        <v>5</v>
      </c>
    </row>
    <row r="136" spans="1:5" ht="12.75">
      <c r="A136" s="35" t="s">
        <v>55</v>
      </c>
      <c r="E136" s="40" t="s">
        <v>1260</v>
      </c>
    </row>
    <row r="137" spans="1:5" ht="63.75">
      <c r="A137" t="s">
        <v>57</v>
      </c>
      <c r="E137" s="39" t="s">
        <v>1264</v>
      </c>
    </row>
    <row r="138" spans="1:16" ht="12.75">
      <c r="A138" t="s">
        <v>48</v>
      </c>
      <c s="34" t="s">
        <v>174</v>
      </c>
      <c s="34" t="s">
        <v>463</v>
      </c>
      <c s="35" t="s">
        <v>5</v>
      </c>
      <c s="6" t="s">
        <v>1265</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1234</v>
      </c>
    </row>
    <row r="141" spans="1:5" ht="51">
      <c r="A141" t="s">
        <v>57</v>
      </c>
      <c r="E141" s="39" t="s">
        <v>454</v>
      </c>
    </row>
    <row r="142" spans="1:16" ht="12.75">
      <c r="A142" t="s">
        <v>48</v>
      </c>
      <c s="34" t="s">
        <v>177</v>
      </c>
      <c s="34" t="s">
        <v>465</v>
      </c>
      <c s="35" t="s">
        <v>5</v>
      </c>
      <c s="6" t="s">
        <v>1266</v>
      </c>
      <c s="36" t="s">
        <v>52</v>
      </c>
      <c s="37">
        <v>1</v>
      </c>
      <c s="36">
        <v>0</v>
      </c>
      <c s="36">
        <f>ROUND(G142*H142,6)</f>
      </c>
      <c r="L142" s="38">
        <v>0</v>
      </c>
      <c s="32">
        <f>ROUND(ROUND(L142,2)*ROUND(G142,3),2)</f>
      </c>
      <c s="36" t="s">
        <v>53</v>
      </c>
      <c>
        <f>(M142*21)/100</f>
      </c>
      <c t="s">
        <v>26</v>
      </c>
    </row>
    <row r="143" spans="1:5" ht="12.75">
      <c r="A143" s="35" t="s">
        <v>54</v>
      </c>
      <c r="E143" s="39" t="s">
        <v>5</v>
      </c>
    </row>
    <row r="144" spans="1:5" ht="12.75">
      <c r="A144" s="35" t="s">
        <v>55</v>
      </c>
      <c r="E144" s="40" t="s">
        <v>1234</v>
      </c>
    </row>
    <row r="145" spans="1:5" ht="76.5">
      <c r="A145" t="s">
        <v>57</v>
      </c>
      <c r="E145" s="39" t="s">
        <v>421</v>
      </c>
    </row>
    <row r="146" spans="1:16" ht="12.75">
      <c r="A146" t="s">
        <v>48</v>
      </c>
      <c s="34" t="s">
        <v>180</v>
      </c>
      <c s="34" t="s">
        <v>1267</v>
      </c>
      <c s="35" t="s">
        <v>5</v>
      </c>
      <c s="6" t="s">
        <v>1268</v>
      </c>
      <c s="36" t="s">
        <v>52</v>
      </c>
      <c s="37">
        <v>4</v>
      </c>
      <c s="36">
        <v>0</v>
      </c>
      <c s="36">
        <f>ROUND(G146*H146,6)</f>
      </c>
      <c r="L146" s="38">
        <v>0</v>
      </c>
      <c s="32">
        <f>ROUND(ROUND(L146,2)*ROUND(G146,3),2)</f>
      </c>
      <c s="36" t="s">
        <v>53</v>
      </c>
      <c>
        <f>(M146*21)/100</f>
      </c>
      <c t="s">
        <v>26</v>
      </c>
    </row>
    <row r="147" spans="1:5" ht="12.75">
      <c r="A147" s="35" t="s">
        <v>54</v>
      </c>
      <c r="E147" s="39" t="s">
        <v>5</v>
      </c>
    </row>
    <row r="148" spans="1:5" ht="12.75">
      <c r="A148" s="35" t="s">
        <v>55</v>
      </c>
      <c r="E148" s="40" t="s">
        <v>1219</v>
      </c>
    </row>
    <row r="149" spans="1:5" ht="76.5">
      <c r="A149" t="s">
        <v>57</v>
      </c>
      <c r="E149" s="39" t="s">
        <v>421</v>
      </c>
    </row>
    <row r="150" spans="1:16" ht="12.75">
      <c r="A150" t="s">
        <v>48</v>
      </c>
      <c s="34" t="s">
        <v>183</v>
      </c>
      <c s="34" t="s">
        <v>1269</v>
      </c>
      <c s="35" t="s">
        <v>5</v>
      </c>
      <c s="6" t="s">
        <v>1270</v>
      </c>
      <c s="36" t="s">
        <v>52</v>
      </c>
      <c s="37">
        <v>4</v>
      </c>
      <c s="36">
        <v>0</v>
      </c>
      <c s="36">
        <f>ROUND(G150*H150,6)</f>
      </c>
      <c r="L150" s="38">
        <v>0</v>
      </c>
      <c s="32">
        <f>ROUND(ROUND(L150,2)*ROUND(G150,3),2)</f>
      </c>
      <c s="36" t="s">
        <v>53</v>
      </c>
      <c>
        <f>(M150*21)/100</f>
      </c>
      <c t="s">
        <v>26</v>
      </c>
    </row>
    <row r="151" spans="1:5" ht="12.75">
      <c r="A151" s="35" t="s">
        <v>54</v>
      </c>
      <c r="E151" s="39" t="s">
        <v>5</v>
      </c>
    </row>
    <row r="152" spans="1:5" ht="12.75">
      <c r="A152" s="35" t="s">
        <v>55</v>
      </c>
      <c r="E152" s="40" t="s">
        <v>1219</v>
      </c>
    </row>
    <row r="153" spans="1:5" ht="51">
      <c r="A153" t="s">
        <v>57</v>
      </c>
      <c r="E153" s="39" t="s">
        <v>454</v>
      </c>
    </row>
    <row r="154" spans="1:16" ht="12.75">
      <c r="A154" t="s">
        <v>48</v>
      </c>
      <c s="34" t="s">
        <v>187</v>
      </c>
      <c s="34" t="s">
        <v>482</v>
      </c>
      <c s="35" t="s">
        <v>5</v>
      </c>
      <c s="6" t="s">
        <v>483</v>
      </c>
      <c s="36" t="s">
        <v>52</v>
      </c>
      <c s="37">
        <v>1</v>
      </c>
      <c s="36">
        <v>0</v>
      </c>
      <c s="36">
        <f>ROUND(G154*H154,6)</f>
      </c>
      <c r="L154" s="38">
        <v>0</v>
      </c>
      <c s="32">
        <f>ROUND(ROUND(L154,2)*ROUND(G154,3),2)</f>
      </c>
      <c s="36" t="s">
        <v>53</v>
      </c>
      <c>
        <f>(M154*21)/100</f>
      </c>
      <c t="s">
        <v>26</v>
      </c>
    </row>
    <row r="155" spans="1:5" ht="12.75">
      <c r="A155" s="35" t="s">
        <v>54</v>
      </c>
      <c r="E155" s="39" t="s">
        <v>5</v>
      </c>
    </row>
    <row r="156" spans="1:5" ht="12.75">
      <c r="A156" s="35" t="s">
        <v>55</v>
      </c>
      <c r="E156" s="40" t="s">
        <v>1234</v>
      </c>
    </row>
    <row r="157" spans="1:5" ht="102">
      <c r="A157" t="s">
        <v>57</v>
      </c>
      <c r="E157" s="39" t="s">
        <v>418</v>
      </c>
    </row>
    <row r="158" spans="1:16" ht="12.75">
      <c r="A158" t="s">
        <v>48</v>
      </c>
      <c s="34" t="s">
        <v>190</v>
      </c>
      <c s="34" t="s">
        <v>485</v>
      </c>
      <c s="35" t="s">
        <v>5</v>
      </c>
      <c s="6" t="s">
        <v>486</v>
      </c>
      <c s="36" t="s">
        <v>52</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1234</v>
      </c>
    </row>
    <row r="161" spans="1:5" ht="76.5">
      <c r="A161" t="s">
        <v>57</v>
      </c>
      <c r="E161" s="39" t="s">
        <v>421</v>
      </c>
    </row>
    <row r="162" spans="1:16" ht="12.75">
      <c r="A162" t="s">
        <v>48</v>
      </c>
      <c s="34" t="s">
        <v>193</v>
      </c>
      <c s="34" t="s">
        <v>506</v>
      </c>
      <c s="35" t="s">
        <v>5</v>
      </c>
      <c s="6" t="s">
        <v>507</v>
      </c>
      <c s="36" t="s">
        <v>52</v>
      </c>
      <c s="37">
        <v>8</v>
      </c>
      <c s="36">
        <v>0</v>
      </c>
      <c s="36">
        <f>ROUND(G162*H162,6)</f>
      </c>
      <c r="L162" s="38">
        <v>0</v>
      </c>
      <c s="32">
        <f>ROUND(ROUND(L162,2)*ROUND(G162,3),2)</f>
      </c>
      <c s="36" t="s">
        <v>53</v>
      </c>
      <c>
        <f>(M162*21)/100</f>
      </c>
      <c t="s">
        <v>26</v>
      </c>
    </row>
    <row r="163" spans="1:5" ht="12.75">
      <c r="A163" s="35" t="s">
        <v>54</v>
      </c>
      <c r="E163" s="39" t="s">
        <v>5</v>
      </c>
    </row>
    <row r="164" spans="1:5" ht="12.75">
      <c r="A164" s="35" t="s">
        <v>55</v>
      </c>
      <c r="E164" s="40" t="s">
        <v>337</v>
      </c>
    </row>
    <row r="165" spans="1:5" ht="63.75">
      <c r="A165" t="s">
        <v>57</v>
      </c>
      <c r="E165" s="39" t="s">
        <v>500</v>
      </c>
    </row>
    <row r="166" spans="1:16" ht="12.75">
      <c r="A166" t="s">
        <v>48</v>
      </c>
      <c s="34" t="s">
        <v>196</v>
      </c>
      <c s="34" t="s">
        <v>579</v>
      </c>
      <c s="35" t="s">
        <v>5</v>
      </c>
      <c s="6" t="s">
        <v>580</v>
      </c>
      <c s="36" t="s">
        <v>581</v>
      </c>
      <c s="37">
        <v>1.8</v>
      </c>
      <c s="36">
        <v>0</v>
      </c>
      <c s="36">
        <f>ROUND(G166*H166,6)</f>
      </c>
      <c r="L166" s="38">
        <v>0</v>
      </c>
      <c s="32">
        <f>ROUND(ROUND(L166,2)*ROUND(G166,3),2)</f>
      </c>
      <c s="36" t="s">
        <v>53</v>
      </c>
      <c>
        <f>(M166*21)/100</f>
      </c>
      <c t="s">
        <v>26</v>
      </c>
    </row>
    <row r="167" spans="1:5" ht="12.75">
      <c r="A167" s="35" t="s">
        <v>54</v>
      </c>
      <c r="E167" s="39" t="s">
        <v>5</v>
      </c>
    </row>
    <row r="168" spans="1:5" ht="12.75">
      <c r="A168" s="35" t="s">
        <v>55</v>
      </c>
      <c r="E168" s="40" t="s">
        <v>1271</v>
      </c>
    </row>
    <row r="169" spans="1:5" ht="38.25">
      <c r="A169" t="s">
        <v>57</v>
      </c>
      <c r="E169" s="39" t="s">
        <v>582</v>
      </c>
    </row>
    <row r="170" spans="1:16" ht="12.75">
      <c r="A170" t="s">
        <v>48</v>
      </c>
      <c s="34" t="s">
        <v>199</v>
      </c>
      <c s="34" t="s">
        <v>583</v>
      </c>
      <c s="35" t="s">
        <v>5</v>
      </c>
      <c s="6" t="s">
        <v>584</v>
      </c>
      <c s="36" t="s">
        <v>581</v>
      </c>
      <c s="37">
        <v>1.8</v>
      </c>
      <c s="36">
        <v>0</v>
      </c>
      <c s="36">
        <f>ROUND(G170*H170,6)</f>
      </c>
      <c r="L170" s="38">
        <v>0</v>
      </c>
      <c s="32">
        <f>ROUND(ROUND(L170,2)*ROUND(G170,3),2)</f>
      </c>
      <c s="36" t="s">
        <v>53</v>
      </c>
      <c>
        <f>(M170*21)/100</f>
      </c>
      <c t="s">
        <v>26</v>
      </c>
    </row>
    <row r="171" spans="1:5" ht="12.75">
      <c r="A171" s="35" t="s">
        <v>54</v>
      </c>
      <c r="E171" s="39" t="s">
        <v>5</v>
      </c>
    </row>
    <row r="172" spans="1:5" ht="12.75">
      <c r="A172" s="35" t="s">
        <v>55</v>
      </c>
      <c r="E172" s="40" t="s">
        <v>1271</v>
      </c>
    </row>
    <row r="173" spans="1:5" ht="63.75">
      <c r="A173" t="s">
        <v>57</v>
      </c>
      <c r="E173" s="39" t="s">
        <v>585</v>
      </c>
    </row>
    <row r="174" spans="1:16" ht="12.75">
      <c r="A174" t="s">
        <v>48</v>
      </c>
      <c s="34" t="s">
        <v>203</v>
      </c>
      <c s="34" t="s">
        <v>1272</v>
      </c>
      <c s="35" t="s">
        <v>5</v>
      </c>
      <c s="6" t="s">
        <v>1273</v>
      </c>
      <c s="36" t="s">
        <v>52</v>
      </c>
      <c s="37">
        <v>32</v>
      </c>
      <c s="36">
        <v>0</v>
      </c>
      <c s="36">
        <f>ROUND(G174*H174,6)</f>
      </c>
      <c r="L174" s="38">
        <v>0</v>
      </c>
      <c s="32">
        <f>ROUND(ROUND(L174,2)*ROUND(G174,3),2)</f>
      </c>
      <c s="36" t="s">
        <v>53</v>
      </c>
      <c>
        <f>(M174*21)/100</f>
      </c>
      <c t="s">
        <v>26</v>
      </c>
    </row>
    <row r="175" spans="1:5" ht="12.75">
      <c r="A175" s="35" t="s">
        <v>54</v>
      </c>
      <c r="E175" s="39" t="s">
        <v>5</v>
      </c>
    </row>
    <row r="176" spans="1:5" ht="12.75">
      <c r="A176" s="35" t="s">
        <v>55</v>
      </c>
      <c r="E176" s="40" t="s">
        <v>1274</v>
      </c>
    </row>
    <row r="177" spans="1:5" ht="38.25">
      <c r="A177" t="s">
        <v>57</v>
      </c>
      <c r="E177" s="39" t="s">
        <v>526</v>
      </c>
    </row>
    <row r="178" spans="1:16" ht="12.75">
      <c r="A178" t="s">
        <v>48</v>
      </c>
      <c s="34" t="s">
        <v>206</v>
      </c>
      <c s="34" t="s">
        <v>1275</v>
      </c>
      <c s="35" t="s">
        <v>5</v>
      </c>
      <c s="6" t="s">
        <v>1276</v>
      </c>
      <c s="36" t="s">
        <v>52</v>
      </c>
      <c s="37">
        <v>32</v>
      </c>
      <c s="36">
        <v>0</v>
      </c>
      <c s="36">
        <f>ROUND(G178*H178,6)</f>
      </c>
      <c r="L178" s="38">
        <v>0</v>
      </c>
      <c s="32">
        <f>ROUND(ROUND(L178,2)*ROUND(G178,3),2)</f>
      </c>
      <c s="36" t="s">
        <v>53</v>
      </c>
      <c>
        <f>(M178*21)/100</f>
      </c>
      <c t="s">
        <v>26</v>
      </c>
    </row>
    <row r="179" spans="1:5" ht="12.75">
      <c r="A179" s="35" t="s">
        <v>54</v>
      </c>
      <c r="E179" s="39" t="s">
        <v>5</v>
      </c>
    </row>
    <row r="180" spans="1:5" ht="12.75">
      <c r="A180" s="35" t="s">
        <v>55</v>
      </c>
      <c r="E180" s="40" t="s">
        <v>1274</v>
      </c>
    </row>
    <row r="181" spans="1:5" ht="63.75">
      <c r="A181" t="s">
        <v>57</v>
      </c>
      <c r="E181" s="39" t="s">
        <v>530</v>
      </c>
    </row>
    <row r="182" spans="1:16" ht="12.75">
      <c r="A182" t="s">
        <v>48</v>
      </c>
      <c s="34" t="s">
        <v>209</v>
      </c>
      <c s="34" t="s">
        <v>586</v>
      </c>
      <c s="35" t="s">
        <v>5</v>
      </c>
      <c s="6" t="s">
        <v>587</v>
      </c>
      <c s="36" t="s">
        <v>52</v>
      </c>
      <c s="37">
        <v>8</v>
      </c>
      <c s="36">
        <v>0</v>
      </c>
      <c s="36">
        <f>ROUND(G182*H182,6)</f>
      </c>
      <c r="L182" s="38">
        <v>0</v>
      </c>
      <c s="32">
        <f>ROUND(ROUND(L182,2)*ROUND(G182,3),2)</f>
      </c>
      <c s="36" t="s">
        <v>53</v>
      </c>
      <c>
        <f>(M182*21)/100</f>
      </c>
      <c t="s">
        <v>26</v>
      </c>
    </row>
    <row r="183" spans="1:5" ht="12.75">
      <c r="A183" s="35" t="s">
        <v>54</v>
      </c>
      <c r="E183" s="39" t="s">
        <v>5</v>
      </c>
    </row>
    <row r="184" spans="1:5" ht="12.75">
      <c r="A184" s="35" t="s">
        <v>55</v>
      </c>
      <c r="E184" s="40" t="s">
        <v>337</v>
      </c>
    </row>
    <row r="185" spans="1:5" ht="38.25">
      <c r="A185" t="s">
        <v>57</v>
      </c>
      <c r="E185" s="39" t="s">
        <v>526</v>
      </c>
    </row>
    <row r="186" spans="1:16" ht="12.75">
      <c r="A186" t="s">
        <v>48</v>
      </c>
      <c s="34" t="s">
        <v>213</v>
      </c>
      <c s="34" t="s">
        <v>528</v>
      </c>
      <c s="35" t="s">
        <v>5</v>
      </c>
      <c s="6" t="s">
        <v>529</v>
      </c>
      <c s="36" t="s">
        <v>52</v>
      </c>
      <c s="37">
        <v>8</v>
      </c>
      <c s="36">
        <v>0</v>
      </c>
      <c s="36">
        <f>ROUND(G186*H186,6)</f>
      </c>
      <c r="L186" s="38">
        <v>0</v>
      </c>
      <c s="32">
        <f>ROUND(ROUND(L186,2)*ROUND(G186,3),2)</f>
      </c>
      <c s="36" t="s">
        <v>53</v>
      </c>
      <c>
        <f>(M186*21)/100</f>
      </c>
      <c t="s">
        <v>26</v>
      </c>
    </row>
    <row r="187" spans="1:5" ht="12.75">
      <c r="A187" s="35" t="s">
        <v>54</v>
      </c>
      <c r="E187" s="39" t="s">
        <v>5</v>
      </c>
    </row>
    <row r="188" spans="1:5" ht="12.75">
      <c r="A188" s="35" t="s">
        <v>55</v>
      </c>
      <c r="E188" s="40" t="s">
        <v>337</v>
      </c>
    </row>
    <row r="189" spans="1:5" ht="38.25">
      <c r="A189" t="s">
        <v>57</v>
      </c>
      <c r="E189" s="39" t="s">
        <v>526</v>
      </c>
    </row>
    <row r="190" spans="1:16" ht="12.75">
      <c r="A190" t="s">
        <v>48</v>
      </c>
      <c s="34" t="s">
        <v>217</v>
      </c>
      <c s="34" t="s">
        <v>613</v>
      </c>
      <c s="35" t="s">
        <v>5</v>
      </c>
      <c s="6" t="s">
        <v>614</v>
      </c>
      <c s="36" t="s">
        <v>52</v>
      </c>
      <c s="37">
        <v>2</v>
      </c>
      <c s="36">
        <v>0</v>
      </c>
      <c s="36">
        <f>ROUND(G190*H190,6)</f>
      </c>
      <c r="L190" s="38">
        <v>0</v>
      </c>
      <c s="32">
        <f>ROUND(ROUND(L190,2)*ROUND(G190,3),2)</f>
      </c>
      <c s="36" t="s">
        <v>53</v>
      </c>
      <c>
        <f>(M190*21)/100</f>
      </c>
      <c t="s">
        <v>26</v>
      </c>
    </row>
    <row r="191" spans="1:5" ht="12.75">
      <c r="A191" s="35" t="s">
        <v>54</v>
      </c>
      <c r="E191" s="39" t="s">
        <v>5</v>
      </c>
    </row>
    <row r="192" spans="1:5" ht="12.75">
      <c r="A192" s="35" t="s">
        <v>55</v>
      </c>
      <c r="E192" s="40" t="s">
        <v>417</v>
      </c>
    </row>
    <row r="193" spans="1:5" ht="51">
      <c r="A193" t="s">
        <v>57</v>
      </c>
      <c r="E193" s="39" t="s">
        <v>454</v>
      </c>
    </row>
    <row r="194" spans="1:16" ht="12.75">
      <c r="A194" t="s">
        <v>48</v>
      </c>
      <c s="34" t="s">
        <v>221</v>
      </c>
      <c s="34" t="s">
        <v>758</v>
      </c>
      <c s="35" t="s">
        <v>5</v>
      </c>
      <c s="6" t="s">
        <v>759</v>
      </c>
      <c s="36" t="s">
        <v>52</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1234</v>
      </c>
    </row>
    <row r="197" spans="1:5" ht="51">
      <c r="A197" t="s">
        <v>57</v>
      </c>
      <c r="E197" s="39" t="s">
        <v>454</v>
      </c>
    </row>
    <row r="198" spans="1:16" ht="25.5">
      <c r="A198" t="s">
        <v>48</v>
      </c>
      <c s="34" t="s">
        <v>224</v>
      </c>
      <c s="34" t="s">
        <v>760</v>
      </c>
      <c s="35" t="s">
        <v>5</v>
      </c>
      <c s="6" t="s">
        <v>761</v>
      </c>
      <c s="36" t="s">
        <v>52</v>
      </c>
      <c s="37">
        <v>20</v>
      </c>
      <c s="36">
        <v>0</v>
      </c>
      <c s="36">
        <f>ROUND(G198*H198,6)</f>
      </c>
      <c r="L198" s="38">
        <v>0</v>
      </c>
      <c s="32">
        <f>ROUND(ROUND(L198,2)*ROUND(G198,3),2)</f>
      </c>
      <c s="36" t="s">
        <v>53</v>
      </c>
      <c>
        <f>(M198*21)/100</f>
      </c>
      <c t="s">
        <v>26</v>
      </c>
    </row>
    <row r="199" spans="1:5" ht="12.75">
      <c r="A199" s="35" t="s">
        <v>54</v>
      </c>
      <c r="E199" s="39" t="s">
        <v>5</v>
      </c>
    </row>
    <row r="200" spans="1:5" ht="12.75">
      <c r="A200" s="35" t="s">
        <v>55</v>
      </c>
      <c r="E200" s="40" t="s">
        <v>1232</v>
      </c>
    </row>
    <row r="201" spans="1:5" ht="51">
      <c r="A201" t="s">
        <v>57</v>
      </c>
      <c r="E201" s="39" t="s">
        <v>1277</v>
      </c>
    </row>
    <row r="202" spans="1:16" ht="12.75">
      <c r="A202" t="s">
        <v>48</v>
      </c>
      <c s="34" t="s">
        <v>228</v>
      </c>
      <c s="34" t="s">
        <v>615</v>
      </c>
      <c s="35" t="s">
        <v>5</v>
      </c>
      <c s="6" t="s">
        <v>616</v>
      </c>
      <c s="36" t="s">
        <v>52</v>
      </c>
      <c s="37">
        <v>3</v>
      </c>
      <c s="36">
        <v>0</v>
      </c>
      <c s="36">
        <f>ROUND(G202*H202,6)</f>
      </c>
      <c r="L202" s="38">
        <v>0</v>
      </c>
      <c s="32">
        <f>ROUND(ROUND(L202,2)*ROUND(G202,3),2)</f>
      </c>
      <c s="36" t="s">
        <v>53</v>
      </c>
      <c>
        <f>(M202*21)/100</f>
      </c>
      <c t="s">
        <v>26</v>
      </c>
    </row>
    <row r="203" spans="1:5" ht="12.75">
      <c r="A203" s="35" t="s">
        <v>54</v>
      </c>
      <c r="E203" s="39" t="s">
        <v>5</v>
      </c>
    </row>
    <row r="204" spans="1:5" ht="12.75">
      <c r="A204" s="35" t="s">
        <v>55</v>
      </c>
      <c r="E204" s="40" t="s">
        <v>1278</v>
      </c>
    </row>
    <row r="205" spans="1:5" ht="76.5">
      <c r="A205" t="s">
        <v>57</v>
      </c>
      <c r="E205" s="39" t="s">
        <v>560</v>
      </c>
    </row>
    <row r="206" spans="1:16" ht="12.75">
      <c r="A206" t="s">
        <v>48</v>
      </c>
      <c s="34" t="s">
        <v>232</v>
      </c>
      <c s="34" t="s">
        <v>1279</v>
      </c>
      <c s="35" t="s">
        <v>5</v>
      </c>
      <c s="6" t="s">
        <v>1280</v>
      </c>
      <c s="36" t="s">
        <v>52</v>
      </c>
      <c s="37">
        <v>5</v>
      </c>
      <c s="36">
        <v>0</v>
      </c>
      <c s="36">
        <f>ROUND(G206*H206,6)</f>
      </c>
      <c r="L206" s="38">
        <v>0</v>
      </c>
      <c s="32">
        <f>ROUND(ROUND(L206,2)*ROUND(G206,3),2)</f>
      </c>
      <c s="36" t="s">
        <v>53</v>
      </c>
      <c>
        <f>(M206*21)/100</f>
      </c>
      <c t="s">
        <v>26</v>
      </c>
    </row>
    <row r="207" spans="1:5" ht="12.75">
      <c r="A207" s="35" t="s">
        <v>54</v>
      </c>
      <c r="E207" s="39" t="s">
        <v>5</v>
      </c>
    </row>
    <row r="208" spans="1:5" ht="12.75">
      <c r="A208" s="35" t="s">
        <v>55</v>
      </c>
      <c r="E208" s="40" t="s">
        <v>1281</v>
      </c>
    </row>
    <row r="209" spans="1:5" ht="51">
      <c r="A209" t="s">
        <v>57</v>
      </c>
      <c r="E209" s="39" t="s">
        <v>454</v>
      </c>
    </row>
    <row r="210" spans="1:16" ht="12.75">
      <c r="A210" t="s">
        <v>48</v>
      </c>
      <c s="34" t="s">
        <v>236</v>
      </c>
      <c s="34" t="s">
        <v>590</v>
      </c>
      <c s="35" t="s">
        <v>5</v>
      </c>
      <c s="6" t="s">
        <v>591</v>
      </c>
      <c s="36" t="s">
        <v>52</v>
      </c>
      <c s="37">
        <v>5</v>
      </c>
      <c s="36">
        <v>0</v>
      </c>
      <c s="36">
        <f>ROUND(G210*H210,6)</f>
      </c>
      <c r="L210" s="38">
        <v>0</v>
      </c>
      <c s="32">
        <f>ROUND(ROUND(L210,2)*ROUND(G210,3),2)</f>
      </c>
      <c s="36" t="s">
        <v>53</v>
      </c>
      <c>
        <f>(M210*21)/100</f>
      </c>
      <c t="s">
        <v>26</v>
      </c>
    </row>
    <row r="211" spans="1:5" ht="12.75">
      <c r="A211" s="35" t="s">
        <v>54</v>
      </c>
      <c r="E211" s="39" t="s">
        <v>5</v>
      </c>
    </row>
    <row r="212" spans="1:5" ht="12.75">
      <c r="A212" s="35" t="s">
        <v>55</v>
      </c>
      <c r="E212" s="40" t="s">
        <v>1281</v>
      </c>
    </row>
    <row r="213" spans="1:5" ht="76.5">
      <c r="A213" t="s">
        <v>57</v>
      </c>
      <c r="E213" s="39" t="s">
        <v>560</v>
      </c>
    </row>
    <row r="214" spans="1:16" ht="12.75">
      <c r="A214" t="s">
        <v>48</v>
      </c>
      <c s="34" t="s">
        <v>239</v>
      </c>
      <c s="34" t="s">
        <v>1131</v>
      </c>
      <c s="35" t="s">
        <v>5</v>
      </c>
      <c s="6" t="s">
        <v>1132</v>
      </c>
      <c s="36" t="s">
        <v>52</v>
      </c>
      <c s="37">
        <v>1</v>
      </c>
      <c s="36">
        <v>0</v>
      </c>
      <c s="36">
        <f>ROUND(G214*H214,6)</f>
      </c>
      <c r="L214" s="38">
        <v>0</v>
      </c>
      <c s="32">
        <f>ROUND(ROUND(L214,2)*ROUND(G214,3),2)</f>
      </c>
      <c s="36" t="s">
        <v>53</v>
      </c>
      <c>
        <f>(M214*21)/100</f>
      </c>
      <c t="s">
        <v>26</v>
      </c>
    </row>
    <row r="215" spans="1:5" ht="12.75">
      <c r="A215" s="35" t="s">
        <v>54</v>
      </c>
      <c r="E215" s="39" t="s">
        <v>5</v>
      </c>
    </row>
    <row r="216" spans="1:5" ht="12.75">
      <c r="A216" s="35" t="s">
        <v>55</v>
      </c>
      <c r="E216" s="40" t="s">
        <v>1234</v>
      </c>
    </row>
    <row r="217" spans="1:5" ht="51">
      <c r="A217" t="s">
        <v>57</v>
      </c>
      <c r="E217" s="39" t="s">
        <v>454</v>
      </c>
    </row>
    <row r="218" spans="1:16" ht="12.75">
      <c r="A218" t="s">
        <v>48</v>
      </c>
      <c s="34" t="s">
        <v>242</v>
      </c>
      <c s="34" t="s">
        <v>1134</v>
      </c>
      <c s="35" t="s">
        <v>5</v>
      </c>
      <c s="6" t="s">
        <v>1135</v>
      </c>
      <c s="36" t="s">
        <v>52</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1234</v>
      </c>
    </row>
    <row r="221" spans="1:5" ht="76.5">
      <c r="A221" t="s">
        <v>57</v>
      </c>
      <c r="E221" s="39" t="s">
        <v>560</v>
      </c>
    </row>
    <row r="222" spans="1:16" ht="12.75">
      <c r="A222" t="s">
        <v>48</v>
      </c>
      <c s="34" t="s">
        <v>246</v>
      </c>
      <c s="34" t="s">
        <v>1282</v>
      </c>
      <c s="35" t="s">
        <v>5</v>
      </c>
      <c s="6" t="s">
        <v>1283</v>
      </c>
      <c s="36" t="s">
        <v>52</v>
      </c>
      <c s="37">
        <v>7</v>
      </c>
      <c s="36">
        <v>0</v>
      </c>
      <c s="36">
        <f>ROUND(G222*H222,6)</f>
      </c>
      <c r="L222" s="38">
        <v>0</v>
      </c>
      <c s="32">
        <f>ROUND(ROUND(L222,2)*ROUND(G222,3),2)</f>
      </c>
      <c s="36" t="s">
        <v>53</v>
      </c>
      <c>
        <f>(M222*21)/100</f>
      </c>
      <c t="s">
        <v>26</v>
      </c>
    </row>
    <row r="223" spans="1:5" ht="12.75">
      <c r="A223" s="35" t="s">
        <v>54</v>
      </c>
      <c r="E223" s="39" t="s">
        <v>5</v>
      </c>
    </row>
    <row r="224" spans="1:5" ht="12.75">
      <c r="A224" s="35" t="s">
        <v>55</v>
      </c>
      <c r="E224" s="40" t="s">
        <v>556</v>
      </c>
    </row>
    <row r="225" spans="1:5" ht="102">
      <c r="A225" t="s">
        <v>57</v>
      </c>
      <c r="E225" s="39" t="s">
        <v>1284</v>
      </c>
    </row>
    <row r="226" spans="1:16" ht="12.75">
      <c r="A226" t="s">
        <v>48</v>
      </c>
      <c s="34" t="s">
        <v>251</v>
      </c>
      <c s="34" t="s">
        <v>1285</v>
      </c>
      <c s="35" t="s">
        <v>5</v>
      </c>
      <c s="6" t="s">
        <v>1286</v>
      </c>
      <c s="36" t="s">
        <v>52</v>
      </c>
      <c s="37">
        <v>7</v>
      </c>
      <c s="36">
        <v>0</v>
      </c>
      <c s="36">
        <f>ROUND(G226*H226,6)</f>
      </c>
      <c r="L226" s="38">
        <v>0</v>
      </c>
      <c s="32">
        <f>ROUND(ROUND(L226,2)*ROUND(G226,3),2)</f>
      </c>
      <c s="36" t="s">
        <v>53</v>
      </c>
      <c>
        <f>(M226*21)/100</f>
      </c>
      <c t="s">
        <v>26</v>
      </c>
    </row>
    <row r="227" spans="1:5" ht="12.75">
      <c r="A227" s="35" t="s">
        <v>54</v>
      </c>
      <c r="E227" s="39" t="s">
        <v>5</v>
      </c>
    </row>
    <row r="228" spans="1:5" ht="12.75">
      <c r="A228" s="35" t="s">
        <v>55</v>
      </c>
      <c r="E228" s="40" t="s">
        <v>556</v>
      </c>
    </row>
    <row r="229" spans="1:5" ht="51">
      <c r="A229" t="s">
        <v>57</v>
      </c>
      <c r="E229" s="39" t="s">
        <v>1287</v>
      </c>
    </row>
    <row r="230" spans="1:16" ht="12.75">
      <c r="A230" t="s">
        <v>48</v>
      </c>
      <c s="34" t="s">
        <v>255</v>
      </c>
      <c s="34" t="s">
        <v>1288</v>
      </c>
      <c s="35" t="s">
        <v>5</v>
      </c>
      <c s="6" t="s">
        <v>1289</v>
      </c>
      <c s="36" t="s">
        <v>52</v>
      </c>
      <c s="37">
        <v>7</v>
      </c>
      <c s="36">
        <v>0</v>
      </c>
      <c s="36">
        <f>ROUND(G230*H230,6)</f>
      </c>
      <c r="L230" s="38">
        <v>0</v>
      </c>
      <c s="32">
        <f>ROUND(ROUND(L230,2)*ROUND(G230,3),2)</f>
      </c>
      <c s="36" t="s">
        <v>53</v>
      </c>
      <c>
        <f>(M230*21)/100</f>
      </c>
      <c t="s">
        <v>26</v>
      </c>
    </row>
    <row r="231" spans="1:5" ht="12.75">
      <c r="A231" s="35" t="s">
        <v>54</v>
      </c>
      <c r="E231" s="39" t="s">
        <v>5</v>
      </c>
    </row>
    <row r="232" spans="1:5" ht="12.75">
      <c r="A232" s="35" t="s">
        <v>55</v>
      </c>
      <c r="E232" s="40" t="s">
        <v>556</v>
      </c>
    </row>
    <row r="233" spans="1:5" ht="76.5">
      <c r="A233" t="s">
        <v>57</v>
      </c>
      <c r="E233" s="39" t="s">
        <v>560</v>
      </c>
    </row>
    <row r="234" spans="1:16" ht="12.75">
      <c r="A234" t="s">
        <v>48</v>
      </c>
      <c s="34" t="s">
        <v>259</v>
      </c>
      <c s="34" t="s">
        <v>1290</v>
      </c>
      <c s="35" t="s">
        <v>5</v>
      </c>
      <c s="6" t="s">
        <v>1291</v>
      </c>
      <c s="36" t="s">
        <v>52</v>
      </c>
      <c s="37">
        <v>6</v>
      </c>
      <c s="36">
        <v>0</v>
      </c>
      <c s="36">
        <f>ROUND(G234*H234,6)</f>
      </c>
      <c r="L234" s="38">
        <v>0</v>
      </c>
      <c s="32">
        <f>ROUND(ROUND(L234,2)*ROUND(G234,3),2)</f>
      </c>
      <c s="36" t="s">
        <v>53</v>
      </c>
      <c>
        <f>(M234*21)/100</f>
      </c>
      <c t="s">
        <v>26</v>
      </c>
    </row>
    <row r="235" spans="1:5" ht="12.75">
      <c r="A235" s="35" t="s">
        <v>54</v>
      </c>
      <c r="E235" s="39" t="s">
        <v>5</v>
      </c>
    </row>
    <row r="236" spans="1:5" ht="12.75">
      <c r="A236" s="35" t="s">
        <v>55</v>
      </c>
      <c r="E236" s="40" t="s">
        <v>1225</v>
      </c>
    </row>
    <row r="237" spans="1:5" ht="102">
      <c r="A237" t="s">
        <v>57</v>
      </c>
      <c r="E237" s="39" t="s">
        <v>1284</v>
      </c>
    </row>
    <row r="238" spans="1:16" ht="12.75">
      <c r="A238" t="s">
        <v>48</v>
      </c>
      <c s="34" t="s">
        <v>263</v>
      </c>
      <c s="34" t="s">
        <v>1292</v>
      </c>
      <c s="35" t="s">
        <v>5</v>
      </c>
      <c s="6" t="s">
        <v>1293</v>
      </c>
      <c s="36" t="s">
        <v>52</v>
      </c>
      <c s="37">
        <v>6</v>
      </c>
      <c s="36">
        <v>0</v>
      </c>
      <c s="36">
        <f>ROUND(G238*H238,6)</f>
      </c>
      <c r="L238" s="38">
        <v>0</v>
      </c>
      <c s="32">
        <f>ROUND(ROUND(L238,2)*ROUND(G238,3),2)</f>
      </c>
      <c s="36" t="s">
        <v>53</v>
      </c>
      <c>
        <f>(M238*21)/100</f>
      </c>
      <c t="s">
        <v>26</v>
      </c>
    </row>
    <row r="239" spans="1:5" ht="12.75">
      <c r="A239" s="35" t="s">
        <v>54</v>
      </c>
      <c r="E239" s="39" t="s">
        <v>5</v>
      </c>
    </row>
    <row r="240" spans="1:5" ht="12.75">
      <c r="A240" s="35" t="s">
        <v>55</v>
      </c>
      <c r="E240" s="40" t="s">
        <v>1225</v>
      </c>
    </row>
    <row r="241" spans="1:5" ht="51">
      <c r="A241" t="s">
        <v>57</v>
      </c>
      <c r="E241" s="39" t="s">
        <v>1287</v>
      </c>
    </row>
    <row r="242" spans="1:16" ht="12.75">
      <c r="A242" t="s">
        <v>48</v>
      </c>
      <c s="34" t="s">
        <v>267</v>
      </c>
      <c s="34" t="s">
        <v>1294</v>
      </c>
      <c s="35" t="s">
        <v>5</v>
      </c>
      <c s="6" t="s">
        <v>1295</v>
      </c>
      <c s="36" t="s">
        <v>52</v>
      </c>
      <c s="37">
        <v>6</v>
      </c>
      <c s="36">
        <v>0</v>
      </c>
      <c s="36">
        <f>ROUND(G242*H242,6)</f>
      </c>
      <c r="L242" s="38">
        <v>0</v>
      </c>
      <c s="32">
        <f>ROUND(ROUND(L242,2)*ROUND(G242,3),2)</f>
      </c>
      <c s="36" t="s">
        <v>53</v>
      </c>
      <c>
        <f>(M242*21)/100</f>
      </c>
      <c t="s">
        <v>26</v>
      </c>
    </row>
    <row r="243" spans="1:5" ht="12.75">
      <c r="A243" s="35" t="s">
        <v>54</v>
      </c>
      <c r="E243" s="39" t="s">
        <v>5</v>
      </c>
    </row>
    <row r="244" spans="1:5" ht="12.75">
      <c r="A244" s="35" t="s">
        <v>55</v>
      </c>
      <c r="E244" s="40" t="s">
        <v>1225</v>
      </c>
    </row>
    <row r="245" spans="1:5" ht="76.5">
      <c r="A245" t="s">
        <v>57</v>
      </c>
      <c r="E245" s="39" t="s">
        <v>560</v>
      </c>
    </row>
    <row r="246" spans="1:16" ht="12.75">
      <c r="A246" t="s">
        <v>48</v>
      </c>
      <c s="34" t="s">
        <v>271</v>
      </c>
      <c s="34" t="s">
        <v>1296</v>
      </c>
      <c s="35" t="s">
        <v>5</v>
      </c>
      <c s="6" t="s">
        <v>1297</v>
      </c>
      <c s="36" t="s">
        <v>52</v>
      </c>
      <c s="37">
        <v>5</v>
      </c>
      <c s="36">
        <v>0</v>
      </c>
      <c s="36">
        <f>ROUND(G246*H246,6)</f>
      </c>
      <c r="L246" s="38">
        <v>0</v>
      </c>
      <c s="32">
        <f>ROUND(ROUND(L246,2)*ROUND(G246,3),2)</f>
      </c>
      <c s="36" t="s">
        <v>53</v>
      </c>
      <c>
        <f>(M246*21)/100</f>
      </c>
      <c t="s">
        <v>26</v>
      </c>
    </row>
    <row r="247" spans="1:5" ht="12.75">
      <c r="A247" s="35" t="s">
        <v>54</v>
      </c>
      <c r="E247" s="39" t="s">
        <v>5</v>
      </c>
    </row>
    <row r="248" spans="1:5" ht="12.75">
      <c r="A248" s="35" t="s">
        <v>55</v>
      </c>
      <c r="E248" s="40" t="s">
        <v>1298</v>
      </c>
    </row>
    <row r="249" spans="1:5" ht="102">
      <c r="A249" t="s">
        <v>57</v>
      </c>
      <c r="E249" s="39" t="s">
        <v>1284</v>
      </c>
    </row>
    <row r="250" spans="1:16" ht="12.75">
      <c r="A250" t="s">
        <v>48</v>
      </c>
      <c s="34" t="s">
        <v>275</v>
      </c>
      <c s="34" t="s">
        <v>1299</v>
      </c>
      <c s="35" t="s">
        <v>5</v>
      </c>
      <c s="6" t="s">
        <v>1300</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1234</v>
      </c>
    </row>
    <row r="253" spans="1:5" ht="76.5">
      <c r="A253" t="s">
        <v>57</v>
      </c>
      <c r="E253" s="39" t="s">
        <v>560</v>
      </c>
    </row>
    <row r="254" spans="1:16" ht="12.75">
      <c r="A254" t="s">
        <v>48</v>
      </c>
      <c s="34" t="s">
        <v>278</v>
      </c>
      <c s="34" t="s">
        <v>1301</v>
      </c>
      <c s="35" t="s">
        <v>5</v>
      </c>
      <c s="6" t="s">
        <v>1302</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1234</v>
      </c>
    </row>
    <row r="257" spans="1:5" ht="102">
      <c r="A257" t="s">
        <v>57</v>
      </c>
      <c r="E257" s="39" t="s">
        <v>1284</v>
      </c>
    </row>
    <row r="258" spans="1:16" ht="12.75">
      <c r="A258" t="s">
        <v>48</v>
      </c>
      <c s="34" t="s">
        <v>281</v>
      </c>
      <c s="34" t="s">
        <v>1303</v>
      </c>
      <c s="35" t="s">
        <v>5</v>
      </c>
      <c s="6" t="s">
        <v>1302</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1234</v>
      </c>
    </row>
    <row r="261" spans="1:5" ht="102">
      <c r="A261" t="s">
        <v>57</v>
      </c>
      <c r="E261" s="39" t="s">
        <v>1284</v>
      </c>
    </row>
    <row r="262" spans="1:16" ht="12.75">
      <c r="A262" t="s">
        <v>48</v>
      </c>
      <c s="34" t="s">
        <v>284</v>
      </c>
      <c s="34" t="s">
        <v>1304</v>
      </c>
      <c s="35" t="s">
        <v>5</v>
      </c>
      <c s="6" t="s">
        <v>1305</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1234</v>
      </c>
    </row>
    <row r="265" spans="1:5" ht="76.5">
      <c r="A265" t="s">
        <v>57</v>
      </c>
      <c r="E265" s="39" t="s">
        <v>560</v>
      </c>
    </row>
    <row r="266" spans="1:16" ht="12.75">
      <c r="A266" t="s">
        <v>48</v>
      </c>
      <c s="34" t="s">
        <v>287</v>
      </c>
      <c s="34" t="s">
        <v>1306</v>
      </c>
      <c s="35" t="s">
        <v>5</v>
      </c>
      <c s="6" t="s">
        <v>1305</v>
      </c>
      <c s="36" t="s">
        <v>52</v>
      </c>
      <c s="37">
        <v>1</v>
      </c>
      <c s="36">
        <v>0</v>
      </c>
      <c s="36">
        <f>ROUND(G266*H266,6)</f>
      </c>
      <c r="L266" s="38">
        <v>0</v>
      </c>
      <c s="32">
        <f>ROUND(ROUND(L266,2)*ROUND(G266,3),2)</f>
      </c>
      <c s="36" t="s">
        <v>53</v>
      </c>
      <c>
        <f>(M266*21)/100</f>
      </c>
      <c t="s">
        <v>26</v>
      </c>
    </row>
    <row r="267" spans="1:5" ht="12.75">
      <c r="A267" s="35" t="s">
        <v>54</v>
      </c>
      <c r="E267" s="39" t="s">
        <v>5</v>
      </c>
    </row>
    <row r="268" spans="1:5" ht="12.75">
      <c r="A268" s="35" t="s">
        <v>55</v>
      </c>
      <c r="E268" s="40" t="s">
        <v>1234</v>
      </c>
    </row>
    <row r="269" spans="1:5" ht="76.5">
      <c r="A269" t="s">
        <v>57</v>
      </c>
      <c r="E269" s="39" t="s">
        <v>560</v>
      </c>
    </row>
    <row r="270" spans="1:16" ht="12.75">
      <c r="A270" t="s">
        <v>48</v>
      </c>
      <c s="34" t="s">
        <v>291</v>
      </c>
      <c s="34" t="s">
        <v>1307</v>
      </c>
      <c s="35" t="s">
        <v>5</v>
      </c>
      <c s="6" t="s">
        <v>1308</v>
      </c>
      <c s="36" t="s">
        <v>52</v>
      </c>
      <c s="37">
        <v>2</v>
      </c>
      <c s="36">
        <v>0</v>
      </c>
      <c s="36">
        <f>ROUND(G270*H270,6)</f>
      </c>
      <c r="L270" s="38">
        <v>0</v>
      </c>
      <c s="32">
        <f>ROUND(ROUND(L270,2)*ROUND(G270,3),2)</f>
      </c>
      <c s="36" t="s">
        <v>53</v>
      </c>
      <c>
        <f>(M270*21)/100</f>
      </c>
      <c t="s">
        <v>26</v>
      </c>
    </row>
    <row r="271" spans="1:5" ht="12.75">
      <c r="A271" s="35" t="s">
        <v>54</v>
      </c>
      <c r="E271" s="39" t="s">
        <v>5</v>
      </c>
    </row>
    <row r="272" spans="1:5" ht="12.75">
      <c r="A272" s="35" t="s">
        <v>55</v>
      </c>
      <c r="E272" s="40" t="s">
        <v>592</v>
      </c>
    </row>
    <row r="273" spans="1:5" ht="102">
      <c r="A273" t="s">
        <v>57</v>
      </c>
      <c r="E273" s="39" t="s">
        <v>1284</v>
      </c>
    </row>
    <row r="274" spans="1:16" ht="12.75">
      <c r="A274" t="s">
        <v>48</v>
      </c>
      <c s="34" t="s">
        <v>294</v>
      </c>
      <c s="34" t="s">
        <v>1309</v>
      </c>
      <c s="35" t="s">
        <v>5</v>
      </c>
      <c s="6" t="s">
        <v>1310</v>
      </c>
      <c s="36" t="s">
        <v>52</v>
      </c>
      <c s="37">
        <v>4</v>
      </c>
      <c s="36">
        <v>0</v>
      </c>
      <c s="36">
        <f>ROUND(G274*H274,6)</f>
      </c>
      <c r="L274" s="38">
        <v>0</v>
      </c>
      <c s="32">
        <f>ROUND(ROUND(L274,2)*ROUND(G274,3),2)</f>
      </c>
      <c s="36" t="s">
        <v>53</v>
      </c>
      <c>
        <f>(M274*21)/100</f>
      </c>
      <c t="s">
        <v>26</v>
      </c>
    </row>
    <row r="275" spans="1:5" ht="12.75">
      <c r="A275" s="35" t="s">
        <v>54</v>
      </c>
      <c r="E275" s="39" t="s">
        <v>5</v>
      </c>
    </row>
    <row r="276" spans="1:5" ht="12.75">
      <c r="A276" s="35" t="s">
        <v>55</v>
      </c>
      <c r="E276" s="40" t="s">
        <v>1219</v>
      </c>
    </row>
    <row r="277" spans="1:5" ht="114.75">
      <c r="A277" t="s">
        <v>57</v>
      </c>
      <c r="E277" s="39" t="s">
        <v>1311</v>
      </c>
    </row>
    <row r="278" spans="1:16" ht="12.75">
      <c r="A278" t="s">
        <v>48</v>
      </c>
      <c s="34" t="s">
        <v>298</v>
      </c>
      <c s="34" t="s">
        <v>1312</v>
      </c>
      <c s="35" t="s">
        <v>5</v>
      </c>
      <c s="6" t="s">
        <v>1313</v>
      </c>
      <c s="36" t="s">
        <v>52</v>
      </c>
      <c s="37">
        <v>10</v>
      </c>
      <c s="36">
        <v>0</v>
      </c>
      <c s="36">
        <f>ROUND(G278*H278,6)</f>
      </c>
      <c r="L278" s="38">
        <v>0</v>
      </c>
      <c s="32">
        <f>ROUND(ROUND(L278,2)*ROUND(G278,3),2)</f>
      </c>
      <c s="36" t="s">
        <v>53</v>
      </c>
      <c>
        <f>(M278*21)/100</f>
      </c>
      <c t="s">
        <v>26</v>
      </c>
    </row>
    <row r="279" spans="1:5" ht="12.75">
      <c r="A279" s="35" t="s">
        <v>54</v>
      </c>
      <c r="E279" s="39" t="s">
        <v>5</v>
      </c>
    </row>
    <row r="280" spans="1:5" ht="12.75">
      <c r="A280" s="35" t="s">
        <v>55</v>
      </c>
      <c r="E280" s="40" t="s">
        <v>1314</v>
      </c>
    </row>
    <row r="281" spans="1:5" ht="102">
      <c r="A281" t="s">
        <v>57</v>
      </c>
      <c r="E281" s="39" t="s">
        <v>1284</v>
      </c>
    </row>
    <row r="282" spans="1:16" ht="12.75">
      <c r="A282" t="s">
        <v>48</v>
      </c>
      <c s="34" t="s">
        <v>523</v>
      </c>
      <c s="34" t="s">
        <v>1315</v>
      </c>
      <c s="35" t="s">
        <v>5</v>
      </c>
      <c s="6" t="s">
        <v>1316</v>
      </c>
      <c s="36" t="s">
        <v>52</v>
      </c>
      <c s="37">
        <v>13</v>
      </c>
      <c s="36">
        <v>0</v>
      </c>
      <c s="36">
        <f>ROUND(G282*H282,6)</f>
      </c>
      <c r="L282" s="38">
        <v>0</v>
      </c>
      <c s="32">
        <f>ROUND(ROUND(L282,2)*ROUND(G282,3),2)</f>
      </c>
      <c s="36" t="s">
        <v>53</v>
      </c>
      <c>
        <f>(M282*21)/100</f>
      </c>
      <c t="s">
        <v>26</v>
      </c>
    </row>
    <row r="283" spans="1:5" ht="12.75">
      <c r="A283" s="35" t="s">
        <v>54</v>
      </c>
      <c r="E283" s="39" t="s">
        <v>5</v>
      </c>
    </row>
    <row r="284" spans="1:5" ht="12.75">
      <c r="A284" s="35" t="s">
        <v>55</v>
      </c>
      <c r="E284" s="40" t="s">
        <v>1317</v>
      </c>
    </row>
    <row r="285" spans="1:5" ht="102">
      <c r="A285" t="s">
        <v>57</v>
      </c>
      <c r="E285" s="39" t="s">
        <v>1284</v>
      </c>
    </row>
    <row r="286" spans="1:16" ht="12.75">
      <c r="A286" t="s">
        <v>48</v>
      </c>
      <c s="34" t="s">
        <v>527</v>
      </c>
      <c s="34" t="s">
        <v>1318</v>
      </c>
      <c s="35" t="s">
        <v>5</v>
      </c>
      <c s="6" t="s">
        <v>1319</v>
      </c>
      <c s="36" t="s">
        <v>52</v>
      </c>
      <c s="37">
        <v>7</v>
      </c>
      <c s="36">
        <v>0</v>
      </c>
      <c s="36">
        <f>ROUND(G286*H286,6)</f>
      </c>
      <c r="L286" s="38">
        <v>0</v>
      </c>
      <c s="32">
        <f>ROUND(ROUND(L286,2)*ROUND(G286,3),2)</f>
      </c>
      <c s="36" t="s">
        <v>53</v>
      </c>
      <c>
        <f>(M286*21)/100</f>
      </c>
      <c t="s">
        <v>26</v>
      </c>
    </row>
    <row r="287" spans="1:5" ht="12.75">
      <c r="A287" s="35" t="s">
        <v>54</v>
      </c>
      <c r="E287" s="39" t="s">
        <v>5</v>
      </c>
    </row>
    <row r="288" spans="1:5" ht="12.75">
      <c r="A288" s="35" t="s">
        <v>55</v>
      </c>
      <c r="E288" s="40" t="s">
        <v>556</v>
      </c>
    </row>
    <row r="289" spans="1:5" ht="102">
      <c r="A289" t="s">
        <v>57</v>
      </c>
      <c r="E289" s="39" t="s">
        <v>1284</v>
      </c>
    </row>
    <row r="290" spans="1:16" ht="12.75">
      <c r="A290" t="s">
        <v>48</v>
      </c>
      <c s="34" t="s">
        <v>353</v>
      </c>
      <c s="34" t="s">
        <v>1320</v>
      </c>
      <c s="35" t="s">
        <v>5</v>
      </c>
      <c s="6" t="s">
        <v>1321</v>
      </c>
      <c s="36" t="s">
        <v>52</v>
      </c>
      <c s="37">
        <v>6</v>
      </c>
      <c s="36">
        <v>0</v>
      </c>
      <c s="36">
        <f>ROUND(G290*H290,6)</f>
      </c>
      <c r="L290" s="38">
        <v>0</v>
      </c>
      <c s="32">
        <f>ROUND(ROUND(L290,2)*ROUND(G290,3),2)</f>
      </c>
      <c s="36" t="s">
        <v>53</v>
      </c>
      <c>
        <f>(M290*21)/100</f>
      </c>
      <c t="s">
        <v>26</v>
      </c>
    </row>
    <row r="291" spans="1:5" ht="12.75">
      <c r="A291" s="35" t="s">
        <v>54</v>
      </c>
      <c r="E291" s="39" t="s">
        <v>5</v>
      </c>
    </row>
    <row r="292" spans="1:5" ht="12.75">
      <c r="A292" s="35" t="s">
        <v>55</v>
      </c>
      <c r="E292" s="40" t="s">
        <v>1225</v>
      </c>
    </row>
    <row r="293" spans="1:5" ht="102">
      <c r="A293" t="s">
        <v>57</v>
      </c>
      <c r="E293" s="39" t="s">
        <v>1284</v>
      </c>
    </row>
    <row r="294" spans="1:16" ht="12.75">
      <c r="A294" t="s">
        <v>48</v>
      </c>
      <c s="34" t="s">
        <v>533</v>
      </c>
      <c s="34" t="s">
        <v>1322</v>
      </c>
      <c s="35" t="s">
        <v>5</v>
      </c>
      <c s="6" t="s">
        <v>1323</v>
      </c>
      <c s="36" t="s">
        <v>52</v>
      </c>
      <c s="37">
        <v>40</v>
      </c>
      <c s="36">
        <v>0</v>
      </c>
      <c s="36">
        <f>ROUND(G294*H294,6)</f>
      </c>
      <c r="L294" s="38">
        <v>0</v>
      </c>
      <c s="32">
        <f>ROUND(ROUND(L294,2)*ROUND(G294,3),2)</f>
      </c>
      <c s="36" t="s">
        <v>53</v>
      </c>
      <c>
        <f>(M294*21)/100</f>
      </c>
      <c t="s">
        <v>26</v>
      </c>
    </row>
    <row r="295" spans="1:5" ht="12.75">
      <c r="A295" s="35" t="s">
        <v>54</v>
      </c>
      <c r="E295" s="39" t="s">
        <v>5</v>
      </c>
    </row>
    <row r="296" spans="1:5" ht="12.75">
      <c r="A296" s="35" t="s">
        <v>55</v>
      </c>
      <c r="E296" s="40" t="s">
        <v>1324</v>
      </c>
    </row>
    <row r="297" spans="1:5" ht="76.5">
      <c r="A297" t="s">
        <v>57</v>
      </c>
      <c r="E297" s="39" t="s">
        <v>560</v>
      </c>
    </row>
    <row r="298" spans="1:16" ht="12.75">
      <c r="A298" t="s">
        <v>48</v>
      </c>
      <c s="34" t="s">
        <v>537</v>
      </c>
      <c s="34" t="s">
        <v>1325</v>
      </c>
      <c s="35" t="s">
        <v>5</v>
      </c>
      <c s="6" t="s">
        <v>1326</v>
      </c>
      <c s="36" t="s">
        <v>52</v>
      </c>
      <c s="37">
        <v>13</v>
      </c>
      <c s="36">
        <v>0</v>
      </c>
      <c s="36">
        <f>ROUND(G298*H298,6)</f>
      </c>
      <c r="L298" s="38">
        <v>0</v>
      </c>
      <c s="32">
        <f>ROUND(ROUND(L298,2)*ROUND(G298,3),2)</f>
      </c>
      <c s="36" t="s">
        <v>53</v>
      </c>
      <c>
        <f>(M298*21)/100</f>
      </c>
      <c t="s">
        <v>26</v>
      </c>
    </row>
    <row r="299" spans="1:5" ht="12.75">
      <c r="A299" s="35" t="s">
        <v>54</v>
      </c>
      <c r="E299" s="39" t="s">
        <v>5</v>
      </c>
    </row>
    <row r="300" spans="1:5" ht="12.75">
      <c r="A300" s="35" t="s">
        <v>55</v>
      </c>
      <c r="E300" s="40" t="s">
        <v>1327</v>
      </c>
    </row>
    <row r="301" spans="1:5" ht="76.5">
      <c r="A301" t="s">
        <v>57</v>
      </c>
      <c r="E301" s="39" t="s">
        <v>1328</v>
      </c>
    </row>
    <row r="302" spans="1:16" ht="12.75">
      <c r="A302" t="s">
        <v>48</v>
      </c>
      <c s="34" t="s">
        <v>540</v>
      </c>
      <c s="34" t="s">
        <v>1329</v>
      </c>
      <c s="35" t="s">
        <v>5</v>
      </c>
      <c s="6" t="s">
        <v>1330</v>
      </c>
      <c s="36" t="s">
        <v>52</v>
      </c>
      <c s="37">
        <v>13</v>
      </c>
      <c s="36">
        <v>0</v>
      </c>
      <c s="36">
        <f>ROUND(G302*H302,6)</f>
      </c>
      <c r="L302" s="38">
        <v>0</v>
      </c>
      <c s="32">
        <f>ROUND(ROUND(L302,2)*ROUND(G302,3),2)</f>
      </c>
      <c s="36" t="s">
        <v>53</v>
      </c>
      <c>
        <f>(M302*21)/100</f>
      </c>
      <c t="s">
        <v>26</v>
      </c>
    </row>
    <row r="303" spans="1:5" ht="12.75">
      <c r="A303" s="35" t="s">
        <v>54</v>
      </c>
      <c r="E303" s="39" t="s">
        <v>5</v>
      </c>
    </row>
    <row r="304" spans="1:5" ht="12.75">
      <c r="A304" s="35" t="s">
        <v>55</v>
      </c>
      <c r="E304" s="40" t="s">
        <v>1327</v>
      </c>
    </row>
    <row r="305" spans="1:5" ht="102">
      <c r="A305" t="s">
        <v>57</v>
      </c>
      <c r="E305" s="39" t="s">
        <v>1331</v>
      </c>
    </row>
    <row r="306" spans="1:16" ht="12.75">
      <c r="A306" t="s">
        <v>48</v>
      </c>
      <c s="34" t="s">
        <v>370</v>
      </c>
      <c s="34" t="s">
        <v>1332</v>
      </c>
      <c s="35" t="s">
        <v>5</v>
      </c>
      <c s="6" t="s">
        <v>1333</v>
      </c>
      <c s="36" t="s">
        <v>790</v>
      </c>
      <c s="37">
        <v>1</v>
      </c>
      <c s="36">
        <v>0</v>
      </c>
      <c s="36">
        <f>ROUND(G306*H306,6)</f>
      </c>
      <c r="L306" s="38">
        <v>0</v>
      </c>
      <c s="32">
        <f>ROUND(ROUND(L306,2)*ROUND(G306,3),2)</f>
      </c>
      <c s="36" t="s">
        <v>53</v>
      </c>
      <c>
        <f>(M306*21)/100</f>
      </c>
      <c t="s">
        <v>26</v>
      </c>
    </row>
    <row r="307" spans="1:5" ht="12.75">
      <c r="A307" s="35" t="s">
        <v>54</v>
      </c>
      <c r="E307" s="39" t="s">
        <v>5</v>
      </c>
    </row>
    <row r="308" spans="1:5" ht="12.75">
      <c r="A308" s="35" t="s">
        <v>55</v>
      </c>
      <c r="E308" s="40" t="s">
        <v>1234</v>
      </c>
    </row>
    <row r="309" spans="1:5" ht="89.25">
      <c r="A309" t="s">
        <v>57</v>
      </c>
      <c r="E309" s="39" t="s">
        <v>1334</v>
      </c>
    </row>
    <row r="310" spans="1:16" ht="25.5">
      <c r="A310" t="s">
        <v>48</v>
      </c>
      <c s="34" t="s">
        <v>546</v>
      </c>
      <c s="34" t="s">
        <v>1335</v>
      </c>
      <c s="35" t="s">
        <v>5</v>
      </c>
      <c s="6" t="s">
        <v>1336</v>
      </c>
      <c s="36" t="s">
        <v>249</v>
      </c>
      <c s="37">
        <v>8</v>
      </c>
      <c s="36">
        <v>0</v>
      </c>
      <c s="36">
        <f>ROUND(G310*H310,6)</f>
      </c>
      <c r="L310" s="38">
        <v>0</v>
      </c>
      <c s="32">
        <f>ROUND(ROUND(L310,2)*ROUND(G310,3),2)</f>
      </c>
      <c s="36" t="s">
        <v>53</v>
      </c>
      <c>
        <f>(M310*21)/100</f>
      </c>
      <c t="s">
        <v>26</v>
      </c>
    </row>
    <row r="311" spans="1:5" ht="12.75">
      <c r="A311" s="35" t="s">
        <v>54</v>
      </c>
      <c r="E311" s="39" t="s">
        <v>5</v>
      </c>
    </row>
    <row r="312" spans="1:5" ht="12.75">
      <c r="A312" s="35" t="s">
        <v>55</v>
      </c>
      <c r="E312" s="40" t="s">
        <v>1337</v>
      </c>
    </row>
    <row r="313" spans="1:5" ht="76.5">
      <c r="A313" t="s">
        <v>57</v>
      </c>
      <c r="E313" s="39" t="s">
        <v>1338</v>
      </c>
    </row>
    <row r="314" spans="1:16" ht="12.75">
      <c r="A314" t="s">
        <v>48</v>
      </c>
      <c s="34" t="s">
        <v>1339</v>
      </c>
      <c s="34" t="s">
        <v>1340</v>
      </c>
      <c s="35" t="s">
        <v>5</v>
      </c>
      <c s="6" t="s">
        <v>1341</v>
      </c>
      <c s="36" t="s">
        <v>52</v>
      </c>
      <c s="37">
        <v>13</v>
      </c>
      <c s="36">
        <v>0</v>
      </c>
      <c s="36">
        <f>ROUND(G314*H314,6)</f>
      </c>
      <c r="L314" s="38">
        <v>0</v>
      </c>
      <c s="32">
        <f>ROUND(ROUND(L314,2)*ROUND(G314,3),2)</f>
      </c>
      <c s="36" t="s">
        <v>53</v>
      </c>
      <c>
        <f>(M314*21)/100</f>
      </c>
      <c t="s">
        <v>26</v>
      </c>
    </row>
    <row r="315" spans="1:5" ht="12.75">
      <c r="A315" s="35" t="s">
        <v>54</v>
      </c>
      <c r="E315" s="39" t="s">
        <v>5</v>
      </c>
    </row>
    <row r="316" spans="1:5" ht="12.75">
      <c r="A316" s="35" t="s">
        <v>55</v>
      </c>
      <c r="E316" s="40" t="s">
        <v>1317</v>
      </c>
    </row>
    <row r="317" spans="1:5" ht="51">
      <c r="A317" t="s">
        <v>57</v>
      </c>
      <c r="E317" s="39" t="s">
        <v>1342</v>
      </c>
    </row>
    <row r="318" spans="1:16" ht="12.75">
      <c r="A318" t="s">
        <v>48</v>
      </c>
      <c s="34" t="s">
        <v>1343</v>
      </c>
      <c s="34" t="s">
        <v>1344</v>
      </c>
      <c s="35" t="s">
        <v>5</v>
      </c>
      <c s="6" t="s">
        <v>1345</v>
      </c>
      <c s="36" t="s">
        <v>249</v>
      </c>
      <c s="37">
        <v>8</v>
      </c>
      <c s="36">
        <v>0</v>
      </c>
      <c s="36">
        <f>ROUND(G318*H318,6)</f>
      </c>
      <c r="L318" s="38">
        <v>0</v>
      </c>
      <c s="32">
        <f>ROUND(ROUND(L318,2)*ROUND(G318,3),2)</f>
      </c>
      <c s="36" t="s">
        <v>53</v>
      </c>
      <c>
        <f>(M318*21)/100</f>
      </c>
      <c t="s">
        <v>26</v>
      </c>
    </row>
    <row r="319" spans="1:5" ht="12.75">
      <c r="A319" s="35" t="s">
        <v>54</v>
      </c>
      <c r="E319" s="39" t="s">
        <v>5</v>
      </c>
    </row>
    <row r="320" spans="1:5" ht="12.75">
      <c r="A320" s="35" t="s">
        <v>55</v>
      </c>
      <c r="E320" s="40" t="s">
        <v>1337</v>
      </c>
    </row>
    <row r="321" spans="1:5" ht="51">
      <c r="A321" t="s">
        <v>57</v>
      </c>
      <c r="E321" s="39" t="s">
        <v>1342</v>
      </c>
    </row>
    <row r="322" spans="1:16" ht="12.75">
      <c r="A322" t="s">
        <v>48</v>
      </c>
      <c s="34" t="s">
        <v>1346</v>
      </c>
      <c s="34" t="s">
        <v>1347</v>
      </c>
      <c s="35" t="s">
        <v>5</v>
      </c>
      <c s="6" t="s">
        <v>1348</v>
      </c>
      <c s="36" t="s">
        <v>790</v>
      </c>
      <c s="37">
        <v>1</v>
      </c>
      <c s="36">
        <v>0</v>
      </c>
      <c s="36">
        <f>ROUND(G322*H322,6)</f>
      </c>
      <c r="L322" s="38">
        <v>0</v>
      </c>
      <c s="32">
        <f>ROUND(ROUND(L322,2)*ROUND(G322,3),2)</f>
      </c>
      <c s="36" t="s">
        <v>53</v>
      </c>
      <c>
        <f>(M322*21)/100</f>
      </c>
      <c t="s">
        <v>26</v>
      </c>
    </row>
    <row r="323" spans="1:5" ht="12.75">
      <c r="A323" s="35" t="s">
        <v>54</v>
      </c>
      <c r="E323" s="39" t="s">
        <v>5</v>
      </c>
    </row>
    <row r="324" spans="1:5" ht="12.75">
      <c r="A324" s="35" t="s">
        <v>55</v>
      </c>
      <c r="E324" s="40" t="s">
        <v>1234</v>
      </c>
    </row>
    <row r="325" spans="1:5" ht="89.25">
      <c r="A325" t="s">
        <v>57</v>
      </c>
      <c r="E325" s="39" t="s">
        <v>1349</v>
      </c>
    </row>
    <row r="326" spans="1:16" ht="12.75">
      <c r="A326" t="s">
        <v>48</v>
      </c>
      <c s="34" t="s">
        <v>1350</v>
      </c>
      <c s="34" t="s">
        <v>1351</v>
      </c>
      <c s="35" t="s">
        <v>5</v>
      </c>
      <c s="6" t="s">
        <v>1352</v>
      </c>
      <c s="36" t="s">
        <v>52</v>
      </c>
      <c s="37">
        <v>8</v>
      </c>
      <c s="36">
        <v>0</v>
      </c>
      <c s="36">
        <f>ROUND(G326*H326,6)</f>
      </c>
      <c r="L326" s="38">
        <v>0</v>
      </c>
      <c s="32">
        <f>ROUND(ROUND(L326,2)*ROUND(G326,3),2)</f>
      </c>
      <c s="36" t="s">
        <v>53</v>
      </c>
      <c>
        <f>(M326*21)/100</f>
      </c>
      <c t="s">
        <v>26</v>
      </c>
    </row>
    <row r="327" spans="1:5" ht="12.75">
      <c r="A327" s="35" t="s">
        <v>54</v>
      </c>
      <c r="E327" s="39" t="s">
        <v>5</v>
      </c>
    </row>
    <row r="328" spans="1:5" ht="12.75">
      <c r="A328" s="35" t="s">
        <v>55</v>
      </c>
      <c r="E328" s="40" t="s">
        <v>1337</v>
      </c>
    </row>
    <row r="329" spans="1:5" ht="38.25">
      <c r="A329" t="s">
        <v>57</v>
      </c>
      <c r="E329" s="39" t="s">
        <v>633</v>
      </c>
    </row>
    <row r="330" spans="1:16" ht="12.75">
      <c r="A330" t="s">
        <v>48</v>
      </c>
      <c s="34" t="s">
        <v>1353</v>
      </c>
      <c s="34" t="s">
        <v>1354</v>
      </c>
      <c s="35" t="s">
        <v>5</v>
      </c>
      <c s="6" t="s">
        <v>1171</v>
      </c>
      <c s="36" t="s">
        <v>52</v>
      </c>
      <c s="37">
        <v>8</v>
      </c>
      <c s="36">
        <v>0</v>
      </c>
      <c s="36">
        <f>ROUND(G330*H330,6)</f>
      </c>
      <c r="L330" s="38">
        <v>0</v>
      </c>
      <c s="32">
        <f>ROUND(ROUND(L330,2)*ROUND(G330,3),2)</f>
      </c>
      <c s="36" t="s">
        <v>53</v>
      </c>
      <c>
        <f>(M330*21)/100</f>
      </c>
      <c t="s">
        <v>26</v>
      </c>
    </row>
    <row r="331" spans="1:5" ht="12.75">
      <c r="A331" s="35" t="s">
        <v>54</v>
      </c>
      <c r="E331" s="39" t="s">
        <v>5</v>
      </c>
    </row>
    <row r="332" spans="1:5" ht="12.75">
      <c r="A332" s="35" t="s">
        <v>55</v>
      </c>
      <c r="E332" s="40" t="s">
        <v>1337</v>
      </c>
    </row>
    <row r="333" spans="1:5" ht="51">
      <c r="A333" t="s">
        <v>57</v>
      </c>
      <c r="E333" s="39" t="s">
        <v>1355</v>
      </c>
    </row>
    <row r="334" spans="1:16" ht="12.75">
      <c r="A334" t="s">
        <v>48</v>
      </c>
      <c s="34" t="s">
        <v>1356</v>
      </c>
      <c s="34" t="s">
        <v>1357</v>
      </c>
      <c s="35" t="s">
        <v>5</v>
      </c>
      <c s="6" t="s">
        <v>1358</v>
      </c>
      <c s="36" t="s">
        <v>520</v>
      </c>
      <c s="37">
        <v>16</v>
      </c>
      <c s="36">
        <v>0</v>
      </c>
      <c s="36">
        <f>ROUND(G334*H334,6)</f>
      </c>
      <c r="L334" s="38">
        <v>0</v>
      </c>
      <c s="32">
        <f>ROUND(ROUND(L334,2)*ROUND(G334,3),2)</f>
      </c>
      <c s="36" t="s">
        <v>53</v>
      </c>
      <c>
        <f>(M334*21)/100</f>
      </c>
      <c t="s">
        <v>26</v>
      </c>
    </row>
    <row r="335" spans="1:5" ht="12.75">
      <c r="A335" s="35" t="s">
        <v>54</v>
      </c>
      <c r="E335" s="39" t="s">
        <v>5</v>
      </c>
    </row>
    <row r="336" spans="1:5" ht="12.75">
      <c r="A336" s="35" t="s">
        <v>55</v>
      </c>
      <c r="E336" s="40" t="s">
        <v>1359</v>
      </c>
    </row>
    <row r="337" spans="1:5" ht="102">
      <c r="A337" t="s">
        <v>57</v>
      </c>
      <c r="E337" s="39" t="s">
        <v>1360</v>
      </c>
    </row>
    <row r="338" spans="1:16" ht="25.5">
      <c r="A338" t="s">
        <v>48</v>
      </c>
      <c s="34" t="s">
        <v>1361</v>
      </c>
      <c s="34" t="s">
        <v>1362</v>
      </c>
      <c s="35" t="s">
        <v>5</v>
      </c>
      <c s="6" t="s">
        <v>1363</v>
      </c>
      <c s="36" t="s">
        <v>52</v>
      </c>
      <c s="37">
        <v>4</v>
      </c>
      <c s="36">
        <v>0</v>
      </c>
      <c s="36">
        <f>ROUND(G338*H338,6)</f>
      </c>
      <c r="L338" s="38">
        <v>0</v>
      </c>
      <c s="32">
        <f>ROUND(ROUND(L338,2)*ROUND(G338,3),2)</f>
      </c>
      <c s="36" t="s">
        <v>53</v>
      </c>
      <c>
        <f>(M338*21)/100</f>
      </c>
      <c t="s">
        <v>26</v>
      </c>
    </row>
    <row r="339" spans="1:5" ht="12.75">
      <c r="A339" s="35" t="s">
        <v>54</v>
      </c>
      <c r="E339" s="39" t="s">
        <v>5</v>
      </c>
    </row>
    <row r="340" spans="1:5" ht="12.75">
      <c r="A340" s="35" t="s">
        <v>55</v>
      </c>
      <c r="E340" s="40" t="s">
        <v>1219</v>
      </c>
    </row>
    <row r="341" spans="1:5" ht="25.5">
      <c r="A341" t="s">
        <v>57</v>
      </c>
      <c r="E341" s="39" t="s">
        <v>1364</v>
      </c>
    </row>
    <row r="342" spans="1:16" ht="25.5">
      <c r="A342" t="s">
        <v>48</v>
      </c>
      <c s="34" t="s">
        <v>1365</v>
      </c>
      <c s="34" t="s">
        <v>1366</v>
      </c>
      <c s="35" t="s">
        <v>5</v>
      </c>
      <c s="6" t="s">
        <v>1367</v>
      </c>
      <c s="36" t="s">
        <v>52</v>
      </c>
      <c s="37">
        <v>4</v>
      </c>
      <c s="36">
        <v>0</v>
      </c>
      <c s="36">
        <f>ROUND(G342*H342,6)</f>
      </c>
      <c r="L342" s="38">
        <v>0</v>
      </c>
      <c s="32">
        <f>ROUND(ROUND(L342,2)*ROUND(G342,3),2)</f>
      </c>
      <c s="36" t="s">
        <v>53</v>
      </c>
      <c>
        <f>(M342*21)/100</f>
      </c>
      <c t="s">
        <v>26</v>
      </c>
    </row>
    <row r="343" spans="1:5" ht="12.75">
      <c r="A343" s="35" t="s">
        <v>54</v>
      </c>
      <c r="E343" s="39" t="s">
        <v>5</v>
      </c>
    </row>
    <row r="344" spans="1:5" ht="12.75">
      <c r="A344" s="35" t="s">
        <v>55</v>
      </c>
      <c r="E344" s="40" t="s">
        <v>1219</v>
      </c>
    </row>
    <row r="345" spans="1:5" ht="25.5">
      <c r="A345" t="s">
        <v>57</v>
      </c>
      <c r="E345" s="39" t="s">
        <v>1368</v>
      </c>
    </row>
    <row r="346" spans="1:16" ht="25.5">
      <c r="A346" t="s">
        <v>48</v>
      </c>
      <c s="34" t="s">
        <v>1369</v>
      </c>
      <c s="34" t="s">
        <v>1370</v>
      </c>
      <c s="35" t="s">
        <v>5</v>
      </c>
      <c s="6" t="s">
        <v>1371</v>
      </c>
      <c s="36" t="s">
        <v>52</v>
      </c>
      <c s="37">
        <v>1</v>
      </c>
      <c s="36">
        <v>0</v>
      </c>
      <c s="36">
        <f>ROUND(G346*H346,6)</f>
      </c>
      <c r="L346" s="38">
        <v>0</v>
      </c>
      <c s="32">
        <f>ROUND(ROUND(L346,2)*ROUND(G346,3),2)</f>
      </c>
      <c s="36" t="s">
        <v>53</v>
      </c>
      <c>
        <f>(M346*21)/100</f>
      </c>
      <c t="s">
        <v>26</v>
      </c>
    </row>
    <row r="347" spans="1:5" ht="12.75">
      <c r="A347" s="35" t="s">
        <v>54</v>
      </c>
      <c r="E347" s="39" t="s">
        <v>5</v>
      </c>
    </row>
    <row r="348" spans="1:5" ht="12.75">
      <c r="A348" s="35" t="s">
        <v>55</v>
      </c>
      <c r="E348" s="40" t="s">
        <v>1234</v>
      </c>
    </row>
    <row r="349" spans="1:5" ht="102">
      <c r="A349" t="s">
        <v>57</v>
      </c>
      <c r="E349" s="39" t="s">
        <v>1284</v>
      </c>
    </row>
    <row r="350" spans="1:16" ht="12.75">
      <c r="A350" t="s">
        <v>48</v>
      </c>
      <c s="34" t="s">
        <v>1372</v>
      </c>
      <c s="34" t="s">
        <v>1373</v>
      </c>
      <c s="35" t="s">
        <v>5</v>
      </c>
      <c s="6" t="s">
        <v>1374</v>
      </c>
      <c s="36" t="s">
        <v>52</v>
      </c>
      <c s="37">
        <v>1</v>
      </c>
      <c s="36">
        <v>0</v>
      </c>
      <c s="36">
        <f>ROUND(G350*H350,6)</f>
      </c>
      <c r="L350" s="38">
        <v>0</v>
      </c>
      <c s="32">
        <f>ROUND(ROUND(L350,2)*ROUND(G350,3),2)</f>
      </c>
      <c s="36" t="s">
        <v>53</v>
      </c>
      <c>
        <f>(M350*21)/100</f>
      </c>
      <c t="s">
        <v>26</v>
      </c>
    </row>
    <row r="351" spans="1:5" ht="12.75">
      <c r="A351" s="35" t="s">
        <v>54</v>
      </c>
      <c r="E351" s="39" t="s">
        <v>5</v>
      </c>
    </row>
    <row r="352" spans="1:5" ht="12.75">
      <c r="A352" s="35" t="s">
        <v>55</v>
      </c>
      <c r="E352" s="40" t="s">
        <v>1234</v>
      </c>
    </row>
    <row r="353" spans="1:5" ht="51">
      <c r="A353" t="s">
        <v>57</v>
      </c>
      <c r="E353" s="39" t="s">
        <v>454</v>
      </c>
    </row>
    <row r="354" spans="1:16" ht="12.75">
      <c r="A354" t="s">
        <v>48</v>
      </c>
      <c s="34" t="s">
        <v>1375</v>
      </c>
      <c s="34" t="s">
        <v>1376</v>
      </c>
      <c s="35" t="s">
        <v>5</v>
      </c>
      <c s="6" t="s">
        <v>1377</v>
      </c>
      <c s="36" t="s">
        <v>52</v>
      </c>
      <c s="37">
        <v>4</v>
      </c>
      <c s="36">
        <v>0</v>
      </c>
      <c s="36">
        <f>ROUND(G354*H354,6)</f>
      </c>
      <c r="L354" s="38">
        <v>0</v>
      </c>
      <c s="32">
        <f>ROUND(ROUND(L354,2)*ROUND(G354,3),2)</f>
      </c>
      <c s="36" t="s">
        <v>53</v>
      </c>
      <c>
        <f>(M354*21)/100</f>
      </c>
      <c t="s">
        <v>26</v>
      </c>
    </row>
    <row r="355" spans="1:5" ht="12.75">
      <c r="A355" s="35" t="s">
        <v>54</v>
      </c>
      <c r="E355" s="39" t="s">
        <v>5</v>
      </c>
    </row>
    <row r="356" spans="1:5" ht="12.75">
      <c r="A356" s="35" t="s">
        <v>55</v>
      </c>
      <c r="E356" s="40" t="s">
        <v>1219</v>
      </c>
    </row>
    <row r="357" spans="1:5" ht="51">
      <c r="A357" t="s">
        <v>57</v>
      </c>
      <c r="E357" s="39" t="s">
        <v>454</v>
      </c>
    </row>
    <row r="358" spans="1:16" ht="12.75">
      <c r="A358" t="s">
        <v>48</v>
      </c>
      <c s="34" t="s">
        <v>1378</v>
      </c>
      <c s="34" t="s">
        <v>1379</v>
      </c>
      <c s="35" t="s">
        <v>5</v>
      </c>
      <c s="6" t="s">
        <v>1380</v>
      </c>
      <c s="36" t="s">
        <v>52</v>
      </c>
      <c s="37">
        <v>5</v>
      </c>
      <c s="36">
        <v>0</v>
      </c>
      <c s="36">
        <f>ROUND(G358*H358,6)</f>
      </c>
      <c r="L358" s="38">
        <v>0</v>
      </c>
      <c s="32">
        <f>ROUND(ROUND(L358,2)*ROUND(G358,3),2)</f>
      </c>
      <c s="36" t="s">
        <v>53</v>
      </c>
      <c>
        <f>(M358*21)/100</f>
      </c>
      <c t="s">
        <v>26</v>
      </c>
    </row>
    <row r="359" spans="1:5" ht="12.75">
      <c r="A359" s="35" t="s">
        <v>54</v>
      </c>
      <c r="E359" s="39" t="s">
        <v>5</v>
      </c>
    </row>
    <row r="360" spans="1:5" ht="12.75">
      <c r="A360" s="35" t="s">
        <v>55</v>
      </c>
      <c r="E360" s="40" t="s">
        <v>1281</v>
      </c>
    </row>
    <row r="361" spans="1:5" ht="76.5">
      <c r="A361" t="s">
        <v>57</v>
      </c>
      <c r="E361" s="39" t="s">
        <v>560</v>
      </c>
    </row>
    <row r="362" spans="1:16" ht="12.75">
      <c r="A362" t="s">
        <v>48</v>
      </c>
      <c s="34" t="s">
        <v>1381</v>
      </c>
      <c s="34" t="s">
        <v>1382</v>
      </c>
      <c s="35" t="s">
        <v>5</v>
      </c>
      <c s="6" t="s">
        <v>1383</v>
      </c>
      <c s="36" t="s">
        <v>52</v>
      </c>
      <c s="37">
        <v>4</v>
      </c>
      <c s="36">
        <v>0</v>
      </c>
      <c s="36">
        <f>ROUND(G362*H362,6)</f>
      </c>
      <c r="L362" s="38">
        <v>0</v>
      </c>
      <c s="32">
        <f>ROUND(ROUND(L362,2)*ROUND(G362,3),2)</f>
      </c>
      <c s="36" t="s">
        <v>53</v>
      </c>
      <c>
        <f>(M362*21)/100</f>
      </c>
      <c t="s">
        <v>26</v>
      </c>
    </row>
    <row r="363" spans="1:5" ht="12.75">
      <c r="A363" s="35" t="s">
        <v>54</v>
      </c>
      <c r="E363" s="39" t="s">
        <v>5</v>
      </c>
    </row>
    <row r="364" spans="1:5" ht="12.75">
      <c r="A364" s="35" t="s">
        <v>55</v>
      </c>
      <c r="E364" s="40" t="s">
        <v>1219</v>
      </c>
    </row>
    <row r="365" spans="1:5" ht="51">
      <c r="A365" t="s">
        <v>57</v>
      </c>
      <c r="E365" s="39" t="s">
        <v>454</v>
      </c>
    </row>
    <row r="366" spans="1:16" ht="12.75">
      <c r="A366" t="s">
        <v>48</v>
      </c>
      <c s="34" t="s">
        <v>1384</v>
      </c>
      <c s="34" t="s">
        <v>1385</v>
      </c>
      <c s="35" t="s">
        <v>5</v>
      </c>
      <c s="6" t="s">
        <v>1386</v>
      </c>
      <c s="36" t="s">
        <v>52</v>
      </c>
      <c s="37">
        <v>4</v>
      </c>
      <c s="36">
        <v>0</v>
      </c>
      <c s="36">
        <f>ROUND(G366*H366,6)</f>
      </c>
      <c r="L366" s="38">
        <v>0</v>
      </c>
      <c s="32">
        <f>ROUND(ROUND(L366,2)*ROUND(G366,3),2)</f>
      </c>
      <c s="36" t="s">
        <v>53</v>
      </c>
      <c>
        <f>(M366*21)/100</f>
      </c>
      <c t="s">
        <v>26</v>
      </c>
    </row>
    <row r="367" spans="1:5" ht="12.75">
      <c r="A367" s="35" t="s">
        <v>54</v>
      </c>
      <c r="E367" s="39" t="s">
        <v>5</v>
      </c>
    </row>
    <row r="368" spans="1:5" ht="12.75">
      <c r="A368" s="35" t="s">
        <v>55</v>
      </c>
      <c r="E368" s="40" t="s">
        <v>1219</v>
      </c>
    </row>
    <row r="369" spans="1:5" ht="76.5">
      <c r="A369" t="s">
        <v>57</v>
      </c>
      <c r="E369" s="39" t="s">
        <v>560</v>
      </c>
    </row>
    <row r="370" spans="1:16" ht="25.5">
      <c r="A370" t="s">
        <v>48</v>
      </c>
      <c s="34" t="s">
        <v>1387</v>
      </c>
      <c s="34" t="s">
        <v>1105</v>
      </c>
      <c s="35" t="s">
        <v>5</v>
      </c>
      <c s="6" t="s">
        <v>1106</v>
      </c>
      <c s="36" t="s">
        <v>52</v>
      </c>
      <c s="37">
        <v>1</v>
      </c>
      <c s="36">
        <v>0</v>
      </c>
      <c s="36">
        <f>ROUND(G370*H370,6)</f>
      </c>
      <c r="L370" s="38">
        <v>0</v>
      </c>
      <c s="32">
        <f>ROUND(ROUND(L370,2)*ROUND(G370,3),2)</f>
      </c>
      <c s="36" t="s">
        <v>53</v>
      </c>
      <c>
        <f>(M370*21)/100</f>
      </c>
      <c t="s">
        <v>26</v>
      </c>
    </row>
    <row r="371" spans="1:5" ht="12.75">
      <c r="A371" s="35" t="s">
        <v>54</v>
      </c>
      <c r="E371" s="39" t="s">
        <v>5</v>
      </c>
    </row>
    <row r="372" spans="1:5" ht="12.75">
      <c r="A372" s="35" t="s">
        <v>55</v>
      </c>
      <c r="E372" s="40" t="s">
        <v>1234</v>
      </c>
    </row>
    <row r="373" spans="1:5" ht="114.75">
      <c r="A373" t="s">
        <v>57</v>
      </c>
      <c r="E373" s="39" t="s">
        <v>1388</v>
      </c>
    </row>
    <row r="374" spans="1:16" ht="25.5">
      <c r="A374" t="s">
        <v>48</v>
      </c>
      <c s="34" t="s">
        <v>1389</v>
      </c>
      <c s="34" t="s">
        <v>225</v>
      </c>
      <c s="35" t="s">
        <v>5</v>
      </c>
      <c s="6" t="s">
        <v>226</v>
      </c>
      <c s="36" t="s">
        <v>52</v>
      </c>
      <c s="37">
        <v>3</v>
      </c>
      <c s="36">
        <v>0</v>
      </c>
      <c s="36">
        <f>ROUND(G374*H374,6)</f>
      </c>
      <c r="L374" s="38">
        <v>0</v>
      </c>
      <c s="32">
        <f>ROUND(ROUND(L374,2)*ROUND(G374,3),2)</f>
      </c>
      <c s="36" t="s">
        <v>53</v>
      </c>
      <c>
        <f>(M374*21)/100</f>
      </c>
      <c t="s">
        <v>26</v>
      </c>
    </row>
    <row r="375" spans="1:5" ht="12.75">
      <c r="A375" s="35" t="s">
        <v>54</v>
      </c>
      <c r="E375" s="39" t="s">
        <v>5</v>
      </c>
    </row>
    <row r="376" spans="1:5" ht="12.75">
      <c r="A376" s="35" t="s">
        <v>55</v>
      </c>
      <c r="E376" s="40" t="s">
        <v>459</v>
      </c>
    </row>
    <row r="377" spans="1:5" ht="89.25">
      <c r="A377" t="s">
        <v>57</v>
      </c>
      <c r="E377" s="39" t="s">
        <v>1390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3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COUNTIFS(L8:L315,"=0",A8:A315,"P")+COUNTIFS(L8:L315,"",A8:A315,"P")+SUM(Q8:Q315)</f>
      </c>
    </row>
    <row r="8" spans="1:13" ht="12.75">
      <c r="A8" t="s">
        <v>43</v>
      </c>
      <c r="C8" s="28" t="s">
        <v>1393</v>
      </c>
      <c r="E8" s="30" t="s">
        <v>1392</v>
      </c>
      <c r="J8" s="29">
        <f>0+J9+J18</f>
      </c>
      <c s="29">
        <f>0+K9+K18</f>
      </c>
      <c s="29">
        <f>0+L9+L18</f>
      </c>
      <c s="29">
        <f>0+M9+M18</f>
      </c>
    </row>
    <row r="9" spans="1:13" ht="12.75">
      <c r="A9" t="s">
        <v>45</v>
      </c>
      <c r="C9" s="31" t="s">
        <v>305</v>
      </c>
      <c r="E9" s="33" t="s">
        <v>306</v>
      </c>
      <c r="J9" s="32">
        <f>0</f>
      </c>
      <c s="32">
        <f>0</f>
      </c>
      <c s="32">
        <f>0+L10+L14</f>
      </c>
      <c s="32">
        <f>0+M10+M14</f>
      </c>
    </row>
    <row r="10" spans="1:16" ht="38.25">
      <c r="A10" t="s">
        <v>48</v>
      </c>
      <c s="34" t="s">
        <v>49</v>
      </c>
      <c s="34" t="s">
        <v>693</v>
      </c>
      <c s="35" t="s">
        <v>5</v>
      </c>
      <c s="6" t="s">
        <v>694</v>
      </c>
      <c s="36" t="s">
        <v>309</v>
      </c>
      <c s="37">
        <v>0.01</v>
      </c>
      <c s="36">
        <v>0</v>
      </c>
      <c s="36">
        <f>ROUND(G10*H10,6)</f>
      </c>
      <c r="L10" s="38">
        <v>0</v>
      </c>
      <c s="32">
        <f>ROUND(ROUND(L10,2)*ROUND(G10,3),2)</f>
      </c>
      <c s="36" t="s">
        <v>53</v>
      </c>
      <c>
        <f>(M10*21)/100</f>
      </c>
      <c t="s">
        <v>26</v>
      </c>
    </row>
    <row r="11" spans="1:5" ht="25.5">
      <c r="A11" s="35" t="s">
        <v>54</v>
      </c>
      <c r="E11" s="39" t="s">
        <v>310</v>
      </c>
    </row>
    <row r="12" spans="1:5" ht="12.75">
      <c r="A12" s="35" t="s">
        <v>55</v>
      </c>
      <c r="E12" s="40" t="s">
        <v>1394</v>
      </c>
    </row>
    <row r="13" spans="1:5" ht="153">
      <c r="A13" t="s">
        <v>57</v>
      </c>
      <c r="E13" s="39" t="s">
        <v>316</v>
      </c>
    </row>
    <row r="14" spans="1:16" ht="25.5">
      <c r="A14" t="s">
        <v>48</v>
      </c>
      <c s="34" t="s">
        <v>26</v>
      </c>
      <c s="34" t="s">
        <v>313</v>
      </c>
      <c s="35" t="s">
        <v>5</v>
      </c>
      <c s="6" t="s">
        <v>314</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1395</v>
      </c>
    </row>
    <row r="17" spans="1:5" ht="153">
      <c r="A17" t="s">
        <v>57</v>
      </c>
      <c r="E17" s="39" t="s">
        <v>316</v>
      </c>
    </row>
    <row r="18" spans="1:13" ht="12.75">
      <c r="A18" t="s">
        <v>45</v>
      </c>
      <c r="C18" s="31" t="s">
        <v>1396</v>
      </c>
      <c r="E18" s="33" t="s">
        <v>1397</v>
      </c>
      <c r="J18" s="32">
        <f>0</f>
      </c>
      <c s="32">
        <f>0</f>
      </c>
      <c s="32">
        <f>0+L19+L23+L27+L31+L35+L39+L43+L47+L51+L55+L59+L63+L67+L71+L75+L79+L83+L87+L91+L95+L99+L103+L107+L111+L115+L119+L123+L127+L131+L135+L139+L143+L147+L151+L155+L159+L163+L167+L171+L175+L179+L183+L187+L191+L195+L199+L203+L207+L211+L215+L219+L223+L227+L231+L235+L239+L243+L247+L251+L255+L259+L263+L267+L271+L275+L279+L283+L287+L291+L295+L299+L303+L307+L311+L315</f>
      </c>
      <c s="32">
        <f>0+M19+M23+M27+M31+M35+M39+M43+M47+M51+M55+M59+M63+M67+M71+M75+M79+M83+M87+M91+M95+M99+M103+M107+M111+M115+M119+M123+M127+M131+M135+M139+M143+M147+M151+M155+M159+M163+M167+M171+M175+M179+M183+M187+M191+M195+M199+M203+M207+M211+M215+M219+M223+M227+M231+M235+M239+M243+M247+M251+M255+M259+M263+M267+M271+M275+M279+M283+M287+M291+M295+M299+M303+M307+M311+M315</f>
      </c>
    </row>
    <row r="19" spans="1:16" ht="12.75">
      <c r="A19" t="s">
        <v>48</v>
      </c>
      <c s="34" t="s">
        <v>25</v>
      </c>
      <c s="34" t="s">
        <v>1398</v>
      </c>
      <c s="35" t="s">
        <v>5</v>
      </c>
      <c s="6" t="s">
        <v>1399</v>
      </c>
      <c s="36" t="s">
        <v>65</v>
      </c>
      <c s="37">
        <v>3</v>
      </c>
      <c s="36">
        <v>0</v>
      </c>
      <c s="36">
        <f>ROUND(G19*H19,6)</f>
      </c>
      <c r="L19" s="38">
        <v>0</v>
      </c>
      <c s="32">
        <f>ROUND(ROUND(L19,2)*ROUND(G19,3),2)</f>
      </c>
      <c s="36" t="s">
        <v>53</v>
      </c>
      <c>
        <f>(M19*21)/100</f>
      </c>
      <c t="s">
        <v>26</v>
      </c>
    </row>
    <row r="20" spans="1:5" ht="12.75">
      <c r="A20" s="35" t="s">
        <v>54</v>
      </c>
      <c r="E20" s="39" t="s">
        <v>5</v>
      </c>
    </row>
    <row r="21" spans="1:5" ht="12.75">
      <c r="A21" s="35" t="s">
        <v>55</v>
      </c>
      <c r="E21" s="40" t="s">
        <v>1400</v>
      </c>
    </row>
    <row r="22" spans="1:5" ht="12.75">
      <c r="A22" t="s">
        <v>57</v>
      </c>
      <c r="E22" s="39" t="s">
        <v>636</v>
      </c>
    </row>
    <row r="23" spans="1:16" ht="12.75">
      <c r="A23" t="s">
        <v>48</v>
      </c>
      <c s="34" t="s">
        <v>67</v>
      </c>
      <c s="34" t="s">
        <v>63</v>
      </c>
      <c s="35" t="s">
        <v>5</v>
      </c>
      <c s="6" t="s">
        <v>64</v>
      </c>
      <c s="36" t="s">
        <v>65</v>
      </c>
      <c s="37">
        <v>5</v>
      </c>
      <c s="36">
        <v>0</v>
      </c>
      <c s="36">
        <f>ROUND(G23*H23,6)</f>
      </c>
      <c r="L23" s="38">
        <v>0</v>
      </c>
      <c s="32">
        <f>ROUND(ROUND(L23,2)*ROUND(G23,3),2)</f>
      </c>
      <c s="36" t="s">
        <v>53</v>
      </c>
      <c>
        <f>(M23*21)/100</f>
      </c>
      <c t="s">
        <v>26</v>
      </c>
    </row>
    <row r="24" spans="1:5" ht="12.75">
      <c r="A24" s="35" t="s">
        <v>54</v>
      </c>
      <c r="E24" s="39" t="s">
        <v>5</v>
      </c>
    </row>
    <row r="25" spans="1:5" ht="12.75">
      <c r="A25" s="35" t="s">
        <v>55</v>
      </c>
      <c r="E25" s="40" t="s">
        <v>1401</v>
      </c>
    </row>
    <row r="26" spans="1:5" ht="12.75">
      <c r="A26" t="s">
        <v>57</v>
      </c>
      <c r="E26" s="39" t="s">
        <v>636</v>
      </c>
    </row>
    <row r="27" spans="1:16" ht="12.75">
      <c r="A27" t="s">
        <v>48</v>
      </c>
      <c s="34" t="s">
        <v>71</v>
      </c>
      <c s="34" t="s">
        <v>68</v>
      </c>
      <c s="35" t="s">
        <v>5</v>
      </c>
      <c s="6" t="s">
        <v>69</v>
      </c>
      <c s="36" t="s">
        <v>65</v>
      </c>
      <c s="37">
        <v>5</v>
      </c>
      <c s="36">
        <v>0</v>
      </c>
      <c s="36">
        <f>ROUND(G27*H27,6)</f>
      </c>
      <c r="L27" s="38">
        <v>0</v>
      </c>
      <c s="32">
        <f>ROUND(ROUND(L27,2)*ROUND(G27,3),2)</f>
      </c>
      <c s="36" t="s">
        <v>53</v>
      </c>
      <c>
        <f>(M27*21)/100</f>
      </c>
      <c t="s">
        <v>26</v>
      </c>
    </row>
    <row r="28" spans="1:5" ht="12.75">
      <c r="A28" s="35" t="s">
        <v>54</v>
      </c>
      <c r="E28" s="39" t="s">
        <v>5</v>
      </c>
    </row>
    <row r="29" spans="1:5" ht="12.75">
      <c r="A29" s="35" t="s">
        <v>55</v>
      </c>
      <c r="E29" s="40" t="s">
        <v>1401</v>
      </c>
    </row>
    <row r="30" spans="1:5" ht="12.75">
      <c r="A30" t="s">
        <v>57</v>
      </c>
      <c r="E30" s="39" t="s">
        <v>636</v>
      </c>
    </row>
    <row r="31" spans="1:16" ht="12.75">
      <c r="A31" t="s">
        <v>48</v>
      </c>
      <c s="34" t="s">
        <v>75</v>
      </c>
      <c s="34" t="s">
        <v>1402</v>
      </c>
      <c s="35" t="s">
        <v>5</v>
      </c>
      <c s="6" t="s">
        <v>1403</v>
      </c>
      <c s="36" t="s">
        <v>65</v>
      </c>
      <c s="37">
        <v>3</v>
      </c>
      <c s="36">
        <v>0</v>
      </c>
      <c s="36">
        <f>ROUND(G31*H31,6)</f>
      </c>
      <c r="L31" s="38">
        <v>0</v>
      </c>
      <c s="32">
        <f>ROUND(ROUND(L31,2)*ROUND(G31,3),2)</f>
      </c>
      <c s="36" t="s">
        <v>53</v>
      </c>
      <c>
        <f>(M31*21)/100</f>
      </c>
      <c t="s">
        <v>26</v>
      </c>
    </row>
    <row r="32" spans="1:5" ht="12.75">
      <c r="A32" s="35" t="s">
        <v>54</v>
      </c>
      <c r="E32" s="39" t="s">
        <v>5</v>
      </c>
    </row>
    <row r="33" spans="1:5" ht="12.75">
      <c r="A33" s="35" t="s">
        <v>55</v>
      </c>
      <c r="E33" s="40" t="s">
        <v>1400</v>
      </c>
    </row>
    <row r="34" spans="1:5" ht="12.75">
      <c r="A34" t="s">
        <v>57</v>
      </c>
      <c r="E34" s="39" t="s">
        <v>636</v>
      </c>
    </row>
    <row r="35" spans="1:16" ht="12.75">
      <c r="A35" t="s">
        <v>48</v>
      </c>
      <c s="34" t="s">
        <v>46</v>
      </c>
      <c s="34" t="s">
        <v>985</v>
      </c>
      <c s="35" t="s">
        <v>5</v>
      </c>
      <c s="6" t="s">
        <v>986</v>
      </c>
      <c s="36" t="s">
        <v>101</v>
      </c>
      <c s="37">
        <v>30</v>
      </c>
      <c s="36">
        <v>0</v>
      </c>
      <c s="36">
        <f>ROUND(G35*H35,6)</f>
      </c>
      <c r="L35" s="38">
        <v>0</v>
      </c>
      <c s="32">
        <f>ROUND(ROUND(L35,2)*ROUND(G35,3),2)</f>
      </c>
      <c s="36" t="s">
        <v>53</v>
      </c>
      <c>
        <f>(M35*21)/100</f>
      </c>
      <c t="s">
        <v>26</v>
      </c>
    </row>
    <row r="36" spans="1:5" ht="12.75">
      <c r="A36" s="35" t="s">
        <v>54</v>
      </c>
      <c r="E36" s="39" t="s">
        <v>5</v>
      </c>
    </row>
    <row r="37" spans="1:5" ht="12.75">
      <c r="A37" s="35" t="s">
        <v>55</v>
      </c>
      <c r="E37" s="40" t="s">
        <v>1404</v>
      </c>
    </row>
    <row r="38" spans="1:5" ht="12.75">
      <c r="A38" t="s">
        <v>57</v>
      </c>
      <c r="E38" s="39" t="s">
        <v>636</v>
      </c>
    </row>
    <row r="39" spans="1:16" ht="12.75">
      <c r="A39" t="s">
        <v>48</v>
      </c>
      <c s="34" t="s">
        <v>82</v>
      </c>
      <c s="34" t="s">
        <v>988</v>
      </c>
      <c s="35" t="s">
        <v>5</v>
      </c>
      <c s="6" t="s">
        <v>989</v>
      </c>
      <c s="36" t="s">
        <v>101</v>
      </c>
      <c s="37">
        <v>30</v>
      </c>
      <c s="36">
        <v>0</v>
      </c>
      <c s="36">
        <f>ROUND(G39*H39,6)</f>
      </c>
      <c r="L39" s="38">
        <v>0</v>
      </c>
      <c s="32">
        <f>ROUND(ROUND(L39,2)*ROUND(G39,3),2)</f>
      </c>
      <c s="36" t="s">
        <v>53</v>
      </c>
      <c>
        <f>(M39*21)/100</f>
      </c>
      <c t="s">
        <v>26</v>
      </c>
    </row>
    <row r="40" spans="1:5" ht="12.75">
      <c r="A40" s="35" t="s">
        <v>54</v>
      </c>
      <c r="E40" s="39" t="s">
        <v>5</v>
      </c>
    </row>
    <row r="41" spans="1:5" ht="12.75">
      <c r="A41" s="35" t="s">
        <v>55</v>
      </c>
      <c r="E41" s="40" t="s">
        <v>1404</v>
      </c>
    </row>
    <row r="42" spans="1:5" ht="12.75">
      <c r="A42" t="s">
        <v>57</v>
      </c>
      <c r="E42" s="39" t="s">
        <v>636</v>
      </c>
    </row>
    <row r="43" spans="1:16" ht="25.5">
      <c r="A43" t="s">
        <v>48</v>
      </c>
      <c s="34" t="s">
        <v>86</v>
      </c>
      <c s="34" t="s">
        <v>1405</v>
      </c>
      <c s="35" t="s">
        <v>5</v>
      </c>
      <c s="6" t="s">
        <v>1406</v>
      </c>
      <c s="36" t="s">
        <v>52</v>
      </c>
      <c s="37">
        <v>1</v>
      </c>
      <c s="36">
        <v>0</v>
      </c>
      <c s="36">
        <f>ROUND(G43*H43,6)</f>
      </c>
      <c r="L43" s="38">
        <v>0</v>
      </c>
      <c s="32">
        <f>ROUND(ROUND(L43,2)*ROUND(G43,3),2)</f>
      </c>
      <c s="36" t="s">
        <v>53</v>
      </c>
      <c>
        <f>(M43*21)/100</f>
      </c>
      <c t="s">
        <v>26</v>
      </c>
    </row>
    <row r="44" spans="1:5" ht="12.75">
      <c r="A44" s="35" t="s">
        <v>54</v>
      </c>
      <c r="E44" s="39" t="s">
        <v>5</v>
      </c>
    </row>
    <row r="45" spans="1:5" ht="12.75">
      <c r="A45" s="35" t="s">
        <v>55</v>
      </c>
      <c r="E45" s="40" t="s">
        <v>1407</v>
      </c>
    </row>
    <row r="46" spans="1:5" ht="12.75">
      <c r="A46" t="s">
        <v>57</v>
      </c>
      <c r="E46" s="39" t="s">
        <v>636</v>
      </c>
    </row>
    <row r="47" spans="1:16" ht="25.5">
      <c r="A47" t="s">
        <v>48</v>
      </c>
      <c s="34" t="s">
        <v>90</v>
      </c>
      <c s="34" t="s">
        <v>1408</v>
      </c>
      <c s="35" t="s">
        <v>5</v>
      </c>
      <c s="6" t="s">
        <v>1409</v>
      </c>
      <c s="36" t="s">
        <v>101</v>
      </c>
      <c s="37">
        <v>10</v>
      </c>
      <c s="36">
        <v>0</v>
      </c>
      <c s="36">
        <f>ROUND(G47*H47,6)</f>
      </c>
      <c r="L47" s="38">
        <v>0</v>
      </c>
      <c s="32">
        <f>ROUND(ROUND(L47,2)*ROUND(G47,3),2)</f>
      </c>
      <c s="36" t="s">
        <v>53</v>
      </c>
      <c>
        <f>(M47*21)/100</f>
      </c>
      <c t="s">
        <v>26</v>
      </c>
    </row>
    <row r="48" spans="1:5" ht="12.75">
      <c r="A48" s="35" t="s">
        <v>54</v>
      </c>
      <c r="E48" s="39" t="s">
        <v>5</v>
      </c>
    </row>
    <row r="49" spans="1:5" ht="12.75">
      <c r="A49" s="35" t="s">
        <v>55</v>
      </c>
      <c r="E49" s="40" t="s">
        <v>1410</v>
      </c>
    </row>
    <row r="50" spans="1:5" ht="12.75">
      <c r="A50" t="s">
        <v>57</v>
      </c>
      <c r="E50" s="39" t="s">
        <v>636</v>
      </c>
    </row>
    <row r="51" spans="1:16" ht="12.75">
      <c r="A51" t="s">
        <v>48</v>
      </c>
      <c s="34" t="s">
        <v>94</v>
      </c>
      <c s="34" t="s">
        <v>1411</v>
      </c>
      <c s="35" t="s">
        <v>5</v>
      </c>
      <c s="6" t="s">
        <v>1412</v>
      </c>
      <c s="36" t="s">
        <v>52</v>
      </c>
      <c s="37">
        <v>10</v>
      </c>
      <c s="36">
        <v>0</v>
      </c>
      <c s="36">
        <f>ROUND(G51*H51,6)</f>
      </c>
      <c r="L51" s="38">
        <v>0</v>
      </c>
      <c s="32">
        <f>ROUND(ROUND(L51,2)*ROUND(G51,3),2)</f>
      </c>
      <c s="36" t="s">
        <v>53</v>
      </c>
      <c>
        <f>(M51*21)/100</f>
      </c>
      <c t="s">
        <v>26</v>
      </c>
    </row>
    <row r="52" spans="1:5" ht="12.75">
      <c r="A52" s="35" t="s">
        <v>54</v>
      </c>
      <c r="E52" s="39" t="s">
        <v>5</v>
      </c>
    </row>
    <row r="53" spans="1:5" ht="12.75">
      <c r="A53" s="35" t="s">
        <v>55</v>
      </c>
      <c r="E53" s="40" t="s">
        <v>1410</v>
      </c>
    </row>
    <row r="54" spans="1:5" ht="12.75">
      <c r="A54" t="s">
        <v>57</v>
      </c>
      <c r="E54" s="39" t="s">
        <v>636</v>
      </c>
    </row>
    <row r="55" spans="1:16" ht="25.5">
      <c r="A55" t="s">
        <v>48</v>
      </c>
      <c s="34" t="s">
        <v>98</v>
      </c>
      <c s="34" t="s">
        <v>368</v>
      </c>
      <c s="35" t="s">
        <v>5</v>
      </c>
      <c s="6" t="s">
        <v>369</v>
      </c>
      <c s="36" t="s">
        <v>52</v>
      </c>
      <c s="37">
        <v>2</v>
      </c>
      <c s="36">
        <v>0</v>
      </c>
      <c s="36">
        <f>ROUND(G55*H55,6)</f>
      </c>
      <c r="L55" s="38">
        <v>0</v>
      </c>
      <c s="32">
        <f>ROUND(ROUND(L55,2)*ROUND(G55,3),2)</f>
      </c>
      <c s="36" t="s">
        <v>53</v>
      </c>
      <c>
        <f>(M55*21)/100</f>
      </c>
      <c t="s">
        <v>26</v>
      </c>
    </row>
    <row r="56" spans="1:5" ht="12.75">
      <c r="A56" s="35" t="s">
        <v>54</v>
      </c>
      <c r="E56" s="39" t="s">
        <v>5</v>
      </c>
    </row>
    <row r="57" spans="1:5" ht="12.75">
      <c r="A57" s="35" t="s">
        <v>55</v>
      </c>
      <c r="E57" s="40" t="s">
        <v>1413</v>
      </c>
    </row>
    <row r="58" spans="1:5" ht="12.75">
      <c r="A58" t="s">
        <v>57</v>
      </c>
      <c r="E58" s="39" t="s">
        <v>636</v>
      </c>
    </row>
    <row r="59" spans="1:16" ht="12.75">
      <c r="A59" t="s">
        <v>48</v>
      </c>
      <c s="34" t="s">
        <v>103</v>
      </c>
      <c s="34" t="s">
        <v>634</v>
      </c>
      <c s="35" t="s">
        <v>5</v>
      </c>
      <c s="6" t="s">
        <v>635</v>
      </c>
      <c s="36" t="s">
        <v>101</v>
      </c>
      <c s="37">
        <v>15</v>
      </c>
      <c s="36">
        <v>0</v>
      </c>
      <c s="36">
        <f>ROUND(G59*H59,6)</f>
      </c>
      <c r="L59" s="38">
        <v>0</v>
      </c>
      <c s="32">
        <f>ROUND(ROUND(L59,2)*ROUND(G59,3),2)</f>
      </c>
      <c s="36" t="s">
        <v>53</v>
      </c>
      <c>
        <f>(M59*21)/100</f>
      </c>
      <c t="s">
        <v>26</v>
      </c>
    </row>
    <row r="60" spans="1:5" ht="12.75">
      <c r="A60" s="35" t="s">
        <v>54</v>
      </c>
      <c r="E60" s="39" t="s">
        <v>5</v>
      </c>
    </row>
    <row r="61" spans="1:5" ht="12.75">
      <c r="A61" s="35" t="s">
        <v>55</v>
      </c>
      <c r="E61" s="40" t="s">
        <v>1414</v>
      </c>
    </row>
    <row r="62" spans="1:5" ht="12.75">
      <c r="A62" t="s">
        <v>57</v>
      </c>
      <c r="E62" s="39" t="s">
        <v>636</v>
      </c>
    </row>
    <row r="63" spans="1:16" ht="12.75">
      <c r="A63" t="s">
        <v>48</v>
      </c>
      <c s="34" t="s">
        <v>106</v>
      </c>
      <c s="34" t="s">
        <v>1415</v>
      </c>
      <c s="35" t="s">
        <v>5</v>
      </c>
      <c s="6" t="s">
        <v>1416</v>
      </c>
      <c s="36" t="s">
        <v>101</v>
      </c>
      <c s="37">
        <v>50</v>
      </c>
      <c s="36">
        <v>0</v>
      </c>
      <c s="36">
        <f>ROUND(G63*H63,6)</f>
      </c>
      <c r="L63" s="38">
        <v>0</v>
      </c>
      <c s="32">
        <f>ROUND(ROUND(L63,2)*ROUND(G63,3),2)</f>
      </c>
      <c s="36" t="s">
        <v>53</v>
      </c>
      <c>
        <f>(M63*21)/100</f>
      </c>
      <c t="s">
        <v>26</v>
      </c>
    </row>
    <row r="64" spans="1:5" ht="12.75">
      <c r="A64" s="35" t="s">
        <v>54</v>
      </c>
      <c r="E64" s="39" t="s">
        <v>5</v>
      </c>
    </row>
    <row r="65" spans="1:5" ht="12.75">
      <c r="A65" s="35" t="s">
        <v>55</v>
      </c>
      <c r="E65" s="40" t="s">
        <v>1417</v>
      </c>
    </row>
    <row r="66" spans="1:5" ht="12.75">
      <c r="A66" t="s">
        <v>57</v>
      </c>
      <c r="E66" s="39" t="s">
        <v>636</v>
      </c>
    </row>
    <row r="67" spans="1:16" ht="12.75">
      <c r="A67" t="s">
        <v>48</v>
      </c>
      <c s="34" t="s">
        <v>109</v>
      </c>
      <c s="34" t="s">
        <v>1095</v>
      </c>
      <c s="35" t="s">
        <v>5</v>
      </c>
      <c s="6" t="s">
        <v>1096</v>
      </c>
      <c s="36" t="s">
        <v>101</v>
      </c>
      <c s="37">
        <v>40</v>
      </c>
      <c s="36">
        <v>0</v>
      </c>
      <c s="36">
        <f>ROUND(G67*H67,6)</f>
      </c>
      <c r="L67" s="38">
        <v>0</v>
      </c>
      <c s="32">
        <f>ROUND(ROUND(L67,2)*ROUND(G67,3),2)</f>
      </c>
      <c s="36" t="s">
        <v>53</v>
      </c>
      <c>
        <f>(M67*21)/100</f>
      </c>
      <c t="s">
        <v>26</v>
      </c>
    </row>
    <row r="68" spans="1:5" ht="12.75">
      <c r="A68" s="35" t="s">
        <v>54</v>
      </c>
      <c r="E68" s="39" t="s">
        <v>5</v>
      </c>
    </row>
    <row r="69" spans="1:5" ht="12.75">
      <c r="A69" s="35" t="s">
        <v>55</v>
      </c>
      <c r="E69" s="40" t="s">
        <v>1418</v>
      </c>
    </row>
    <row r="70" spans="1:5" ht="12.75">
      <c r="A70" t="s">
        <v>57</v>
      </c>
      <c r="E70" s="39" t="s">
        <v>636</v>
      </c>
    </row>
    <row r="71" spans="1:16" ht="25.5">
      <c r="A71" t="s">
        <v>48</v>
      </c>
      <c s="34" t="s">
        <v>112</v>
      </c>
      <c s="34" t="s">
        <v>641</v>
      </c>
      <c s="35" t="s">
        <v>5</v>
      </c>
      <c s="6" t="s">
        <v>642</v>
      </c>
      <c s="36" t="s">
        <v>52</v>
      </c>
      <c s="37">
        <v>6</v>
      </c>
      <c s="36">
        <v>0</v>
      </c>
      <c s="36">
        <f>ROUND(G71*H71,6)</f>
      </c>
      <c r="L71" s="38">
        <v>0</v>
      </c>
      <c s="32">
        <f>ROUND(ROUND(L71,2)*ROUND(G71,3),2)</f>
      </c>
      <c s="36" t="s">
        <v>53</v>
      </c>
      <c>
        <f>(M71*21)/100</f>
      </c>
      <c t="s">
        <v>26</v>
      </c>
    </row>
    <row r="72" spans="1:5" ht="12.75">
      <c r="A72" s="35" t="s">
        <v>54</v>
      </c>
      <c r="E72" s="39" t="s">
        <v>5</v>
      </c>
    </row>
    <row r="73" spans="1:5" ht="12.75">
      <c r="A73" s="35" t="s">
        <v>55</v>
      </c>
      <c r="E73" s="40" t="s">
        <v>1419</v>
      </c>
    </row>
    <row r="74" spans="1:5" ht="12.75">
      <c r="A74" t="s">
        <v>57</v>
      </c>
      <c r="E74" s="39" t="s">
        <v>636</v>
      </c>
    </row>
    <row r="75" spans="1:16" ht="25.5">
      <c r="A75" t="s">
        <v>48</v>
      </c>
      <c s="34" t="s">
        <v>115</v>
      </c>
      <c s="34" t="s">
        <v>644</v>
      </c>
      <c s="35" t="s">
        <v>5</v>
      </c>
      <c s="6" t="s">
        <v>1420</v>
      </c>
      <c s="36" t="s">
        <v>52</v>
      </c>
      <c s="37">
        <v>14</v>
      </c>
      <c s="36">
        <v>0</v>
      </c>
      <c s="36">
        <f>ROUND(G75*H75,6)</f>
      </c>
      <c r="L75" s="38">
        <v>0</v>
      </c>
      <c s="32">
        <f>ROUND(ROUND(L75,2)*ROUND(G75,3),2)</f>
      </c>
      <c s="36" t="s">
        <v>53</v>
      </c>
      <c>
        <f>(M75*21)/100</f>
      </c>
      <c t="s">
        <v>26</v>
      </c>
    </row>
    <row r="76" spans="1:5" ht="12.75">
      <c r="A76" s="35" t="s">
        <v>54</v>
      </c>
      <c r="E76" s="39" t="s">
        <v>5</v>
      </c>
    </row>
    <row r="77" spans="1:5" ht="12.75">
      <c r="A77" s="35" t="s">
        <v>55</v>
      </c>
      <c r="E77" s="40" t="s">
        <v>1421</v>
      </c>
    </row>
    <row r="78" spans="1:5" ht="12.75">
      <c r="A78" t="s">
        <v>57</v>
      </c>
      <c r="E78" s="39" t="s">
        <v>636</v>
      </c>
    </row>
    <row r="79" spans="1:16" ht="12.75">
      <c r="A79" t="s">
        <v>48</v>
      </c>
      <c s="34" t="s">
        <v>119</v>
      </c>
      <c s="34" t="s">
        <v>735</v>
      </c>
      <c s="35" t="s">
        <v>5</v>
      </c>
      <c s="6" t="s">
        <v>736</v>
      </c>
      <c s="36" t="s">
        <v>101</v>
      </c>
      <c s="37">
        <v>50</v>
      </c>
      <c s="36">
        <v>0</v>
      </c>
      <c s="36">
        <f>ROUND(G79*H79,6)</f>
      </c>
      <c r="L79" s="38">
        <v>0</v>
      </c>
      <c s="32">
        <f>ROUND(ROUND(L79,2)*ROUND(G79,3),2)</f>
      </c>
      <c s="36" t="s">
        <v>53</v>
      </c>
      <c>
        <f>(M79*21)/100</f>
      </c>
      <c t="s">
        <v>26</v>
      </c>
    </row>
    <row r="80" spans="1:5" ht="12.75">
      <c r="A80" s="35" t="s">
        <v>54</v>
      </c>
      <c r="E80" s="39" t="s">
        <v>5</v>
      </c>
    </row>
    <row r="81" spans="1:5" ht="12.75">
      <c r="A81" s="35" t="s">
        <v>55</v>
      </c>
      <c r="E81" s="40" t="s">
        <v>1417</v>
      </c>
    </row>
    <row r="82" spans="1:5" ht="12.75">
      <c r="A82" t="s">
        <v>57</v>
      </c>
      <c r="E82" s="39" t="s">
        <v>636</v>
      </c>
    </row>
    <row r="83" spans="1:16" ht="12.75">
      <c r="A83" t="s">
        <v>48</v>
      </c>
      <c s="34" t="s">
        <v>123</v>
      </c>
      <c s="34" t="s">
        <v>738</v>
      </c>
      <c s="35" t="s">
        <v>5</v>
      </c>
      <c s="6" t="s">
        <v>739</v>
      </c>
      <c s="36" t="s">
        <v>52</v>
      </c>
      <c s="37">
        <v>20</v>
      </c>
      <c s="36">
        <v>0</v>
      </c>
      <c s="36">
        <f>ROUND(G83*H83,6)</f>
      </c>
      <c r="L83" s="38">
        <v>0</v>
      </c>
      <c s="32">
        <f>ROUND(ROUND(L83,2)*ROUND(G83,3),2)</f>
      </c>
      <c s="36" t="s">
        <v>53</v>
      </c>
      <c>
        <f>(M83*21)/100</f>
      </c>
      <c t="s">
        <v>26</v>
      </c>
    </row>
    <row r="84" spans="1:5" ht="12.75">
      <c r="A84" s="35" t="s">
        <v>54</v>
      </c>
      <c r="E84" s="39" t="s">
        <v>5</v>
      </c>
    </row>
    <row r="85" spans="1:5" ht="12.75">
      <c r="A85" s="35" t="s">
        <v>55</v>
      </c>
      <c r="E85" s="40" t="s">
        <v>1422</v>
      </c>
    </row>
    <row r="86" spans="1:5" ht="12.75">
      <c r="A86" t="s">
        <v>57</v>
      </c>
      <c r="E86" s="39" t="s">
        <v>636</v>
      </c>
    </row>
    <row r="87" spans="1:16" ht="12.75">
      <c r="A87" t="s">
        <v>48</v>
      </c>
      <c s="34" t="s">
        <v>126</v>
      </c>
      <c s="34" t="s">
        <v>652</v>
      </c>
      <c s="35" t="s">
        <v>5</v>
      </c>
      <c s="6" t="s">
        <v>653</v>
      </c>
      <c s="36" t="s">
        <v>52</v>
      </c>
      <c s="37">
        <v>3</v>
      </c>
      <c s="36">
        <v>0</v>
      </c>
      <c s="36">
        <f>ROUND(G87*H87,6)</f>
      </c>
      <c r="L87" s="38">
        <v>0</v>
      </c>
      <c s="32">
        <f>ROUND(ROUND(L87,2)*ROUND(G87,3),2)</f>
      </c>
      <c s="36" t="s">
        <v>53</v>
      </c>
      <c>
        <f>(M87*21)/100</f>
      </c>
      <c t="s">
        <v>26</v>
      </c>
    </row>
    <row r="88" spans="1:5" ht="12.75">
      <c r="A88" s="35" t="s">
        <v>54</v>
      </c>
      <c r="E88" s="39" t="s">
        <v>5</v>
      </c>
    </row>
    <row r="89" spans="1:5" ht="12.75">
      <c r="A89" s="35" t="s">
        <v>55</v>
      </c>
      <c r="E89" s="40" t="s">
        <v>1400</v>
      </c>
    </row>
    <row r="90" spans="1:5" ht="12.75">
      <c r="A90" t="s">
        <v>57</v>
      </c>
      <c r="E90" s="39" t="s">
        <v>636</v>
      </c>
    </row>
    <row r="91" spans="1:16" ht="12.75">
      <c r="A91" t="s">
        <v>48</v>
      </c>
      <c s="34" t="s">
        <v>131</v>
      </c>
      <c s="34" t="s">
        <v>658</v>
      </c>
      <c s="35" t="s">
        <v>5</v>
      </c>
      <c s="6" t="s">
        <v>659</v>
      </c>
      <c s="36" t="s">
        <v>52</v>
      </c>
      <c s="37">
        <v>5</v>
      </c>
      <c s="36">
        <v>0</v>
      </c>
      <c s="36">
        <f>ROUND(G91*H91,6)</f>
      </c>
      <c r="L91" s="38">
        <v>0</v>
      </c>
      <c s="32">
        <f>ROUND(ROUND(L91,2)*ROUND(G91,3),2)</f>
      </c>
      <c s="36" t="s">
        <v>53</v>
      </c>
      <c>
        <f>(M91*21)/100</f>
      </c>
      <c t="s">
        <v>26</v>
      </c>
    </row>
    <row r="92" spans="1:5" ht="12.75">
      <c r="A92" s="35" t="s">
        <v>54</v>
      </c>
      <c r="E92" s="39" t="s">
        <v>5</v>
      </c>
    </row>
    <row r="93" spans="1:5" ht="12.75">
      <c r="A93" s="35" t="s">
        <v>55</v>
      </c>
      <c r="E93" s="40" t="s">
        <v>1401</v>
      </c>
    </row>
    <row r="94" spans="1:5" ht="12.75">
      <c r="A94" t="s">
        <v>57</v>
      </c>
      <c r="E94" s="39" t="s">
        <v>636</v>
      </c>
    </row>
    <row r="95" spans="1:16" ht="12.75">
      <c r="A95" t="s">
        <v>48</v>
      </c>
      <c s="34" t="s">
        <v>135</v>
      </c>
      <c s="34" t="s">
        <v>1423</v>
      </c>
      <c s="35" t="s">
        <v>5</v>
      </c>
      <c s="6" t="s">
        <v>1424</v>
      </c>
      <c s="36" t="s">
        <v>581</v>
      </c>
      <c s="37">
        <v>1</v>
      </c>
      <c s="36">
        <v>0</v>
      </c>
      <c s="36">
        <f>ROUND(G95*H95,6)</f>
      </c>
      <c r="L95" s="38">
        <v>0</v>
      </c>
      <c s="32">
        <f>ROUND(ROUND(L95,2)*ROUND(G95,3),2)</f>
      </c>
      <c s="36" t="s">
        <v>53</v>
      </c>
      <c>
        <f>(M95*21)/100</f>
      </c>
      <c t="s">
        <v>26</v>
      </c>
    </row>
    <row r="96" spans="1:5" ht="12.75">
      <c r="A96" s="35" t="s">
        <v>54</v>
      </c>
      <c r="E96" s="39" t="s">
        <v>5</v>
      </c>
    </row>
    <row r="97" spans="1:5" ht="12.75">
      <c r="A97" s="35" t="s">
        <v>55</v>
      </c>
      <c r="E97" s="40" t="s">
        <v>1407</v>
      </c>
    </row>
    <row r="98" spans="1:5" ht="12.75">
      <c r="A98" t="s">
        <v>57</v>
      </c>
      <c r="E98" s="39" t="s">
        <v>636</v>
      </c>
    </row>
    <row r="99" spans="1:16" ht="12.75">
      <c r="A99" t="s">
        <v>48</v>
      </c>
      <c s="34" t="s">
        <v>139</v>
      </c>
      <c s="34" t="s">
        <v>747</v>
      </c>
      <c s="35" t="s">
        <v>5</v>
      </c>
      <c s="6" t="s">
        <v>748</v>
      </c>
      <c s="36" t="s">
        <v>101</v>
      </c>
      <c s="37">
        <v>100</v>
      </c>
      <c s="36">
        <v>0</v>
      </c>
      <c s="36">
        <f>ROUND(G99*H99,6)</f>
      </c>
      <c r="L99" s="38">
        <v>0</v>
      </c>
      <c s="32">
        <f>ROUND(ROUND(L99,2)*ROUND(G99,3),2)</f>
      </c>
      <c s="36" t="s">
        <v>53</v>
      </c>
      <c>
        <f>(M99*21)/100</f>
      </c>
      <c t="s">
        <v>26</v>
      </c>
    </row>
    <row r="100" spans="1:5" ht="12.75">
      <c r="A100" s="35" t="s">
        <v>54</v>
      </c>
      <c r="E100" s="39" t="s">
        <v>5</v>
      </c>
    </row>
    <row r="101" spans="1:5" ht="12.75">
      <c r="A101" s="35" t="s">
        <v>55</v>
      </c>
      <c r="E101" s="40" t="s">
        <v>1425</v>
      </c>
    </row>
    <row r="102" spans="1:5" ht="12.75">
      <c r="A102" t="s">
        <v>57</v>
      </c>
      <c r="E102" s="39" t="s">
        <v>636</v>
      </c>
    </row>
    <row r="103" spans="1:16" ht="12.75">
      <c r="A103" t="s">
        <v>48</v>
      </c>
      <c s="34" t="s">
        <v>143</v>
      </c>
      <c s="34" t="s">
        <v>579</v>
      </c>
      <c s="35" t="s">
        <v>5</v>
      </c>
      <c s="6" t="s">
        <v>580</v>
      </c>
      <c s="36" t="s">
        <v>581</v>
      </c>
      <c s="37">
        <v>0.5</v>
      </c>
      <c s="36">
        <v>0</v>
      </c>
      <c s="36">
        <f>ROUND(G103*H103,6)</f>
      </c>
      <c r="L103" s="38">
        <v>0</v>
      </c>
      <c s="32">
        <f>ROUND(ROUND(L103,2)*ROUND(G103,3),2)</f>
      </c>
      <c s="36" t="s">
        <v>53</v>
      </c>
      <c>
        <f>(M103*21)/100</f>
      </c>
      <c t="s">
        <v>26</v>
      </c>
    </row>
    <row r="104" spans="1:5" ht="12.75">
      <c r="A104" s="35" t="s">
        <v>54</v>
      </c>
      <c r="E104" s="39" t="s">
        <v>5</v>
      </c>
    </row>
    <row r="105" spans="1:5" ht="12.75">
      <c r="A105" s="35" t="s">
        <v>55</v>
      </c>
      <c r="E105" s="40" t="s">
        <v>1426</v>
      </c>
    </row>
    <row r="106" spans="1:5" ht="12.75">
      <c r="A106" t="s">
        <v>57</v>
      </c>
      <c r="E106" s="39" t="s">
        <v>636</v>
      </c>
    </row>
    <row r="107" spans="1:16" ht="12.75">
      <c r="A107" t="s">
        <v>48</v>
      </c>
      <c s="34" t="s">
        <v>147</v>
      </c>
      <c s="34" t="s">
        <v>583</v>
      </c>
      <c s="35" t="s">
        <v>5</v>
      </c>
      <c s="6" t="s">
        <v>584</v>
      </c>
      <c s="36" t="s">
        <v>581</v>
      </c>
      <c s="37">
        <v>0.5</v>
      </c>
      <c s="36">
        <v>0</v>
      </c>
      <c s="36">
        <f>ROUND(G107*H107,6)</f>
      </c>
      <c r="L107" s="38">
        <v>0</v>
      </c>
      <c s="32">
        <f>ROUND(ROUND(L107,2)*ROUND(G107,3),2)</f>
      </c>
      <c s="36" t="s">
        <v>53</v>
      </c>
      <c>
        <f>(M107*21)/100</f>
      </c>
      <c t="s">
        <v>26</v>
      </c>
    </row>
    <row r="108" spans="1:5" ht="12.75">
      <c r="A108" s="35" t="s">
        <v>54</v>
      </c>
      <c r="E108" s="39" t="s">
        <v>5</v>
      </c>
    </row>
    <row r="109" spans="1:5" ht="12.75">
      <c r="A109" s="35" t="s">
        <v>55</v>
      </c>
      <c r="E109" s="40" t="s">
        <v>1426</v>
      </c>
    </row>
    <row r="110" spans="1:5" ht="12.75">
      <c r="A110" t="s">
        <v>57</v>
      </c>
      <c r="E110" s="39" t="s">
        <v>636</v>
      </c>
    </row>
    <row r="111" spans="1:16" ht="12.75">
      <c r="A111" t="s">
        <v>48</v>
      </c>
      <c s="34" t="s">
        <v>151</v>
      </c>
      <c s="34" t="s">
        <v>1396</v>
      </c>
      <c s="35" t="s">
        <v>5</v>
      </c>
      <c s="6" t="s">
        <v>1427</v>
      </c>
      <c s="36" t="s">
        <v>52</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1407</v>
      </c>
    </row>
    <row r="114" spans="1:5" ht="12.75">
      <c r="A114" t="s">
        <v>57</v>
      </c>
      <c r="E114" s="39" t="s">
        <v>636</v>
      </c>
    </row>
    <row r="115" spans="1:16" ht="12.75">
      <c r="A115" t="s">
        <v>48</v>
      </c>
      <c s="34" t="s">
        <v>155</v>
      </c>
      <c s="34" t="s">
        <v>1428</v>
      </c>
      <c s="35" t="s">
        <v>5</v>
      </c>
      <c s="6" t="s">
        <v>1429</v>
      </c>
      <c s="36" t="s">
        <v>52</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1407</v>
      </c>
    </row>
    <row r="118" spans="1:5" ht="12.75">
      <c r="A118" t="s">
        <v>57</v>
      </c>
      <c r="E118" s="39" t="s">
        <v>636</v>
      </c>
    </row>
    <row r="119" spans="1:16" ht="12.75">
      <c r="A119" t="s">
        <v>48</v>
      </c>
      <c s="34" t="s">
        <v>159</v>
      </c>
      <c s="34" t="s">
        <v>864</v>
      </c>
      <c s="35" t="s">
        <v>5</v>
      </c>
      <c s="6" t="s">
        <v>865</v>
      </c>
      <c s="36" t="s">
        <v>52</v>
      </c>
      <c s="37">
        <v>6</v>
      </c>
      <c s="36">
        <v>0</v>
      </c>
      <c s="36">
        <f>ROUND(G119*H119,6)</f>
      </c>
      <c r="L119" s="38">
        <v>0</v>
      </c>
      <c s="32">
        <f>ROUND(ROUND(L119,2)*ROUND(G119,3),2)</f>
      </c>
      <c s="36" t="s">
        <v>53</v>
      </c>
      <c>
        <f>(M119*21)/100</f>
      </c>
      <c t="s">
        <v>26</v>
      </c>
    </row>
    <row r="120" spans="1:5" ht="12.75">
      <c r="A120" s="35" t="s">
        <v>54</v>
      </c>
      <c r="E120" s="39" t="s">
        <v>5</v>
      </c>
    </row>
    <row r="121" spans="1:5" ht="12.75">
      <c r="A121" s="35" t="s">
        <v>55</v>
      </c>
      <c r="E121" s="40" t="s">
        <v>1419</v>
      </c>
    </row>
    <row r="122" spans="1:5" ht="12.75">
      <c r="A122" t="s">
        <v>57</v>
      </c>
      <c r="E122" s="39" t="s">
        <v>636</v>
      </c>
    </row>
    <row r="123" spans="1:16" ht="12.75">
      <c r="A123" t="s">
        <v>48</v>
      </c>
      <c s="34" t="s">
        <v>162</v>
      </c>
      <c s="34" t="s">
        <v>866</v>
      </c>
      <c s="35" t="s">
        <v>5</v>
      </c>
      <c s="6" t="s">
        <v>867</v>
      </c>
      <c s="36" t="s">
        <v>52</v>
      </c>
      <c s="37">
        <v>6</v>
      </c>
      <c s="36">
        <v>0</v>
      </c>
      <c s="36">
        <f>ROUND(G123*H123,6)</f>
      </c>
      <c r="L123" s="38">
        <v>0</v>
      </c>
      <c s="32">
        <f>ROUND(ROUND(L123,2)*ROUND(G123,3),2)</f>
      </c>
      <c s="36" t="s">
        <v>53</v>
      </c>
      <c>
        <f>(M123*21)/100</f>
      </c>
      <c t="s">
        <v>26</v>
      </c>
    </row>
    <row r="124" spans="1:5" ht="12.75">
      <c r="A124" s="35" t="s">
        <v>54</v>
      </c>
      <c r="E124" s="39" t="s">
        <v>5</v>
      </c>
    </row>
    <row r="125" spans="1:5" ht="12.75">
      <c r="A125" s="35" t="s">
        <v>55</v>
      </c>
      <c r="E125" s="40" t="s">
        <v>1419</v>
      </c>
    </row>
    <row r="126" spans="1:5" ht="12.75">
      <c r="A126" t="s">
        <v>57</v>
      </c>
      <c r="E126" s="39" t="s">
        <v>636</v>
      </c>
    </row>
    <row r="127" spans="1:16" ht="12.75">
      <c r="A127" t="s">
        <v>48</v>
      </c>
      <c s="34" t="s">
        <v>166</v>
      </c>
      <c s="34" t="s">
        <v>1430</v>
      </c>
      <c s="35" t="s">
        <v>5</v>
      </c>
      <c s="6" t="s">
        <v>1431</v>
      </c>
      <c s="36" t="s">
        <v>52</v>
      </c>
      <c s="37">
        <v>1</v>
      </c>
      <c s="36">
        <v>0</v>
      </c>
      <c s="36">
        <f>ROUND(G127*H127,6)</f>
      </c>
      <c r="L127" s="38">
        <v>0</v>
      </c>
      <c s="32">
        <f>ROUND(ROUND(L127,2)*ROUND(G127,3),2)</f>
      </c>
      <c s="36" t="s">
        <v>53</v>
      </c>
      <c>
        <f>(M127*21)/100</f>
      </c>
      <c t="s">
        <v>26</v>
      </c>
    </row>
    <row r="128" spans="1:5" ht="12.75">
      <c r="A128" s="35" t="s">
        <v>54</v>
      </c>
      <c r="E128" s="39" t="s">
        <v>5</v>
      </c>
    </row>
    <row r="129" spans="1:5" ht="12.75">
      <c r="A129" s="35" t="s">
        <v>55</v>
      </c>
      <c r="E129" s="40" t="s">
        <v>1407</v>
      </c>
    </row>
    <row r="130" spans="1:5" ht="12.75">
      <c r="A130" t="s">
        <v>57</v>
      </c>
      <c r="E130" s="39" t="s">
        <v>636</v>
      </c>
    </row>
    <row r="131" spans="1:16" ht="12.75">
      <c r="A131" t="s">
        <v>48</v>
      </c>
      <c s="34" t="s">
        <v>170</v>
      </c>
      <c s="34" t="s">
        <v>1432</v>
      </c>
      <c s="35" t="s">
        <v>5</v>
      </c>
      <c s="6" t="s">
        <v>1433</v>
      </c>
      <c s="36" t="s">
        <v>52</v>
      </c>
      <c s="37">
        <v>1</v>
      </c>
      <c s="36">
        <v>0</v>
      </c>
      <c s="36">
        <f>ROUND(G131*H131,6)</f>
      </c>
      <c r="L131" s="38">
        <v>0</v>
      </c>
      <c s="32">
        <f>ROUND(ROUND(L131,2)*ROUND(G131,3),2)</f>
      </c>
      <c s="36" t="s">
        <v>53</v>
      </c>
      <c>
        <f>(M131*21)/100</f>
      </c>
      <c t="s">
        <v>26</v>
      </c>
    </row>
    <row r="132" spans="1:5" ht="12.75">
      <c r="A132" s="35" t="s">
        <v>54</v>
      </c>
      <c r="E132" s="39" t="s">
        <v>5</v>
      </c>
    </row>
    <row r="133" spans="1:5" ht="12.75">
      <c r="A133" s="35" t="s">
        <v>55</v>
      </c>
      <c r="E133" s="40" t="s">
        <v>1407</v>
      </c>
    </row>
    <row r="134" spans="1:5" ht="12.75">
      <c r="A134" t="s">
        <v>57</v>
      </c>
      <c r="E134" s="39" t="s">
        <v>636</v>
      </c>
    </row>
    <row r="135" spans="1:16" ht="12.75">
      <c r="A135" t="s">
        <v>48</v>
      </c>
      <c s="34" t="s">
        <v>174</v>
      </c>
      <c s="34" t="s">
        <v>1434</v>
      </c>
      <c s="35" t="s">
        <v>5</v>
      </c>
      <c s="6" t="s">
        <v>1435</v>
      </c>
      <c s="36" t="s">
        <v>52</v>
      </c>
      <c s="37">
        <v>1</v>
      </c>
      <c s="36">
        <v>0</v>
      </c>
      <c s="36">
        <f>ROUND(G135*H135,6)</f>
      </c>
      <c r="L135" s="38">
        <v>0</v>
      </c>
      <c s="32">
        <f>ROUND(ROUND(L135,2)*ROUND(G135,3),2)</f>
      </c>
      <c s="36" t="s">
        <v>53</v>
      </c>
      <c>
        <f>(M135*21)/100</f>
      </c>
      <c t="s">
        <v>26</v>
      </c>
    </row>
    <row r="136" spans="1:5" ht="12.75">
      <c r="A136" s="35" t="s">
        <v>54</v>
      </c>
      <c r="E136" s="39" t="s">
        <v>5</v>
      </c>
    </row>
    <row r="137" spans="1:5" ht="12.75">
      <c r="A137" s="35" t="s">
        <v>55</v>
      </c>
      <c r="E137" s="40" t="s">
        <v>1407</v>
      </c>
    </row>
    <row r="138" spans="1:5" ht="12.75">
      <c r="A138" t="s">
        <v>57</v>
      </c>
      <c r="E138" s="39" t="s">
        <v>636</v>
      </c>
    </row>
    <row r="139" spans="1:16" ht="12.75">
      <c r="A139" t="s">
        <v>48</v>
      </c>
      <c s="34" t="s">
        <v>177</v>
      </c>
      <c s="34" t="s">
        <v>1436</v>
      </c>
      <c s="35" t="s">
        <v>5</v>
      </c>
      <c s="6" t="s">
        <v>1437</v>
      </c>
      <c s="36" t="s">
        <v>52</v>
      </c>
      <c s="37">
        <v>1</v>
      </c>
      <c s="36">
        <v>0</v>
      </c>
      <c s="36">
        <f>ROUND(G139*H139,6)</f>
      </c>
      <c r="L139" s="38">
        <v>0</v>
      </c>
      <c s="32">
        <f>ROUND(ROUND(L139,2)*ROUND(G139,3),2)</f>
      </c>
      <c s="36" t="s">
        <v>53</v>
      </c>
      <c>
        <f>(M139*21)/100</f>
      </c>
      <c t="s">
        <v>26</v>
      </c>
    </row>
    <row r="140" spans="1:5" ht="12.75">
      <c r="A140" s="35" t="s">
        <v>54</v>
      </c>
      <c r="E140" s="39" t="s">
        <v>5</v>
      </c>
    </row>
    <row r="141" spans="1:5" ht="12.75">
      <c r="A141" s="35" t="s">
        <v>55</v>
      </c>
      <c r="E141" s="40" t="s">
        <v>1407</v>
      </c>
    </row>
    <row r="142" spans="1:5" ht="12.75">
      <c r="A142" t="s">
        <v>57</v>
      </c>
      <c r="E142" s="39" t="s">
        <v>636</v>
      </c>
    </row>
    <row r="143" spans="1:16" ht="12.75">
      <c r="A143" t="s">
        <v>48</v>
      </c>
      <c s="34" t="s">
        <v>180</v>
      </c>
      <c s="34" t="s">
        <v>1438</v>
      </c>
      <c s="35" t="s">
        <v>5</v>
      </c>
      <c s="6" t="s">
        <v>1439</v>
      </c>
      <c s="36" t="s">
        <v>52</v>
      </c>
      <c s="37">
        <v>1</v>
      </c>
      <c s="36">
        <v>0</v>
      </c>
      <c s="36">
        <f>ROUND(G143*H143,6)</f>
      </c>
      <c r="L143" s="38">
        <v>0</v>
      </c>
      <c s="32">
        <f>ROUND(ROUND(L143,2)*ROUND(G143,3),2)</f>
      </c>
      <c s="36" t="s">
        <v>53</v>
      </c>
      <c>
        <f>(M143*21)/100</f>
      </c>
      <c t="s">
        <v>26</v>
      </c>
    </row>
    <row r="144" spans="1:5" ht="12.75">
      <c r="A144" s="35" t="s">
        <v>54</v>
      </c>
      <c r="E144" s="39" t="s">
        <v>5</v>
      </c>
    </row>
    <row r="145" spans="1:5" ht="12.75">
      <c r="A145" s="35" t="s">
        <v>55</v>
      </c>
      <c r="E145" s="40" t="s">
        <v>1407</v>
      </c>
    </row>
    <row r="146" spans="1:5" ht="12.75">
      <c r="A146" t="s">
        <v>57</v>
      </c>
      <c r="E146" s="39" t="s">
        <v>636</v>
      </c>
    </row>
    <row r="147" spans="1:16" ht="12.75">
      <c r="A147" t="s">
        <v>48</v>
      </c>
      <c s="34" t="s">
        <v>183</v>
      </c>
      <c s="34" t="s">
        <v>1440</v>
      </c>
      <c s="35" t="s">
        <v>5</v>
      </c>
      <c s="6" t="s">
        <v>1441</v>
      </c>
      <c s="36" t="s">
        <v>52</v>
      </c>
      <c s="37">
        <v>1</v>
      </c>
      <c s="36">
        <v>0</v>
      </c>
      <c s="36">
        <f>ROUND(G147*H147,6)</f>
      </c>
      <c r="L147" s="38">
        <v>0</v>
      </c>
      <c s="32">
        <f>ROUND(ROUND(L147,2)*ROUND(G147,3),2)</f>
      </c>
      <c s="36" t="s">
        <v>53</v>
      </c>
      <c>
        <f>(M147*21)/100</f>
      </c>
      <c t="s">
        <v>26</v>
      </c>
    </row>
    <row r="148" spans="1:5" ht="12.75">
      <c r="A148" s="35" t="s">
        <v>54</v>
      </c>
      <c r="E148" s="39" t="s">
        <v>5</v>
      </c>
    </row>
    <row r="149" spans="1:5" ht="12.75">
      <c r="A149" s="35" t="s">
        <v>55</v>
      </c>
      <c r="E149" s="40" t="s">
        <v>1407</v>
      </c>
    </row>
    <row r="150" spans="1:5" ht="12.75">
      <c r="A150" t="s">
        <v>57</v>
      </c>
      <c r="E150" s="39" t="s">
        <v>636</v>
      </c>
    </row>
    <row r="151" spans="1:16" ht="12.75">
      <c r="A151" t="s">
        <v>48</v>
      </c>
      <c s="34" t="s">
        <v>187</v>
      </c>
      <c s="34" t="s">
        <v>1442</v>
      </c>
      <c s="35" t="s">
        <v>5</v>
      </c>
      <c s="6" t="s">
        <v>1443</v>
      </c>
      <c s="36" t="s">
        <v>52</v>
      </c>
      <c s="37">
        <v>1</v>
      </c>
      <c s="36">
        <v>0</v>
      </c>
      <c s="36">
        <f>ROUND(G151*H151,6)</f>
      </c>
      <c r="L151" s="38">
        <v>0</v>
      </c>
      <c s="32">
        <f>ROUND(ROUND(L151,2)*ROUND(G151,3),2)</f>
      </c>
      <c s="36" t="s">
        <v>53</v>
      </c>
      <c>
        <f>(M151*21)/100</f>
      </c>
      <c t="s">
        <v>26</v>
      </c>
    </row>
    <row r="152" spans="1:5" ht="12.75">
      <c r="A152" s="35" t="s">
        <v>54</v>
      </c>
      <c r="E152" s="39" t="s">
        <v>5</v>
      </c>
    </row>
    <row r="153" spans="1:5" ht="12.75">
      <c r="A153" s="35" t="s">
        <v>55</v>
      </c>
      <c r="E153" s="40" t="s">
        <v>1407</v>
      </c>
    </row>
    <row r="154" spans="1:5" ht="12.75">
      <c r="A154" t="s">
        <v>57</v>
      </c>
      <c r="E154" s="39" t="s">
        <v>636</v>
      </c>
    </row>
    <row r="155" spans="1:16" ht="12.75">
      <c r="A155" t="s">
        <v>48</v>
      </c>
      <c s="34" t="s">
        <v>190</v>
      </c>
      <c s="34" t="s">
        <v>1444</v>
      </c>
      <c s="35" t="s">
        <v>5</v>
      </c>
      <c s="6" t="s">
        <v>1445</v>
      </c>
      <c s="36" t="s">
        <v>52</v>
      </c>
      <c s="37">
        <v>1</v>
      </c>
      <c s="36">
        <v>0</v>
      </c>
      <c s="36">
        <f>ROUND(G155*H155,6)</f>
      </c>
      <c r="L155" s="38">
        <v>0</v>
      </c>
      <c s="32">
        <f>ROUND(ROUND(L155,2)*ROUND(G155,3),2)</f>
      </c>
      <c s="36" t="s">
        <v>53</v>
      </c>
      <c>
        <f>(M155*21)/100</f>
      </c>
      <c t="s">
        <v>26</v>
      </c>
    </row>
    <row r="156" spans="1:5" ht="12.75">
      <c r="A156" s="35" t="s">
        <v>54</v>
      </c>
      <c r="E156" s="39" t="s">
        <v>5</v>
      </c>
    </row>
    <row r="157" spans="1:5" ht="12.75">
      <c r="A157" s="35" t="s">
        <v>55</v>
      </c>
      <c r="E157" s="40" t="s">
        <v>1407</v>
      </c>
    </row>
    <row r="158" spans="1:5" ht="12.75">
      <c r="A158" t="s">
        <v>57</v>
      </c>
      <c r="E158" s="39" t="s">
        <v>636</v>
      </c>
    </row>
    <row r="159" spans="1:16" ht="12.75">
      <c r="A159" t="s">
        <v>48</v>
      </c>
      <c s="34" t="s">
        <v>193</v>
      </c>
      <c s="34" t="s">
        <v>1446</v>
      </c>
      <c s="35" t="s">
        <v>5</v>
      </c>
      <c s="6" t="s">
        <v>1447</v>
      </c>
      <c s="36" t="s">
        <v>52</v>
      </c>
      <c s="37">
        <v>1</v>
      </c>
      <c s="36">
        <v>0</v>
      </c>
      <c s="36">
        <f>ROUND(G159*H159,6)</f>
      </c>
      <c r="L159" s="38">
        <v>0</v>
      </c>
      <c s="32">
        <f>ROUND(ROUND(L159,2)*ROUND(G159,3),2)</f>
      </c>
      <c s="36" t="s">
        <v>53</v>
      </c>
      <c>
        <f>(M159*21)/100</f>
      </c>
      <c t="s">
        <v>26</v>
      </c>
    </row>
    <row r="160" spans="1:5" ht="12.75">
      <c r="A160" s="35" t="s">
        <v>54</v>
      </c>
      <c r="E160" s="39" t="s">
        <v>5</v>
      </c>
    </row>
    <row r="161" spans="1:5" ht="12.75">
      <c r="A161" s="35" t="s">
        <v>55</v>
      </c>
      <c r="E161" s="40" t="s">
        <v>1407</v>
      </c>
    </row>
    <row r="162" spans="1:5" ht="12.75">
      <c r="A162" t="s">
        <v>57</v>
      </c>
      <c r="E162" s="39" t="s">
        <v>636</v>
      </c>
    </row>
    <row r="163" spans="1:16" ht="12.75">
      <c r="A163" t="s">
        <v>48</v>
      </c>
      <c s="34" t="s">
        <v>196</v>
      </c>
      <c s="34" t="s">
        <v>1448</v>
      </c>
      <c s="35" t="s">
        <v>5</v>
      </c>
      <c s="6" t="s">
        <v>1449</v>
      </c>
      <c s="36" t="s">
        <v>101</v>
      </c>
      <c s="37">
        <v>50</v>
      </c>
      <c s="36">
        <v>0</v>
      </c>
      <c s="36">
        <f>ROUND(G163*H163,6)</f>
      </c>
      <c r="L163" s="38">
        <v>0</v>
      </c>
      <c s="32">
        <f>ROUND(ROUND(L163,2)*ROUND(G163,3),2)</f>
      </c>
      <c s="36" t="s">
        <v>53</v>
      </c>
      <c>
        <f>(M163*21)/100</f>
      </c>
      <c t="s">
        <v>26</v>
      </c>
    </row>
    <row r="164" spans="1:5" ht="12.75">
      <c r="A164" s="35" t="s">
        <v>54</v>
      </c>
      <c r="E164" s="39" t="s">
        <v>5</v>
      </c>
    </row>
    <row r="165" spans="1:5" ht="12.75">
      <c r="A165" s="35" t="s">
        <v>55</v>
      </c>
      <c r="E165" s="40" t="s">
        <v>1417</v>
      </c>
    </row>
    <row r="166" spans="1:5" ht="12.75">
      <c r="A166" t="s">
        <v>57</v>
      </c>
      <c r="E166" s="39" t="s">
        <v>636</v>
      </c>
    </row>
    <row r="167" spans="1:16" ht="12.75">
      <c r="A167" t="s">
        <v>48</v>
      </c>
      <c s="34" t="s">
        <v>199</v>
      </c>
      <c s="34" t="s">
        <v>1450</v>
      </c>
      <c s="35" t="s">
        <v>5</v>
      </c>
      <c s="6" t="s">
        <v>1451</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1407</v>
      </c>
    </row>
    <row r="170" spans="1:5" ht="12.75">
      <c r="A170" t="s">
        <v>57</v>
      </c>
      <c r="E170" s="39" t="s">
        <v>636</v>
      </c>
    </row>
    <row r="171" spans="1:16" ht="12.75">
      <c r="A171" t="s">
        <v>48</v>
      </c>
      <c s="34" t="s">
        <v>203</v>
      </c>
      <c s="34" t="s">
        <v>1452</v>
      </c>
      <c s="35" t="s">
        <v>5</v>
      </c>
      <c s="6" t="s">
        <v>1453</v>
      </c>
      <c s="36" t="s">
        <v>101</v>
      </c>
      <c s="37">
        <v>50</v>
      </c>
      <c s="36">
        <v>0</v>
      </c>
      <c s="36">
        <f>ROUND(G171*H171,6)</f>
      </c>
      <c r="L171" s="38">
        <v>0</v>
      </c>
      <c s="32">
        <f>ROUND(ROUND(L171,2)*ROUND(G171,3),2)</f>
      </c>
      <c s="36" t="s">
        <v>53</v>
      </c>
      <c>
        <f>(M171*21)/100</f>
      </c>
      <c t="s">
        <v>26</v>
      </c>
    </row>
    <row r="172" spans="1:5" ht="12.75">
      <c r="A172" s="35" t="s">
        <v>54</v>
      </c>
      <c r="E172" s="39" t="s">
        <v>5</v>
      </c>
    </row>
    <row r="173" spans="1:5" ht="12.75">
      <c r="A173" s="35" t="s">
        <v>55</v>
      </c>
      <c r="E173" s="40" t="s">
        <v>1417</v>
      </c>
    </row>
    <row r="174" spans="1:5" ht="12.75">
      <c r="A174" t="s">
        <v>57</v>
      </c>
      <c r="E174" s="39" t="s">
        <v>636</v>
      </c>
    </row>
    <row r="175" spans="1:16" ht="12.75">
      <c r="A175" t="s">
        <v>48</v>
      </c>
      <c s="34" t="s">
        <v>206</v>
      </c>
      <c s="34" t="s">
        <v>1454</v>
      </c>
      <c s="35" t="s">
        <v>5</v>
      </c>
      <c s="6" t="s">
        <v>1455</v>
      </c>
      <c s="36" t="s">
        <v>101</v>
      </c>
      <c s="37">
        <v>50</v>
      </c>
      <c s="36">
        <v>0</v>
      </c>
      <c s="36">
        <f>ROUND(G175*H175,6)</f>
      </c>
      <c r="L175" s="38">
        <v>0</v>
      </c>
      <c s="32">
        <f>ROUND(ROUND(L175,2)*ROUND(G175,3),2)</f>
      </c>
      <c s="36" t="s">
        <v>53</v>
      </c>
      <c>
        <f>(M175*21)/100</f>
      </c>
      <c t="s">
        <v>26</v>
      </c>
    </row>
    <row r="176" spans="1:5" ht="12.75">
      <c r="A176" s="35" t="s">
        <v>54</v>
      </c>
      <c r="E176" s="39" t="s">
        <v>5</v>
      </c>
    </row>
    <row r="177" spans="1:5" ht="12.75">
      <c r="A177" s="35" t="s">
        <v>55</v>
      </c>
      <c r="E177" s="40" t="s">
        <v>1417</v>
      </c>
    </row>
    <row r="178" spans="1:5" ht="12.75">
      <c r="A178" t="s">
        <v>57</v>
      </c>
      <c r="E178" s="39" t="s">
        <v>636</v>
      </c>
    </row>
    <row r="179" spans="1:16" ht="12.75">
      <c r="A179" t="s">
        <v>48</v>
      </c>
      <c s="34" t="s">
        <v>209</v>
      </c>
      <c s="34" t="s">
        <v>1456</v>
      </c>
      <c s="35" t="s">
        <v>5</v>
      </c>
      <c s="6" t="s">
        <v>1457</v>
      </c>
      <c s="36" t="s">
        <v>101</v>
      </c>
      <c s="37">
        <v>25</v>
      </c>
      <c s="36">
        <v>0</v>
      </c>
      <c s="36">
        <f>ROUND(G179*H179,6)</f>
      </c>
      <c r="L179" s="38">
        <v>0</v>
      </c>
      <c s="32">
        <f>ROUND(ROUND(L179,2)*ROUND(G179,3),2)</f>
      </c>
      <c s="36" t="s">
        <v>53</v>
      </c>
      <c>
        <f>(M179*21)/100</f>
      </c>
      <c t="s">
        <v>26</v>
      </c>
    </row>
    <row r="180" spans="1:5" ht="12.75">
      <c r="A180" s="35" t="s">
        <v>54</v>
      </c>
      <c r="E180" s="39" t="s">
        <v>5</v>
      </c>
    </row>
    <row r="181" spans="1:5" ht="12.75">
      <c r="A181" s="35" t="s">
        <v>55</v>
      </c>
      <c r="E181" s="40" t="s">
        <v>1458</v>
      </c>
    </row>
    <row r="182" spans="1:5" ht="12.75">
      <c r="A182" t="s">
        <v>57</v>
      </c>
      <c r="E182" s="39" t="s">
        <v>636</v>
      </c>
    </row>
    <row r="183" spans="1:16" ht="12.75">
      <c r="A183" t="s">
        <v>48</v>
      </c>
      <c s="34" t="s">
        <v>213</v>
      </c>
      <c s="34" t="s">
        <v>1459</v>
      </c>
      <c s="35" t="s">
        <v>5</v>
      </c>
      <c s="6" t="s">
        <v>1460</v>
      </c>
      <c s="36" t="s">
        <v>101</v>
      </c>
      <c s="37">
        <v>25</v>
      </c>
      <c s="36">
        <v>0</v>
      </c>
      <c s="36">
        <f>ROUND(G183*H183,6)</f>
      </c>
      <c r="L183" s="38">
        <v>0</v>
      </c>
      <c s="32">
        <f>ROUND(ROUND(L183,2)*ROUND(G183,3),2)</f>
      </c>
      <c s="36" t="s">
        <v>53</v>
      </c>
      <c>
        <f>(M183*21)/100</f>
      </c>
      <c t="s">
        <v>26</v>
      </c>
    </row>
    <row r="184" spans="1:5" ht="12.75">
      <c r="A184" s="35" t="s">
        <v>54</v>
      </c>
      <c r="E184" s="39" t="s">
        <v>5</v>
      </c>
    </row>
    <row r="185" spans="1:5" ht="12.75">
      <c r="A185" s="35" t="s">
        <v>55</v>
      </c>
      <c r="E185" s="40" t="s">
        <v>1458</v>
      </c>
    </row>
    <row r="186" spans="1:5" ht="12.75">
      <c r="A186" t="s">
        <v>57</v>
      </c>
      <c r="E186" s="39" t="s">
        <v>636</v>
      </c>
    </row>
    <row r="187" spans="1:16" ht="12.75">
      <c r="A187" t="s">
        <v>48</v>
      </c>
      <c s="34" t="s">
        <v>217</v>
      </c>
      <c s="34" t="s">
        <v>1459</v>
      </c>
      <c s="35" t="s">
        <v>49</v>
      </c>
      <c s="6" t="s">
        <v>1461</v>
      </c>
      <c s="36" t="s">
        <v>52</v>
      </c>
      <c s="37">
        <v>3</v>
      </c>
      <c s="36">
        <v>0</v>
      </c>
      <c s="36">
        <f>ROUND(G187*H187,6)</f>
      </c>
      <c r="L187" s="38">
        <v>0</v>
      </c>
      <c s="32">
        <f>ROUND(ROUND(L187,2)*ROUND(G187,3),2)</f>
      </c>
      <c s="36" t="s">
        <v>53</v>
      </c>
      <c>
        <f>(M187*21)/100</f>
      </c>
      <c t="s">
        <v>26</v>
      </c>
    </row>
    <row r="188" spans="1:5" ht="12.75">
      <c r="A188" s="35" t="s">
        <v>54</v>
      </c>
      <c r="E188" s="39" t="s">
        <v>5</v>
      </c>
    </row>
    <row r="189" spans="1:5" ht="12.75">
      <c r="A189" s="35" t="s">
        <v>55</v>
      </c>
      <c r="E189" s="40" t="s">
        <v>1400</v>
      </c>
    </row>
    <row r="190" spans="1:5" ht="12.75">
      <c r="A190" t="s">
        <v>57</v>
      </c>
      <c r="E190" s="39" t="s">
        <v>636</v>
      </c>
    </row>
    <row r="191" spans="1:16" ht="12.75">
      <c r="A191" t="s">
        <v>48</v>
      </c>
      <c s="34" t="s">
        <v>221</v>
      </c>
      <c s="34" t="s">
        <v>1462</v>
      </c>
      <c s="35" t="s">
        <v>5</v>
      </c>
      <c s="6" t="s">
        <v>1463</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1407</v>
      </c>
    </row>
    <row r="194" spans="1:5" ht="12.75">
      <c r="A194" t="s">
        <v>57</v>
      </c>
      <c r="E194" s="39" t="s">
        <v>636</v>
      </c>
    </row>
    <row r="195" spans="1:16" ht="12.75">
      <c r="A195" t="s">
        <v>48</v>
      </c>
      <c s="34" t="s">
        <v>224</v>
      </c>
      <c s="34" t="s">
        <v>1464</v>
      </c>
      <c s="35" t="s">
        <v>5</v>
      </c>
      <c s="6" t="s">
        <v>1465</v>
      </c>
      <c s="36" t="s">
        <v>52</v>
      </c>
      <c s="37">
        <v>1</v>
      </c>
      <c s="36">
        <v>0</v>
      </c>
      <c s="36">
        <f>ROUND(G195*H195,6)</f>
      </c>
      <c r="L195" s="38">
        <v>0</v>
      </c>
      <c s="32">
        <f>ROUND(ROUND(L195,2)*ROUND(G195,3),2)</f>
      </c>
      <c s="36" t="s">
        <v>53</v>
      </c>
      <c>
        <f>(M195*21)/100</f>
      </c>
      <c t="s">
        <v>26</v>
      </c>
    </row>
    <row r="196" spans="1:5" ht="12.75">
      <c r="A196" s="35" t="s">
        <v>54</v>
      </c>
      <c r="E196" s="39" t="s">
        <v>5</v>
      </c>
    </row>
    <row r="197" spans="1:5" ht="12.75">
      <c r="A197" s="35" t="s">
        <v>55</v>
      </c>
      <c r="E197" s="40" t="s">
        <v>1407</v>
      </c>
    </row>
    <row r="198" spans="1:5" ht="12.75">
      <c r="A198" t="s">
        <v>57</v>
      </c>
      <c r="E198" s="39" t="s">
        <v>636</v>
      </c>
    </row>
    <row r="199" spans="1:16" ht="12.75">
      <c r="A199" t="s">
        <v>48</v>
      </c>
      <c s="34" t="s">
        <v>228</v>
      </c>
      <c s="34" t="s">
        <v>1466</v>
      </c>
      <c s="35" t="s">
        <v>5</v>
      </c>
      <c s="6" t="s">
        <v>1467</v>
      </c>
      <c s="36" t="s">
        <v>52</v>
      </c>
      <c s="37">
        <v>2</v>
      </c>
      <c s="36">
        <v>0</v>
      </c>
      <c s="36">
        <f>ROUND(G199*H199,6)</f>
      </c>
      <c r="L199" s="38">
        <v>0</v>
      </c>
      <c s="32">
        <f>ROUND(ROUND(L199,2)*ROUND(G199,3),2)</f>
      </c>
      <c s="36" t="s">
        <v>53</v>
      </c>
      <c>
        <f>(M199*21)/100</f>
      </c>
      <c t="s">
        <v>26</v>
      </c>
    </row>
    <row r="200" spans="1:5" ht="12.75">
      <c r="A200" s="35" t="s">
        <v>54</v>
      </c>
      <c r="E200" s="39" t="s">
        <v>5</v>
      </c>
    </row>
    <row r="201" spans="1:5" ht="12.75">
      <c r="A201" s="35" t="s">
        <v>55</v>
      </c>
      <c r="E201" s="40" t="s">
        <v>1468</v>
      </c>
    </row>
    <row r="202" spans="1:5" ht="12.75">
      <c r="A202" t="s">
        <v>57</v>
      </c>
      <c r="E202" s="39" t="s">
        <v>636</v>
      </c>
    </row>
    <row r="203" spans="1:16" ht="12.75">
      <c r="A203" t="s">
        <v>48</v>
      </c>
      <c s="34" t="s">
        <v>232</v>
      </c>
      <c s="34" t="s">
        <v>1469</v>
      </c>
      <c s="35" t="s">
        <v>5</v>
      </c>
      <c s="6" t="s">
        <v>1470</v>
      </c>
      <c s="36" t="s">
        <v>52</v>
      </c>
      <c s="37">
        <v>1</v>
      </c>
      <c s="36">
        <v>0</v>
      </c>
      <c s="36">
        <f>ROUND(G203*H203,6)</f>
      </c>
      <c r="L203" s="38">
        <v>0</v>
      </c>
      <c s="32">
        <f>ROUND(ROUND(L203,2)*ROUND(G203,3),2)</f>
      </c>
      <c s="36" t="s">
        <v>53</v>
      </c>
      <c>
        <f>(M203*21)/100</f>
      </c>
      <c t="s">
        <v>26</v>
      </c>
    </row>
    <row r="204" spans="1:5" ht="12.75">
      <c r="A204" s="35" t="s">
        <v>54</v>
      </c>
      <c r="E204" s="39" t="s">
        <v>5</v>
      </c>
    </row>
    <row r="205" spans="1:5" ht="12.75">
      <c r="A205" s="35" t="s">
        <v>55</v>
      </c>
      <c r="E205" s="40" t="s">
        <v>1407</v>
      </c>
    </row>
    <row r="206" spans="1:5" ht="12.75">
      <c r="A206" t="s">
        <v>57</v>
      </c>
      <c r="E206" s="39" t="s">
        <v>636</v>
      </c>
    </row>
    <row r="207" spans="1:16" ht="12.75">
      <c r="A207" t="s">
        <v>48</v>
      </c>
      <c s="34" t="s">
        <v>236</v>
      </c>
      <c s="34" t="s">
        <v>1471</v>
      </c>
      <c s="35" t="s">
        <v>5</v>
      </c>
      <c s="6" t="s">
        <v>1472</v>
      </c>
      <c s="36" t="s">
        <v>52</v>
      </c>
      <c s="37">
        <v>1</v>
      </c>
      <c s="36">
        <v>0</v>
      </c>
      <c s="36">
        <f>ROUND(G207*H207,6)</f>
      </c>
      <c r="L207" s="38">
        <v>0</v>
      </c>
      <c s="32">
        <f>ROUND(ROUND(L207,2)*ROUND(G207,3),2)</f>
      </c>
      <c s="36" t="s">
        <v>53</v>
      </c>
      <c>
        <f>(M207*21)/100</f>
      </c>
      <c t="s">
        <v>26</v>
      </c>
    </row>
    <row r="208" spans="1:5" ht="12.75">
      <c r="A208" s="35" t="s">
        <v>54</v>
      </c>
      <c r="E208" s="39" t="s">
        <v>5</v>
      </c>
    </row>
    <row r="209" spans="1:5" ht="12.75">
      <c r="A209" s="35" t="s">
        <v>55</v>
      </c>
      <c r="E209" s="40" t="s">
        <v>1407</v>
      </c>
    </row>
    <row r="210" spans="1:5" ht="12.75">
      <c r="A210" t="s">
        <v>57</v>
      </c>
      <c r="E210" s="39" t="s">
        <v>636</v>
      </c>
    </row>
    <row r="211" spans="1:16" ht="25.5">
      <c r="A211" t="s">
        <v>48</v>
      </c>
      <c s="34" t="s">
        <v>239</v>
      </c>
      <c s="34" t="s">
        <v>1473</v>
      </c>
      <c s="35" t="s">
        <v>5</v>
      </c>
      <c s="6" t="s">
        <v>1474</v>
      </c>
      <c s="36" t="s">
        <v>52</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1407</v>
      </c>
    </row>
    <row r="214" spans="1:5" ht="12.75">
      <c r="A214" t="s">
        <v>57</v>
      </c>
      <c r="E214" s="39" t="s">
        <v>636</v>
      </c>
    </row>
    <row r="215" spans="1:16" ht="12.75">
      <c r="A215" t="s">
        <v>48</v>
      </c>
      <c s="34" t="s">
        <v>242</v>
      </c>
      <c s="34" t="s">
        <v>1475</v>
      </c>
      <c s="35" t="s">
        <v>5</v>
      </c>
      <c s="6" t="s">
        <v>1476</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1407</v>
      </c>
    </row>
    <row r="218" spans="1:5" ht="12.75">
      <c r="A218" t="s">
        <v>57</v>
      </c>
      <c r="E218" s="39" t="s">
        <v>636</v>
      </c>
    </row>
    <row r="219" spans="1:16" ht="25.5">
      <c r="A219" t="s">
        <v>48</v>
      </c>
      <c s="34" t="s">
        <v>246</v>
      </c>
      <c s="34" t="s">
        <v>1477</v>
      </c>
      <c s="35" t="s">
        <v>5</v>
      </c>
      <c s="6" t="s">
        <v>1478</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1407</v>
      </c>
    </row>
    <row r="222" spans="1:5" ht="12.75">
      <c r="A222" t="s">
        <v>57</v>
      </c>
      <c r="E222" s="39" t="s">
        <v>636</v>
      </c>
    </row>
    <row r="223" spans="1:16" ht="12.75">
      <c r="A223" t="s">
        <v>48</v>
      </c>
      <c s="34" t="s">
        <v>251</v>
      </c>
      <c s="34" t="s">
        <v>1479</v>
      </c>
      <c s="35" t="s">
        <v>5</v>
      </c>
      <c s="6" t="s">
        <v>1480</v>
      </c>
      <c s="36" t="s">
        <v>52</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1407</v>
      </c>
    </row>
    <row r="226" spans="1:5" ht="12.75">
      <c r="A226" t="s">
        <v>57</v>
      </c>
      <c r="E226" s="39" t="s">
        <v>636</v>
      </c>
    </row>
    <row r="227" spans="1:16" ht="12.75">
      <c r="A227" t="s">
        <v>48</v>
      </c>
      <c s="34" t="s">
        <v>255</v>
      </c>
      <c s="34" t="s">
        <v>1481</v>
      </c>
      <c s="35" t="s">
        <v>5</v>
      </c>
      <c s="6" t="s">
        <v>1482</v>
      </c>
      <c s="36" t="s">
        <v>52</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1407</v>
      </c>
    </row>
    <row r="230" spans="1:5" ht="12.75">
      <c r="A230" t="s">
        <v>57</v>
      </c>
      <c r="E230" s="39" t="s">
        <v>636</v>
      </c>
    </row>
    <row r="231" spans="1:16" ht="12.75">
      <c r="A231" t="s">
        <v>48</v>
      </c>
      <c s="34" t="s">
        <v>259</v>
      </c>
      <c s="34" t="s">
        <v>1483</v>
      </c>
      <c s="35" t="s">
        <v>5</v>
      </c>
      <c s="6" t="s">
        <v>1484</v>
      </c>
      <c s="36" t="s">
        <v>52</v>
      </c>
      <c s="37">
        <v>1</v>
      </c>
      <c s="36">
        <v>0</v>
      </c>
      <c s="36">
        <f>ROUND(G231*H231,6)</f>
      </c>
      <c r="L231" s="38">
        <v>0</v>
      </c>
      <c s="32">
        <f>ROUND(ROUND(L231,2)*ROUND(G231,3),2)</f>
      </c>
      <c s="36" t="s">
        <v>53</v>
      </c>
      <c>
        <f>(M231*21)/100</f>
      </c>
      <c t="s">
        <v>26</v>
      </c>
    </row>
    <row r="232" spans="1:5" ht="12.75">
      <c r="A232" s="35" t="s">
        <v>54</v>
      </c>
      <c r="E232" s="39" t="s">
        <v>5</v>
      </c>
    </row>
    <row r="233" spans="1:5" ht="12.75">
      <c r="A233" s="35" t="s">
        <v>55</v>
      </c>
      <c r="E233" s="40" t="s">
        <v>1407</v>
      </c>
    </row>
    <row r="234" spans="1:5" ht="12.75">
      <c r="A234" t="s">
        <v>57</v>
      </c>
      <c r="E234" s="39" t="s">
        <v>636</v>
      </c>
    </row>
    <row r="235" spans="1:16" ht="12.75">
      <c r="A235" t="s">
        <v>48</v>
      </c>
      <c s="34" t="s">
        <v>263</v>
      </c>
      <c s="34" t="s">
        <v>1485</v>
      </c>
      <c s="35" t="s">
        <v>5</v>
      </c>
      <c s="6" t="s">
        <v>1486</v>
      </c>
      <c s="36" t="s">
        <v>52</v>
      </c>
      <c s="37">
        <v>1</v>
      </c>
      <c s="36">
        <v>0</v>
      </c>
      <c s="36">
        <f>ROUND(G235*H235,6)</f>
      </c>
      <c r="L235" s="38">
        <v>0</v>
      </c>
      <c s="32">
        <f>ROUND(ROUND(L235,2)*ROUND(G235,3),2)</f>
      </c>
      <c s="36" t="s">
        <v>53</v>
      </c>
      <c>
        <f>(M235*21)/100</f>
      </c>
      <c t="s">
        <v>26</v>
      </c>
    </row>
    <row r="236" spans="1:5" ht="12.75">
      <c r="A236" s="35" t="s">
        <v>54</v>
      </c>
      <c r="E236" s="39" t="s">
        <v>5</v>
      </c>
    </row>
    <row r="237" spans="1:5" ht="12.75">
      <c r="A237" s="35" t="s">
        <v>55</v>
      </c>
      <c r="E237" s="40" t="s">
        <v>1407</v>
      </c>
    </row>
    <row r="238" spans="1:5" ht="12.75">
      <c r="A238" t="s">
        <v>57</v>
      </c>
      <c r="E238" s="39" t="s">
        <v>636</v>
      </c>
    </row>
    <row r="239" spans="1:16" ht="12.75">
      <c r="A239" t="s">
        <v>48</v>
      </c>
      <c s="34" t="s">
        <v>267</v>
      </c>
      <c s="34" t="s">
        <v>1487</v>
      </c>
      <c s="35" t="s">
        <v>5</v>
      </c>
      <c s="6" t="s">
        <v>1488</v>
      </c>
      <c s="36" t="s">
        <v>52</v>
      </c>
      <c s="37">
        <v>1</v>
      </c>
      <c s="36">
        <v>0</v>
      </c>
      <c s="36">
        <f>ROUND(G239*H239,6)</f>
      </c>
      <c r="L239" s="38">
        <v>0</v>
      </c>
      <c s="32">
        <f>ROUND(ROUND(L239,2)*ROUND(G239,3),2)</f>
      </c>
      <c s="36" t="s">
        <v>53</v>
      </c>
      <c>
        <f>(M239*21)/100</f>
      </c>
      <c t="s">
        <v>26</v>
      </c>
    </row>
    <row r="240" spans="1:5" ht="12.75">
      <c r="A240" s="35" t="s">
        <v>54</v>
      </c>
      <c r="E240" s="39" t="s">
        <v>5</v>
      </c>
    </row>
    <row r="241" spans="1:5" ht="12.75">
      <c r="A241" s="35" t="s">
        <v>55</v>
      </c>
      <c r="E241" s="40" t="s">
        <v>1407</v>
      </c>
    </row>
    <row r="242" spans="1:5" ht="12.75">
      <c r="A242" t="s">
        <v>57</v>
      </c>
      <c r="E242" s="39" t="s">
        <v>636</v>
      </c>
    </row>
    <row r="243" spans="1:16" ht="12.75">
      <c r="A243" t="s">
        <v>48</v>
      </c>
      <c s="34" t="s">
        <v>271</v>
      </c>
      <c s="34" t="s">
        <v>1489</v>
      </c>
      <c s="35" t="s">
        <v>5</v>
      </c>
      <c s="6" t="s">
        <v>1490</v>
      </c>
      <c s="36" t="s">
        <v>52</v>
      </c>
      <c s="37">
        <v>1</v>
      </c>
      <c s="36">
        <v>0</v>
      </c>
      <c s="36">
        <f>ROUND(G243*H243,6)</f>
      </c>
      <c r="L243" s="38">
        <v>0</v>
      </c>
      <c s="32">
        <f>ROUND(ROUND(L243,2)*ROUND(G243,3),2)</f>
      </c>
      <c s="36" t="s">
        <v>53</v>
      </c>
      <c>
        <f>(M243*21)/100</f>
      </c>
      <c t="s">
        <v>26</v>
      </c>
    </row>
    <row r="244" spans="1:5" ht="12.75">
      <c r="A244" s="35" t="s">
        <v>54</v>
      </c>
      <c r="E244" s="39" t="s">
        <v>5</v>
      </c>
    </row>
    <row r="245" spans="1:5" ht="12.75">
      <c r="A245" s="35" t="s">
        <v>55</v>
      </c>
      <c r="E245" s="40" t="s">
        <v>1407</v>
      </c>
    </row>
    <row r="246" spans="1:5" ht="12.75">
      <c r="A246" t="s">
        <v>57</v>
      </c>
      <c r="E246" s="39" t="s">
        <v>636</v>
      </c>
    </row>
    <row r="247" spans="1:16" ht="12.75">
      <c r="A247" t="s">
        <v>48</v>
      </c>
      <c s="34" t="s">
        <v>275</v>
      </c>
      <c s="34" t="s">
        <v>1491</v>
      </c>
      <c s="35" t="s">
        <v>5</v>
      </c>
      <c s="6" t="s">
        <v>1492</v>
      </c>
      <c s="36" t="s">
        <v>101</v>
      </c>
      <c s="37">
        <v>50</v>
      </c>
      <c s="36">
        <v>0</v>
      </c>
      <c s="36">
        <f>ROUND(G247*H247,6)</f>
      </c>
      <c r="L247" s="38">
        <v>0</v>
      </c>
      <c s="32">
        <f>ROUND(ROUND(L247,2)*ROUND(G247,3),2)</f>
      </c>
      <c s="36" t="s">
        <v>53</v>
      </c>
      <c>
        <f>(M247*21)/100</f>
      </c>
      <c t="s">
        <v>26</v>
      </c>
    </row>
    <row r="248" spans="1:5" ht="12.75">
      <c r="A248" s="35" t="s">
        <v>54</v>
      </c>
      <c r="E248" s="39" t="s">
        <v>5</v>
      </c>
    </row>
    <row r="249" spans="1:5" ht="12.75">
      <c r="A249" s="35" t="s">
        <v>55</v>
      </c>
      <c r="E249" s="40" t="s">
        <v>1417</v>
      </c>
    </row>
    <row r="250" spans="1:5" ht="12.75">
      <c r="A250" t="s">
        <v>57</v>
      </c>
      <c r="E250" s="39" t="s">
        <v>636</v>
      </c>
    </row>
    <row r="251" spans="1:16" ht="12.75">
      <c r="A251" t="s">
        <v>48</v>
      </c>
      <c s="34" t="s">
        <v>278</v>
      </c>
      <c s="34" t="s">
        <v>1493</v>
      </c>
      <c s="35" t="s">
        <v>5</v>
      </c>
      <c s="6" t="s">
        <v>1494</v>
      </c>
      <c s="36" t="s">
        <v>101</v>
      </c>
      <c s="37">
        <v>50</v>
      </c>
      <c s="36">
        <v>0</v>
      </c>
      <c s="36">
        <f>ROUND(G251*H251,6)</f>
      </c>
      <c r="L251" s="38">
        <v>0</v>
      </c>
      <c s="32">
        <f>ROUND(ROUND(L251,2)*ROUND(G251,3),2)</f>
      </c>
      <c s="36" t="s">
        <v>53</v>
      </c>
      <c>
        <f>(M251*21)/100</f>
      </c>
      <c t="s">
        <v>26</v>
      </c>
    </row>
    <row r="252" spans="1:5" ht="12.75">
      <c r="A252" s="35" t="s">
        <v>54</v>
      </c>
      <c r="E252" s="39" t="s">
        <v>5</v>
      </c>
    </row>
    <row r="253" spans="1:5" ht="12.75">
      <c r="A253" s="35" t="s">
        <v>55</v>
      </c>
      <c r="E253" s="40" t="s">
        <v>1417</v>
      </c>
    </row>
    <row r="254" spans="1:5" ht="12.75">
      <c r="A254" t="s">
        <v>57</v>
      </c>
      <c r="E254" s="39" t="s">
        <v>636</v>
      </c>
    </row>
    <row r="255" spans="1:16" ht="12.75">
      <c r="A255" t="s">
        <v>48</v>
      </c>
      <c s="34" t="s">
        <v>281</v>
      </c>
      <c s="34" t="s">
        <v>1495</v>
      </c>
      <c s="35" t="s">
        <v>5</v>
      </c>
      <c s="6" t="s">
        <v>1496</v>
      </c>
      <c s="36" t="s">
        <v>101</v>
      </c>
      <c s="37">
        <v>50</v>
      </c>
      <c s="36">
        <v>0</v>
      </c>
      <c s="36">
        <f>ROUND(G255*H255,6)</f>
      </c>
      <c r="L255" s="38">
        <v>0</v>
      </c>
      <c s="32">
        <f>ROUND(ROUND(L255,2)*ROUND(G255,3),2)</f>
      </c>
      <c s="36" t="s">
        <v>53</v>
      </c>
      <c>
        <f>(M255*21)/100</f>
      </c>
      <c t="s">
        <v>26</v>
      </c>
    </row>
    <row r="256" spans="1:5" ht="12.75">
      <c r="A256" s="35" t="s">
        <v>54</v>
      </c>
      <c r="E256" s="39" t="s">
        <v>5</v>
      </c>
    </row>
    <row r="257" spans="1:5" ht="12.75">
      <c r="A257" s="35" t="s">
        <v>55</v>
      </c>
      <c r="E257" s="40" t="s">
        <v>1417</v>
      </c>
    </row>
    <row r="258" spans="1:5" ht="12.75">
      <c r="A258" t="s">
        <v>57</v>
      </c>
      <c r="E258" s="39" t="s">
        <v>636</v>
      </c>
    </row>
    <row r="259" spans="1:16" ht="12.75">
      <c r="A259" t="s">
        <v>48</v>
      </c>
      <c s="34" t="s">
        <v>284</v>
      </c>
      <c s="34" t="s">
        <v>1497</v>
      </c>
      <c s="35" t="s">
        <v>5</v>
      </c>
      <c s="6" t="s">
        <v>1498</v>
      </c>
      <c s="36" t="s">
        <v>52</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1407</v>
      </c>
    </row>
    <row r="262" spans="1:5" ht="12.75">
      <c r="A262" t="s">
        <v>57</v>
      </c>
      <c r="E262" s="39" t="s">
        <v>636</v>
      </c>
    </row>
    <row r="263" spans="1:16" ht="25.5">
      <c r="A263" t="s">
        <v>48</v>
      </c>
      <c s="34" t="s">
        <v>287</v>
      </c>
      <c s="34" t="s">
        <v>1499</v>
      </c>
      <c s="35" t="s">
        <v>5</v>
      </c>
      <c s="6" t="s">
        <v>1500</v>
      </c>
      <c s="36" t="s">
        <v>52</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1407</v>
      </c>
    </row>
    <row r="266" spans="1:5" ht="12.75">
      <c r="A266" t="s">
        <v>57</v>
      </c>
      <c r="E266" s="39" t="s">
        <v>636</v>
      </c>
    </row>
    <row r="267" spans="1:16" ht="12.75">
      <c r="A267" t="s">
        <v>48</v>
      </c>
      <c s="34" t="s">
        <v>291</v>
      </c>
      <c s="34" t="s">
        <v>1501</v>
      </c>
      <c s="35" t="s">
        <v>5</v>
      </c>
      <c s="6" t="s">
        <v>1502</v>
      </c>
      <c s="36" t="s">
        <v>61</v>
      </c>
      <c s="37">
        <v>5</v>
      </c>
      <c s="36">
        <v>0</v>
      </c>
      <c s="36">
        <f>ROUND(G267*H267,6)</f>
      </c>
      <c r="L267" s="38">
        <v>0</v>
      </c>
      <c s="32">
        <f>ROUND(ROUND(L267,2)*ROUND(G267,3),2)</f>
      </c>
      <c s="36" t="s">
        <v>53</v>
      </c>
      <c>
        <f>(M267*21)/100</f>
      </c>
      <c t="s">
        <v>26</v>
      </c>
    </row>
    <row r="268" spans="1:5" ht="12.75">
      <c r="A268" s="35" t="s">
        <v>54</v>
      </c>
      <c r="E268" s="39" t="s">
        <v>5</v>
      </c>
    </row>
    <row r="269" spans="1:5" ht="12.75">
      <c r="A269" s="35" t="s">
        <v>55</v>
      </c>
      <c r="E269" s="40" t="s">
        <v>1401</v>
      </c>
    </row>
    <row r="270" spans="1:5" ht="12.75">
      <c r="A270" t="s">
        <v>57</v>
      </c>
      <c r="E270" s="39" t="s">
        <v>636</v>
      </c>
    </row>
    <row r="271" spans="1:16" ht="12.75">
      <c r="A271" t="s">
        <v>48</v>
      </c>
      <c s="34" t="s">
        <v>294</v>
      </c>
      <c s="34" t="s">
        <v>1503</v>
      </c>
      <c s="35" t="s">
        <v>5</v>
      </c>
      <c s="6" t="s">
        <v>1504</v>
      </c>
      <c s="36" t="s">
        <v>1505</v>
      </c>
      <c s="37">
        <v>1</v>
      </c>
      <c s="36">
        <v>0</v>
      </c>
      <c s="36">
        <f>ROUND(G271*H271,6)</f>
      </c>
      <c r="L271" s="38">
        <v>0</v>
      </c>
      <c s="32">
        <f>ROUND(ROUND(L271,2)*ROUND(G271,3),2)</f>
      </c>
      <c s="36" t="s">
        <v>53</v>
      </c>
      <c>
        <f>(M271*21)/100</f>
      </c>
      <c t="s">
        <v>26</v>
      </c>
    </row>
    <row r="272" spans="1:5" ht="12.75">
      <c r="A272" s="35" t="s">
        <v>54</v>
      </c>
      <c r="E272" s="39" t="s">
        <v>5</v>
      </c>
    </row>
    <row r="273" spans="1:5" ht="12.75">
      <c r="A273" s="35" t="s">
        <v>55</v>
      </c>
      <c r="E273" s="40" t="s">
        <v>1407</v>
      </c>
    </row>
    <row r="274" spans="1:5" ht="12.75">
      <c r="A274" t="s">
        <v>57</v>
      </c>
      <c r="E274" s="39" t="s">
        <v>636</v>
      </c>
    </row>
    <row r="275" spans="1:16" ht="12.75">
      <c r="A275" t="s">
        <v>48</v>
      </c>
      <c s="34" t="s">
        <v>298</v>
      </c>
      <c s="34" t="s">
        <v>1506</v>
      </c>
      <c s="35" t="s">
        <v>5</v>
      </c>
      <c s="6" t="s">
        <v>1507</v>
      </c>
      <c s="36" t="s">
        <v>52</v>
      </c>
      <c s="37">
        <v>1</v>
      </c>
      <c s="36">
        <v>0</v>
      </c>
      <c s="36">
        <f>ROUND(G275*H275,6)</f>
      </c>
      <c r="L275" s="38">
        <v>0</v>
      </c>
      <c s="32">
        <f>ROUND(ROUND(L275,2)*ROUND(G275,3),2)</f>
      </c>
      <c s="36" t="s">
        <v>53</v>
      </c>
      <c>
        <f>(M275*21)/100</f>
      </c>
      <c t="s">
        <v>26</v>
      </c>
    </row>
    <row r="276" spans="1:5" ht="12.75">
      <c r="A276" s="35" t="s">
        <v>54</v>
      </c>
      <c r="E276" s="39" t="s">
        <v>5</v>
      </c>
    </row>
    <row r="277" spans="1:5" ht="12.75">
      <c r="A277" s="35" t="s">
        <v>55</v>
      </c>
      <c r="E277" s="40" t="s">
        <v>1407</v>
      </c>
    </row>
    <row r="278" spans="1:5" ht="12.75">
      <c r="A278" t="s">
        <v>57</v>
      </c>
      <c r="E278" s="39" t="s">
        <v>636</v>
      </c>
    </row>
    <row r="279" spans="1:16" ht="12.75">
      <c r="A279" t="s">
        <v>48</v>
      </c>
      <c s="34" t="s">
        <v>523</v>
      </c>
      <c s="34" t="s">
        <v>1508</v>
      </c>
      <c s="35" t="s">
        <v>5</v>
      </c>
      <c s="6" t="s">
        <v>1509</v>
      </c>
      <c s="36" t="s">
        <v>52</v>
      </c>
      <c s="37">
        <v>1</v>
      </c>
      <c s="36">
        <v>0</v>
      </c>
      <c s="36">
        <f>ROUND(G279*H279,6)</f>
      </c>
      <c r="L279" s="38">
        <v>0</v>
      </c>
      <c s="32">
        <f>ROUND(ROUND(L279,2)*ROUND(G279,3),2)</f>
      </c>
      <c s="36" t="s">
        <v>53</v>
      </c>
      <c>
        <f>(M279*21)/100</f>
      </c>
      <c t="s">
        <v>26</v>
      </c>
    </row>
    <row r="280" spans="1:5" ht="12.75">
      <c r="A280" s="35" t="s">
        <v>54</v>
      </c>
      <c r="E280" s="39" t="s">
        <v>5</v>
      </c>
    </row>
    <row r="281" spans="1:5" ht="12.75">
      <c r="A281" s="35" t="s">
        <v>55</v>
      </c>
      <c r="E281" s="40" t="s">
        <v>1407</v>
      </c>
    </row>
    <row r="282" spans="1:5" ht="12.75">
      <c r="A282" t="s">
        <v>57</v>
      </c>
      <c r="E282" s="39" t="s">
        <v>636</v>
      </c>
    </row>
    <row r="283" spans="1:16" ht="12.75">
      <c r="A283" t="s">
        <v>48</v>
      </c>
      <c s="34" t="s">
        <v>527</v>
      </c>
      <c s="34" t="s">
        <v>1510</v>
      </c>
      <c s="35" t="s">
        <v>5</v>
      </c>
      <c s="6" t="s">
        <v>1511</v>
      </c>
      <c s="36" t="s">
        <v>52</v>
      </c>
      <c s="37">
        <v>1</v>
      </c>
      <c s="36">
        <v>0</v>
      </c>
      <c s="36">
        <f>ROUND(G283*H283,6)</f>
      </c>
      <c r="L283" s="38">
        <v>0</v>
      </c>
      <c s="32">
        <f>ROUND(ROUND(L283,2)*ROUND(G283,3),2)</f>
      </c>
      <c s="36" t="s">
        <v>53</v>
      </c>
      <c>
        <f>(M283*21)/100</f>
      </c>
      <c t="s">
        <v>26</v>
      </c>
    </row>
    <row r="284" spans="1:5" ht="12.75">
      <c r="A284" s="35" t="s">
        <v>54</v>
      </c>
      <c r="E284" s="39" t="s">
        <v>5</v>
      </c>
    </row>
    <row r="285" spans="1:5" ht="12.75">
      <c r="A285" s="35" t="s">
        <v>55</v>
      </c>
      <c r="E285" s="40" t="s">
        <v>1407</v>
      </c>
    </row>
    <row r="286" spans="1:5" ht="12.75">
      <c r="A286" t="s">
        <v>57</v>
      </c>
      <c r="E286" s="39" t="s">
        <v>636</v>
      </c>
    </row>
    <row r="287" spans="1:16" ht="12.75">
      <c r="A287" t="s">
        <v>48</v>
      </c>
      <c s="34" t="s">
        <v>353</v>
      </c>
      <c s="34" t="s">
        <v>1512</v>
      </c>
      <c s="35" t="s">
        <v>5</v>
      </c>
      <c s="6" t="s">
        <v>1513</v>
      </c>
      <c s="36" t="s">
        <v>52</v>
      </c>
      <c s="37">
        <v>1</v>
      </c>
      <c s="36">
        <v>0</v>
      </c>
      <c s="36">
        <f>ROUND(G287*H287,6)</f>
      </c>
      <c r="L287" s="38">
        <v>0</v>
      </c>
      <c s="32">
        <f>ROUND(ROUND(L287,2)*ROUND(G287,3),2)</f>
      </c>
      <c s="36" t="s">
        <v>53</v>
      </c>
      <c>
        <f>(M287*21)/100</f>
      </c>
      <c t="s">
        <v>26</v>
      </c>
    </row>
    <row r="288" spans="1:5" ht="12.75">
      <c r="A288" s="35" t="s">
        <v>54</v>
      </c>
      <c r="E288" s="39" t="s">
        <v>5</v>
      </c>
    </row>
    <row r="289" spans="1:5" ht="12.75">
      <c r="A289" s="35" t="s">
        <v>55</v>
      </c>
      <c r="E289" s="40" t="s">
        <v>1407</v>
      </c>
    </row>
    <row r="290" spans="1:5" ht="12.75">
      <c r="A290" t="s">
        <v>57</v>
      </c>
      <c r="E290" s="39" t="s">
        <v>636</v>
      </c>
    </row>
    <row r="291" spans="1:16" ht="12.75">
      <c r="A291" t="s">
        <v>48</v>
      </c>
      <c s="34" t="s">
        <v>533</v>
      </c>
      <c s="34" t="s">
        <v>1514</v>
      </c>
      <c s="35" t="s">
        <v>5</v>
      </c>
      <c s="6" t="s">
        <v>1515</v>
      </c>
      <c s="36" t="s">
        <v>52</v>
      </c>
      <c s="37">
        <v>1</v>
      </c>
      <c s="36">
        <v>0</v>
      </c>
      <c s="36">
        <f>ROUND(G291*H291,6)</f>
      </c>
      <c r="L291" s="38">
        <v>0</v>
      </c>
      <c s="32">
        <f>ROUND(ROUND(L291,2)*ROUND(G291,3),2)</f>
      </c>
      <c s="36" t="s">
        <v>53</v>
      </c>
      <c>
        <f>(M291*21)/100</f>
      </c>
      <c t="s">
        <v>26</v>
      </c>
    </row>
    <row r="292" spans="1:5" ht="12.75">
      <c r="A292" s="35" t="s">
        <v>54</v>
      </c>
      <c r="E292" s="39" t="s">
        <v>5</v>
      </c>
    </row>
    <row r="293" spans="1:5" ht="12.75">
      <c r="A293" s="35" t="s">
        <v>55</v>
      </c>
      <c r="E293" s="40" t="s">
        <v>1407</v>
      </c>
    </row>
    <row r="294" spans="1:5" ht="12.75">
      <c r="A294" t="s">
        <v>57</v>
      </c>
      <c r="E294" s="39" t="s">
        <v>636</v>
      </c>
    </row>
    <row r="295" spans="1:16" ht="12.75">
      <c r="A295" t="s">
        <v>48</v>
      </c>
      <c s="34" t="s">
        <v>537</v>
      </c>
      <c s="34" t="s">
        <v>1516</v>
      </c>
      <c s="35" t="s">
        <v>5</v>
      </c>
      <c s="6" t="s">
        <v>1517</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1407</v>
      </c>
    </row>
    <row r="298" spans="1:5" ht="12.75">
      <c r="A298" t="s">
        <v>57</v>
      </c>
      <c r="E298" s="39" t="s">
        <v>636</v>
      </c>
    </row>
    <row r="299" spans="1:16" ht="12.75">
      <c r="A299" t="s">
        <v>48</v>
      </c>
      <c s="34" t="s">
        <v>540</v>
      </c>
      <c s="34" t="s">
        <v>1518</v>
      </c>
      <c s="35" t="s">
        <v>5</v>
      </c>
      <c s="6" t="s">
        <v>1519</v>
      </c>
      <c s="36" t="s">
        <v>52</v>
      </c>
      <c s="37">
        <v>2</v>
      </c>
      <c s="36">
        <v>0</v>
      </c>
      <c s="36">
        <f>ROUND(G299*H299,6)</f>
      </c>
      <c r="L299" s="38">
        <v>0</v>
      </c>
      <c s="32">
        <f>ROUND(ROUND(L299,2)*ROUND(G299,3),2)</f>
      </c>
      <c s="36" t="s">
        <v>53</v>
      </c>
      <c>
        <f>(M299*21)/100</f>
      </c>
      <c t="s">
        <v>26</v>
      </c>
    </row>
    <row r="300" spans="1:5" ht="12.75">
      <c r="A300" s="35" t="s">
        <v>54</v>
      </c>
      <c r="E300" s="39" t="s">
        <v>5</v>
      </c>
    </row>
    <row r="301" spans="1:5" ht="12.75">
      <c r="A301" s="35" t="s">
        <v>55</v>
      </c>
      <c r="E301" s="40" t="s">
        <v>1468</v>
      </c>
    </row>
    <row r="302" spans="1:5" ht="12.75">
      <c r="A302" t="s">
        <v>57</v>
      </c>
      <c r="E302" s="39" t="s">
        <v>636</v>
      </c>
    </row>
    <row r="303" spans="1:16" ht="12.75">
      <c r="A303" t="s">
        <v>48</v>
      </c>
      <c s="34" t="s">
        <v>370</v>
      </c>
      <c s="34" t="s">
        <v>1520</v>
      </c>
      <c s="35" t="s">
        <v>5</v>
      </c>
      <c s="6" t="s">
        <v>1521</v>
      </c>
      <c s="36" t="s">
        <v>52</v>
      </c>
      <c s="37">
        <v>2</v>
      </c>
      <c s="36">
        <v>0</v>
      </c>
      <c s="36">
        <f>ROUND(G303*H303,6)</f>
      </c>
      <c r="L303" s="38">
        <v>0</v>
      </c>
      <c s="32">
        <f>ROUND(ROUND(L303,2)*ROUND(G303,3),2)</f>
      </c>
      <c s="36" t="s">
        <v>53</v>
      </c>
      <c>
        <f>(M303*21)/100</f>
      </c>
      <c t="s">
        <v>26</v>
      </c>
    </row>
    <row r="304" spans="1:5" ht="12.75">
      <c r="A304" s="35" t="s">
        <v>54</v>
      </c>
      <c r="E304" s="39" t="s">
        <v>5</v>
      </c>
    </row>
    <row r="305" spans="1:5" ht="12.75">
      <c r="A305" s="35" t="s">
        <v>55</v>
      </c>
      <c r="E305" s="40" t="s">
        <v>1468</v>
      </c>
    </row>
    <row r="306" spans="1:5" ht="12.75">
      <c r="A306" t="s">
        <v>57</v>
      </c>
      <c r="E306" s="39" t="s">
        <v>636</v>
      </c>
    </row>
    <row r="307" spans="1:16" ht="12.75">
      <c r="A307" t="s">
        <v>48</v>
      </c>
      <c s="34" t="s">
        <v>546</v>
      </c>
      <c s="34" t="s">
        <v>1522</v>
      </c>
      <c s="35" t="s">
        <v>5</v>
      </c>
      <c s="6" t="s">
        <v>1523</v>
      </c>
      <c s="36" t="s">
        <v>52</v>
      </c>
      <c s="37">
        <v>1</v>
      </c>
      <c s="36">
        <v>0</v>
      </c>
      <c s="36">
        <f>ROUND(G307*H307,6)</f>
      </c>
      <c r="L307" s="38">
        <v>0</v>
      </c>
      <c s="32">
        <f>ROUND(ROUND(L307,2)*ROUND(G307,3),2)</f>
      </c>
      <c s="36" t="s">
        <v>53</v>
      </c>
      <c>
        <f>(M307*21)/100</f>
      </c>
      <c t="s">
        <v>26</v>
      </c>
    </row>
    <row r="308" spans="1:5" ht="12.75">
      <c r="A308" s="35" t="s">
        <v>54</v>
      </c>
      <c r="E308" s="39" t="s">
        <v>5</v>
      </c>
    </row>
    <row r="309" spans="1:5" ht="12.75">
      <c r="A309" s="35" t="s">
        <v>55</v>
      </c>
      <c r="E309" s="40" t="s">
        <v>1407</v>
      </c>
    </row>
    <row r="310" spans="1:5" ht="12.75">
      <c r="A310" t="s">
        <v>57</v>
      </c>
      <c r="E310" s="39" t="s">
        <v>636</v>
      </c>
    </row>
    <row r="311" spans="1:16" ht="12.75">
      <c r="A311" t="s">
        <v>48</v>
      </c>
      <c s="34" t="s">
        <v>1339</v>
      </c>
      <c s="34" t="s">
        <v>1524</v>
      </c>
      <c s="35" t="s">
        <v>5</v>
      </c>
      <c s="6" t="s">
        <v>1525</v>
      </c>
      <c s="36" t="s">
        <v>52</v>
      </c>
      <c s="37">
        <v>1</v>
      </c>
      <c s="36">
        <v>0</v>
      </c>
      <c s="36">
        <f>ROUND(G311*H311,6)</f>
      </c>
      <c r="L311" s="38">
        <v>0</v>
      </c>
      <c s="32">
        <f>ROUND(ROUND(L311,2)*ROUND(G311,3),2)</f>
      </c>
      <c s="36" t="s">
        <v>53</v>
      </c>
      <c>
        <f>(M311*21)/100</f>
      </c>
      <c t="s">
        <v>26</v>
      </c>
    </row>
    <row r="312" spans="1:5" ht="12.75">
      <c r="A312" s="35" t="s">
        <v>54</v>
      </c>
      <c r="E312" s="39" t="s">
        <v>5</v>
      </c>
    </row>
    <row r="313" spans="1:5" ht="12.75">
      <c r="A313" s="35" t="s">
        <v>55</v>
      </c>
      <c r="E313" s="40" t="s">
        <v>1407</v>
      </c>
    </row>
    <row r="314" spans="1:5" ht="12.75">
      <c r="A314" t="s">
        <v>57</v>
      </c>
      <c r="E314" s="39" t="s">
        <v>636</v>
      </c>
    </row>
    <row r="315" spans="1:16" ht="12.75">
      <c r="A315" t="s">
        <v>48</v>
      </c>
      <c s="34" t="s">
        <v>1343</v>
      </c>
      <c s="34" t="s">
        <v>1526</v>
      </c>
      <c s="35" t="s">
        <v>5</v>
      </c>
      <c s="6" t="s">
        <v>1527</v>
      </c>
      <c s="36" t="s">
        <v>249</v>
      </c>
      <c s="37">
        <v>20</v>
      </c>
      <c s="36">
        <v>0</v>
      </c>
      <c s="36">
        <f>ROUND(G315*H315,6)</f>
      </c>
      <c r="L315" s="38">
        <v>0</v>
      </c>
      <c s="32">
        <f>ROUND(ROUND(L315,2)*ROUND(G315,3),2)</f>
      </c>
      <c s="36" t="s">
        <v>53</v>
      </c>
      <c>
        <f>(M315*21)/100</f>
      </c>
      <c t="s">
        <v>26</v>
      </c>
    </row>
    <row r="316" spans="1:5" ht="12.75">
      <c r="A316" s="35" t="s">
        <v>54</v>
      </c>
      <c r="E316" s="39" t="s">
        <v>5</v>
      </c>
    </row>
    <row r="317" spans="1:5" ht="12.75">
      <c r="A317" s="35" t="s">
        <v>55</v>
      </c>
      <c r="E317" s="40" t="s">
        <v>1422</v>
      </c>
    </row>
    <row r="318" spans="1:5" ht="12.75">
      <c r="A318" t="s">
        <v>57</v>
      </c>
      <c r="E318"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COUNTIFS(L8:L114,"=0",A8:A114,"P")+COUNTIFS(L8:L114,"",A8:A114,"P")+SUM(Q8:Q114)</f>
      </c>
    </row>
    <row r="8" spans="1:13" ht="12.75">
      <c r="A8" t="s">
        <v>43</v>
      </c>
      <c r="C8" s="28" t="s">
        <v>1530</v>
      </c>
      <c r="E8" s="30" t="s">
        <v>1529</v>
      </c>
      <c r="J8" s="29">
        <f>0+J9+J50+J71+J76+J85</f>
      </c>
      <c s="29">
        <f>0+K9+K50+K71+K76+K85</f>
      </c>
      <c s="29">
        <f>0+L9+L50+L71+L76+L85</f>
      </c>
      <c s="29">
        <f>0+M9+M50+M71+M76+M85</f>
      </c>
    </row>
    <row r="9" spans="1:13" ht="12.75">
      <c r="A9" t="s">
        <v>45</v>
      </c>
      <c r="C9" s="31" t="s">
        <v>731</v>
      </c>
      <c r="E9" s="33" t="s">
        <v>1531</v>
      </c>
      <c r="J9" s="32">
        <f>0</f>
      </c>
      <c s="32">
        <f>0</f>
      </c>
      <c s="32">
        <f>0+L10+L14+L18+L22+L26+L30+L34+L38+L42+L46</f>
      </c>
      <c s="32">
        <f>0+M10+M14+M18+M22+M26+M30+M34+M38+M42+M46</f>
      </c>
    </row>
    <row r="10" spans="1:16" ht="25.5">
      <c r="A10" t="s">
        <v>48</v>
      </c>
      <c s="34" t="s">
        <v>49</v>
      </c>
      <c s="34" t="s">
        <v>383</v>
      </c>
      <c s="35" t="s">
        <v>5</v>
      </c>
      <c s="6" t="s">
        <v>1532</v>
      </c>
      <c s="36" t="s">
        <v>101</v>
      </c>
      <c s="37">
        <v>30</v>
      </c>
      <c s="36">
        <v>0</v>
      </c>
      <c s="36">
        <f>ROUND(G10*H10,6)</f>
      </c>
      <c r="L10" s="38">
        <v>0</v>
      </c>
      <c s="32">
        <f>ROUND(ROUND(L10,2)*ROUND(G10,3),2)</f>
      </c>
      <c s="36" t="s">
        <v>53</v>
      </c>
      <c>
        <f>(M10*21)/100</f>
      </c>
      <c t="s">
        <v>26</v>
      </c>
    </row>
    <row r="11" spans="1:5" ht="12.75">
      <c r="A11" s="35" t="s">
        <v>54</v>
      </c>
      <c r="E11" s="39" t="s">
        <v>5</v>
      </c>
    </row>
    <row r="12" spans="1:5" ht="12.75">
      <c r="A12" s="35" t="s">
        <v>55</v>
      </c>
      <c r="E12" s="40" t="s">
        <v>1533</v>
      </c>
    </row>
    <row r="13" spans="1:5" ht="89.25">
      <c r="A13" t="s">
        <v>57</v>
      </c>
      <c r="E13" s="39" t="s">
        <v>1534</v>
      </c>
    </row>
    <row r="14" spans="1:16" ht="12.75">
      <c r="A14" t="s">
        <v>48</v>
      </c>
      <c s="34" t="s">
        <v>26</v>
      </c>
      <c s="34" t="s">
        <v>637</v>
      </c>
      <c s="35" t="s">
        <v>5</v>
      </c>
      <c s="6" t="s">
        <v>1535</v>
      </c>
      <c s="36" t="s">
        <v>101</v>
      </c>
      <c s="37">
        <v>30</v>
      </c>
      <c s="36">
        <v>0</v>
      </c>
      <c s="36">
        <f>ROUND(G14*H14,6)</f>
      </c>
      <c r="L14" s="38">
        <v>0</v>
      </c>
      <c s="32">
        <f>ROUND(ROUND(L14,2)*ROUND(G14,3),2)</f>
      </c>
      <c s="36" t="s">
        <v>53</v>
      </c>
      <c>
        <f>(M14*21)/100</f>
      </c>
      <c t="s">
        <v>26</v>
      </c>
    </row>
    <row r="15" spans="1:5" ht="12.75">
      <c r="A15" s="35" t="s">
        <v>54</v>
      </c>
      <c r="E15" s="39" t="s">
        <v>5</v>
      </c>
    </row>
    <row r="16" spans="1:5" ht="12.75">
      <c r="A16" s="35" t="s">
        <v>55</v>
      </c>
      <c r="E16" s="40" t="s">
        <v>1533</v>
      </c>
    </row>
    <row r="17" spans="1:5" ht="89.25">
      <c r="A17" t="s">
        <v>57</v>
      </c>
      <c r="E17" s="39" t="s">
        <v>1536</v>
      </c>
    </row>
    <row r="18" spans="1:16" ht="12.75">
      <c r="A18" t="s">
        <v>48</v>
      </c>
      <c s="34" t="s">
        <v>25</v>
      </c>
      <c s="34" t="s">
        <v>1537</v>
      </c>
      <c s="35" t="s">
        <v>5</v>
      </c>
      <c s="6" t="s">
        <v>1538</v>
      </c>
      <c s="36" t="s">
        <v>101</v>
      </c>
      <c s="37">
        <v>150</v>
      </c>
      <c s="36">
        <v>0</v>
      </c>
      <c s="36">
        <f>ROUND(G18*H18,6)</f>
      </c>
      <c r="L18" s="38">
        <v>0</v>
      </c>
      <c s="32">
        <f>ROUND(ROUND(L18,2)*ROUND(G18,3),2)</f>
      </c>
      <c s="36" t="s">
        <v>53</v>
      </c>
      <c>
        <f>(M18*21)/100</f>
      </c>
      <c t="s">
        <v>26</v>
      </c>
    </row>
    <row r="19" spans="1:5" ht="12.75">
      <c r="A19" s="35" t="s">
        <v>54</v>
      </c>
      <c r="E19" s="39" t="s">
        <v>5</v>
      </c>
    </row>
    <row r="20" spans="1:5" ht="12.75">
      <c r="A20" s="35" t="s">
        <v>55</v>
      </c>
      <c r="E20" s="40" t="s">
        <v>1533</v>
      </c>
    </row>
    <row r="21" spans="1:5" ht="89.25">
      <c r="A21" t="s">
        <v>57</v>
      </c>
      <c r="E21" s="39" t="s">
        <v>1539</v>
      </c>
    </row>
    <row r="22" spans="1:16" ht="12.75">
      <c r="A22" t="s">
        <v>48</v>
      </c>
      <c s="34" t="s">
        <v>67</v>
      </c>
      <c s="34" t="s">
        <v>1540</v>
      </c>
      <c s="35" t="s">
        <v>5</v>
      </c>
      <c s="6" t="s">
        <v>1541</v>
      </c>
      <c s="36" t="s">
        <v>101</v>
      </c>
      <c s="37">
        <v>60</v>
      </c>
      <c s="36">
        <v>0</v>
      </c>
      <c s="36">
        <f>ROUND(G22*H22,6)</f>
      </c>
      <c r="L22" s="38">
        <v>0</v>
      </c>
      <c s="32">
        <f>ROUND(ROUND(L22,2)*ROUND(G22,3),2)</f>
      </c>
      <c s="36" t="s">
        <v>53</v>
      </c>
      <c>
        <f>(M22*21)/100</f>
      </c>
      <c t="s">
        <v>26</v>
      </c>
    </row>
    <row r="23" spans="1:5" ht="12.75">
      <c r="A23" s="35" t="s">
        <v>54</v>
      </c>
      <c r="E23" s="39" t="s">
        <v>5</v>
      </c>
    </row>
    <row r="24" spans="1:5" ht="12.75">
      <c r="A24" s="35" t="s">
        <v>55</v>
      </c>
      <c r="E24" s="40" t="s">
        <v>1533</v>
      </c>
    </row>
    <row r="25" spans="1:5" ht="89.25">
      <c r="A25" t="s">
        <v>57</v>
      </c>
      <c r="E25" s="39" t="s">
        <v>1539</v>
      </c>
    </row>
    <row r="26" spans="1:16" ht="12.75">
      <c r="A26" t="s">
        <v>48</v>
      </c>
      <c s="34" t="s">
        <v>71</v>
      </c>
      <c s="34" t="s">
        <v>1542</v>
      </c>
      <c s="35" t="s">
        <v>5</v>
      </c>
      <c s="6" t="s">
        <v>1543</v>
      </c>
      <c s="36" t="s">
        <v>101</v>
      </c>
      <c s="37">
        <v>120</v>
      </c>
      <c s="36">
        <v>0</v>
      </c>
      <c s="36">
        <f>ROUND(G26*H26,6)</f>
      </c>
      <c r="L26" s="38">
        <v>0</v>
      </c>
      <c s="32">
        <f>ROUND(ROUND(L26,2)*ROUND(G26,3),2)</f>
      </c>
      <c s="36" t="s">
        <v>53</v>
      </c>
      <c>
        <f>(M26*21)/100</f>
      </c>
      <c t="s">
        <v>26</v>
      </c>
    </row>
    <row r="27" spans="1:5" ht="12.75">
      <c r="A27" s="35" t="s">
        <v>54</v>
      </c>
      <c r="E27" s="39" t="s">
        <v>5</v>
      </c>
    </row>
    <row r="28" spans="1:5" ht="12.75">
      <c r="A28" s="35" t="s">
        <v>55</v>
      </c>
      <c r="E28" s="40" t="s">
        <v>1533</v>
      </c>
    </row>
    <row r="29" spans="1:5" ht="51">
      <c r="A29" t="s">
        <v>57</v>
      </c>
      <c r="E29" s="39" t="s">
        <v>1544</v>
      </c>
    </row>
    <row r="30" spans="1:16" ht="12.75">
      <c r="A30" t="s">
        <v>48</v>
      </c>
      <c s="34" t="s">
        <v>75</v>
      </c>
      <c s="34" t="s">
        <v>1095</v>
      </c>
      <c s="35" t="s">
        <v>5</v>
      </c>
      <c s="6" t="s">
        <v>1545</v>
      </c>
      <c s="36" t="s">
        <v>101</v>
      </c>
      <c s="37">
        <v>120</v>
      </c>
      <c s="36">
        <v>0</v>
      </c>
      <c s="36">
        <f>ROUND(G30*H30,6)</f>
      </c>
      <c r="L30" s="38">
        <v>0</v>
      </c>
      <c s="32">
        <f>ROUND(ROUND(L30,2)*ROUND(G30,3),2)</f>
      </c>
      <c s="36" t="s">
        <v>53</v>
      </c>
      <c>
        <f>(M30*21)/100</f>
      </c>
      <c t="s">
        <v>26</v>
      </c>
    </row>
    <row r="31" spans="1:5" ht="12.75">
      <c r="A31" s="35" t="s">
        <v>54</v>
      </c>
      <c r="E31" s="39" t="s">
        <v>5</v>
      </c>
    </row>
    <row r="32" spans="1:5" ht="12.75">
      <c r="A32" s="35" t="s">
        <v>55</v>
      </c>
      <c r="E32" s="40" t="s">
        <v>1533</v>
      </c>
    </row>
    <row r="33" spans="1:5" ht="51">
      <c r="A33" t="s">
        <v>57</v>
      </c>
      <c r="E33" s="39" t="s">
        <v>1544</v>
      </c>
    </row>
    <row r="34" spans="1:16" ht="25.5">
      <c r="A34" t="s">
        <v>48</v>
      </c>
      <c s="34" t="s">
        <v>46</v>
      </c>
      <c s="34" t="s">
        <v>1546</v>
      </c>
      <c s="35" t="s">
        <v>5</v>
      </c>
      <c s="6" t="s">
        <v>1547</v>
      </c>
      <c s="36" t="s">
        <v>52</v>
      </c>
      <c s="37">
        <v>14</v>
      </c>
      <c s="36">
        <v>0</v>
      </c>
      <c s="36">
        <f>ROUND(G34*H34,6)</f>
      </c>
      <c r="L34" s="38">
        <v>0</v>
      </c>
      <c s="32">
        <f>ROUND(ROUND(L34,2)*ROUND(G34,3),2)</f>
      </c>
      <c s="36" t="s">
        <v>53</v>
      </c>
      <c>
        <f>(M34*21)/100</f>
      </c>
      <c t="s">
        <v>26</v>
      </c>
    </row>
    <row r="35" spans="1:5" ht="12.75">
      <c r="A35" s="35" t="s">
        <v>54</v>
      </c>
      <c r="E35" s="39" t="s">
        <v>5</v>
      </c>
    </row>
    <row r="36" spans="1:5" ht="12.75">
      <c r="A36" s="35" t="s">
        <v>55</v>
      </c>
      <c r="E36" s="40" t="s">
        <v>1533</v>
      </c>
    </row>
    <row r="37" spans="1:5" ht="63.75">
      <c r="A37" t="s">
        <v>57</v>
      </c>
      <c r="E37" s="39" t="s">
        <v>1548</v>
      </c>
    </row>
    <row r="38" spans="1:16" ht="25.5">
      <c r="A38" t="s">
        <v>48</v>
      </c>
      <c s="34" t="s">
        <v>82</v>
      </c>
      <c s="34" t="s">
        <v>641</v>
      </c>
      <c s="35" t="s">
        <v>5</v>
      </c>
      <c s="6" t="s">
        <v>1549</v>
      </c>
      <c s="36" t="s">
        <v>52</v>
      </c>
      <c s="37">
        <v>4</v>
      </c>
      <c s="36">
        <v>0</v>
      </c>
      <c s="36">
        <f>ROUND(G38*H38,6)</f>
      </c>
      <c r="L38" s="38">
        <v>0</v>
      </c>
      <c s="32">
        <f>ROUND(ROUND(L38,2)*ROUND(G38,3),2)</f>
      </c>
      <c s="36" t="s">
        <v>53</v>
      </c>
      <c>
        <f>(M38*21)/100</f>
      </c>
      <c t="s">
        <v>26</v>
      </c>
    </row>
    <row r="39" spans="1:5" ht="12.75">
      <c r="A39" s="35" t="s">
        <v>54</v>
      </c>
      <c r="E39" s="39" t="s">
        <v>5</v>
      </c>
    </row>
    <row r="40" spans="1:5" ht="12.75">
      <c r="A40" s="35" t="s">
        <v>55</v>
      </c>
      <c r="E40" s="40" t="s">
        <v>1533</v>
      </c>
    </row>
    <row r="41" spans="1:5" ht="153">
      <c r="A41" t="s">
        <v>57</v>
      </c>
      <c r="E41" s="39" t="s">
        <v>1550</v>
      </c>
    </row>
    <row r="42" spans="1:16" ht="25.5">
      <c r="A42" t="s">
        <v>48</v>
      </c>
      <c s="34" t="s">
        <v>86</v>
      </c>
      <c s="34" t="s">
        <v>644</v>
      </c>
      <c s="35" t="s">
        <v>5</v>
      </c>
      <c s="6" t="s">
        <v>1551</v>
      </c>
      <c s="36" t="s">
        <v>52</v>
      </c>
      <c s="37">
        <v>16</v>
      </c>
      <c s="36">
        <v>0</v>
      </c>
      <c s="36">
        <f>ROUND(G42*H42,6)</f>
      </c>
      <c r="L42" s="38">
        <v>0</v>
      </c>
      <c s="32">
        <f>ROUND(ROUND(L42,2)*ROUND(G42,3),2)</f>
      </c>
      <c s="36" t="s">
        <v>53</v>
      </c>
      <c>
        <f>(M42*21)/100</f>
      </c>
      <c t="s">
        <v>26</v>
      </c>
    </row>
    <row r="43" spans="1:5" ht="12.75">
      <c r="A43" s="35" t="s">
        <v>54</v>
      </c>
      <c r="E43" s="39" t="s">
        <v>5</v>
      </c>
    </row>
    <row r="44" spans="1:5" ht="12.75">
      <c r="A44" s="35" t="s">
        <v>55</v>
      </c>
      <c r="E44" s="40" t="s">
        <v>1533</v>
      </c>
    </row>
    <row r="45" spans="1:5" ht="102">
      <c r="A45" t="s">
        <v>57</v>
      </c>
      <c r="E45" s="39" t="s">
        <v>1552</v>
      </c>
    </row>
    <row r="46" spans="1:16" ht="25.5">
      <c r="A46" t="s">
        <v>48</v>
      </c>
      <c s="34" t="s">
        <v>90</v>
      </c>
      <c s="34" t="s">
        <v>1553</v>
      </c>
      <c s="35" t="s">
        <v>5</v>
      </c>
      <c s="6" t="s">
        <v>1554</v>
      </c>
      <c s="36" t="s">
        <v>52</v>
      </c>
      <c s="37">
        <v>6</v>
      </c>
      <c s="36">
        <v>0</v>
      </c>
      <c s="36">
        <f>ROUND(G46*H46,6)</f>
      </c>
      <c r="L46" s="38">
        <v>0</v>
      </c>
      <c s="32">
        <f>ROUND(ROUND(L46,2)*ROUND(G46,3),2)</f>
      </c>
      <c s="36" t="s">
        <v>53</v>
      </c>
      <c>
        <f>(M46*21)/100</f>
      </c>
      <c t="s">
        <v>26</v>
      </c>
    </row>
    <row r="47" spans="1:5" ht="12.75">
      <c r="A47" s="35" t="s">
        <v>54</v>
      </c>
      <c r="E47" s="39" t="s">
        <v>5</v>
      </c>
    </row>
    <row r="48" spans="1:5" ht="12.75">
      <c r="A48" s="35" t="s">
        <v>55</v>
      </c>
      <c r="E48" s="40" t="s">
        <v>1533</v>
      </c>
    </row>
    <row r="49" spans="1:5" ht="102">
      <c r="A49" t="s">
        <v>57</v>
      </c>
      <c r="E49" s="39" t="s">
        <v>1555</v>
      </c>
    </row>
    <row r="50" spans="1:13" ht="12.75">
      <c r="A50" t="s">
        <v>45</v>
      </c>
      <c r="C50" s="31" t="s">
        <v>661</v>
      </c>
      <c r="E50" s="33" t="s">
        <v>1104</v>
      </c>
      <c r="J50" s="32">
        <f>0</f>
      </c>
      <c s="32">
        <f>0</f>
      </c>
      <c s="32">
        <f>0+L51+L55+L59+L63+L67</f>
      </c>
      <c s="32">
        <f>0+M51+M55+M59+M63+M67</f>
      </c>
    </row>
    <row r="51" spans="1:16" ht="25.5">
      <c r="A51" t="s">
        <v>48</v>
      </c>
      <c s="34" t="s">
        <v>94</v>
      </c>
      <c s="34" t="s">
        <v>218</v>
      </c>
      <c s="35" t="s">
        <v>5</v>
      </c>
      <c s="6" t="s">
        <v>1556</v>
      </c>
      <c s="36" t="s">
        <v>52</v>
      </c>
      <c s="37">
        <v>1</v>
      </c>
      <c s="36">
        <v>0</v>
      </c>
      <c s="36">
        <f>ROUND(G51*H51,6)</f>
      </c>
      <c r="L51" s="38">
        <v>0</v>
      </c>
      <c s="32">
        <f>ROUND(ROUND(L51,2)*ROUND(G51,3),2)</f>
      </c>
      <c s="36" t="s">
        <v>53</v>
      </c>
      <c>
        <f>(M51*21)/100</f>
      </c>
      <c t="s">
        <v>26</v>
      </c>
    </row>
    <row r="52" spans="1:5" ht="12.75">
      <c r="A52" s="35" t="s">
        <v>54</v>
      </c>
      <c r="E52" s="39" t="s">
        <v>5</v>
      </c>
    </row>
    <row r="53" spans="1:5" ht="12.75">
      <c r="A53" s="35" t="s">
        <v>55</v>
      </c>
      <c r="E53" s="40" t="s">
        <v>1533</v>
      </c>
    </row>
    <row r="54" spans="1:5" ht="127.5">
      <c r="A54" t="s">
        <v>57</v>
      </c>
      <c r="E54" s="39" t="s">
        <v>1557</v>
      </c>
    </row>
    <row r="55" spans="1:16" ht="38.25">
      <c r="A55" t="s">
        <v>48</v>
      </c>
      <c s="34" t="s">
        <v>98</v>
      </c>
      <c s="34" t="s">
        <v>222</v>
      </c>
      <c s="35" t="s">
        <v>5</v>
      </c>
      <c s="6" t="s">
        <v>1558</v>
      </c>
      <c s="36" t="s">
        <v>52</v>
      </c>
      <c s="37">
        <v>1</v>
      </c>
      <c s="36">
        <v>0</v>
      </c>
      <c s="36">
        <f>ROUND(G55*H55,6)</f>
      </c>
      <c r="L55" s="38">
        <v>0</v>
      </c>
      <c s="32">
        <f>ROUND(ROUND(L55,2)*ROUND(G55,3),2)</f>
      </c>
      <c s="36" t="s">
        <v>53</v>
      </c>
      <c>
        <f>(M55*21)/100</f>
      </c>
      <c t="s">
        <v>26</v>
      </c>
    </row>
    <row r="56" spans="1:5" ht="12.75">
      <c r="A56" s="35" t="s">
        <v>54</v>
      </c>
      <c r="E56" s="39" t="s">
        <v>5</v>
      </c>
    </row>
    <row r="57" spans="1:5" ht="12.75">
      <c r="A57" s="35" t="s">
        <v>55</v>
      </c>
      <c r="E57" s="40" t="s">
        <v>1533</v>
      </c>
    </row>
    <row r="58" spans="1:5" ht="127.5">
      <c r="A58" t="s">
        <v>57</v>
      </c>
      <c r="E58" s="39" t="s">
        <v>1559</v>
      </c>
    </row>
    <row r="59" spans="1:16" ht="25.5">
      <c r="A59" t="s">
        <v>48</v>
      </c>
      <c s="34" t="s">
        <v>103</v>
      </c>
      <c s="34" t="s">
        <v>225</v>
      </c>
      <c s="35" t="s">
        <v>5</v>
      </c>
      <c s="6" t="s">
        <v>1560</v>
      </c>
      <c s="36" t="s">
        <v>52</v>
      </c>
      <c s="37">
        <v>1</v>
      </c>
      <c s="36">
        <v>0</v>
      </c>
      <c s="36">
        <f>ROUND(G59*H59,6)</f>
      </c>
      <c r="L59" s="38">
        <v>0</v>
      </c>
      <c s="32">
        <f>ROUND(ROUND(L59,2)*ROUND(G59,3),2)</f>
      </c>
      <c s="36" t="s">
        <v>53</v>
      </c>
      <c>
        <f>(M59*21)/100</f>
      </c>
      <c t="s">
        <v>26</v>
      </c>
    </row>
    <row r="60" spans="1:5" ht="12.75">
      <c r="A60" s="35" t="s">
        <v>54</v>
      </c>
      <c r="E60" s="39" t="s">
        <v>5</v>
      </c>
    </row>
    <row r="61" spans="1:5" ht="12.75">
      <c r="A61" s="35" t="s">
        <v>55</v>
      </c>
      <c r="E61" s="40" t="s">
        <v>1533</v>
      </c>
    </row>
    <row r="62" spans="1:5" ht="89.25">
      <c r="A62" t="s">
        <v>57</v>
      </c>
      <c r="E62" s="39" t="s">
        <v>1561</v>
      </c>
    </row>
    <row r="63" spans="1:16" ht="12.75">
      <c r="A63" t="s">
        <v>48</v>
      </c>
      <c s="34" t="s">
        <v>106</v>
      </c>
      <c s="34" t="s">
        <v>247</v>
      </c>
      <c s="35" t="s">
        <v>5</v>
      </c>
      <c s="6" t="s">
        <v>1562</v>
      </c>
      <c s="36" t="s">
        <v>249</v>
      </c>
      <c s="37">
        <v>12</v>
      </c>
      <c s="36">
        <v>0</v>
      </c>
      <c s="36">
        <f>ROUND(G63*H63,6)</f>
      </c>
      <c r="L63" s="38">
        <v>0</v>
      </c>
      <c s="32">
        <f>ROUND(ROUND(L63,2)*ROUND(G63,3),2)</f>
      </c>
      <c s="36" t="s">
        <v>53</v>
      </c>
      <c>
        <f>(M63*21)/100</f>
      </c>
      <c t="s">
        <v>26</v>
      </c>
    </row>
    <row r="64" spans="1:5" ht="12.75">
      <c r="A64" s="35" t="s">
        <v>54</v>
      </c>
      <c r="E64" s="39" t="s">
        <v>5</v>
      </c>
    </row>
    <row r="65" spans="1:5" ht="12.75">
      <c r="A65" s="35" t="s">
        <v>55</v>
      </c>
      <c r="E65" s="40" t="s">
        <v>1533</v>
      </c>
    </row>
    <row r="66" spans="1:5" ht="89.25">
      <c r="A66" t="s">
        <v>57</v>
      </c>
      <c r="E66" s="39" t="s">
        <v>1563</v>
      </c>
    </row>
    <row r="67" spans="1:16" ht="12.75">
      <c r="A67" t="s">
        <v>48</v>
      </c>
      <c s="34" t="s">
        <v>109</v>
      </c>
      <c s="34" t="s">
        <v>260</v>
      </c>
      <c s="35" t="s">
        <v>5</v>
      </c>
      <c s="6" t="s">
        <v>1564</v>
      </c>
      <c s="36" t="s">
        <v>249</v>
      </c>
      <c s="37">
        <v>8</v>
      </c>
      <c s="36">
        <v>0</v>
      </c>
      <c s="36">
        <f>ROUND(G67*H67,6)</f>
      </c>
      <c r="L67" s="38">
        <v>0</v>
      </c>
      <c s="32">
        <f>ROUND(ROUND(L67,2)*ROUND(G67,3),2)</f>
      </c>
      <c s="36" t="s">
        <v>53</v>
      </c>
      <c>
        <f>(M67*21)/100</f>
      </c>
      <c t="s">
        <v>26</v>
      </c>
    </row>
    <row r="68" spans="1:5" ht="12.75">
      <c r="A68" s="35" t="s">
        <v>54</v>
      </c>
      <c r="E68" s="39" t="s">
        <v>5</v>
      </c>
    </row>
    <row r="69" spans="1:5" ht="12.75">
      <c r="A69" s="35" t="s">
        <v>55</v>
      </c>
      <c r="E69" s="40" t="s">
        <v>1533</v>
      </c>
    </row>
    <row r="70" spans="1:5" ht="89.25">
      <c r="A70" t="s">
        <v>57</v>
      </c>
      <c r="E70" s="39" t="s">
        <v>1565</v>
      </c>
    </row>
    <row r="71" spans="1:13" ht="12.75">
      <c r="A71" t="s">
        <v>45</v>
      </c>
      <c r="C71" s="31" t="s">
        <v>1566</v>
      </c>
      <c r="E71" s="33" t="s">
        <v>1567</v>
      </c>
      <c r="J71" s="32">
        <f>0</f>
      </c>
      <c s="32">
        <f>0</f>
      </c>
      <c s="32">
        <f>0+L72</f>
      </c>
      <c s="32">
        <f>0+M72</f>
      </c>
    </row>
    <row r="72" spans="1:16" ht="12.75">
      <c r="A72" t="s">
        <v>48</v>
      </c>
      <c s="34" t="s">
        <v>112</v>
      </c>
      <c s="34" t="s">
        <v>1568</v>
      </c>
      <c s="35" t="s">
        <v>5</v>
      </c>
      <c s="6" t="s">
        <v>1569</v>
      </c>
      <c s="36" t="s">
        <v>52</v>
      </c>
      <c s="37">
        <v>1</v>
      </c>
      <c s="36">
        <v>0</v>
      </c>
      <c s="36">
        <f>ROUND(G72*H72,6)</f>
      </c>
      <c r="L72" s="38">
        <v>0</v>
      </c>
      <c s="32">
        <f>ROUND(ROUND(L72,2)*ROUND(G72,3),2)</f>
      </c>
      <c s="36" t="s">
        <v>53</v>
      </c>
      <c>
        <f>(M72*21)/100</f>
      </c>
      <c t="s">
        <v>26</v>
      </c>
    </row>
    <row r="73" spans="1:5" ht="12.75">
      <c r="A73" s="35" t="s">
        <v>54</v>
      </c>
      <c r="E73" s="39" t="s">
        <v>5</v>
      </c>
    </row>
    <row r="74" spans="1:5" ht="12.75">
      <c r="A74" s="35" t="s">
        <v>55</v>
      </c>
      <c r="E74" s="40" t="s">
        <v>1533</v>
      </c>
    </row>
    <row r="75" spans="1:5" ht="89.25">
      <c r="A75" t="s">
        <v>57</v>
      </c>
      <c r="E75" s="39" t="s">
        <v>1570</v>
      </c>
    </row>
    <row r="76" spans="1:13" ht="12.75">
      <c r="A76" t="s">
        <v>45</v>
      </c>
      <c r="C76" s="31" t="s">
        <v>825</v>
      </c>
      <c r="E76" s="33" t="s">
        <v>1130</v>
      </c>
      <c r="J76" s="32">
        <f>0</f>
      </c>
      <c s="32">
        <f>0</f>
      </c>
      <c s="32">
        <f>0+L77+L81</f>
      </c>
      <c s="32">
        <f>0+M77+M81</f>
      </c>
    </row>
    <row r="77" spans="1:16" ht="12.75">
      <c r="A77" t="s">
        <v>48</v>
      </c>
      <c s="34" t="s">
        <v>115</v>
      </c>
      <c s="34" t="s">
        <v>1571</v>
      </c>
      <c s="35" t="s">
        <v>5</v>
      </c>
      <c s="6" t="s">
        <v>1572</v>
      </c>
      <c s="36" t="s">
        <v>52</v>
      </c>
      <c s="37">
        <v>1</v>
      </c>
      <c s="36">
        <v>0</v>
      </c>
      <c s="36">
        <f>ROUND(G77*H77,6)</f>
      </c>
      <c r="L77" s="38">
        <v>0</v>
      </c>
      <c s="32">
        <f>ROUND(ROUND(L77,2)*ROUND(G77,3),2)</f>
      </c>
      <c s="36" t="s">
        <v>53</v>
      </c>
      <c>
        <f>(M77*21)/100</f>
      </c>
      <c t="s">
        <v>26</v>
      </c>
    </row>
    <row r="78" spans="1:5" ht="12.75">
      <c r="A78" s="35" t="s">
        <v>54</v>
      </c>
      <c r="E78" s="39" t="s">
        <v>5</v>
      </c>
    </row>
    <row r="79" spans="1:5" ht="12.75">
      <c r="A79" s="35" t="s">
        <v>55</v>
      </c>
      <c r="E79" s="40" t="s">
        <v>1533</v>
      </c>
    </row>
    <row r="80" spans="1:5" ht="114.75">
      <c r="A80" t="s">
        <v>57</v>
      </c>
      <c r="E80" s="39" t="s">
        <v>1573</v>
      </c>
    </row>
    <row r="81" spans="1:16" ht="12.75">
      <c r="A81" t="s">
        <v>48</v>
      </c>
      <c s="34" t="s">
        <v>119</v>
      </c>
      <c s="34" t="s">
        <v>829</v>
      </c>
      <c s="35" t="s">
        <v>5</v>
      </c>
      <c s="6" t="s">
        <v>830</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1533</v>
      </c>
    </row>
    <row r="84" spans="1:5" ht="140.25">
      <c r="A84" t="s">
        <v>57</v>
      </c>
      <c r="E84" s="39" t="s">
        <v>1574</v>
      </c>
    </row>
    <row r="85" spans="1:13" ht="12.75">
      <c r="A85" t="s">
        <v>45</v>
      </c>
      <c r="C85" s="31" t="s">
        <v>799</v>
      </c>
      <c r="E85" s="33" t="s">
        <v>1575</v>
      </c>
      <c r="J85" s="32">
        <f>0</f>
      </c>
      <c s="32">
        <f>0</f>
      </c>
      <c s="32">
        <f>0+L86+L90+L94+L98+L102+L106+L110+L114</f>
      </c>
      <c s="32">
        <f>0+M86+M90+M94+M98+M102+M106+M110+M114</f>
      </c>
    </row>
    <row r="86" spans="1:16" ht="12.75">
      <c r="A86" t="s">
        <v>48</v>
      </c>
      <c s="34" t="s">
        <v>123</v>
      </c>
      <c s="34" t="s">
        <v>1576</v>
      </c>
      <c s="35" t="s">
        <v>5</v>
      </c>
      <c s="6" t="s">
        <v>1577</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1533</v>
      </c>
    </row>
    <row r="89" spans="1:5" ht="191.25">
      <c r="A89" t="s">
        <v>57</v>
      </c>
      <c r="E89" s="39" t="s">
        <v>1578</v>
      </c>
    </row>
    <row r="90" spans="1:16" ht="12.75">
      <c r="A90" t="s">
        <v>48</v>
      </c>
      <c s="34" t="s">
        <v>126</v>
      </c>
      <c s="34" t="s">
        <v>1579</v>
      </c>
      <c s="35" t="s">
        <v>5</v>
      </c>
      <c s="6" t="s">
        <v>1580</v>
      </c>
      <c s="36" t="s">
        <v>52</v>
      </c>
      <c s="37">
        <v>6</v>
      </c>
      <c s="36">
        <v>0</v>
      </c>
      <c s="36">
        <f>ROUND(G90*H90,6)</f>
      </c>
      <c r="L90" s="38">
        <v>0</v>
      </c>
      <c s="32">
        <f>ROUND(ROUND(L90,2)*ROUND(G90,3),2)</f>
      </c>
      <c s="36" t="s">
        <v>53</v>
      </c>
      <c>
        <f>(M90*21)/100</f>
      </c>
      <c t="s">
        <v>26</v>
      </c>
    </row>
    <row r="91" spans="1:5" ht="12.75">
      <c r="A91" s="35" t="s">
        <v>54</v>
      </c>
      <c r="E91" s="39" t="s">
        <v>5</v>
      </c>
    </row>
    <row r="92" spans="1:5" ht="12.75">
      <c r="A92" s="35" t="s">
        <v>55</v>
      </c>
      <c r="E92" s="40" t="s">
        <v>1533</v>
      </c>
    </row>
    <row r="93" spans="1:5" ht="153">
      <c r="A93" t="s">
        <v>57</v>
      </c>
      <c r="E93" s="39" t="s">
        <v>1581</v>
      </c>
    </row>
    <row r="94" spans="1:16" ht="12.75">
      <c r="A94" t="s">
        <v>48</v>
      </c>
      <c s="34" t="s">
        <v>131</v>
      </c>
      <c s="34" t="s">
        <v>1582</v>
      </c>
      <c s="35" t="s">
        <v>5</v>
      </c>
      <c s="6" t="s">
        <v>1583</v>
      </c>
      <c s="36" t="s">
        <v>52</v>
      </c>
      <c s="37">
        <v>3</v>
      </c>
      <c s="36">
        <v>0</v>
      </c>
      <c s="36">
        <f>ROUND(G94*H94,6)</f>
      </c>
      <c r="L94" s="38">
        <v>0</v>
      </c>
      <c s="32">
        <f>ROUND(ROUND(L94,2)*ROUND(G94,3),2)</f>
      </c>
      <c s="36" t="s">
        <v>53</v>
      </c>
      <c>
        <f>(M94*21)/100</f>
      </c>
      <c t="s">
        <v>26</v>
      </c>
    </row>
    <row r="95" spans="1:5" ht="12.75">
      <c r="A95" s="35" t="s">
        <v>54</v>
      </c>
      <c r="E95" s="39" t="s">
        <v>5</v>
      </c>
    </row>
    <row r="96" spans="1:5" ht="12.75">
      <c r="A96" s="35" t="s">
        <v>55</v>
      </c>
      <c r="E96" s="40" t="s">
        <v>1533</v>
      </c>
    </row>
    <row r="97" spans="1:5" ht="153">
      <c r="A97" t="s">
        <v>57</v>
      </c>
      <c r="E97" s="39" t="s">
        <v>1584</v>
      </c>
    </row>
    <row r="98" spans="1:16" ht="12.75">
      <c r="A98" t="s">
        <v>48</v>
      </c>
      <c s="34" t="s">
        <v>135</v>
      </c>
      <c s="34" t="s">
        <v>1585</v>
      </c>
      <c s="35" t="s">
        <v>5</v>
      </c>
      <c s="6" t="s">
        <v>1586</v>
      </c>
      <c s="36" t="s">
        <v>52</v>
      </c>
      <c s="37">
        <v>2</v>
      </c>
      <c s="36">
        <v>0</v>
      </c>
      <c s="36">
        <f>ROUND(G98*H98,6)</f>
      </c>
      <c r="L98" s="38">
        <v>0</v>
      </c>
      <c s="32">
        <f>ROUND(ROUND(L98,2)*ROUND(G98,3),2)</f>
      </c>
      <c s="36" t="s">
        <v>53</v>
      </c>
      <c>
        <f>(M98*21)/100</f>
      </c>
      <c t="s">
        <v>26</v>
      </c>
    </row>
    <row r="99" spans="1:5" ht="12.75">
      <c r="A99" s="35" t="s">
        <v>54</v>
      </c>
      <c r="E99" s="39" t="s">
        <v>5</v>
      </c>
    </row>
    <row r="100" spans="1:5" ht="12.75">
      <c r="A100" s="35" t="s">
        <v>55</v>
      </c>
      <c r="E100" s="40" t="s">
        <v>1533</v>
      </c>
    </row>
    <row r="101" spans="1:5" ht="89.25">
      <c r="A101" t="s">
        <v>57</v>
      </c>
      <c r="E101" s="39" t="s">
        <v>1587</v>
      </c>
    </row>
    <row r="102" spans="1:16" ht="12.75">
      <c r="A102" t="s">
        <v>48</v>
      </c>
      <c s="34" t="s">
        <v>139</v>
      </c>
      <c s="34" t="s">
        <v>1588</v>
      </c>
      <c s="35" t="s">
        <v>5</v>
      </c>
      <c s="6" t="s">
        <v>1589</v>
      </c>
      <c s="36" t="s">
        <v>249</v>
      </c>
      <c s="37">
        <v>8</v>
      </c>
      <c s="36">
        <v>0</v>
      </c>
      <c s="36">
        <f>ROUND(G102*H102,6)</f>
      </c>
      <c r="L102" s="38">
        <v>0</v>
      </c>
      <c s="32">
        <f>ROUND(ROUND(L102,2)*ROUND(G102,3),2)</f>
      </c>
      <c s="36" t="s">
        <v>53</v>
      </c>
      <c>
        <f>(M102*21)/100</f>
      </c>
      <c t="s">
        <v>26</v>
      </c>
    </row>
    <row r="103" spans="1:5" ht="12.75">
      <c r="A103" s="35" t="s">
        <v>54</v>
      </c>
      <c r="E103" s="39" t="s">
        <v>5</v>
      </c>
    </row>
    <row r="104" spans="1:5" ht="12.75">
      <c r="A104" s="35" t="s">
        <v>55</v>
      </c>
      <c r="E104" s="40" t="s">
        <v>1533</v>
      </c>
    </row>
    <row r="105" spans="1:5" ht="102">
      <c r="A105" t="s">
        <v>57</v>
      </c>
      <c r="E105" s="39" t="s">
        <v>1590</v>
      </c>
    </row>
    <row r="106" spans="1:16" ht="25.5">
      <c r="A106" t="s">
        <v>48</v>
      </c>
      <c s="34" t="s">
        <v>143</v>
      </c>
      <c s="34" t="s">
        <v>1591</v>
      </c>
      <c s="35" t="s">
        <v>5</v>
      </c>
      <c s="6" t="s">
        <v>1592</v>
      </c>
      <c s="36" t="s">
        <v>52</v>
      </c>
      <c s="37">
        <v>1</v>
      </c>
      <c s="36">
        <v>0</v>
      </c>
      <c s="36">
        <f>ROUND(G106*H106,6)</f>
      </c>
      <c r="L106" s="38">
        <v>0</v>
      </c>
      <c s="32">
        <f>ROUND(ROUND(L106,2)*ROUND(G106,3),2)</f>
      </c>
      <c s="36" t="s">
        <v>53</v>
      </c>
      <c>
        <f>(M106*21)/100</f>
      </c>
      <c t="s">
        <v>26</v>
      </c>
    </row>
    <row r="107" spans="1:5" ht="12.75">
      <c r="A107" s="35" t="s">
        <v>54</v>
      </c>
      <c r="E107" s="39" t="s">
        <v>5</v>
      </c>
    </row>
    <row r="108" spans="1:5" ht="12.75">
      <c r="A108" s="35" t="s">
        <v>55</v>
      </c>
      <c r="E108" s="40" t="s">
        <v>1533</v>
      </c>
    </row>
    <row r="109" spans="1:5" ht="204">
      <c r="A109" t="s">
        <v>57</v>
      </c>
      <c r="E109" s="39" t="s">
        <v>1593</v>
      </c>
    </row>
    <row r="110" spans="1:16" ht="25.5">
      <c r="A110" t="s">
        <v>48</v>
      </c>
      <c s="34" t="s">
        <v>147</v>
      </c>
      <c s="34" t="s">
        <v>1594</v>
      </c>
      <c s="35" t="s">
        <v>5</v>
      </c>
      <c s="6" t="s">
        <v>1592</v>
      </c>
      <c s="36" t="s">
        <v>52</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1533</v>
      </c>
    </row>
    <row r="113" spans="1:5" ht="140.25">
      <c r="A113" t="s">
        <v>57</v>
      </c>
      <c r="E113" s="39" t="s">
        <v>1595</v>
      </c>
    </row>
    <row r="114" spans="1:16" ht="12.75">
      <c r="A114" t="s">
        <v>48</v>
      </c>
      <c s="34" t="s">
        <v>151</v>
      </c>
      <c s="34" t="s">
        <v>1596</v>
      </c>
      <c s="35" t="s">
        <v>5</v>
      </c>
      <c s="6" t="s">
        <v>1597</v>
      </c>
      <c s="36" t="s">
        <v>52</v>
      </c>
      <c s="37">
        <v>1</v>
      </c>
      <c s="36">
        <v>0</v>
      </c>
      <c s="36">
        <f>ROUND(G114*H114,6)</f>
      </c>
      <c r="L114" s="38">
        <v>0</v>
      </c>
      <c s="32">
        <f>ROUND(ROUND(L114,2)*ROUND(G114,3),2)</f>
      </c>
      <c s="36" t="s">
        <v>53</v>
      </c>
      <c>
        <f>(M114*21)/100</f>
      </c>
      <c t="s">
        <v>26</v>
      </c>
    </row>
    <row r="115" spans="1:5" ht="12.75">
      <c r="A115" s="35" t="s">
        <v>54</v>
      </c>
      <c r="E115" s="39" t="s">
        <v>5</v>
      </c>
    </row>
    <row r="116" spans="1:5" ht="12.75">
      <c r="A116" s="35" t="s">
        <v>55</v>
      </c>
      <c r="E116" s="40" t="s">
        <v>1533</v>
      </c>
    </row>
    <row r="117" spans="1:5" ht="216.75">
      <c r="A117" t="s">
        <v>57</v>
      </c>
      <c r="E117" s="39" t="s">
        <v>1598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COUNTIFS(L8:L133,"=0",A8:A133,"P")+COUNTIFS(L8:L133,"",A8:A133,"P")+SUM(Q8:Q133)</f>
      </c>
    </row>
    <row r="8" spans="1:13" ht="12.75">
      <c r="A8" t="s">
        <v>43</v>
      </c>
      <c r="C8" s="28" t="s">
        <v>1601</v>
      </c>
      <c r="E8" s="30" t="s">
        <v>1600</v>
      </c>
      <c r="J8" s="29">
        <f>0+J9+J14+J19+J28</f>
      </c>
      <c s="29">
        <f>0+K9+K14+K19+K28</f>
      </c>
      <c s="29">
        <f>0+L9+L14+L19+L28</f>
      </c>
      <c s="29">
        <f>0+M9+M14+M19+M28</f>
      </c>
    </row>
    <row r="9" spans="1:13" ht="12.75">
      <c r="A9" t="s">
        <v>45</v>
      </c>
      <c r="C9" s="31" t="s">
        <v>731</v>
      </c>
      <c r="E9" s="33" t="s">
        <v>1531</v>
      </c>
      <c r="J9" s="32">
        <f>0</f>
      </c>
      <c s="32">
        <f>0</f>
      </c>
      <c s="32">
        <f>0+L10</f>
      </c>
      <c s="32">
        <f>0+M10</f>
      </c>
    </row>
    <row r="10" spans="1:16" ht="12.75">
      <c r="A10" t="s">
        <v>48</v>
      </c>
      <c s="34" t="s">
        <v>49</v>
      </c>
      <c s="34" t="s">
        <v>1095</v>
      </c>
      <c s="35" t="s">
        <v>5</v>
      </c>
      <c s="6" t="s">
        <v>1545</v>
      </c>
      <c s="36" t="s">
        <v>101</v>
      </c>
      <c s="37">
        <v>30</v>
      </c>
      <c s="36">
        <v>0</v>
      </c>
      <c s="36">
        <f>ROUND(G10*H10,6)</f>
      </c>
      <c r="L10" s="38">
        <v>0</v>
      </c>
      <c s="32">
        <f>ROUND(ROUND(L10,2)*ROUND(G10,3),2)</f>
      </c>
      <c s="36" t="s">
        <v>53</v>
      </c>
      <c>
        <f>(M10*21)/100</f>
      </c>
      <c t="s">
        <v>26</v>
      </c>
    </row>
    <row r="11" spans="1:5" ht="12.75">
      <c r="A11" s="35" t="s">
        <v>54</v>
      </c>
      <c r="E11" s="39" t="s">
        <v>5</v>
      </c>
    </row>
    <row r="12" spans="1:5" ht="12.75">
      <c r="A12" s="35" t="s">
        <v>55</v>
      </c>
      <c r="E12" s="40" t="s">
        <v>1533</v>
      </c>
    </row>
    <row r="13" spans="1:5" ht="51">
      <c r="A13" t="s">
        <v>57</v>
      </c>
      <c r="E13" s="39" t="s">
        <v>1544</v>
      </c>
    </row>
    <row r="14" spans="1:13" ht="12.75">
      <c r="A14" t="s">
        <v>45</v>
      </c>
      <c r="C14" s="31" t="s">
        <v>661</v>
      </c>
      <c r="E14" s="33" t="s">
        <v>1104</v>
      </c>
      <c r="J14" s="32">
        <f>0</f>
      </c>
      <c s="32">
        <f>0</f>
      </c>
      <c s="32">
        <f>0+L15</f>
      </c>
      <c s="32">
        <f>0+M15</f>
      </c>
    </row>
    <row r="15" spans="1:16" ht="12.75">
      <c r="A15" t="s">
        <v>48</v>
      </c>
      <c s="34" t="s">
        <v>26</v>
      </c>
      <c s="34" t="s">
        <v>260</v>
      </c>
      <c s="35" t="s">
        <v>5</v>
      </c>
      <c s="6" t="s">
        <v>1564</v>
      </c>
      <c s="36" t="s">
        <v>249</v>
      </c>
      <c s="37">
        <v>8</v>
      </c>
      <c s="36">
        <v>0</v>
      </c>
      <c s="36">
        <f>ROUND(G15*H15,6)</f>
      </c>
      <c r="L15" s="38">
        <v>0</v>
      </c>
      <c s="32">
        <f>ROUND(ROUND(L15,2)*ROUND(G15,3),2)</f>
      </c>
      <c s="36" t="s">
        <v>53</v>
      </c>
      <c>
        <f>(M15*21)/100</f>
      </c>
      <c t="s">
        <v>26</v>
      </c>
    </row>
    <row r="16" spans="1:5" ht="12.75">
      <c r="A16" s="35" t="s">
        <v>54</v>
      </c>
      <c r="E16" s="39" t="s">
        <v>5</v>
      </c>
    </row>
    <row r="17" spans="1:5" ht="12.75">
      <c r="A17" s="35" t="s">
        <v>55</v>
      </c>
      <c r="E17" s="40" t="s">
        <v>1533</v>
      </c>
    </row>
    <row r="18" spans="1:5" ht="89.25">
      <c r="A18" t="s">
        <v>57</v>
      </c>
      <c r="E18" s="39" t="s">
        <v>1565</v>
      </c>
    </row>
    <row r="19" spans="1:13" ht="12.75">
      <c r="A19" t="s">
        <v>45</v>
      </c>
      <c r="C19" s="31" t="s">
        <v>825</v>
      </c>
      <c r="E19" s="33" t="s">
        <v>1602</v>
      </c>
      <c r="J19" s="32">
        <f>0</f>
      </c>
      <c s="32">
        <f>0</f>
      </c>
      <c s="32">
        <f>0+L20+L24</f>
      </c>
      <c s="32">
        <f>0+M20+M24</f>
      </c>
    </row>
    <row r="20" spans="1:16" ht="12.75">
      <c r="A20" t="s">
        <v>48</v>
      </c>
      <c s="34" t="s">
        <v>25</v>
      </c>
      <c s="34" t="s">
        <v>1131</v>
      </c>
      <c s="35" t="s">
        <v>5</v>
      </c>
      <c s="6" t="s">
        <v>1603</v>
      </c>
      <c s="36" t="s">
        <v>52</v>
      </c>
      <c s="37">
        <v>1</v>
      </c>
      <c s="36">
        <v>0</v>
      </c>
      <c s="36">
        <f>ROUND(G20*H20,6)</f>
      </c>
      <c r="L20" s="38">
        <v>0</v>
      </c>
      <c s="32">
        <f>ROUND(ROUND(L20,2)*ROUND(G20,3),2)</f>
      </c>
      <c s="36" t="s">
        <v>53</v>
      </c>
      <c>
        <f>(M20*21)/100</f>
      </c>
      <c t="s">
        <v>26</v>
      </c>
    </row>
    <row r="21" spans="1:5" ht="12.75">
      <c r="A21" s="35" t="s">
        <v>54</v>
      </c>
      <c r="E21" s="39" t="s">
        <v>5</v>
      </c>
    </row>
    <row r="22" spans="1:5" ht="12.75">
      <c r="A22" s="35" t="s">
        <v>55</v>
      </c>
      <c r="E22" s="40" t="s">
        <v>1533</v>
      </c>
    </row>
    <row r="23" spans="1:5" ht="114.75">
      <c r="A23" t="s">
        <v>57</v>
      </c>
      <c r="E23" s="39" t="s">
        <v>1604</v>
      </c>
    </row>
    <row r="24" spans="1:16" ht="12.75">
      <c r="A24" t="s">
        <v>48</v>
      </c>
      <c s="34" t="s">
        <v>67</v>
      </c>
      <c s="34" t="s">
        <v>1134</v>
      </c>
      <c s="35" t="s">
        <v>5</v>
      </c>
      <c s="6" t="s">
        <v>1605</v>
      </c>
      <c s="36" t="s">
        <v>52</v>
      </c>
      <c s="37">
        <v>1</v>
      </c>
      <c s="36">
        <v>0</v>
      </c>
      <c s="36">
        <f>ROUND(G24*H24,6)</f>
      </c>
      <c r="L24" s="38">
        <v>0</v>
      </c>
      <c s="32">
        <f>ROUND(ROUND(L24,2)*ROUND(G24,3),2)</f>
      </c>
      <c s="36" t="s">
        <v>53</v>
      </c>
      <c>
        <f>(M24*21)/100</f>
      </c>
      <c t="s">
        <v>26</v>
      </c>
    </row>
    <row r="25" spans="1:5" ht="12.75">
      <c r="A25" s="35" t="s">
        <v>54</v>
      </c>
      <c r="E25" s="39" t="s">
        <v>5</v>
      </c>
    </row>
    <row r="26" spans="1:5" ht="12.75">
      <c r="A26" s="35" t="s">
        <v>55</v>
      </c>
      <c r="E26" s="40" t="s">
        <v>1533</v>
      </c>
    </row>
    <row r="27" spans="1:5" ht="140.25">
      <c r="A27" t="s">
        <v>57</v>
      </c>
      <c r="E27" s="39" t="s">
        <v>1606</v>
      </c>
    </row>
    <row r="28" spans="1:13" ht="12.75">
      <c r="A28" t="s">
        <v>45</v>
      </c>
      <c r="C28" s="31" t="s">
        <v>799</v>
      </c>
      <c r="E28" s="33" t="s">
        <v>1575</v>
      </c>
      <c r="J28" s="32">
        <f>0</f>
      </c>
      <c s="32">
        <f>0</f>
      </c>
      <c s="32">
        <f>0+L29+L33+L37+L41+L45+L49+L53+L57+L61+L65+L69+L73+L77+L81+L85+L89+L93+L97+L101+L105+L109+L113+L117+L121+L125+L129+L133</f>
      </c>
      <c s="32">
        <f>0+M29+M33+M37+M41+M45+M49+M53+M57+M61+M65+M69+M73+M77+M81+M85+M89+M93+M97+M101+M105+M109+M113+M117+M121+M125+M129+M133</f>
      </c>
    </row>
    <row r="29" spans="1:16" ht="12.75">
      <c r="A29" t="s">
        <v>48</v>
      </c>
      <c s="34" t="s">
        <v>71</v>
      </c>
      <c s="34" t="s">
        <v>1607</v>
      </c>
      <c s="35" t="s">
        <v>5</v>
      </c>
      <c s="6" t="s">
        <v>1608</v>
      </c>
      <c s="36" t="s">
        <v>52</v>
      </c>
      <c s="37">
        <v>1</v>
      </c>
      <c s="36">
        <v>0</v>
      </c>
      <c s="36">
        <f>ROUND(G29*H29,6)</f>
      </c>
      <c r="L29" s="38">
        <v>0</v>
      </c>
      <c s="32">
        <f>ROUND(ROUND(L29,2)*ROUND(G29,3),2)</f>
      </c>
      <c s="36" t="s">
        <v>53</v>
      </c>
      <c>
        <f>(M29*21)/100</f>
      </c>
      <c t="s">
        <v>26</v>
      </c>
    </row>
    <row r="30" spans="1:5" ht="12.75">
      <c r="A30" s="35" t="s">
        <v>54</v>
      </c>
      <c r="E30" s="39" t="s">
        <v>5</v>
      </c>
    </row>
    <row r="31" spans="1:5" ht="12.75">
      <c r="A31" s="35" t="s">
        <v>55</v>
      </c>
      <c r="E31" s="40" t="s">
        <v>1533</v>
      </c>
    </row>
    <row r="32" spans="1:5" ht="204">
      <c r="A32" t="s">
        <v>57</v>
      </c>
      <c r="E32" s="39" t="s">
        <v>1609</v>
      </c>
    </row>
    <row r="33" spans="1:16" ht="12.75">
      <c r="A33" t="s">
        <v>48</v>
      </c>
      <c s="34" t="s">
        <v>75</v>
      </c>
      <c s="34" t="s">
        <v>1610</v>
      </c>
      <c s="35" t="s">
        <v>5</v>
      </c>
      <c s="6" t="s">
        <v>1611</v>
      </c>
      <c s="36" t="s">
        <v>52</v>
      </c>
      <c s="37">
        <v>29</v>
      </c>
      <c s="36">
        <v>0</v>
      </c>
      <c s="36">
        <f>ROUND(G33*H33,6)</f>
      </c>
      <c r="L33" s="38">
        <v>0</v>
      </c>
      <c s="32">
        <f>ROUND(ROUND(L33,2)*ROUND(G33,3),2)</f>
      </c>
      <c s="36" t="s">
        <v>53</v>
      </c>
      <c>
        <f>(M33*21)/100</f>
      </c>
      <c t="s">
        <v>26</v>
      </c>
    </row>
    <row r="34" spans="1:5" ht="12.75">
      <c r="A34" s="35" t="s">
        <v>54</v>
      </c>
      <c r="E34" s="39" t="s">
        <v>5</v>
      </c>
    </row>
    <row r="35" spans="1:5" ht="12.75">
      <c r="A35" s="35" t="s">
        <v>55</v>
      </c>
      <c r="E35" s="40" t="s">
        <v>1533</v>
      </c>
    </row>
    <row r="36" spans="1:5" ht="127.5">
      <c r="A36" t="s">
        <v>57</v>
      </c>
      <c r="E36" s="39" t="s">
        <v>1612</v>
      </c>
    </row>
    <row r="37" spans="1:16" ht="12.75">
      <c r="A37" t="s">
        <v>48</v>
      </c>
      <c s="34" t="s">
        <v>46</v>
      </c>
      <c s="34" t="s">
        <v>1613</v>
      </c>
      <c s="35" t="s">
        <v>5</v>
      </c>
      <c s="6" t="s">
        <v>1614</v>
      </c>
      <c s="36" t="s">
        <v>52</v>
      </c>
      <c s="37">
        <v>29</v>
      </c>
      <c s="36">
        <v>0</v>
      </c>
      <c s="36">
        <f>ROUND(G37*H37,6)</f>
      </c>
      <c r="L37" s="38">
        <v>0</v>
      </c>
      <c s="32">
        <f>ROUND(ROUND(L37,2)*ROUND(G37,3),2)</f>
      </c>
      <c s="36" t="s">
        <v>53</v>
      </c>
      <c>
        <f>(M37*21)/100</f>
      </c>
      <c t="s">
        <v>26</v>
      </c>
    </row>
    <row r="38" spans="1:5" ht="12.75">
      <c r="A38" s="35" t="s">
        <v>54</v>
      </c>
      <c r="E38" s="39" t="s">
        <v>5</v>
      </c>
    </row>
    <row r="39" spans="1:5" ht="12.75">
      <c r="A39" s="35" t="s">
        <v>55</v>
      </c>
      <c r="E39" s="40" t="s">
        <v>1533</v>
      </c>
    </row>
    <row r="40" spans="1:5" ht="102">
      <c r="A40" t="s">
        <v>57</v>
      </c>
      <c r="E40" s="39" t="s">
        <v>1615</v>
      </c>
    </row>
    <row r="41" spans="1:16" ht="12.75">
      <c r="A41" t="s">
        <v>48</v>
      </c>
      <c s="34" t="s">
        <v>82</v>
      </c>
      <c s="34" t="s">
        <v>1616</v>
      </c>
      <c s="35" t="s">
        <v>5</v>
      </c>
      <c s="6" t="s">
        <v>1617</v>
      </c>
      <c s="36" t="s">
        <v>52</v>
      </c>
      <c s="37">
        <v>1</v>
      </c>
      <c s="36">
        <v>0</v>
      </c>
      <c s="36">
        <f>ROUND(G41*H41,6)</f>
      </c>
      <c r="L41" s="38">
        <v>0</v>
      </c>
      <c s="32">
        <f>ROUND(ROUND(L41,2)*ROUND(G41,3),2)</f>
      </c>
      <c s="36" t="s">
        <v>53</v>
      </c>
      <c>
        <f>(M41*21)/100</f>
      </c>
      <c t="s">
        <v>26</v>
      </c>
    </row>
    <row r="42" spans="1:5" ht="12.75">
      <c r="A42" s="35" t="s">
        <v>54</v>
      </c>
      <c r="E42" s="39" t="s">
        <v>5</v>
      </c>
    </row>
    <row r="43" spans="1:5" ht="12.75">
      <c r="A43" s="35" t="s">
        <v>55</v>
      </c>
      <c r="E43" s="40" t="s">
        <v>1533</v>
      </c>
    </row>
    <row r="44" spans="1:5" ht="178.5">
      <c r="A44" t="s">
        <v>57</v>
      </c>
      <c r="E44" s="39" t="s">
        <v>1618</v>
      </c>
    </row>
    <row r="45" spans="1:16" ht="12.75">
      <c r="A45" t="s">
        <v>48</v>
      </c>
      <c s="34" t="s">
        <v>86</v>
      </c>
      <c s="34" t="s">
        <v>1619</v>
      </c>
      <c s="35" t="s">
        <v>5</v>
      </c>
      <c s="6" t="s">
        <v>1620</v>
      </c>
      <c s="36" t="s">
        <v>52</v>
      </c>
      <c s="37">
        <v>1</v>
      </c>
      <c s="36">
        <v>0</v>
      </c>
      <c s="36">
        <f>ROUND(G45*H45,6)</f>
      </c>
      <c r="L45" s="38">
        <v>0</v>
      </c>
      <c s="32">
        <f>ROUND(ROUND(L45,2)*ROUND(G45,3),2)</f>
      </c>
      <c s="36" t="s">
        <v>53</v>
      </c>
      <c>
        <f>(M45*21)/100</f>
      </c>
      <c t="s">
        <v>26</v>
      </c>
    </row>
    <row r="46" spans="1:5" ht="12.75">
      <c r="A46" s="35" t="s">
        <v>54</v>
      </c>
      <c r="E46" s="39" t="s">
        <v>5</v>
      </c>
    </row>
    <row r="47" spans="1:5" ht="12.75">
      <c r="A47" s="35" t="s">
        <v>55</v>
      </c>
      <c r="E47" s="40" t="s">
        <v>1533</v>
      </c>
    </row>
    <row r="48" spans="1:5" ht="165.75">
      <c r="A48" t="s">
        <v>57</v>
      </c>
      <c r="E48" s="39" t="s">
        <v>1621</v>
      </c>
    </row>
    <row r="49" spans="1:16" ht="12.75">
      <c r="A49" t="s">
        <v>48</v>
      </c>
      <c s="34" t="s">
        <v>90</v>
      </c>
      <c s="34" t="s">
        <v>1582</v>
      </c>
      <c s="35" t="s">
        <v>5</v>
      </c>
      <c s="6" t="s">
        <v>1583</v>
      </c>
      <c s="36" t="s">
        <v>52</v>
      </c>
      <c s="37">
        <v>6</v>
      </c>
      <c s="36">
        <v>0</v>
      </c>
      <c s="36">
        <f>ROUND(G49*H49,6)</f>
      </c>
      <c r="L49" s="38">
        <v>0</v>
      </c>
      <c s="32">
        <f>ROUND(ROUND(L49,2)*ROUND(G49,3),2)</f>
      </c>
      <c s="36" t="s">
        <v>53</v>
      </c>
      <c>
        <f>(M49*21)/100</f>
      </c>
      <c t="s">
        <v>26</v>
      </c>
    </row>
    <row r="50" spans="1:5" ht="12.75">
      <c r="A50" s="35" t="s">
        <v>54</v>
      </c>
      <c r="E50" s="39" t="s">
        <v>5</v>
      </c>
    </row>
    <row r="51" spans="1:5" ht="12.75">
      <c r="A51" s="35" t="s">
        <v>55</v>
      </c>
      <c r="E51" s="40" t="s">
        <v>1533</v>
      </c>
    </row>
    <row r="52" spans="1:5" ht="153">
      <c r="A52" t="s">
        <v>57</v>
      </c>
      <c r="E52" s="39" t="s">
        <v>1584</v>
      </c>
    </row>
    <row r="53" spans="1:16" ht="12.75">
      <c r="A53" t="s">
        <v>48</v>
      </c>
      <c s="34" t="s">
        <v>94</v>
      </c>
      <c s="34" t="s">
        <v>1622</v>
      </c>
      <c s="35" t="s">
        <v>5</v>
      </c>
      <c s="6" t="s">
        <v>1623</v>
      </c>
      <c s="36" t="s">
        <v>52</v>
      </c>
      <c s="37">
        <v>1</v>
      </c>
      <c s="36">
        <v>0</v>
      </c>
      <c s="36">
        <f>ROUND(G53*H53,6)</f>
      </c>
      <c r="L53" s="38">
        <v>0</v>
      </c>
      <c s="32">
        <f>ROUND(ROUND(L53,2)*ROUND(G53,3),2)</f>
      </c>
      <c s="36" t="s">
        <v>53</v>
      </c>
      <c>
        <f>(M53*21)/100</f>
      </c>
      <c t="s">
        <v>26</v>
      </c>
    </row>
    <row r="54" spans="1:5" ht="12.75">
      <c r="A54" s="35" t="s">
        <v>54</v>
      </c>
      <c r="E54" s="39" t="s">
        <v>5</v>
      </c>
    </row>
    <row r="55" spans="1:5" ht="12.75">
      <c r="A55" s="35" t="s">
        <v>55</v>
      </c>
      <c r="E55" s="40" t="s">
        <v>1533</v>
      </c>
    </row>
    <row r="56" spans="1:5" ht="89.25">
      <c r="A56" t="s">
        <v>57</v>
      </c>
      <c r="E56" s="39" t="s">
        <v>1624</v>
      </c>
    </row>
    <row r="57" spans="1:16" ht="12.75">
      <c r="A57" t="s">
        <v>48</v>
      </c>
      <c s="34" t="s">
        <v>98</v>
      </c>
      <c s="34" t="s">
        <v>1625</v>
      </c>
      <c s="35" t="s">
        <v>5</v>
      </c>
      <c s="6" t="s">
        <v>1626</v>
      </c>
      <c s="36" t="s">
        <v>52</v>
      </c>
      <c s="37">
        <v>1</v>
      </c>
      <c s="36">
        <v>0</v>
      </c>
      <c s="36">
        <f>ROUND(G57*H57,6)</f>
      </c>
      <c r="L57" s="38">
        <v>0</v>
      </c>
      <c s="32">
        <f>ROUND(ROUND(L57,2)*ROUND(G57,3),2)</f>
      </c>
      <c s="36" t="s">
        <v>53</v>
      </c>
      <c>
        <f>(M57*21)/100</f>
      </c>
      <c t="s">
        <v>26</v>
      </c>
    </row>
    <row r="58" spans="1:5" ht="12.75">
      <c r="A58" s="35" t="s">
        <v>54</v>
      </c>
      <c r="E58" s="39" t="s">
        <v>5</v>
      </c>
    </row>
    <row r="59" spans="1:5" ht="12.75">
      <c r="A59" s="35" t="s">
        <v>55</v>
      </c>
      <c r="E59" s="40" t="s">
        <v>1533</v>
      </c>
    </row>
    <row r="60" spans="1:5" ht="89.25">
      <c r="A60" t="s">
        <v>57</v>
      </c>
      <c r="E60" s="39" t="s">
        <v>1627</v>
      </c>
    </row>
    <row r="61" spans="1:16" ht="12.75">
      <c r="A61" t="s">
        <v>48</v>
      </c>
      <c s="34" t="s">
        <v>103</v>
      </c>
      <c s="34" t="s">
        <v>1628</v>
      </c>
      <c s="35" t="s">
        <v>5</v>
      </c>
      <c s="6" t="s">
        <v>1629</v>
      </c>
      <c s="36" t="s">
        <v>52</v>
      </c>
      <c s="37">
        <v>2</v>
      </c>
      <c s="36">
        <v>0</v>
      </c>
      <c s="36">
        <f>ROUND(G61*H61,6)</f>
      </c>
      <c r="L61" s="38">
        <v>0</v>
      </c>
      <c s="32">
        <f>ROUND(ROUND(L61,2)*ROUND(G61,3),2)</f>
      </c>
      <c s="36" t="s">
        <v>53</v>
      </c>
      <c>
        <f>(M61*21)/100</f>
      </c>
      <c t="s">
        <v>26</v>
      </c>
    </row>
    <row r="62" spans="1:5" ht="12.75">
      <c r="A62" s="35" t="s">
        <v>54</v>
      </c>
      <c r="E62" s="39" t="s">
        <v>5</v>
      </c>
    </row>
    <row r="63" spans="1:5" ht="12.75">
      <c r="A63" s="35" t="s">
        <v>55</v>
      </c>
      <c r="E63" s="40" t="s">
        <v>1533</v>
      </c>
    </row>
    <row r="64" spans="1:5" ht="178.5">
      <c r="A64" t="s">
        <v>57</v>
      </c>
      <c r="E64" s="39" t="s">
        <v>1630</v>
      </c>
    </row>
    <row r="65" spans="1:16" ht="12.75">
      <c r="A65" t="s">
        <v>48</v>
      </c>
      <c s="34" t="s">
        <v>106</v>
      </c>
      <c s="34" t="s">
        <v>1631</v>
      </c>
      <c s="35" t="s">
        <v>5</v>
      </c>
      <c s="6" t="s">
        <v>1632</v>
      </c>
      <c s="36" t="s">
        <v>52</v>
      </c>
      <c s="37">
        <v>4</v>
      </c>
      <c s="36">
        <v>0</v>
      </c>
      <c s="36">
        <f>ROUND(G65*H65,6)</f>
      </c>
      <c r="L65" s="38">
        <v>0</v>
      </c>
      <c s="32">
        <f>ROUND(ROUND(L65,2)*ROUND(G65,3),2)</f>
      </c>
      <c s="36" t="s">
        <v>53</v>
      </c>
      <c>
        <f>(M65*21)/100</f>
      </c>
      <c t="s">
        <v>26</v>
      </c>
    </row>
    <row r="66" spans="1:5" ht="12.75">
      <c r="A66" s="35" t="s">
        <v>54</v>
      </c>
      <c r="E66" s="39" t="s">
        <v>5</v>
      </c>
    </row>
    <row r="67" spans="1:5" ht="12.75">
      <c r="A67" s="35" t="s">
        <v>55</v>
      </c>
      <c r="E67" s="40" t="s">
        <v>1533</v>
      </c>
    </row>
    <row r="68" spans="1:5" ht="178.5">
      <c r="A68" t="s">
        <v>57</v>
      </c>
      <c r="E68" s="39" t="s">
        <v>1633</v>
      </c>
    </row>
    <row r="69" spans="1:16" ht="12.75">
      <c r="A69" t="s">
        <v>48</v>
      </c>
      <c s="34" t="s">
        <v>109</v>
      </c>
      <c s="34" t="s">
        <v>1634</v>
      </c>
      <c s="35" t="s">
        <v>5</v>
      </c>
      <c s="6" t="s">
        <v>1635</v>
      </c>
      <c s="36" t="s">
        <v>52</v>
      </c>
      <c s="37">
        <v>1</v>
      </c>
      <c s="36">
        <v>0</v>
      </c>
      <c s="36">
        <f>ROUND(G69*H69,6)</f>
      </c>
      <c r="L69" s="38">
        <v>0</v>
      </c>
      <c s="32">
        <f>ROUND(ROUND(L69,2)*ROUND(G69,3),2)</f>
      </c>
      <c s="36" t="s">
        <v>53</v>
      </c>
      <c>
        <f>(M69*21)/100</f>
      </c>
      <c t="s">
        <v>26</v>
      </c>
    </row>
    <row r="70" spans="1:5" ht="12.75">
      <c r="A70" s="35" t="s">
        <v>54</v>
      </c>
      <c r="E70" s="39" t="s">
        <v>5</v>
      </c>
    </row>
    <row r="71" spans="1:5" ht="12.75">
      <c r="A71" s="35" t="s">
        <v>55</v>
      </c>
      <c r="E71" s="40" t="s">
        <v>1533</v>
      </c>
    </row>
    <row r="72" spans="1:5" ht="153">
      <c r="A72" t="s">
        <v>57</v>
      </c>
      <c r="E72" s="39" t="s">
        <v>1636</v>
      </c>
    </row>
    <row r="73" spans="1:16" ht="12.75">
      <c r="A73" t="s">
        <v>48</v>
      </c>
      <c s="34" t="s">
        <v>112</v>
      </c>
      <c s="34" t="s">
        <v>1637</v>
      </c>
      <c s="35" t="s">
        <v>5</v>
      </c>
      <c s="6" t="s">
        <v>1638</v>
      </c>
      <c s="36" t="s">
        <v>52</v>
      </c>
      <c s="37">
        <v>1</v>
      </c>
      <c s="36">
        <v>0</v>
      </c>
      <c s="36">
        <f>ROUND(G73*H73,6)</f>
      </c>
      <c r="L73" s="38">
        <v>0</v>
      </c>
      <c s="32">
        <f>ROUND(ROUND(L73,2)*ROUND(G73,3),2)</f>
      </c>
      <c s="36" t="s">
        <v>53</v>
      </c>
      <c>
        <f>(M73*21)/100</f>
      </c>
      <c t="s">
        <v>26</v>
      </c>
    </row>
    <row r="74" spans="1:5" ht="12.75">
      <c r="A74" s="35" t="s">
        <v>54</v>
      </c>
      <c r="E74" s="39" t="s">
        <v>5</v>
      </c>
    </row>
    <row r="75" spans="1:5" ht="12.75">
      <c r="A75" s="35" t="s">
        <v>55</v>
      </c>
      <c r="E75" s="40" t="s">
        <v>1533</v>
      </c>
    </row>
    <row r="76" spans="1:5" ht="178.5">
      <c r="A76" t="s">
        <v>57</v>
      </c>
      <c r="E76" s="39" t="s">
        <v>1639</v>
      </c>
    </row>
    <row r="77" spans="1:16" ht="12.75">
      <c r="A77" t="s">
        <v>48</v>
      </c>
      <c s="34" t="s">
        <v>115</v>
      </c>
      <c s="34" t="s">
        <v>1640</v>
      </c>
      <c s="35" t="s">
        <v>5</v>
      </c>
      <c s="6" t="s">
        <v>1641</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1533</v>
      </c>
    </row>
    <row r="80" spans="1:5" ht="178.5">
      <c r="A80" t="s">
        <v>57</v>
      </c>
      <c r="E80" s="39" t="s">
        <v>1642</v>
      </c>
    </row>
    <row r="81" spans="1:16" ht="12.75">
      <c r="A81" t="s">
        <v>48</v>
      </c>
      <c s="34" t="s">
        <v>119</v>
      </c>
      <c s="34" t="s">
        <v>1643</v>
      </c>
      <c s="35" t="s">
        <v>5</v>
      </c>
      <c s="6" t="s">
        <v>1644</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1533</v>
      </c>
    </row>
    <row r="84" spans="1:5" ht="178.5">
      <c r="A84" t="s">
        <v>57</v>
      </c>
      <c r="E84" s="39" t="s">
        <v>1645</v>
      </c>
    </row>
    <row r="85" spans="1:16" ht="12.75">
      <c r="A85" t="s">
        <v>48</v>
      </c>
      <c s="34" t="s">
        <v>123</v>
      </c>
      <c s="34" t="s">
        <v>1646</v>
      </c>
      <c s="35" t="s">
        <v>5</v>
      </c>
      <c s="6" t="s">
        <v>1647</v>
      </c>
      <c s="36" t="s">
        <v>52</v>
      </c>
      <c s="37">
        <v>1</v>
      </c>
      <c s="36">
        <v>0</v>
      </c>
      <c s="36">
        <f>ROUND(G85*H85,6)</f>
      </c>
      <c r="L85" s="38">
        <v>0</v>
      </c>
      <c s="32">
        <f>ROUND(ROUND(L85,2)*ROUND(G85,3),2)</f>
      </c>
      <c s="36" t="s">
        <v>53</v>
      </c>
      <c>
        <f>(M85*21)/100</f>
      </c>
      <c t="s">
        <v>26</v>
      </c>
    </row>
    <row r="86" spans="1:5" ht="12.75">
      <c r="A86" s="35" t="s">
        <v>54</v>
      </c>
      <c r="E86" s="39" t="s">
        <v>5</v>
      </c>
    </row>
    <row r="87" spans="1:5" ht="12.75">
      <c r="A87" s="35" t="s">
        <v>55</v>
      </c>
      <c r="E87" s="40" t="s">
        <v>1533</v>
      </c>
    </row>
    <row r="88" spans="1:5" ht="140.25">
      <c r="A88" t="s">
        <v>57</v>
      </c>
      <c r="E88" s="39" t="s">
        <v>1648</v>
      </c>
    </row>
    <row r="89" spans="1:16" ht="12.75">
      <c r="A89" t="s">
        <v>48</v>
      </c>
      <c s="34" t="s">
        <v>126</v>
      </c>
      <c s="34" t="s">
        <v>1649</v>
      </c>
      <c s="35" t="s">
        <v>5</v>
      </c>
      <c s="6" t="s">
        <v>1650</v>
      </c>
      <c s="36" t="s">
        <v>52</v>
      </c>
      <c s="37">
        <v>4</v>
      </c>
      <c s="36">
        <v>0</v>
      </c>
      <c s="36">
        <f>ROUND(G89*H89,6)</f>
      </c>
      <c r="L89" s="38">
        <v>0</v>
      </c>
      <c s="32">
        <f>ROUND(ROUND(L89,2)*ROUND(G89,3),2)</f>
      </c>
      <c s="36" t="s">
        <v>53</v>
      </c>
      <c>
        <f>(M89*21)/100</f>
      </c>
      <c t="s">
        <v>26</v>
      </c>
    </row>
    <row r="90" spans="1:5" ht="12.75">
      <c r="A90" s="35" t="s">
        <v>54</v>
      </c>
      <c r="E90" s="39" t="s">
        <v>5</v>
      </c>
    </row>
    <row r="91" spans="1:5" ht="12.75">
      <c r="A91" s="35" t="s">
        <v>55</v>
      </c>
      <c r="E91" s="40" t="s">
        <v>1533</v>
      </c>
    </row>
    <row r="92" spans="1:5" ht="153">
      <c r="A92" t="s">
        <v>57</v>
      </c>
      <c r="E92" s="39" t="s">
        <v>1651</v>
      </c>
    </row>
    <row r="93" spans="1:16" ht="12.75">
      <c r="A93" t="s">
        <v>48</v>
      </c>
      <c s="34" t="s">
        <v>131</v>
      </c>
      <c s="34" t="s">
        <v>1652</v>
      </c>
      <c s="35" t="s">
        <v>5</v>
      </c>
      <c s="6" t="s">
        <v>1653</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1533</v>
      </c>
    </row>
    <row r="96" spans="1:5" ht="165.75">
      <c r="A96" t="s">
        <v>57</v>
      </c>
      <c r="E96" s="39" t="s">
        <v>1654</v>
      </c>
    </row>
    <row r="97" spans="1:16" ht="12.75">
      <c r="A97" t="s">
        <v>48</v>
      </c>
      <c s="34" t="s">
        <v>135</v>
      </c>
      <c s="34" t="s">
        <v>1655</v>
      </c>
      <c s="35" t="s">
        <v>5</v>
      </c>
      <c s="6" t="s">
        <v>1656</v>
      </c>
      <c s="36" t="s">
        <v>52</v>
      </c>
      <c s="37">
        <v>4</v>
      </c>
      <c s="36">
        <v>0</v>
      </c>
      <c s="36">
        <f>ROUND(G97*H97,6)</f>
      </c>
      <c r="L97" s="38">
        <v>0</v>
      </c>
      <c s="32">
        <f>ROUND(ROUND(L97,2)*ROUND(G97,3),2)</f>
      </c>
      <c s="36" t="s">
        <v>53</v>
      </c>
      <c>
        <f>(M97*21)/100</f>
      </c>
      <c t="s">
        <v>26</v>
      </c>
    </row>
    <row r="98" spans="1:5" ht="12.75">
      <c r="A98" s="35" t="s">
        <v>54</v>
      </c>
      <c r="E98" s="39" t="s">
        <v>5</v>
      </c>
    </row>
    <row r="99" spans="1:5" ht="12.75">
      <c r="A99" s="35" t="s">
        <v>55</v>
      </c>
      <c r="E99" s="40" t="s">
        <v>1533</v>
      </c>
    </row>
    <row r="100" spans="1:5" ht="178.5">
      <c r="A100" t="s">
        <v>57</v>
      </c>
      <c r="E100" s="39" t="s">
        <v>1657</v>
      </c>
    </row>
    <row r="101" spans="1:16" ht="12.75">
      <c r="A101" t="s">
        <v>48</v>
      </c>
      <c s="34" t="s">
        <v>139</v>
      </c>
      <c s="34" t="s">
        <v>1658</v>
      </c>
      <c s="35" t="s">
        <v>5</v>
      </c>
      <c s="6" t="s">
        <v>1659</v>
      </c>
      <c s="36" t="s">
        <v>52</v>
      </c>
      <c s="37">
        <v>4</v>
      </c>
      <c s="36">
        <v>0</v>
      </c>
      <c s="36">
        <f>ROUND(G101*H101,6)</f>
      </c>
      <c r="L101" s="38">
        <v>0</v>
      </c>
      <c s="32">
        <f>ROUND(ROUND(L101,2)*ROUND(G101,3),2)</f>
      </c>
      <c s="36" t="s">
        <v>53</v>
      </c>
      <c>
        <f>(M101*21)/100</f>
      </c>
      <c t="s">
        <v>26</v>
      </c>
    </row>
    <row r="102" spans="1:5" ht="12.75">
      <c r="A102" s="35" t="s">
        <v>54</v>
      </c>
      <c r="E102" s="39" t="s">
        <v>5</v>
      </c>
    </row>
    <row r="103" spans="1:5" ht="12.75">
      <c r="A103" s="35" t="s">
        <v>55</v>
      </c>
      <c r="E103" s="40" t="s">
        <v>1533</v>
      </c>
    </row>
    <row r="104" spans="1:5" ht="178.5">
      <c r="A104" t="s">
        <v>57</v>
      </c>
      <c r="E104" s="39" t="s">
        <v>1660</v>
      </c>
    </row>
    <row r="105" spans="1:16" ht="12.75">
      <c r="A105" t="s">
        <v>48</v>
      </c>
      <c s="34" t="s">
        <v>143</v>
      </c>
      <c s="34" t="s">
        <v>1661</v>
      </c>
      <c s="35" t="s">
        <v>5</v>
      </c>
      <c s="6" t="s">
        <v>1662</v>
      </c>
      <c s="36" t="s">
        <v>52</v>
      </c>
      <c s="37">
        <v>3</v>
      </c>
      <c s="36">
        <v>0</v>
      </c>
      <c s="36">
        <f>ROUND(G105*H105,6)</f>
      </c>
      <c r="L105" s="38">
        <v>0</v>
      </c>
      <c s="32">
        <f>ROUND(ROUND(L105,2)*ROUND(G105,3),2)</f>
      </c>
      <c s="36" t="s">
        <v>53</v>
      </c>
      <c>
        <f>(M105*21)/100</f>
      </c>
      <c t="s">
        <v>26</v>
      </c>
    </row>
    <row r="106" spans="1:5" ht="12.75">
      <c r="A106" s="35" t="s">
        <v>54</v>
      </c>
      <c r="E106" s="39" t="s">
        <v>5</v>
      </c>
    </row>
    <row r="107" spans="1:5" ht="12.75">
      <c r="A107" s="35" t="s">
        <v>55</v>
      </c>
      <c r="E107" s="40" t="s">
        <v>1533</v>
      </c>
    </row>
    <row r="108" spans="1:5" ht="153">
      <c r="A108" t="s">
        <v>57</v>
      </c>
      <c r="E108" s="39" t="s">
        <v>1663</v>
      </c>
    </row>
    <row r="109" spans="1:16" ht="12.75">
      <c r="A109" t="s">
        <v>48</v>
      </c>
      <c s="34" t="s">
        <v>147</v>
      </c>
      <c s="34" t="s">
        <v>1664</v>
      </c>
      <c s="35" t="s">
        <v>5</v>
      </c>
      <c s="6" t="s">
        <v>1665</v>
      </c>
      <c s="36" t="s">
        <v>52</v>
      </c>
      <c s="37">
        <v>1</v>
      </c>
      <c s="36">
        <v>0</v>
      </c>
      <c s="36">
        <f>ROUND(G109*H109,6)</f>
      </c>
      <c r="L109" s="38">
        <v>0</v>
      </c>
      <c s="32">
        <f>ROUND(ROUND(L109,2)*ROUND(G109,3),2)</f>
      </c>
      <c s="36" t="s">
        <v>53</v>
      </c>
      <c>
        <f>(M109*21)/100</f>
      </c>
      <c t="s">
        <v>26</v>
      </c>
    </row>
    <row r="110" spans="1:5" ht="12.75">
      <c r="A110" s="35" t="s">
        <v>54</v>
      </c>
      <c r="E110" s="39" t="s">
        <v>5</v>
      </c>
    </row>
    <row r="111" spans="1:5" ht="12.75">
      <c r="A111" s="35" t="s">
        <v>55</v>
      </c>
      <c r="E111" s="40" t="s">
        <v>1533</v>
      </c>
    </row>
    <row r="112" spans="1:5" ht="229.5">
      <c r="A112" t="s">
        <v>57</v>
      </c>
      <c r="E112" s="39" t="s">
        <v>1666</v>
      </c>
    </row>
    <row r="113" spans="1:16" ht="12.75">
      <c r="A113" t="s">
        <v>48</v>
      </c>
      <c s="34" t="s">
        <v>151</v>
      </c>
      <c s="34" t="s">
        <v>1667</v>
      </c>
      <c s="35" t="s">
        <v>5</v>
      </c>
      <c s="6" t="s">
        <v>1668</v>
      </c>
      <c s="36" t="s">
        <v>52</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1533</v>
      </c>
    </row>
    <row r="116" spans="1:5" ht="114.75">
      <c r="A116" t="s">
        <v>57</v>
      </c>
      <c r="E116" s="39" t="s">
        <v>1669</v>
      </c>
    </row>
    <row r="117" spans="1:16" ht="12.75">
      <c r="A117" t="s">
        <v>48</v>
      </c>
      <c s="34" t="s">
        <v>155</v>
      </c>
      <c s="34" t="s">
        <v>1670</v>
      </c>
      <c s="35" t="s">
        <v>5</v>
      </c>
      <c s="6" t="s">
        <v>1671</v>
      </c>
      <c s="36" t="s">
        <v>52</v>
      </c>
      <c s="37">
        <v>1</v>
      </c>
      <c s="36">
        <v>0</v>
      </c>
      <c s="36">
        <f>ROUND(G117*H117,6)</f>
      </c>
      <c r="L117" s="38">
        <v>0</v>
      </c>
      <c s="32">
        <f>ROUND(ROUND(L117,2)*ROUND(G117,3),2)</f>
      </c>
      <c s="36" t="s">
        <v>53</v>
      </c>
      <c>
        <f>(M117*21)/100</f>
      </c>
      <c t="s">
        <v>26</v>
      </c>
    </row>
    <row r="118" spans="1:5" ht="12.75">
      <c r="A118" s="35" t="s">
        <v>54</v>
      </c>
      <c r="E118" s="39" t="s">
        <v>5</v>
      </c>
    </row>
    <row r="119" spans="1:5" ht="12.75">
      <c r="A119" s="35" t="s">
        <v>55</v>
      </c>
      <c r="E119" s="40" t="s">
        <v>1533</v>
      </c>
    </row>
    <row r="120" spans="1:5" ht="114.75">
      <c r="A120" t="s">
        <v>57</v>
      </c>
      <c r="E120" s="39" t="s">
        <v>1672</v>
      </c>
    </row>
    <row r="121" spans="1:16" ht="12.75">
      <c r="A121" t="s">
        <v>48</v>
      </c>
      <c s="34" t="s">
        <v>159</v>
      </c>
      <c s="34" t="s">
        <v>1673</v>
      </c>
      <c s="35" t="s">
        <v>5</v>
      </c>
      <c s="6" t="s">
        <v>1674</v>
      </c>
      <c s="36" t="s">
        <v>52</v>
      </c>
      <c s="37">
        <v>29</v>
      </c>
      <c s="36">
        <v>0</v>
      </c>
      <c s="36">
        <f>ROUND(G121*H121,6)</f>
      </c>
      <c r="L121" s="38">
        <v>0</v>
      </c>
      <c s="32">
        <f>ROUND(ROUND(L121,2)*ROUND(G121,3),2)</f>
      </c>
      <c s="36" t="s">
        <v>53</v>
      </c>
      <c>
        <f>(M121*21)/100</f>
      </c>
      <c t="s">
        <v>26</v>
      </c>
    </row>
    <row r="122" spans="1:5" ht="12.75">
      <c r="A122" s="35" t="s">
        <v>54</v>
      </c>
      <c r="E122" s="39" t="s">
        <v>5</v>
      </c>
    </row>
    <row r="123" spans="1:5" ht="12.75">
      <c r="A123" s="35" t="s">
        <v>55</v>
      </c>
      <c r="E123" s="40" t="s">
        <v>1533</v>
      </c>
    </row>
    <row r="124" spans="1:5" ht="127.5">
      <c r="A124" t="s">
        <v>57</v>
      </c>
      <c r="E124" s="39" t="s">
        <v>1675</v>
      </c>
    </row>
    <row r="125" spans="1:16" ht="12.75">
      <c r="A125" t="s">
        <v>48</v>
      </c>
      <c s="34" t="s">
        <v>162</v>
      </c>
      <c s="34" t="s">
        <v>1588</v>
      </c>
      <c s="35" t="s">
        <v>5</v>
      </c>
      <c s="6" t="s">
        <v>1589</v>
      </c>
      <c s="36" t="s">
        <v>249</v>
      </c>
      <c s="37">
        <v>8</v>
      </c>
      <c s="36">
        <v>0</v>
      </c>
      <c s="36">
        <f>ROUND(G125*H125,6)</f>
      </c>
      <c r="L125" s="38">
        <v>0</v>
      </c>
      <c s="32">
        <f>ROUND(ROUND(L125,2)*ROUND(G125,3),2)</f>
      </c>
      <c s="36" t="s">
        <v>53</v>
      </c>
      <c>
        <f>(M125*21)/100</f>
      </c>
      <c t="s">
        <v>26</v>
      </c>
    </row>
    <row r="126" spans="1:5" ht="12.75">
      <c r="A126" s="35" t="s">
        <v>54</v>
      </c>
      <c r="E126" s="39" t="s">
        <v>5</v>
      </c>
    </row>
    <row r="127" spans="1:5" ht="12.75">
      <c r="A127" s="35" t="s">
        <v>55</v>
      </c>
      <c r="E127" s="40" t="s">
        <v>1533</v>
      </c>
    </row>
    <row r="128" spans="1:5" ht="102">
      <c r="A128" t="s">
        <v>57</v>
      </c>
      <c r="E128" s="39" t="s">
        <v>1590</v>
      </c>
    </row>
    <row r="129" spans="1:16" ht="12.75">
      <c r="A129" t="s">
        <v>48</v>
      </c>
      <c s="34" t="s">
        <v>166</v>
      </c>
      <c s="34" t="s">
        <v>1676</v>
      </c>
      <c s="35" t="s">
        <v>5</v>
      </c>
      <c s="6" t="s">
        <v>1677</v>
      </c>
      <c s="36" t="s">
        <v>52</v>
      </c>
      <c s="37">
        <v>8</v>
      </c>
      <c s="36">
        <v>0</v>
      </c>
      <c s="36">
        <f>ROUND(G129*H129,6)</f>
      </c>
      <c r="L129" s="38">
        <v>0</v>
      </c>
      <c s="32">
        <f>ROUND(ROUND(L129,2)*ROUND(G129,3),2)</f>
      </c>
      <c s="36" t="s">
        <v>53</v>
      </c>
      <c>
        <f>(M129*21)/100</f>
      </c>
      <c t="s">
        <v>26</v>
      </c>
    </row>
    <row r="130" spans="1:5" ht="12.75">
      <c r="A130" s="35" t="s">
        <v>54</v>
      </c>
      <c r="E130" s="39" t="s">
        <v>5</v>
      </c>
    </row>
    <row r="131" spans="1:5" ht="12.75">
      <c r="A131" s="35" t="s">
        <v>55</v>
      </c>
      <c r="E131" s="40" t="s">
        <v>1533</v>
      </c>
    </row>
    <row r="132" spans="1:5" ht="153">
      <c r="A132" t="s">
        <v>57</v>
      </c>
      <c r="E132" s="39" t="s">
        <v>1678</v>
      </c>
    </row>
    <row r="133" spans="1:16" ht="12.75">
      <c r="A133" t="s">
        <v>48</v>
      </c>
      <c s="34" t="s">
        <v>170</v>
      </c>
      <c s="34" t="s">
        <v>1679</v>
      </c>
      <c s="35" t="s">
        <v>5</v>
      </c>
      <c s="6" t="s">
        <v>1680</v>
      </c>
      <c s="36" t="s">
        <v>52</v>
      </c>
      <c s="37">
        <v>8</v>
      </c>
      <c s="36">
        <v>0</v>
      </c>
      <c s="36">
        <f>ROUND(G133*H133,6)</f>
      </c>
      <c r="L133" s="38">
        <v>0</v>
      </c>
      <c s="32">
        <f>ROUND(ROUND(L133,2)*ROUND(G133,3),2)</f>
      </c>
      <c s="36" t="s">
        <v>53</v>
      </c>
      <c>
        <f>(M133*21)/100</f>
      </c>
      <c t="s">
        <v>26</v>
      </c>
    </row>
    <row r="134" spans="1:5" ht="12.75">
      <c r="A134" s="35" t="s">
        <v>54</v>
      </c>
      <c r="E134" s="39" t="s">
        <v>5</v>
      </c>
    </row>
    <row r="135" spans="1:5" ht="12.75">
      <c r="A135" s="35" t="s">
        <v>55</v>
      </c>
      <c r="E135" s="40" t="s">
        <v>1533</v>
      </c>
    </row>
    <row r="136" spans="1:5" ht="153">
      <c r="A136" t="s">
        <v>57</v>
      </c>
      <c r="E136" s="39" t="s">
        <v>1681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6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COUNTIFS(L8:L664,"=0",A8:A664,"P")+COUNTIFS(L8:L664,"",A8:A664,"P")+SUM(Q8:Q664)</f>
      </c>
    </row>
    <row r="8" spans="1:13" ht="12.75">
      <c r="A8" t="s">
        <v>43</v>
      </c>
      <c r="C8" s="28" t="s">
        <v>1684</v>
      </c>
      <c r="E8" s="30" t="s">
        <v>1683</v>
      </c>
      <c r="J8" s="29">
        <f>0+J9+J30+J51+J88+J125+J170+J307+J492+J529+J566+J631</f>
      </c>
      <c s="29">
        <f>0+K9+K30+K51+K88+K125+K170+K307+K492+K529+K566+K631</f>
      </c>
      <c s="29">
        <f>0+L9+L30+L51+L88+L125+L170+L307+L492+L529+L566+L631</f>
      </c>
      <c s="29">
        <f>0+M9+M30+M51+M88+M125+M170+M307+M492+M529+M566+M631</f>
      </c>
    </row>
    <row r="9" spans="1:13" ht="12.75">
      <c r="A9" t="s">
        <v>45</v>
      </c>
      <c r="C9" s="31" t="s">
        <v>1685</v>
      </c>
      <c r="E9" s="33" t="s">
        <v>1686</v>
      </c>
      <c r="J9" s="32">
        <f>0</f>
      </c>
      <c s="32">
        <f>0</f>
      </c>
      <c s="32">
        <f>0+L10+L14+L18+L22+L26</f>
      </c>
      <c s="32">
        <f>0+M10+M14+M18+M22+M26</f>
      </c>
    </row>
    <row r="10" spans="1:16" ht="12.75">
      <c r="A10" t="s">
        <v>48</v>
      </c>
      <c s="34" t="s">
        <v>49</v>
      </c>
      <c s="34" t="s">
        <v>1687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1689</v>
      </c>
    </row>
    <row r="14" spans="1:16" ht="38.25">
      <c r="A14" t="s">
        <v>48</v>
      </c>
      <c s="34" t="s">
        <v>26</v>
      </c>
      <c s="34" t="s">
        <v>1690</v>
      </c>
      <c s="35" t="s">
        <v>5</v>
      </c>
      <c s="6" t="s">
        <v>1691</v>
      </c>
      <c s="36" t="s">
        <v>309</v>
      </c>
      <c s="37">
        <v>10</v>
      </c>
      <c s="36">
        <v>0</v>
      </c>
      <c s="36">
        <f>ROUND(G14*H14,6)</f>
      </c>
      <c r="L14" s="38">
        <v>0</v>
      </c>
      <c s="32">
        <f>ROUND(ROUND(L14,2)*ROUND(G14,3),2)</f>
      </c>
      <c s="36" t="s">
        <v>53</v>
      </c>
      <c>
        <f>(M14*21)/100</f>
      </c>
      <c t="s">
        <v>26</v>
      </c>
    </row>
    <row r="15" spans="1:5" ht="25.5">
      <c r="A15" s="35" t="s">
        <v>54</v>
      </c>
      <c r="E15" s="39" t="s">
        <v>310</v>
      </c>
    </row>
    <row r="16" spans="1:5" ht="12.75">
      <c r="A16" s="35" t="s">
        <v>55</v>
      </c>
      <c r="E16" s="40" t="s">
        <v>5</v>
      </c>
    </row>
    <row r="17" spans="1:5" ht="153">
      <c r="A17" t="s">
        <v>57</v>
      </c>
      <c r="E17" s="39" t="s">
        <v>1692</v>
      </c>
    </row>
    <row r="18" spans="1:16" ht="38.25">
      <c r="A18" t="s">
        <v>48</v>
      </c>
      <c s="34" t="s">
        <v>25</v>
      </c>
      <c s="34" t="s">
        <v>1693</v>
      </c>
      <c s="35" t="s">
        <v>5</v>
      </c>
      <c s="6" t="s">
        <v>1694</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5</v>
      </c>
    </row>
    <row r="21" spans="1:5" ht="153">
      <c r="A21" t="s">
        <v>57</v>
      </c>
      <c r="E21" s="39" t="s">
        <v>1692</v>
      </c>
    </row>
    <row r="22" spans="1:16" ht="38.25">
      <c r="A22" t="s">
        <v>48</v>
      </c>
      <c s="34" t="s">
        <v>67</v>
      </c>
      <c s="34" t="s">
        <v>1695</v>
      </c>
      <c s="35" t="s">
        <v>5</v>
      </c>
      <c s="6" t="s">
        <v>1696</v>
      </c>
      <c s="36" t="s">
        <v>309</v>
      </c>
      <c s="37">
        <v>0.03</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6" ht="12.75">
      <c r="A26" t="s">
        <v>48</v>
      </c>
      <c s="34" t="s">
        <v>71</v>
      </c>
      <c s="34" t="s">
        <v>1697</v>
      </c>
      <c s="35" t="s">
        <v>5</v>
      </c>
      <c s="6" t="s">
        <v>1698</v>
      </c>
      <c s="36" t="s">
        <v>65</v>
      </c>
      <c s="37">
        <v>3</v>
      </c>
      <c s="36">
        <v>0</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369.75">
      <c r="A29" t="s">
        <v>57</v>
      </c>
      <c r="E29" s="39" t="s">
        <v>1699</v>
      </c>
    </row>
    <row r="30" spans="1:13" ht="12.75">
      <c r="A30" t="s">
        <v>45</v>
      </c>
      <c r="C30" s="31" t="s">
        <v>49</v>
      </c>
      <c r="E30" s="33" t="s">
        <v>1216</v>
      </c>
      <c r="J30" s="32">
        <f>0</f>
      </c>
      <c s="32">
        <f>0</f>
      </c>
      <c s="32">
        <f>0+L31+L35+L39+L43+L47</f>
      </c>
      <c s="32">
        <f>0+M31+M35+M39+M43+M47</f>
      </c>
    </row>
    <row r="31" spans="1:16" ht="12.75">
      <c r="A31" t="s">
        <v>48</v>
      </c>
      <c s="34" t="s">
        <v>75</v>
      </c>
      <c s="34" t="s">
        <v>324</v>
      </c>
      <c s="35" t="s">
        <v>5</v>
      </c>
      <c s="6" t="s">
        <v>325</v>
      </c>
      <c s="36" t="s">
        <v>65</v>
      </c>
      <c s="37">
        <v>20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318.75">
      <c r="A34" t="s">
        <v>57</v>
      </c>
      <c r="E34" s="39" t="s">
        <v>1700</v>
      </c>
    </row>
    <row r="35" spans="1:16" ht="12.75">
      <c r="A35" t="s">
        <v>48</v>
      </c>
      <c s="34" t="s">
        <v>46</v>
      </c>
      <c s="34" t="s">
        <v>328</v>
      </c>
      <c s="35" t="s">
        <v>5</v>
      </c>
      <c s="6" t="s">
        <v>329</v>
      </c>
      <c s="36" t="s">
        <v>65</v>
      </c>
      <c s="37">
        <v>367.12</v>
      </c>
      <c s="36">
        <v>0</v>
      </c>
      <c s="36">
        <f>ROUND(G35*H35,6)</f>
      </c>
      <c r="L35" s="38">
        <v>0</v>
      </c>
      <c s="32">
        <f>ROUND(ROUND(L35,2)*ROUND(G35,3),2)</f>
      </c>
      <c s="36" t="s">
        <v>53</v>
      </c>
      <c>
        <f>(M35*21)/100</f>
      </c>
      <c t="s">
        <v>26</v>
      </c>
    </row>
    <row r="36" spans="1:5" ht="12.75">
      <c r="A36" s="35" t="s">
        <v>54</v>
      </c>
      <c r="E36" s="39" t="s">
        <v>5</v>
      </c>
    </row>
    <row r="37" spans="1:5" ht="51">
      <c r="A37" s="35" t="s">
        <v>55</v>
      </c>
      <c r="E37" s="40" t="s">
        <v>1701</v>
      </c>
    </row>
    <row r="38" spans="1:5" ht="318.75">
      <c r="A38" t="s">
        <v>57</v>
      </c>
      <c r="E38" s="39" t="s">
        <v>1700</v>
      </c>
    </row>
    <row r="39" spans="1:16" ht="12.75">
      <c r="A39" t="s">
        <v>48</v>
      </c>
      <c s="34" t="s">
        <v>82</v>
      </c>
      <c s="34" t="s">
        <v>335</v>
      </c>
      <c s="35" t="s">
        <v>5</v>
      </c>
      <c s="6" t="s">
        <v>336</v>
      </c>
      <c s="36" t="s">
        <v>101</v>
      </c>
      <c s="37">
        <v>83</v>
      </c>
      <c s="36">
        <v>0</v>
      </c>
      <c s="36">
        <f>ROUND(G39*H39,6)</f>
      </c>
      <c r="L39" s="38">
        <v>0</v>
      </c>
      <c s="32">
        <f>ROUND(ROUND(L39,2)*ROUND(G39,3),2)</f>
      </c>
      <c s="36" t="s">
        <v>53</v>
      </c>
      <c>
        <f>(M39*21)/100</f>
      </c>
      <c t="s">
        <v>26</v>
      </c>
    </row>
    <row r="40" spans="1:5" ht="12.75">
      <c r="A40" s="35" t="s">
        <v>54</v>
      </c>
      <c r="E40" s="39" t="s">
        <v>5</v>
      </c>
    </row>
    <row r="41" spans="1:5" ht="12.75">
      <c r="A41" s="35" t="s">
        <v>55</v>
      </c>
      <c r="E41" s="40" t="s">
        <v>1702</v>
      </c>
    </row>
    <row r="42" spans="1:5" ht="25.5">
      <c r="A42" t="s">
        <v>57</v>
      </c>
      <c r="E42" s="39" t="s">
        <v>338</v>
      </c>
    </row>
    <row r="43" spans="1:16" ht="12.75">
      <c r="A43" t="s">
        <v>48</v>
      </c>
      <c s="34" t="s">
        <v>86</v>
      </c>
      <c s="34" t="s">
        <v>68</v>
      </c>
      <c s="35" t="s">
        <v>5</v>
      </c>
      <c s="6" t="s">
        <v>69</v>
      </c>
      <c s="36" t="s">
        <v>65</v>
      </c>
      <c s="37">
        <v>387</v>
      </c>
      <c s="36">
        <v>0</v>
      </c>
      <c s="36">
        <f>ROUND(G43*H43,6)</f>
      </c>
      <c r="L43" s="38">
        <v>0</v>
      </c>
      <c s="32">
        <f>ROUND(ROUND(L43,2)*ROUND(G43,3),2)</f>
      </c>
      <c s="36" t="s">
        <v>53</v>
      </c>
      <c>
        <f>(M43*21)/100</f>
      </c>
      <c t="s">
        <v>26</v>
      </c>
    </row>
    <row r="44" spans="1:5" ht="12.75">
      <c r="A44" s="35" t="s">
        <v>54</v>
      </c>
      <c r="E44" s="39" t="s">
        <v>5</v>
      </c>
    </row>
    <row r="45" spans="1:5" ht="12.75">
      <c r="A45" s="35" t="s">
        <v>55</v>
      </c>
      <c r="E45" s="40" t="s">
        <v>1703</v>
      </c>
    </row>
    <row r="46" spans="1:5" ht="229.5">
      <c r="A46" t="s">
        <v>57</v>
      </c>
      <c r="E46" s="39" t="s">
        <v>1223</v>
      </c>
    </row>
    <row r="47" spans="1:16" ht="12.75">
      <c r="A47" t="s">
        <v>48</v>
      </c>
      <c s="34" t="s">
        <v>90</v>
      </c>
      <c s="34" t="s">
        <v>346</v>
      </c>
      <c s="35" t="s">
        <v>5</v>
      </c>
      <c s="6" t="s">
        <v>347</v>
      </c>
      <c s="36" t="s">
        <v>61</v>
      </c>
      <c s="37">
        <v>3134</v>
      </c>
      <c s="36">
        <v>0</v>
      </c>
      <c s="36">
        <f>ROUND(G47*H47,6)</f>
      </c>
      <c r="L47" s="38">
        <v>0</v>
      </c>
      <c s="32">
        <f>ROUND(ROUND(L47,2)*ROUND(G47,3),2)</f>
      </c>
      <c s="36" t="s">
        <v>53</v>
      </c>
      <c>
        <f>(M47*21)/100</f>
      </c>
      <c t="s">
        <v>26</v>
      </c>
    </row>
    <row r="48" spans="1:5" ht="12.75">
      <c r="A48" s="35" t="s">
        <v>54</v>
      </c>
      <c r="E48" s="39" t="s">
        <v>5</v>
      </c>
    </row>
    <row r="49" spans="1:5" ht="12.75">
      <c r="A49" s="35" t="s">
        <v>55</v>
      </c>
      <c r="E49" s="40" t="s">
        <v>1704</v>
      </c>
    </row>
    <row r="50" spans="1:5" ht="12.75">
      <c r="A50" t="s">
        <v>57</v>
      </c>
      <c r="E50" s="39" t="s">
        <v>74</v>
      </c>
    </row>
    <row r="51" spans="1:13" ht="12.75">
      <c r="A51" t="s">
        <v>45</v>
      </c>
      <c r="C51" s="31" t="s">
        <v>353</v>
      </c>
      <c r="E51" s="33" t="s">
        <v>354</v>
      </c>
      <c r="J51" s="32">
        <f>0</f>
      </c>
      <c s="32">
        <f>0</f>
      </c>
      <c s="32">
        <f>0+L52+L56+L60+L64+L68+L72+L76+L80+L84</f>
      </c>
      <c s="32">
        <f>0+M52+M56+M60+M64+M68+M72+M76+M80+M84</f>
      </c>
    </row>
    <row r="52" spans="1:16" ht="12.75">
      <c r="A52" t="s">
        <v>48</v>
      </c>
      <c s="34" t="s">
        <v>94</v>
      </c>
      <c s="34" t="s">
        <v>1705</v>
      </c>
      <c s="35" t="s">
        <v>5</v>
      </c>
      <c s="6" t="s">
        <v>1706</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76.5">
      <c r="A55" t="s">
        <v>57</v>
      </c>
      <c r="E55" s="39" t="s">
        <v>1707</v>
      </c>
    </row>
    <row r="56" spans="1:16" ht="12.75">
      <c r="A56" t="s">
        <v>48</v>
      </c>
      <c s="34" t="s">
        <v>98</v>
      </c>
      <c s="34" t="s">
        <v>1708</v>
      </c>
      <c s="35" t="s">
        <v>5</v>
      </c>
      <c s="6" t="s">
        <v>1709</v>
      </c>
      <c s="36" t="s">
        <v>52</v>
      </c>
      <c s="37">
        <v>50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1710</v>
      </c>
    </row>
    <row r="60" spans="1:16" ht="12.75">
      <c r="A60" t="s">
        <v>48</v>
      </c>
      <c s="34" t="s">
        <v>103</v>
      </c>
      <c s="34" t="s">
        <v>355</v>
      </c>
      <c s="35" t="s">
        <v>5</v>
      </c>
      <c s="6" t="s">
        <v>356</v>
      </c>
      <c s="36" t="s">
        <v>101</v>
      </c>
      <c s="37">
        <v>260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14.75">
      <c r="A63" t="s">
        <v>57</v>
      </c>
      <c r="E63" s="39" t="s">
        <v>1711</v>
      </c>
    </row>
    <row r="64" spans="1:16" ht="12.75">
      <c r="A64" t="s">
        <v>48</v>
      </c>
      <c s="34" t="s">
        <v>106</v>
      </c>
      <c s="34" t="s">
        <v>1712</v>
      </c>
      <c s="35" t="s">
        <v>5</v>
      </c>
      <c s="6" t="s">
        <v>1713</v>
      </c>
      <c s="36" t="s">
        <v>101</v>
      </c>
      <c s="37">
        <v>250</v>
      </c>
      <c s="36">
        <v>0</v>
      </c>
      <c s="36">
        <f>ROUND(G64*H64,6)</f>
      </c>
      <c r="L64" s="38">
        <v>0</v>
      </c>
      <c s="32">
        <f>ROUND(ROUND(L64,2)*ROUND(G64,3),2)</f>
      </c>
      <c s="36" t="s">
        <v>53</v>
      </c>
      <c>
        <f>(M64*21)/100</f>
      </c>
      <c t="s">
        <v>26</v>
      </c>
    </row>
    <row r="65" spans="1:5" ht="12.75">
      <c r="A65" s="35" t="s">
        <v>54</v>
      </c>
      <c r="E65" s="39" t="s">
        <v>5</v>
      </c>
    </row>
    <row r="66" spans="1:5" ht="12.75">
      <c r="A66" s="35" t="s">
        <v>55</v>
      </c>
      <c r="E66" s="40" t="s">
        <v>1714</v>
      </c>
    </row>
    <row r="67" spans="1:5" ht="114.75">
      <c r="A67" t="s">
        <v>57</v>
      </c>
      <c r="E67" s="39" t="s">
        <v>1711</v>
      </c>
    </row>
    <row r="68" spans="1:16" ht="12.75">
      <c r="A68" t="s">
        <v>48</v>
      </c>
      <c s="34" t="s">
        <v>109</v>
      </c>
      <c s="34" t="s">
        <v>1715</v>
      </c>
      <c s="35" t="s">
        <v>5</v>
      </c>
      <c s="6" t="s">
        <v>1716</v>
      </c>
      <c s="36" t="s">
        <v>101</v>
      </c>
      <c s="37">
        <v>66</v>
      </c>
      <c s="36">
        <v>0</v>
      </c>
      <c s="36">
        <f>ROUND(G68*H68,6)</f>
      </c>
      <c r="L68" s="38">
        <v>0</v>
      </c>
      <c s="32">
        <f>ROUND(ROUND(L68,2)*ROUND(G68,3),2)</f>
      </c>
      <c s="36" t="s">
        <v>53</v>
      </c>
      <c>
        <f>(M68*21)/100</f>
      </c>
      <c t="s">
        <v>26</v>
      </c>
    </row>
    <row r="69" spans="1:5" ht="12.75">
      <c r="A69" s="35" t="s">
        <v>54</v>
      </c>
      <c r="E69" s="39" t="s">
        <v>5</v>
      </c>
    </row>
    <row r="70" spans="1:5" ht="12.75">
      <c r="A70" s="35" t="s">
        <v>55</v>
      </c>
      <c r="E70" s="40" t="s">
        <v>1717</v>
      </c>
    </row>
    <row r="71" spans="1:5" ht="76.5">
      <c r="A71" t="s">
        <v>57</v>
      </c>
      <c r="E71" s="39" t="s">
        <v>1718</v>
      </c>
    </row>
    <row r="72" spans="1:16" ht="12.75">
      <c r="A72" t="s">
        <v>48</v>
      </c>
      <c s="34" t="s">
        <v>112</v>
      </c>
      <c s="34" t="s">
        <v>361</v>
      </c>
      <c s="35" t="s">
        <v>5</v>
      </c>
      <c s="6" t="s">
        <v>362</v>
      </c>
      <c s="36" t="s">
        <v>101</v>
      </c>
      <c s="37">
        <v>930</v>
      </c>
      <c s="36">
        <v>0</v>
      </c>
      <c s="36">
        <f>ROUND(G72*H72,6)</f>
      </c>
      <c r="L72" s="38">
        <v>0</v>
      </c>
      <c s="32">
        <f>ROUND(ROUND(L72,2)*ROUND(G72,3),2)</f>
      </c>
      <c s="36" t="s">
        <v>53</v>
      </c>
      <c>
        <f>(M72*21)/100</f>
      </c>
      <c t="s">
        <v>26</v>
      </c>
    </row>
    <row r="73" spans="1:5" ht="12.75">
      <c r="A73" s="35" t="s">
        <v>54</v>
      </c>
      <c r="E73" s="39" t="s">
        <v>5</v>
      </c>
    </row>
    <row r="74" spans="1:5" ht="12.75">
      <c r="A74" s="35" t="s">
        <v>55</v>
      </c>
      <c r="E74" s="40" t="s">
        <v>1719</v>
      </c>
    </row>
    <row r="75" spans="1:5" ht="140.25">
      <c r="A75" t="s">
        <v>57</v>
      </c>
      <c r="E75" s="39" t="s">
        <v>1720</v>
      </c>
    </row>
    <row r="76" spans="1:16" ht="25.5">
      <c r="A76" t="s">
        <v>48</v>
      </c>
      <c s="34" t="s">
        <v>115</v>
      </c>
      <c s="34" t="s">
        <v>1721</v>
      </c>
      <c s="35" t="s">
        <v>5</v>
      </c>
      <c s="6" t="s">
        <v>1722</v>
      </c>
      <c s="36" t="s">
        <v>101</v>
      </c>
      <c s="37">
        <v>637</v>
      </c>
      <c s="36">
        <v>0</v>
      </c>
      <c s="36">
        <f>ROUND(G76*H76,6)</f>
      </c>
      <c r="L76" s="38">
        <v>0</v>
      </c>
      <c s="32">
        <f>ROUND(ROUND(L76,2)*ROUND(G76,3),2)</f>
      </c>
      <c s="36" t="s">
        <v>53</v>
      </c>
      <c>
        <f>(M76*21)/100</f>
      </c>
      <c t="s">
        <v>26</v>
      </c>
    </row>
    <row r="77" spans="1:5" ht="12.75">
      <c r="A77" s="35" t="s">
        <v>54</v>
      </c>
      <c r="E77" s="39" t="s">
        <v>5</v>
      </c>
    </row>
    <row r="78" spans="1:5" ht="12.75">
      <c r="A78" s="35" t="s">
        <v>55</v>
      </c>
      <c r="E78" s="40" t="s">
        <v>1723</v>
      </c>
    </row>
    <row r="79" spans="1:5" ht="140.25">
      <c r="A79" t="s">
        <v>57</v>
      </c>
      <c r="E79" s="39" t="s">
        <v>1724</v>
      </c>
    </row>
    <row r="80" spans="1:16" ht="12.75">
      <c r="A80" t="s">
        <v>48</v>
      </c>
      <c s="34" t="s">
        <v>119</v>
      </c>
      <c s="34" t="s">
        <v>1725</v>
      </c>
      <c s="35" t="s">
        <v>5</v>
      </c>
      <c s="6" t="s">
        <v>1726</v>
      </c>
      <c s="36" t="s">
        <v>52</v>
      </c>
      <c s="37">
        <v>2</v>
      </c>
      <c s="36">
        <v>0</v>
      </c>
      <c s="36">
        <f>ROUND(G80*H80,6)</f>
      </c>
      <c r="L80" s="38">
        <v>0</v>
      </c>
      <c s="32">
        <f>ROUND(ROUND(L80,2)*ROUND(G80,3),2)</f>
      </c>
      <c s="36" t="s">
        <v>53</v>
      </c>
      <c>
        <f>(M80*21)/100</f>
      </c>
      <c t="s">
        <v>26</v>
      </c>
    </row>
    <row r="81" spans="1:5" ht="12.75">
      <c r="A81" s="35" t="s">
        <v>54</v>
      </c>
      <c r="E81" s="39" t="s">
        <v>5</v>
      </c>
    </row>
    <row r="82" spans="1:5" ht="12.75">
      <c r="A82" s="35" t="s">
        <v>55</v>
      </c>
      <c r="E82" s="40" t="s">
        <v>5</v>
      </c>
    </row>
    <row r="83" spans="1:5" ht="76.5">
      <c r="A83" t="s">
        <v>57</v>
      </c>
      <c r="E83" s="39" t="s">
        <v>1707</v>
      </c>
    </row>
    <row r="84" spans="1:16" ht="25.5">
      <c r="A84" t="s">
        <v>48</v>
      </c>
      <c s="34" t="s">
        <v>123</v>
      </c>
      <c s="34" t="s">
        <v>1727</v>
      </c>
      <c s="35" t="s">
        <v>5</v>
      </c>
      <c s="6" t="s">
        <v>1728</v>
      </c>
      <c s="36" t="s">
        <v>101</v>
      </c>
      <c s="37">
        <v>870</v>
      </c>
      <c s="36">
        <v>0</v>
      </c>
      <c s="36">
        <f>ROUND(G84*H84,6)</f>
      </c>
      <c r="L84" s="38">
        <v>0</v>
      </c>
      <c s="32">
        <f>ROUND(ROUND(L84,2)*ROUND(G84,3),2)</f>
      </c>
      <c s="36" t="s">
        <v>53</v>
      </c>
      <c>
        <f>(M84*21)/100</f>
      </c>
      <c t="s">
        <v>26</v>
      </c>
    </row>
    <row r="85" spans="1:5" ht="12.75">
      <c r="A85" s="35" t="s">
        <v>54</v>
      </c>
      <c r="E85" s="39" t="s">
        <v>5</v>
      </c>
    </row>
    <row r="86" spans="1:5" ht="12.75">
      <c r="A86" s="35" t="s">
        <v>55</v>
      </c>
      <c r="E86" s="40" t="s">
        <v>5</v>
      </c>
    </row>
    <row r="87" spans="1:5" ht="140.25">
      <c r="A87" t="s">
        <v>57</v>
      </c>
      <c r="E87" s="39" t="s">
        <v>1729</v>
      </c>
    </row>
    <row r="88" spans="1:13" ht="12.75">
      <c r="A88" t="s">
        <v>45</v>
      </c>
      <c r="C88" s="31" t="s">
        <v>370</v>
      </c>
      <c r="E88" s="33" t="s">
        <v>1730</v>
      </c>
      <c r="J88" s="32">
        <f>0</f>
      </c>
      <c s="32">
        <f>0</f>
      </c>
      <c s="32">
        <f>0+L89+L93+L97+L101+L105+L109+L113+L117+L121</f>
      </c>
      <c s="32">
        <f>0+M89+M93+M97+M101+M105+M109+M113+M117+M121</f>
      </c>
    </row>
    <row r="89" spans="1:16" ht="12.75">
      <c r="A89" t="s">
        <v>48</v>
      </c>
      <c s="34" t="s">
        <v>126</v>
      </c>
      <c s="34" t="s">
        <v>1731</v>
      </c>
      <c s="35" t="s">
        <v>5</v>
      </c>
      <c s="6" t="s">
        <v>1732</v>
      </c>
      <c s="36" t="s">
        <v>101</v>
      </c>
      <c s="37">
        <v>50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27.5">
      <c r="A92" t="s">
        <v>57</v>
      </c>
      <c r="E92" s="39" t="s">
        <v>1733</v>
      </c>
    </row>
    <row r="93" spans="1:16" ht="12.75">
      <c r="A93" t="s">
        <v>48</v>
      </c>
      <c s="34" t="s">
        <v>131</v>
      </c>
      <c s="34" t="s">
        <v>1734</v>
      </c>
      <c s="35" t="s">
        <v>5</v>
      </c>
      <c s="6" t="s">
        <v>1735</v>
      </c>
      <c s="36" t="s">
        <v>52</v>
      </c>
      <c s="37">
        <v>96</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102">
      <c r="A96" t="s">
        <v>57</v>
      </c>
      <c r="E96" s="39" t="s">
        <v>1736</v>
      </c>
    </row>
    <row r="97" spans="1:16" ht="12.75">
      <c r="A97" t="s">
        <v>48</v>
      </c>
      <c s="34" t="s">
        <v>135</v>
      </c>
      <c s="34" t="s">
        <v>1737</v>
      </c>
      <c s="35" t="s">
        <v>5</v>
      </c>
      <c s="6" t="s">
        <v>1738</v>
      </c>
      <c s="36" t="s">
        <v>101</v>
      </c>
      <c s="37">
        <v>80</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89.25">
      <c r="A100" t="s">
        <v>57</v>
      </c>
      <c r="E100" s="39" t="s">
        <v>1739</v>
      </c>
    </row>
    <row r="101" spans="1:16" ht="12.75">
      <c r="A101" t="s">
        <v>48</v>
      </c>
      <c s="34" t="s">
        <v>139</v>
      </c>
      <c s="34" t="s">
        <v>637</v>
      </c>
      <c s="35" t="s">
        <v>5</v>
      </c>
      <c s="6" t="s">
        <v>638</v>
      </c>
      <c s="36" t="s">
        <v>101</v>
      </c>
      <c s="37">
        <v>80</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1739</v>
      </c>
    </row>
    <row r="105" spans="1:16" ht="12.75">
      <c r="A105" t="s">
        <v>48</v>
      </c>
      <c s="34" t="s">
        <v>143</v>
      </c>
      <c s="34" t="s">
        <v>1537</v>
      </c>
      <c s="35" t="s">
        <v>5</v>
      </c>
      <c s="6" t="s">
        <v>1740</v>
      </c>
      <c s="36" t="s">
        <v>101</v>
      </c>
      <c s="37">
        <v>80</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89.25">
      <c r="A108" t="s">
        <v>57</v>
      </c>
      <c r="E108" s="39" t="s">
        <v>1739</v>
      </c>
    </row>
    <row r="109" spans="1:16" ht="25.5">
      <c r="A109" t="s">
        <v>48</v>
      </c>
      <c s="34" t="s">
        <v>147</v>
      </c>
      <c s="34" t="s">
        <v>644</v>
      </c>
      <c s="35" t="s">
        <v>5</v>
      </c>
      <c s="6" t="s">
        <v>645</v>
      </c>
      <c s="36" t="s">
        <v>52</v>
      </c>
      <c s="37">
        <v>2</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102">
      <c r="A112" t="s">
        <v>57</v>
      </c>
      <c r="E112" s="39" t="s">
        <v>1741</v>
      </c>
    </row>
    <row r="113" spans="1:16" ht="25.5">
      <c r="A113" t="s">
        <v>48</v>
      </c>
      <c s="34" t="s">
        <v>151</v>
      </c>
      <c s="34" t="s">
        <v>644</v>
      </c>
      <c s="35" t="s">
        <v>49</v>
      </c>
      <c s="6" t="s">
        <v>645</v>
      </c>
      <c s="36" t="s">
        <v>52</v>
      </c>
      <c s="37">
        <v>2</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1741</v>
      </c>
    </row>
    <row r="117" spans="1:16" ht="12.75">
      <c r="A117" t="s">
        <v>48</v>
      </c>
      <c s="34" t="s">
        <v>155</v>
      </c>
      <c s="34" t="s">
        <v>735</v>
      </c>
      <c s="35" t="s">
        <v>5</v>
      </c>
      <c s="6" t="s">
        <v>736</v>
      </c>
      <c s="36" t="s">
        <v>101</v>
      </c>
      <c s="37">
        <v>160</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76.5">
      <c r="A120" t="s">
        <v>57</v>
      </c>
      <c r="E120" s="39" t="s">
        <v>1742</v>
      </c>
    </row>
    <row r="121" spans="1:16" ht="12.75">
      <c r="A121" t="s">
        <v>48</v>
      </c>
      <c s="34" t="s">
        <v>159</v>
      </c>
      <c s="34" t="s">
        <v>738</v>
      </c>
      <c s="35" t="s">
        <v>5</v>
      </c>
      <c s="6" t="s">
        <v>739</v>
      </c>
      <c s="36" t="s">
        <v>52</v>
      </c>
      <c s="37">
        <v>6</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89.25">
      <c r="A124" t="s">
        <v>57</v>
      </c>
      <c r="E124" s="39" t="s">
        <v>1743</v>
      </c>
    </row>
    <row r="125" spans="1:13" ht="12.75">
      <c r="A125" t="s">
        <v>45</v>
      </c>
      <c r="C125" s="31" t="s">
        <v>1744</v>
      </c>
      <c r="E125" s="33" t="s">
        <v>1745</v>
      </c>
      <c r="J125" s="32">
        <f>0</f>
      </c>
      <c s="32">
        <f>0</f>
      </c>
      <c s="32">
        <f>0+L126+L130+L134+L138+L142+L146+L150+L154+L158+L162+L166</f>
      </c>
      <c s="32">
        <f>0+M126+M130+M134+M138+M142+M146+M150+M154+M158+M162+M166</f>
      </c>
    </row>
    <row r="126" spans="1:16" ht="12.75">
      <c r="A126" t="s">
        <v>48</v>
      </c>
      <c s="34" t="s">
        <v>162</v>
      </c>
      <c s="34" t="s">
        <v>1746</v>
      </c>
      <c s="35" t="s">
        <v>5</v>
      </c>
      <c s="6" t="s">
        <v>1747</v>
      </c>
      <c s="36" t="s">
        <v>581</v>
      </c>
      <c s="37">
        <v>28.243</v>
      </c>
      <c s="36">
        <v>0</v>
      </c>
      <c s="36">
        <f>ROUND(G126*H126,6)</f>
      </c>
      <c r="L126" s="38">
        <v>0</v>
      </c>
      <c s="32">
        <f>ROUND(ROUND(L126,2)*ROUND(G126,3),2)</f>
      </c>
      <c s="36" t="s">
        <v>53</v>
      </c>
      <c>
        <f>(M126*21)/100</f>
      </c>
      <c t="s">
        <v>26</v>
      </c>
    </row>
    <row r="127" spans="1:5" ht="12.75">
      <c r="A127" s="35" t="s">
        <v>54</v>
      </c>
      <c r="E127" s="39" t="s">
        <v>5</v>
      </c>
    </row>
    <row r="128" spans="1:5" ht="76.5">
      <c r="A128" s="35" t="s">
        <v>55</v>
      </c>
      <c r="E128" s="40" t="s">
        <v>1748</v>
      </c>
    </row>
    <row r="129" spans="1:5" ht="204">
      <c r="A129" t="s">
        <v>57</v>
      </c>
      <c r="E129" s="39" t="s">
        <v>1749</v>
      </c>
    </row>
    <row r="130" spans="1:16" ht="12.75">
      <c r="A130" t="s">
        <v>48</v>
      </c>
      <c s="34" t="s">
        <v>166</v>
      </c>
      <c s="34" t="s">
        <v>1750</v>
      </c>
      <c s="35" t="s">
        <v>5</v>
      </c>
      <c s="6" t="s">
        <v>1751</v>
      </c>
      <c s="36" t="s">
        <v>581</v>
      </c>
      <c s="37">
        <v>28.243</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76.5">
      <c r="A133" t="s">
        <v>57</v>
      </c>
      <c r="E133" s="39" t="s">
        <v>1752</v>
      </c>
    </row>
    <row r="134" spans="1:16" ht="12.75">
      <c r="A134" t="s">
        <v>48</v>
      </c>
      <c s="34" t="s">
        <v>170</v>
      </c>
      <c s="34" t="s">
        <v>1753</v>
      </c>
      <c s="35" t="s">
        <v>5</v>
      </c>
      <c s="6" t="s">
        <v>1754</v>
      </c>
      <c s="36" t="s">
        <v>581</v>
      </c>
      <c s="37">
        <v>11.53</v>
      </c>
      <c s="36">
        <v>0</v>
      </c>
      <c s="36">
        <f>ROUND(G134*H134,6)</f>
      </c>
      <c r="L134" s="38">
        <v>0</v>
      </c>
      <c s="32">
        <f>ROUND(ROUND(L134,2)*ROUND(G134,3),2)</f>
      </c>
      <c s="36" t="s">
        <v>53</v>
      </c>
      <c>
        <f>(M134*21)/100</f>
      </c>
      <c t="s">
        <v>26</v>
      </c>
    </row>
    <row r="135" spans="1:5" ht="12.75">
      <c r="A135" s="35" t="s">
        <v>54</v>
      </c>
      <c r="E135" s="39" t="s">
        <v>5</v>
      </c>
    </row>
    <row r="136" spans="1:5" ht="51">
      <c r="A136" s="35" t="s">
        <v>55</v>
      </c>
      <c r="E136" s="40" t="s">
        <v>1755</v>
      </c>
    </row>
    <row r="137" spans="1:5" ht="204">
      <c r="A137" t="s">
        <v>57</v>
      </c>
      <c r="E137" s="39" t="s">
        <v>1756</v>
      </c>
    </row>
    <row r="138" spans="1:16" ht="12.75">
      <c r="A138" t="s">
        <v>48</v>
      </c>
      <c s="34" t="s">
        <v>174</v>
      </c>
      <c s="34" t="s">
        <v>1757</v>
      </c>
      <c s="35" t="s">
        <v>5</v>
      </c>
      <c s="6" t="s">
        <v>1758</v>
      </c>
      <c s="36" t="s">
        <v>581</v>
      </c>
      <c s="37">
        <v>11.53</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76.5">
      <c r="A141" t="s">
        <v>57</v>
      </c>
      <c r="E141" s="39" t="s">
        <v>1752</v>
      </c>
    </row>
    <row r="142" spans="1:16" ht="12.75">
      <c r="A142" t="s">
        <v>48</v>
      </c>
      <c s="34" t="s">
        <v>177</v>
      </c>
      <c s="34" t="s">
        <v>1759</v>
      </c>
      <c s="35" t="s">
        <v>5</v>
      </c>
      <c s="6" t="s">
        <v>1760</v>
      </c>
      <c s="36" t="s">
        <v>581</v>
      </c>
      <c s="37">
        <v>37.59</v>
      </c>
      <c s="36">
        <v>0</v>
      </c>
      <c s="36">
        <f>ROUND(G142*H142,6)</f>
      </c>
      <c r="L142" s="38">
        <v>0</v>
      </c>
      <c s="32">
        <f>ROUND(ROUND(L142,2)*ROUND(G142,3),2)</f>
      </c>
      <c s="36" t="s">
        <v>53</v>
      </c>
      <c>
        <f>(M142*21)/100</f>
      </c>
      <c t="s">
        <v>26</v>
      </c>
    </row>
    <row r="143" spans="1:5" ht="12.75">
      <c r="A143" s="35" t="s">
        <v>54</v>
      </c>
      <c r="E143" s="39" t="s">
        <v>5</v>
      </c>
    </row>
    <row r="144" spans="1:5" ht="38.25">
      <c r="A144" s="35" t="s">
        <v>55</v>
      </c>
      <c r="E144" s="40" t="s">
        <v>1761</v>
      </c>
    </row>
    <row r="145" spans="1:5" ht="204">
      <c r="A145" t="s">
        <v>57</v>
      </c>
      <c r="E145" s="39" t="s">
        <v>1762</v>
      </c>
    </row>
    <row r="146" spans="1:16" ht="12.75">
      <c r="A146" t="s">
        <v>48</v>
      </c>
      <c s="34" t="s">
        <v>180</v>
      </c>
      <c s="34" t="s">
        <v>1763</v>
      </c>
      <c s="35" t="s">
        <v>5</v>
      </c>
      <c s="6" t="s">
        <v>1764</v>
      </c>
      <c s="36" t="s">
        <v>581</v>
      </c>
      <c s="37">
        <v>37.59</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76.5">
      <c r="A149" t="s">
        <v>57</v>
      </c>
      <c r="E149" s="39" t="s">
        <v>1765</v>
      </c>
    </row>
    <row r="150" spans="1:16" ht="12.75">
      <c r="A150" t="s">
        <v>48</v>
      </c>
      <c s="34" t="s">
        <v>183</v>
      </c>
      <c s="34" t="s">
        <v>1766</v>
      </c>
      <c s="35" t="s">
        <v>5</v>
      </c>
      <c s="6" t="s">
        <v>1767</v>
      </c>
      <c s="36" t="s">
        <v>581</v>
      </c>
      <c s="37">
        <v>142.926</v>
      </c>
      <c s="36">
        <v>0</v>
      </c>
      <c s="36">
        <f>ROUND(G150*H150,6)</f>
      </c>
      <c r="L150" s="38">
        <v>0</v>
      </c>
      <c s="32">
        <f>ROUND(ROUND(L150,2)*ROUND(G150,3),2)</f>
      </c>
      <c s="36" t="s">
        <v>53</v>
      </c>
      <c>
        <f>(M150*21)/100</f>
      </c>
      <c t="s">
        <v>26</v>
      </c>
    </row>
    <row r="151" spans="1:5" ht="12.75">
      <c r="A151" s="35" t="s">
        <v>54</v>
      </c>
      <c r="E151" s="39" t="s">
        <v>5</v>
      </c>
    </row>
    <row r="152" spans="1:5" ht="63.75">
      <c r="A152" s="35" t="s">
        <v>55</v>
      </c>
      <c r="E152" s="40" t="s">
        <v>1768</v>
      </c>
    </row>
    <row r="153" spans="1:5" ht="216.75">
      <c r="A153" t="s">
        <v>57</v>
      </c>
      <c r="E153" s="39" t="s">
        <v>1769</v>
      </c>
    </row>
    <row r="154" spans="1:16" ht="12.75">
      <c r="A154" t="s">
        <v>48</v>
      </c>
      <c s="34" t="s">
        <v>187</v>
      </c>
      <c s="34" t="s">
        <v>1770</v>
      </c>
      <c s="35" t="s">
        <v>5</v>
      </c>
      <c s="6" t="s">
        <v>1771</v>
      </c>
      <c s="36" t="s">
        <v>581</v>
      </c>
      <c s="37">
        <v>142.926</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76.5">
      <c r="A157" t="s">
        <v>57</v>
      </c>
      <c r="E157" s="39" t="s">
        <v>1752</v>
      </c>
    </row>
    <row r="158" spans="1:16" ht="25.5">
      <c r="A158" t="s">
        <v>48</v>
      </c>
      <c s="34" t="s">
        <v>190</v>
      </c>
      <c s="34" t="s">
        <v>1772</v>
      </c>
      <c s="35" t="s">
        <v>5</v>
      </c>
      <c s="6" t="s">
        <v>1773</v>
      </c>
      <c s="36" t="s">
        <v>52</v>
      </c>
      <c s="37">
        <v>136</v>
      </c>
      <c s="36">
        <v>0</v>
      </c>
      <c s="36">
        <f>ROUND(G158*H158,6)</f>
      </c>
      <c r="L158" s="38">
        <v>0</v>
      </c>
      <c s="32">
        <f>ROUND(ROUND(L158,2)*ROUND(G158,3),2)</f>
      </c>
      <c s="36" t="s">
        <v>53</v>
      </c>
      <c>
        <f>(M158*21)/100</f>
      </c>
      <c t="s">
        <v>26</v>
      </c>
    </row>
    <row r="159" spans="1:5" ht="12.75">
      <c r="A159" s="35" t="s">
        <v>54</v>
      </c>
      <c r="E159" s="39" t="s">
        <v>5</v>
      </c>
    </row>
    <row r="160" spans="1:5" ht="12.75">
      <c r="A160" s="35" t="s">
        <v>55</v>
      </c>
      <c r="E160" s="40" t="s">
        <v>1774</v>
      </c>
    </row>
    <row r="161" spans="1:5" ht="114.75">
      <c r="A161" t="s">
        <v>57</v>
      </c>
      <c r="E161" s="39" t="s">
        <v>1775</v>
      </c>
    </row>
    <row r="162" spans="1:16" ht="25.5">
      <c r="A162" t="s">
        <v>48</v>
      </c>
      <c s="34" t="s">
        <v>193</v>
      </c>
      <c s="34" t="s">
        <v>1776</v>
      </c>
      <c s="35" t="s">
        <v>5</v>
      </c>
      <c s="6" t="s">
        <v>1777</v>
      </c>
      <c s="36" t="s">
        <v>52</v>
      </c>
      <c s="37">
        <v>36</v>
      </c>
      <c s="36">
        <v>0</v>
      </c>
      <c s="36">
        <f>ROUND(G162*H162,6)</f>
      </c>
      <c r="L162" s="38">
        <v>0</v>
      </c>
      <c s="32">
        <f>ROUND(ROUND(L162,2)*ROUND(G162,3),2)</f>
      </c>
      <c s="36" t="s">
        <v>53</v>
      </c>
      <c>
        <f>(M162*21)/100</f>
      </c>
      <c t="s">
        <v>26</v>
      </c>
    </row>
    <row r="163" spans="1:5" ht="12.75">
      <c r="A163" s="35" t="s">
        <v>54</v>
      </c>
      <c r="E163" s="39" t="s">
        <v>5</v>
      </c>
    </row>
    <row r="164" spans="1:5" ht="12.75">
      <c r="A164" s="35" t="s">
        <v>55</v>
      </c>
      <c r="E164" s="40" t="s">
        <v>1778</v>
      </c>
    </row>
    <row r="165" spans="1:5" ht="114.75">
      <c r="A165" t="s">
        <v>57</v>
      </c>
      <c r="E165" s="39" t="s">
        <v>1775</v>
      </c>
    </row>
    <row r="166" spans="1:16" ht="12.75">
      <c r="A166" t="s">
        <v>48</v>
      </c>
      <c s="34" t="s">
        <v>196</v>
      </c>
      <c s="34" t="s">
        <v>1779</v>
      </c>
      <c s="35" t="s">
        <v>5</v>
      </c>
      <c s="6" t="s">
        <v>1780</v>
      </c>
      <c s="36" t="s">
        <v>52</v>
      </c>
      <c s="37">
        <v>172</v>
      </c>
      <c s="36">
        <v>0</v>
      </c>
      <c s="36">
        <f>ROUND(G166*H166,6)</f>
      </c>
      <c r="L166" s="38">
        <v>0</v>
      </c>
      <c s="32">
        <f>ROUND(ROUND(L166,2)*ROUND(G166,3),2)</f>
      </c>
      <c s="36" t="s">
        <v>53</v>
      </c>
      <c>
        <f>(M166*21)/100</f>
      </c>
      <c t="s">
        <v>26</v>
      </c>
    </row>
    <row r="167" spans="1:5" ht="12.75">
      <c r="A167" s="35" t="s">
        <v>54</v>
      </c>
      <c r="E167" s="39" t="s">
        <v>5</v>
      </c>
    </row>
    <row r="168" spans="1:5" ht="12.75">
      <c r="A168" s="35" t="s">
        <v>55</v>
      </c>
      <c r="E168" s="40" t="s">
        <v>1781</v>
      </c>
    </row>
    <row r="169" spans="1:5" ht="102">
      <c r="A169" t="s">
        <v>57</v>
      </c>
      <c r="E169" s="39" t="s">
        <v>1782</v>
      </c>
    </row>
    <row r="170" spans="1:13" ht="12.75">
      <c r="A170" t="s">
        <v>45</v>
      </c>
      <c r="C170" s="31" t="s">
        <v>1783</v>
      </c>
      <c r="E170" s="33" t="s">
        <v>1784</v>
      </c>
      <c r="J170" s="32">
        <f>0</f>
      </c>
      <c s="32">
        <f>0</f>
      </c>
      <c s="32">
        <f>0+L171+L175+L179+L183+L187+L191+L195+L199+L203+L207+L211+L215+L219+L223+L227+L231+L235+L239+L243+L247+L251+L255+L259+L263+L267+L271+L275+L279+L283+L287+L291+L295+L299+L303</f>
      </c>
      <c s="32">
        <f>0+M171+M175+M179+M183+M187+M191+M195+M199+M203+M207+M211+M215+M219+M223+M227+M231+M235+M239+M243+M247+M251+M255+M259+M263+M267+M271+M275+M279+M283+M287+M291+M295+M299+M303</f>
      </c>
    </row>
    <row r="171" spans="1:16" ht="12.75">
      <c r="A171" t="s">
        <v>48</v>
      </c>
      <c s="34" t="s">
        <v>199</v>
      </c>
      <c s="34" t="s">
        <v>1785</v>
      </c>
      <c s="35" t="s">
        <v>5</v>
      </c>
      <c s="6" t="s">
        <v>1786</v>
      </c>
      <c s="36" t="s">
        <v>101</v>
      </c>
      <c s="37">
        <v>70</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14.75">
      <c r="A174" t="s">
        <v>57</v>
      </c>
      <c r="E174" s="39" t="s">
        <v>1787</v>
      </c>
    </row>
    <row r="175" spans="1:16" ht="12.75">
      <c r="A175" t="s">
        <v>48</v>
      </c>
      <c s="34" t="s">
        <v>203</v>
      </c>
      <c s="34" t="s">
        <v>1788</v>
      </c>
      <c s="35" t="s">
        <v>5</v>
      </c>
      <c s="6" t="s">
        <v>1789</v>
      </c>
      <c s="36" t="s">
        <v>101</v>
      </c>
      <c s="37">
        <v>70</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14.75">
      <c r="A178" t="s">
        <v>57</v>
      </c>
      <c r="E178" s="39" t="s">
        <v>1790</v>
      </c>
    </row>
    <row r="179" spans="1:16" ht="25.5">
      <c r="A179" t="s">
        <v>48</v>
      </c>
      <c s="34" t="s">
        <v>206</v>
      </c>
      <c s="34" t="s">
        <v>1791</v>
      </c>
      <c s="35" t="s">
        <v>5</v>
      </c>
      <c s="6" t="s">
        <v>1792</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5</v>
      </c>
    </row>
    <row r="182" spans="1:5" ht="114.75">
      <c r="A182" t="s">
        <v>57</v>
      </c>
      <c r="E182" s="39" t="s">
        <v>1793</v>
      </c>
    </row>
    <row r="183" spans="1:16" ht="25.5">
      <c r="A183" t="s">
        <v>48</v>
      </c>
      <c s="34" t="s">
        <v>209</v>
      </c>
      <c s="34" t="s">
        <v>1794</v>
      </c>
      <c s="35" t="s">
        <v>5</v>
      </c>
      <c s="6" t="s">
        <v>1795</v>
      </c>
      <c s="36" t="s">
        <v>52</v>
      </c>
      <c s="37">
        <v>1</v>
      </c>
      <c s="36">
        <v>0</v>
      </c>
      <c s="36">
        <f>ROUND(G183*H183,6)</f>
      </c>
      <c r="L183" s="38">
        <v>0</v>
      </c>
      <c s="32">
        <f>ROUND(ROUND(L183,2)*ROUND(G183,3),2)</f>
      </c>
      <c s="36" t="s">
        <v>53</v>
      </c>
      <c>
        <f>(M183*21)/100</f>
      </c>
      <c t="s">
        <v>26</v>
      </c>
    </row>
    <row r="184" spans="1:5" ht="12.75">
      <c r="A184" s="35" t="s">
        <v>54</v>
      </c>
      <c r="E184" s="39" t="s">
        <v>5</v>
      </c>
    </row>
    <row r="185" spans="1:5" ht="12.75">
      <c r="A185" s="35" t="s">
        <v>55</v>
      </c>
      <c r="E185" s="40" t="s">
        <v>5</v>
      </c>
    </row>
    <row r="186" spans="1:5" ht="114.75">
      <c r="A186" t="s">
        <v>57</v>
      </c>
      <c r="E186" s="39" t="s">
        <v>1796</v>
      </c>
    </row>
    <row r="187" spans="1:16" ht="25.5">
      <c r="A187" t="s">
        <v>48</v>
      </c>
      <c s="34" t="s">
        <v>213</v>
      </c>
      <c s="34" t="s">
        <v>1797</v>
      </c>
      <c s="35" t="s">
        <v>5</v>
      </c>
      <c s="6" t="s">
        <v>1798</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5</v>
      </c>
    </row>
    <row r="190" spans="1:5" ht="114.75">
      <c r="A190" t="s">
        <v>57</v>
      </c>
      <c r="E190" s="39" t="s">
        <v>1793</v>
      </c>
    </row>
    <row r="191" spans="1:16" ht="25.5">
      <c r="A191" t="s">
        <v>48</v>
      </c>
      <c s="34" t="s">
        <v>217</v>
      </c>
      <c s="34" t="s">
        <v>1799</v>
      </c>
      <c s="35" t="s">
        <v>5</v>
      </c>
      <c s="6" t="s">
        <v>1800</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5</v>
      </c>
    </row>
    <row r="194" spans="1:5" ht="114.75">
      <c r="A194" t="s">
        <v>57</v>
      </c>
      <c r="E194" s="39" t="s">
        <v>1801</v>
      </c>
    </row>
    <row r="195" spans="1:16" ht="12.75">
      <c r="A195" t="s">
        <v>48</v>
      </c>
      <c s="34" t="s">
        <v>221</v>
      </c>
      <c s="34" t="s">
        <v>1802</v>
      </c>
      <c s="35" t="s">
        <v>5</v>
      </c>
      <c s="6" t="s">
        <v>1803</v>
      </c>
      <c s="36" t="s">
        <v>52</v>
      </c>
      <c s="37">
        <v>1</v>
      </c>
      <c s="36">
        <v>0</v>
      </c>
      <c s="36">
        <f>ROUND(G195*H195,6)</f>
      </c>
      <c r="L195" s="38">
        <v>0</v>
      </c>
      <c s="32">
        <f>ROUND(ROUND(L195,2)*ROUND(G195,3),2)</f>
      </c>
      <c s="36" t="s">
        <v>53</v>
      </c>
      <c>
        <f>(M195*21)/100</f>
      </c>
      <c t="s">
        <v>26</v>
      </c>
    </row>
    <row r="196" spans="1:5" ht="12.75">
      <c r="A196" s="35" t="s">
        <v>54</v>
      </c>
      <c r="E196" s="39" t="s">
        <v>5</v>
      </c>
    </row>
    <row r="197" spans="1:5" ht="12.75">
      <c r="A197" s="35" t="s">
        <v>55</v>
      </c>
      <c r="E197" s="40" t="s">
        <v>5</v>
      </c>
    </row>
    <row r="198" spans="1:5" ht="127.5">
      <c r="A198" t="s">
        <v>57</v>
      </c>
      <c r="E198" s="39" t="s">
        <v>1804</v>
      </c>
    </row>
    <row r="199" spans="1:16" ht="12.75">
      <c r="A199" t="s">
        <v>48</v>
      </c>
      <c s="34" t="s">
        <v>224</v>
      </c>
      <c s="34" t="s">
        <v>1805</v>
      </c>
      <c s="35" t="s">
        <v>5</v>
      </c>
      <c s="6" t="s">
        <v>1806</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5</v>
      </c>
    </row>
    <row r="202" spans="1:5" ht="114.75">
      <c r="A202" t="s">
        <v>57</v>
      </c>
      <c r="E202" s="39" t="s">
        <v>1807</v>
      </c>
    </row>
    <row r="203" spans="1:16" ht="12.75">
      <c r="A203" t="s">
        <v>48</v>
      </c>
      <c s="34" t="s">
        <v>228</v>
      </c>
      <c s="34" t="s">
        <v>1808</v>
      </c>
      <c s="35" t="s">
        <v>5</v>
      </c>
      <c s="6" t="s">
        <v>1809</v>
      </c>
      <c s="36" t="s">
        <v>52</v>
      </c>
      <c s="37">
        <v>6</v>
      </c>
      <c s="36">
        <v>0</v>
      </c>
      <c s="36">
        <f>ROUND(G203*H203,6)</f>
      </c>
      <c r="L203" s="38">
        <v>0</v>
      </c>
      <c s="32">
        <f>ROUND(ROUND(L203,2)*ROUND(G203,3),2)</f>
      </c>
      <c s="36" t="s">
        <v>53</v>
      </c>
      <c>
        <f>(M203*21)/100</f>
      </c>
      <c t="s">
        <v>26</v>
      </c>
    </row>
    <row r="204" spans="1:5" ht="12.75">
      <c r="A204" s="35" t="s">
        <v>54</v>
      </c>
      <c r="E204" s="39" t="s">
        <v>5</v>
      </c>
    </row>
    <row r="205" spans="1:5" ht="12.75">
      <c r="A205" s="35" t="s">
        <v>55</v>
      </c>
      <c r="E205" s="40" t="s">
        <v>5</v>
      </c>
    </row>
    <row r="206" spans="1:5" ht="127.5">
      <c r="A206" t="s">
        <v>57</v>
      </c>
      <c r="E206" s="39" t="s">
        <v>1810</v>
      </c>
    </row>
    <row r="207" spans="1:16" ht="25.5">
      <c r="A207" t="s">
        <v>48</v>
      </c>
      <c s="34" t="s">
        <v>232</v>
      </c>
      <c s="34" t="s">
        <v>1811</v>
      </c>
      <c s="35" t="s">
        <v>5</v>
      </c>
      <c s="6" t="s">
        <v>1812</v>
      </c>
      <c s="36" t="s">
        <v>52</v>
      </c>
      <c s="37">
        <v>10</v>
      </c>
      <c s="36">
        <v>0</v>
      </c>
      <c s="36">
        <f>ROUND(G207*H207,6)</f>
      </c>
      <c r="L207" s="38">
        <v>0</v>
      </c>
      <c s="32">
        <f>ROUND(ROUND(L207,2)*ROUND(G207,3),2)</f>
      </c>
      <c s="36" t="s">
        <v>53</v>
      </c>
      <c>
        <f>(M207*21)/100</f>
      </c>
      <c t="s">
        <v>26</v>
      </c>
    </row>
    <row r="208" spans="1:5" ht="12.75">
      <c r="A208" s="35" t="s">
        <v>54</v>
      </c>
      <c r="E208" s="39" t="s">
        <v>5</v>
      </c>
    </row>
    <row r="209" spans="1:5" ht="12.75">
      <c r="A209" s="35" t="s">
        <v>55</v>
      </c>
      <c r="E209" s="40" t="s">
        <v>5</v>
      </c>
    </row>
    <row r="210" spans="1:5" ht="140.25">
      <c r="A210" t="s">
        <v>57</v>
      </c>
      <c r="E210" s="39" t="s">
        <v>1813</v>
      </c>
    </row>
    <row r="211" spans="1:16" ht="12.75">
      <c r="A211" t="s">
        <v>48</v>
      </c>
      <c s="34" t="s">
        <v>236</v>
      </c>
      <c s="34" t="s">
        <v>1814</v>
      </c>
      <c s="35" t="s">
        <v>5</v>
      </c>
      <c s="6" t="s">
        <v>1815</v>
      </c>
      <c s="36" t="s">
        <v>52</v>
      </c>
      <c s="37">
        <v>1</v>
      </c>
      <c s="36">
        <v>0</v>
      </c>
      <c s="36">
        <f>ROUND(G211*H211,6)</f>
      </c>
      <c r="L211" s="38">
        <v>0</v>
      </c>
      <c s="32">
        <f>ROUND(ROUND(L211,2)*ROUND(G211,3),2)</f>
      </c>
      <c s="36" t="s">
        <v>53</v>
      </c>
      <c>
        <f>(M211*21)/100</f>
      </c>
      <c t="s">
        <v>26</v>
      </c>
    </row>
    <row r="212" spans="1:5" ht="12.75">
      <c r="A212" s="35" t="s">
        <v>54</v>
      </c>
      <c r="E212" s="39" t="s">
        <v>5</v>
      </c>
    </row>
    <row r="213" spans="1:5" ht="12.75">
      <c r="A213" s="35" t="s">
        <v>55</v>
      </c>
      <c r="E213" s="40" t="s">
        <v>5</v>
      </c>
    </row>
    <row r="214" spans="1:5" ht="114.75">
      <c r="A214" t="s">
        <v>57</v>
      </c>
      <c r="E214" s="39" t="s">
        <v>1816</v>
      </c>
    </row>
    <row r="215" spans="1:16" ht="12.75">
      <c r="A215" t="s">
        <v>48</v>
      </c>
      <c s="34" t="s">
        <v>239</v>
      </c>
      <c s="34" t="s">
        <v>1817</v>
      </c>
      <c s="35" t="s">
        <v>5</v>
      </c>
      <c s="6" t="s">
        <v>1818</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5</v>
      </c>
    </row>
    <row r="218" spans="1:5" ht="102">
      <c r="A218" t="s">
        <v>57</v>
      </c>
      <c r="E218" s="39" t="s">
        <v>1819</v>
      </c>
    </row>
    <row r="219" spans="1:16" ht="12.75">
      <c r="A219" t="s">
        <v>48</v>
      </c>
      <c s="34" t="s">
        <v>242</v>
      </c>
      <c s="34" t="s">
        <v>1820</v>
      </c>
      <c s="35" t="s">
        <v>5</v>
      </c>
      <c s="6" t="s">
        <v>1821</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5</v>
      </c>
    </row>
    <row r="222" spans="1:5" ht="102">
      <c r="A222" t="s">
        <v>57</v>
      </c>
      <c r="E222" s="39" t="s">
        <v>1822</v>
      </c>
    </row>
    <row r="223" spans="1:16" ht="12.75">
      <c r="A223" t="s">
        <v>48</v>
      </c>
      <c s="34" t="s">
        <v>246</v>
      </c>
      <c s="34" t="s">
        <v>1823</v>
      </c>
      <c s="35" t="s">
        <v>5</v>
      </c>
      <c s="6" t="s">
        <v>1824</v>
      </c>
      <c s="36" t="s">
        <v>52</v>
      </c>
      <c s="37">
        <v>1</v>
      </c>
      <c s="36">
        <v>0</v>
      </c>
      <c s="36">
        <f>ROUND(G223*H223,6)</f>
      </c>
      <c r="L223" s="38">
        <v>0</v>
      </c>
      <c s="32">
        <f>ROUND(ROUND(L223,2)*ROUND(G223,3),2)</f>
      </c>
      <c s="36" t="s">
        <v>53</v>
      </c>
      <c>
        <f>(M223*21)/100</f>
      </c>
      <c t="s">
        <v>26</v>
      </c>
    </row>
    <row r="224" spans="1:5" ht="12.75">
      <c r="A224" s="35" t="s">
        <v>54</v>
      </c>
      <c r="E224" s="39" t="s">
        <v>5</v>
      </c>
    </row>
    <row r="225" spans="1:5" ht="12.75">
      <c r="A225" s="35" t="s">
        <v>55</v>
      </c>
      <c r="E225" s="40" t="s">
        <v>5</v>
      </c>
    </row>
    <row r="226" spans="1:5" ht="127.5">
      <c r="A226" t="s">
        <v>57</v>
      </c>
      <c r="E226" s="39" t="s">
        <v>1825</v>
      </c>
    </row>
    <row r="227" spans="1:16" ht="12.75">
      <c r="A227" t="s">
        <v>48</v>
      </c>
      <c s="34" t="s">
        <v>251</v>
      </c>
      <c s="34" t="s">
        <v>1826</v>
      </c>
      <c s="35" t="s">
        <v>5</v>
      </c>
      <c s="6" t="s">
        <v>1827</v>
      </c>
      <c s="36" t="s">
        <v>52</v>
      </c>
      <c s="37">
        <v>1</v>
      </c>
      <c s="36">
        <v>0</v>
      </c>
      <c s="36">
        <f>ROUND(G227*H227,6)</f>
      </c>
      <c r="L227" s="38">
        <v>0</v>
      </c>
      <c s="32">
        <f>ROUND(ROUND(L227,2)*ROUND(G227,3),2)</f>
      </c>
      <c s="36" t="s">
        <v>53</v>
      </c>
      <c>
        <f>(M227*21)/100</f>
      </c>
      <c t="s">
        <v>26</v>
      </c>
    </row>
    <row r="228" spans="1:5" ht="12.75">
      <c r="A228" s="35" t="s">
        <v>54</v>
      </c>
      <c r="E228" s="39" t="s">
        <v>5</v>
      </c>
    </row>
    <row r="229" spans="1:5" ht="12.75">
      <c r="A229" s="35" t="s">
        <v>55</v>
      </c>
      <c r="E229" s="40" t="s">
        <v>5</v>
      </c>
    </row>
    <row r="230" spans="1:5" ht="114.75">
      <c r="A230" t="s">
        <v>57</v>
      </c>
      <c r="E230" s="39" t="s">
        <v>1828</v>
      </c>
    </row>
    <row r="231" spans="1:16" ht="12.75">
      <c r="A231" t="s">
        <v>48</v>
      </c>
      <c s="34" t="s">
        <v>255</v>
      </c>
      <c s="34" t="s">
        <v>1829</v>
      </c>
      <c s="35" t="s">
        <v>5</v>
      </c>
      <c s="6" t="s">
        <v>1830</v>
      </c>
      <c s="36" t="s">
        <v>52</v>
      </c>
      <c s="37">
        <v>1</v>
      </c>
      <c s="36">
        <v>0</v>
      </c>
      <c s="36">
        <f>ROUND(G231*H231,6)</f>
      </c>
      <c r="L231" s="38">
        <v>0</v>
      </c>
      <c s="32">
        <f>ROUND(ROUND(L231,2)*ROUND(G231,3),2)</f>
      </c>
      <c s="36" t="s">
        <v>53</v>
      </c>
      <c>
        <f>(M231*21)/100</f>
      </c>
      <c t="s">
        <v>26</v>
      </c>
    </row>
    <row r="232" spans="1:5" ht="12.75">
      <c r="A232" s="35" t="s">
        <v>54</v>
      </c>
      <c r="E232" s="39" t="s">
        <v>5</v>
      </c>
    </row>
    <row r="233" spans="1:5" ht="12.75">
      <c r="A233" s="35" t="s">
        <v>55</v>
      </c>
      <c r="E233" s="40" t="s">
        <v>5</v>
      </c>
    </row>
    <row r="234" spans="1:5" ht="127.5">
      <c r="A234" t="s">
        <v>57</v>
      </c>
      <c r="E234" s="39" t="s">
        <v>1831</v>
      </c>
    </row>
    <row r="235" spans="1:16" ht="12.75">
      <c r="A235" t="s">
        <v>48</v>
      </c>
      <c s="34" t="s">
        <v>259</v>
      </c>
      <c s="34" t="s">
        <v>1832</v>
      </c>
      <c s="35" t="s">
        <v>5</v>
      </c>
      <c s="6" t="s">
        <v>1833</v>
      </c>
      <c s="36" t="s">
        <v>52</v>
      </c>
      <c s="37">
        <v>2</v>
      </c>
      <c s="36">
        <v>0</v>
      </c>
      <c s="36">
        <f>ROUND(G235*H235,6)</f>
      </c>
      <c r="L235" s="38">
        <v>0</v>
      </c>
      <c s="32">
        <f>ROUND(ROUND(L235,2)*ROUND(G235,3),2)</f>
      </c>
      <c s="36" t="s">
        <v>53</v>
      </c>
      <c>
        <f>(M235*21)/100</f>
      </c>
      <c t="s">
        <v>26</v>
      </c>
    </row>
    <row r="236" spans="1:5" ht="12.75">
      <c r="A236" s="35" t="s">
        <v>54</v>
      </c>
      <c r="E236" s="39" t="s">
        <v>5</v>
      </c>
    </row>
    <row r="237" spans="1:5" ht="12.75">
      <c r="A237" s="35" t="s">
        <v>55</v>
      </c>
      <c r="E237" s="40" t="s">
        <v>5</v>
      </c>
    </row>
    <row r="238" spans="1:5" ht="127.5">
      <c r="A238" t="s">
        <v>57</v>
      </c>
      <c r="E238" s="39" t="s">
        <v>1834</v>
      </c>
    </row>
    <row r="239" spans="1:16" ht="12.75">
      <c r="A239" t="s">
        <v>48</v>
      </c>
      <c s="34" t="s">
        <v>263</v>
      </c>
      <c s="34" t="s">
        <v>1835</v>
      </c>
      <c s="35" t="s">
        <v>5</v>
      </c>
      <c s="6" t="s">
        <v>1836</v>
      </c>
      <c s="36" t="s">
        <v>52</v>
      </c>
      <c s="37">
        <v>2</v>
      </c>
      <c s="36">
        <v>0</v>
      </c>
      <c s="36">
        <f>ROUND(G239*H239,6)</f>
      </c>
      <c r="L239" s="38">
        <v>0</v>
      </c>
      <c s="32">
        <f>ROUND(ROUND(L239,2)*ROUND(G239,3),2)</f>
      </c>
      <c s="36" t="s">
        <v>53</v>
      </c>
      <c>
        <f>(M239*21)/100</f>
      </c>
      <c t="s">
        <v>26</v>
      </c>
    </row>
    <row r="240" spans="1:5" ht="12.75">
      <c r="A240" s="35" t="s">
        <v>54</v>
      </c>
      <c r="E240" s="39" t="s">
        <v>5</v>
      </c>
    </row>
    <row r="241" spans="1:5" ht="12.75">
      <c r="A241" s="35" t="s">
        <v>55</v>
      </c>
      <c r="E241" s="40" t="s">
        <v>5</v>
      </c>
    </row>
    <row r="242" spans="1:5" ht="127.5">
      <c r="A242" t="s">
        <v>57</v>
      </c>
      <c r="E242" s="39" t="s">
        <v>1837</v>
      </c>
    </row>
    <row r="243" spans="1:16" ht="12.75">
      <c r="A243" t="s">
        <v>48</v>
      </c>
      <c s="34" t="s">
        <v>267</v>
      </c>
      <c s="34" t="s">
        <v>1838</v>
      </c>
      <c s="35" t="s">
        <v>5</v>
      </c>
      <c s="6" t="s">
        <v>1839</v>
      </c>
      <c s="36" t="s">
        <v>52</v>
      </c>
      <c s="37">
        <v>1</v>
      </c>
      <c s="36">
        <v>0</v>
      </c>
      <c s="36">
        <f>ROUND(G243*H243,6)</f>
      </c>
      <c r="L243" s="38">
        <v>0</v>
      </c>
      <c s="32">
        <f>ROUND(ROUND(L243,2)*ROUND(G243,3),2)</f>
      </c>
      <c s="36" t="s">
        <v>53</v>
      </c>
      <c>
        <f>(M243*21)/100</f>
      </c>
      <c t="s">
        <v>26</v>
      </c>
    </row>
    <row r="244" spans="1:5" ht="12.75">
      <c r="A244" s="35" t="s">
        <v>54</v>
      </c>
      <c r="E244" s="39" t="s">
        <v>5</v>
      </c>
    </row>
    <row r="245" spans="1:5" ht="12.75">
      <c r="A245" s="35" t="s">
        <v>55</v>
      </c>
      <c r="E245" s="40" t="s">
        <v>5</v>
      </c>
    </row>
    <row r="246" spans="1:5" ht="127.5">
      <c r="A246" t="s">
        <v>57</v>
      </c>
      <c r="E246" s="39" t="s">
        <v>1840</v>
      </c>
    </row>
    <row r="247" spans="1:16" ht="12.75">
      <c r="A247" t="s">
        <v>48</v>
      </c>
      <c s="34" t="s">
        <v>271</v>
      </c>
      <c s="34" t="s">
        <v>1841</v>
      </c>
      <c s="35" t="s">
        <v>5</v>
      </c>
      <c s="6" t="s">
        <v>1842</v>
      </c>
      <c s="36" t="s">
        <v>52</v>
      </c>
      <c s="37">
        <v>1</v>
      </c>
      <c s="36">
        <v>0</v>
      </c>
      <c s="36">
        <f>ROUND(G247*H247,6)</f>
      </c>
      <c r="L247" s="38">
        <v>0</v>
      </c>
      <c s="32">
        <f>ROUND(ROUND(L247,2)*ROUND(G247,3),2)</f>
      </c>
      <c s="36" t="s">
        <v>53</v>
      </c>
      <c>
        <f>(M247*21)/100</f>
      </c>
      <c t="s">
        <v>26</v>
      </c>
    </row>
    <row r="248" spans="1:5" ht="12.75">
      <c r="A248" s="35" t="s">
        <v>54</v>
      </c>
      <c r="E248" s="39" t="s">
        <v>5</v>
      </c>
    </row>
    <row r="249" spans="1:5" ht="12.75">
      <c r="A249" s="35" t="s">
        <v>55</v>
      </c>
      <c r="E249" s="40" t="s">
        <v>5</v>
      </c>
    </row>
    <row r="250" spans="1:5" ht="127.5">
      <c r="A250" t="s">
        <v>57</v>
      </c>
      <c r="E250" s="39" t="s">
        <v>1843</v>
      </c>
    </row>
    <row r="251" spans="1:16" ht="12.75">
      <c r="A251" t="s">
        <v>48</v>
      </c>
      <c s="34" t="s">
        <v>275</v>
      </c>
      <c s="34" t="s">
        <v>1844</v>
      </c>
      <c s="35" t="s">
        <v>5</v>
      </c>
      <c s="6" t="s">
        <v>1845</v>
      </c>
      <c s="36" t="s">
        <v>52</v>
      </c>
      <c s="37">
        <v>1</v>
      </c>
      <c s="36">
        <v>0</v>
      </c>
      <c s="36">
        <f>ROUND(G251*H251,6)</f>
      </c>
      <c r="L251" s="38">
        <v>0</v>
      </c>
      <c s="32">
        <f>ROUND(ROUND(L251,2)*ROUND(G251,3),2)</f>
      </c>
      <c s="36" t="s">
        <v>53</v>
      </c>
      <c>
        <f>(M251*21)/100</f>
      </c>
      <c t="s">
        <v>26</v>
      </c>
    </row>
    <row r="252" spans="1:5" ht="12.75">
      <c r="A252" s="35" t="s">
        <v>54</v>
      </c>
      <c r="E252" s="39" t="s">
        <v>5</v>
      </c>
    </row>
    <row r="253" spans="1:5" ht="12.75">
      <c r="A253" s="35" t="s">
        <v>55</v>
      </c>
      <c r="E253" s="40" t="s">
        <v>5</v>
      </c>
    </row>
    <row r="254" spans="1:5" ht="12.75">
      <c r="A254" t="s">
        <v>57</v>
      </c>
      <c r="E254" s="39" t="s">
        <v>5</v>
      </c>
    </row>
    <row r="255" spans="1:16" ht="12.75">
      <c r="A255" t="s">
        <v>48</v>
      </c>
      <c s="34" t="s">
        <v>278</v>
      </c>
      <c s="34" t="s">
        <v>1846</v>
      </c>
      <c s="35" t="s">
        <v>5</v>
      </c>
      <c s="6" t="s">
        <v>1847</v>
      </c>
      <c s="36" t="s">
        <v>52</v>
      </c>
      <c s="37">
        <v>1</v>
      </c>
      <c s="36">
        <v>0</v>
      </c>
      <c s="36">
        <f>ROUND(G255*H255,6)</f>
      </c>
      <c r="L255" s="38">
        <v>0</v>
      </c>
      <c s="32">
        <f>ROUND(ROUND(L255,2)*ROUND(G255,3),2)</f>
      </c>
      <c s="36" t="s">
        <v>53</v>
      </c>
      <c>
        <f>(M255*21)/100</f>
      </c>
      <c t="s">
        <v>26</v>
      </c>
    </row>
    <row r="256" spans="1:5" ht="12.75">
      <c r="A256" s="35" t="s">
        <v>54</v>
      </c>
      <c r="E256" s="39" t="s">
        <v>5</v>
      </c>
    </row>
    <row r="257" spans="1:5" ht="12.75">
      <c r="A257" s="35" t="s">
        <v>55</v>
      </c>
      <c r="E257" s="40" t="s">
        <v>5</v>
      </c>
    </row>
    <row r="258" spans="1:5" ht="76.5">
      <c r="A258" t="s">
        <v>57</v>
      </c>
      <c r="E258" s="39" t="s">
        <v>1848</v>
      </c>
    </row>
    <row r="259" spans="1:16" ht="12.75">
      <c r="A259" t="s">
        <v>48</v>
      </c>
      <c s="34" t="s">
        <v>287</v>
      </c>
      <c s="34" t="s">
        <v>1849</v>
      </c>
      <c s="35" t="s">
        <v>5</v>
      </c>
      <c s="6" t="s">
        <v>1850</v>
      </c>
      <c s="36" t="s">
        <v>52</v>
      </c>
      <c s="37">
        <v>2</v>
      </c>
      <c s="36">
        <v>0</v>
      </c>
      <c s="36">
        <f>ROUND(G259*H259,6)</f>
      </c>
      <c r="L259" s="38">
        <v>0</v>
      </c>
      <c s="32">
        <f>ROUND(ROUND(L259,2)*ROUND(G259,3),2)</f>
      </c>
      <c s="36" t="s">
        <v>53</v>
      </c>
      <c>
        <f>(M259*21)/100</f>
      </c>
      <c t="s">
        <v>26</v>
      </c>
    </row>
    <row r="260" spans="1:5" ht="12.75">
      <c r="A260" s="35" t="s">
        <v>54</v>
      </c>
      <c r="E260" s="39" t="s">
        <v>5</v>
      </c>
    </row>
    <row r="261" spans="1:5" ht="12.75">
      <c r="A261" s="35" t="s">
        <v>55</v>
      </c>
      <c r="E261" s="40" t="s">
        <v>5</v>
      </c>
    </row>
    <row r="262" spans="1:5" ht="102">
      <c r="A262" t="s">
        <v>57</v>
      </c>
      <c r="E262" s="39" t="s">
        <v>1851</v>
      </c>
    </row>
    <row r="263" spans="1:16" ht="12.75">
      <c r="A263" t="s">
        <v>48</v>
      </c>
      <c s="34" t="s">
        <v>291</v>
      </c>
      <c s="34" t="s">
        <v>1852</v>
      </c>
      <c s="35" t="s">
        <v>5</v>
      </c>
      <c s="6" t="s">
        <v>1853</v>
      </c>
      <c s="36" t="s">
        <v>52</v>
      </c>
      <c s="37">
        <v>2</v>
      </c>
      <c s="36">
        <v>0</v>
      </c>
      <c s="36">
        <f>ROUND(G263*H263,6)</f>
      </c>
      <c r="L263" s="38">
        <v>0</v>
      </c>
      <c s="32">
        <f>ROUND(ROUND(L263,2)*ROUND(G263,3),2)</f>
      </c>
      <c s="36" t="s">
        <v>53</v>
      </c>
      <c>
        <f>(M263*21)/100</f>
      </c>
      <c t="s">
        <v>26</v>
      </c>
    </row>
    <row r="264" spans="1:5" ht="12.75">
      <c r="A264" s="35" t="s">
        <v>54</v>
      </c>
      <c r="E264" s="39" t="s">
        <v>5</v>
      </c>
    </row>
    <row r="265" spans="1:5" ht="12.75">
      <c r="A265" s="35" t="s">
        <v>55</v>
      </c>
      <c r="E265" s="40" t="s">
        <v>5</v>
      </c>
    </row>
    <row r="266" spans="1:5" ht="114.75">
      <c r="A266" t="s">
        <v>57</v>
      </c>
      <c r="E266" s="39" t="s">
        <v>1854</v>
      </c>
    </row>
    <row r="267" spans="1:16" ht="25.5">
      <c r="A267" t="s">
        <v>48</v>
      </c>
      <c s="34" t="s">
        <v>294</v>
      </c>
      <c s="34" t="s">
        <v>1855</v>
      </c>
      <c s="35" t="s">
        <v>5</v>
      </c>
      <c s="6" t="s">
        <v>1856</v>
      </c>
      <c s="36" t="s">
        <v>1857</v>
      </c>
      <c s="37">
        <v>15</v>
      </c>
      <c s="36">
        <v>0</v>
      </c>
      <c s="36">
        <f>ROUND(G267*H267,6)</f>
      </c>
      <c r="L267" s="38">
        <v>0</v>
      </c>
      <c s="32">
        <f>ROUND(ROUND(L267,2)*ROUND(G267,3),2)</f>
      </c>
      <c s="36" t="s">
        <v>53</v>
      </c>
      <c>
        <f>(M267*21)/100</f>
      </c>
      <c t="s">
        <v>26</v>
      </c>
    </row>
    <row r="268" spans="1:5" ht="12.75">
      <c r="A268" s="35" t="s">
        <v>54</v>
      </c>
      <c r="E268" s="39" t="s">
        <v>5</v>
      </c>
    </row>
    <row r="269" spans="1:5" ht="12.75">
      <c r="A269" s="35" t="s">
        <v>55</v>
      </c>
      <c r="E269" s="40" t="s">
        <v>5</v>
      </c>
    </row>
    <row r="270" spans="1:5" ht="127.5">
      <c r="A270" t="s">
        <v>57</v>
      </c>
      <c r="E270" s="39" t="s">
        <v>1858</v>
      </c>
    </row>
    <row r="271" spans="1:16" ht="25.5">
      <c r="A271" t="s">
        <v>48</v>
      </c>
      <c s="34" t="s">
        <v>298</v>
      </c>
      <c s="34" t="s">
        <v>1859</v>
      </c>
      <c s="35" t="s">
        <v>5</v>
      </c>
      <c s="6" t="s">
        <v>1860</v>
      </c>
      <c s="36" t="s">
        <v>1857</v>
      </c>
      <c s="37">
        <v>15</v>
      </c>
      <c s="36">
        <v>0</v>
      </c>
      <c s="36">
        <f>ROUND(G271*H271,6)</f>
      </c>
      <c r="L271" s="38">
        <v>0</v>
      </c>
      <c s="32">
        <f>ROUND(ROUND(L271,2)*ROUND(G271,3),2)</f>
      </c>
      <c s="36" t="s">
        <v>53</v>
      </c>
      <c>
        <f>(M271*21)/100</f>
      </c>
      <c t="s">
        <v>26</v>
      </c>
    </row>
    <row r="272" spans="1:5" ht="12.75">
      <c r="A272" s="35" t="s">
        <v>54</v>
      </c>
      <c r="E272" s="39" t="s">
        <v>5</v>
      </c>
    </row>
    <row r="273" spans="1:5" ht="12.75">
      <c r="A273" s="35" t="s">
        <v>55</v>
      </c>
      <c r="E273" s="40" t="s">
        <v>5</v>
      </c>
    </row>
    <row r="274" spans="1:5" ht="127.5">
      <c r="A274" t="s">
        <v>57</v>
      </c>
      <c r="E274" s="39" t="s">
        <v>1861</v>
      </c>
    </row>
    <row r="275" spans="1:16" ht="12.75">
      <c r="A275" t="s">
        <v>48</v>
      </c>
      <c s="34" t="s">
        <v>523</v>
      </c>
      <c s="34" t="s">
        <v>1862</v>
      </c>
      <c s="35" t="s">
        <v>5</v>
      </c>
      <c s="6" t="s">
        <v>1806</v>
      </c>
      <c s="36" t="s">
        <v>52</v>
      </c>
      <c s="37">
        <v>3</v>
      </c>
      <c s="36">
        <v>0</v>
      </c>
      <c s="36">
        <f>ROUND(G275*H275,6)</f>
      </c>
      <c r="L275" s="38">
        <v>0</v>
      </c>
      <c s="32">
        <f>ROUND(ROUND(L275,2)*ROUND(G275,3),2)</f>
      </c>
      <c s="36" t="s">
        <v>53</v>
      </c>
      <c>
        <f>(M275*21)/100</f>
      </c>
      <c t="s">
        <v>26</v>
      </c>
    </row>
    <row r="276" spans="1:5" ht="12.75">
      <c r="A276" s="35" t="s">
        <v>54</v>
      </c>
      <c r="E276" s="39" t="s">
        <v>5</v>
      </c>
    </row>
    <row r="277" spans="1:5" ht="12.75">
      <c r="A277" s="35" t="s">
        <v>55</v>
      </c>
      <c r="E277" s="40" t="s">
        <v>5</v>
      </c>
    </row>
    <row r="278" spans="1:5" ht="114.75">
      <c r="A278" t="s">
        <v>57</v>
      </c>
      <c r="E278" s="39" t="s">
        <v>1807</v>
      </c>
    </row>
    <row r="279" spans="1:16" ht="12.75">
      <c r="A279" t="s">
        <v>48</v>
      </c>
      <c s="34" t="s">
        <v>527</v>
      </c>
      <c s="34" t="s">
        <v>1863</v>
      </c>
      <c s="35" t="s">
        <v>5</v>
      </c>
      <c s="6" t="s">
        <v>1864</v>
      </c>
      <c s="36" t="s">
        <v>52</v>
      </c>
      <c s="37">
        <v>3</v>
      </c>
      <c s="36">
        <v>0</v>
      </c>
      <c s="36">
        <f>ROUND(G279*H279,6)</f>
      </c>
      <c r="L279" s="38">
        <v>0</v>
      </c>
      <c s="32">
        <f>ROUND(ROUND(L279,2)*ROUND(G279,3),2)</f>
      </c>
      <c s="36" t="s">
        <v>53</v>
      </c>
      <c>
        <f>(M279*21)/100</f>
      </c>
      <c t="s">
        <v>26</v>
      </c>
    </row>
    <row r="280" spans="1:5" ht="12.75">
      <c r="A280" s="35" t="s">
        <v>54</v>
      </c>
      <c r="E280" s="39" t="s">
        <v>5</v>
      </c>
    </row>
    <row r="281" spans="1:5" ht="12.75">
      <c r="A281" s="35" t="s">
        <v>55</v>
      </c>
      <c r="E281" s="40" t="s">
        <v>5</v>
      </c>
    </row>
    <row r="282" spans="1:5" ht="127.5">
      <c r="A282" t="s">
        <v>57</v>
      </c>
      <c r="E282" s="39" t="s">
        <v>1865</v>
      </c>
    </row>
    <row r="283" spans="1:16" ht="12.75">
      <c r="A283" t="s">
        <v>48</v>
      </c>
      <c s="34" t="s">
        <v>353</v>
      </c>
      <c s="34" t="s">
        <v>1866</v>
      </c>
      <c s="35" t="s">
        <v>5</v>
      </c>
      <c s="6" t="s">
        <v>1867</v>
      </c>
      <c s="36" t="s">
        <v>52</v>
      </c>
      <c s="37">
        <v>3</v>
      </c>
      <c s="36">
        <v>0</v>
      </c>
      <c s="36">
        <f>ROUND(G283*H283,6)</f>
      </c>
      <c r="L283" s="38">
        <v>0</v>
      </c>
      <c s="32">
        <f>ROUND(ROUND(L283,2)*ROUND(G283,3),2)</f>
      </c>
      <c s="36" t="s">
        <v>53</v>
      </c>
      <c>
        <f>(M283*21)/100</f>
      </c>
      <c t="s">
        <v>26</v>
      </c>
    </row>
    <row r="284" spans="1:5" ht="12.75">
      <c r="A284" s="35" t="s">
        <v>54</v>
      </c>
      <c r="E284" s="39" t="s">
        <v>5</v>
      </c>
    </row>
    <row r="285" spans="1:5" ht="12.75">
      <c r="A285" s="35" t="s">
        <v>55</v>
      </c>
      <c r="E285" s="40" t="s">
        <v>5</v>
      </c>
    </row>
    <row r="286" spans="1:5" ht="63.75">
      <c r="A286" t="s">
        <v>57</v>
      </c>
      <c r="E286" s="39" t="s">
        <v>1868</v>
      </c>
    </row>
    <row r="287" spans="1:16" ht="12.75">
      <c r="A287" t="s">
        <v>48</v>
      </c>
      <c s="34" t="s">
        <v>533</v>
      </c>
      <c s="34" t="s">
        <v>1869</v>
      </c>
      <c s="35" t="s">
        <v>5</v>
      </c>
      <c s="6" t="s">
        <v>1870</v>
      </c>
      <c s="36" t="s">
        <v>52</v>
      </c>
      <c s="37">
        <v>3</v>
      </c>
      <c s="36">
        <v>0</v>
      </c>
      <c s="36">
        <f>ROUND(G287*H287,6)</f>
      </c>
      <c r="L287" s="38">
        <v>0</v>
      </c>
      <c s="32">
        <f>ROUND(ROUND(L287,2)*ROUND(G287,3),2)</f>
      </c>
      <c s="36" t="s">
        <v>53</v>
      </c>
      <c>
        <f>(M287*21)/100</f>
      </c>
      <c t="s">
        <v>26</v>
      </c>
    </row>
    <row r="288" spans="1:5" ht="12.75">
      <c r="A288" s="35" t="s">
        <v>54</v>
      </c>
      <c r="E288" s="39" t="s">
        <v>5</v>
      </c>
    </row>
    <row r="289" spans="1:5" ht="12.75">
      <c r="A289" s="35" t="s">
        <v>55</v>
      </c>
      <c r="E289" s="40" t="s">
        <v>5</v>
      </c>
    </row>
    <row r="290" spans="1:5" ht="63.75">
      <c r="A290" t="s">
        <v>57</v>
      </c>
      <c r="E290" s="39" t="s">
        <v>1871</v>
      </c>
    </row>
    <row r="291" spans="1:16" ht="12.75">
      <c r="A291" t="s">
        <v>48</v>
      </c>
      <c s="34" t="s">
        <v>537</v>
      </c>
      <c s="34" t="s">
        <v>1872</v>
      </c>
      <c s="35" t="s">
        <v>5</v>
      </c>
      <c s="6" t="s">
        <v>1873</v>
      </c>
      <c s="36" t="s">
        <v>52</v>
      </c>
      <c s="37">
        <v>1</v>
      </c>
      <c s="36">
        <v>0</v>
      </c>
      <c s="36">
        <f>ROUND(G291*H291,6)</f>
      </c>
      <c r="L291" s="38">
        <v>0</v>
      </c>
      <c s="32">
        <f>ROUND(ROUND(L291,2)*ROUND(G291,3),2)</f>
      </c>
      <c s="36" t="s">
        <v>53</v>
      </c>
      <c>
        <f>(M291*21)/100</f>
      </c>
      <c t="s">
        <v>26</v>
      </c>
    </row>
    <row r="292" spans="1:5" ht="12.75">
      <c r="A292" s="35" t="s">
        <v>54</v>
      </c>
      <c r="E292" s="39" t="s">
        <v>5</v>
      </c>
    </row>
    <row r="293" spans="1:5" ht="12.75">
      <c r="A293" s="35" t="s">
        <v>55</v>
      </c>
      <c r="E293" s="40" t="s">
        <v>5</v>
      </c>
    </row>
    <row r="294" spans="1:5" ht="63.75">
      <c r="A294" t="s">
        <v>57</v>
      </c>
      <c r="E294" s="39" t="s">
        <v>1868</v>
      </c>
    </row>
    <row r="295" spans="1:16" ht="12.75">
      <c r="A295" t="s">
        <v>48</v>
      </c>
      <c s="34" t="s">
        <v>540</v>
      </c>
      <c s="34" t="s">
        <v>1874</v>
      </c>
      <c s="35" t="s">
        <v>5</v>
      </c>
      <c s="6" t="s">
        <v>1875</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5</v>
      </c>
    </row>
    <row r="298" spans="1:5" ht="63.75">
      <c r="A298" t="s">
        <v>57</v>
      </c>
      <c r="E298" s="39" t="s">
        <v>1871</v>
      </c>
    </row>
    <row r="299" spans="1:16" ht="25.5">
      <c r="A299" t="s">
        <v>48</v>
      </c>
      <c s="34" t="s">
        <v>370</v>
      </c>
      <c s="34" t="s">
        <v>1876</v>
      </c>
      <c s="35" t="s">
        <v>5</v>
      </c>
      <c s="6" t="s">
        <v>1877</v>
      </c>
      <c s="36" t="s">
        <v>52</v>
      </c>
      <c s="37">
        <v>1</v>
      </c>
      <c s="36">
        <v>0</v>
      </c>
      <c s="36">
        <f>ROUND(G299*H299,6)</f>
      </c>
      <c r="L299" s="38">
        <v>0</v>
      </c>
      <c s="32">
        <f>ROUND(ROUND(L299,2)*ROUND(G299,3),2)</f>
      </c>
      <c s="36" t="s">
        <v>53</v>
      </c>
      <c>
        <f>(M299*21)/100</f>
      </c>
      <c t="s">
        <v>26</v>
      </c>
    </row>
    <row r="300" spans="1:5" ht="12.75">
      <c r="A300" s="35" t="s">
        <v>54</v>
      </c>
      <c r="E300" s="39" t="s">
        <v>5</v>
      </c>
    </row>
    <row r="301" spans="1:5" ht="12.75">
      <c r="A301" s="35" t="s">
        <v>55</v>
      </c>
      <c r="E301" s="40" t="s">
        <v>5</v>
      </c>
    </row>
    <row r="302" spans="1:5" ht="76.5">
      <c r="A302" t="s">
        <v>57</v>
      </c>
      <c r="E302" s="39" t="s">
        <v>1878</v>
      </c>
    </row>
    <row r="303" spans="1:16" ht="25.5">
      <c r="A303" t="s">
        <v>48</v>
      </c>
      <c s="34" t="s">
        <v>546</v>
      </c>
      <c s="34" t="s">
        <v>1879</v>
      </c>
      <c s="35" t="s">
        <v>5</v>
      </c>
      <c s="6" t="s">
        <v>1880</v>
      </c>
      <c s="36" t="s">
        <v>1857</v>
      </c>
      <c s="37">
        <v>15</v>
      </c>
      <c s="36">
        <v>0</v>
      </c>
      <c s="36">
        <f>ROUND(G303*H303,6)</f>
      </c>
      <c r="L303" s="38">
        <v>0</v>
      </c>
      <c s="32">
        <f>ROUND(ROUND(L303,2)*ROUND(G303,3),2)</f>
      </c>
      <c s="36" t="s">
        <v>53</v>
      </c>
      <c>
        <f>(M303*21)/100</f>
      </c>
      <c t="s">
        <v>26</v>
      </c>
    </row>
    <row r="304" spans="1:5" ht="12.75">
      <c r="A304" s="35" t="s">
        <v>54</v>
      </c>
      <c r="E304" s="39" t="s">
        <v>5</v>
      </c>
    </row>
    <row r="305" spans="1:5" ht="12.75">
      <c r="A305" s="35" t="s">
        <v>55</v>
      </c>
      <c r="E305" s="40" t="s">
        <v>5</v>
      </c>
    </row>
    <row r="306" spans="1:5" ht="114.75">
      <c r="A306" t="s">
        <v>57</v>
      </c>
      <c r="E306" s="39" t="s">
        <v>1881</v>
      </c>
    </row>
    <row r="307" spans="1:13" ht="12.75">
      <c r="A307" t="s">
        <v>45</v>
      </c>
      <c r="C307" s="31" t="s">
        <v>1882</v>
      </c>
      <c r="E307" s="33" t="s">
        <v>1883</v>
      </c>
      <c r="J307" s="32">
        <f>0</f>
      </c>
      <c s="32">
        <f>0</f>
      </c>
      <c s="32">
        <f>0+L308+L312+L316+L320+L324+L328+L332+L336+L340+L344+L348+L352+L356+L360+L364+L368+L372+L376+L380+L384+L388+L392+L396+L400+L404+L408+L412+L416+L420+L424+L428+L432+L436+L440+L444+L448+L452+L456+L460+L464+L468+L472+L476+L480+L484+L488</f>
      </c>
      <c s="32">
        <f>0+M308+M312+M316+M320+M324+M328+M332+M336+M340+M344+M348+M352+M356+M360+M364+M368+M372+M376+M380+M384+M388+M392+M396+M400+M404+M408+M412+M416+M420+M424+M428+M432+M436+M440+M444+M448+M452+M456+M460+M464+M468+M472+M476+M480+M484+M488</f>
      </c>
    </row>
    <row r="308" spans="1:16" ht="12.75">
      <c r="A308" t="s">
        <v>48</v>
      </c>
      <c s="34" t="s">
        <v>1339</v>
      </c>
      <c s="34" t="s">
        <v>1884</v>
      </c>
      <c s="35" t="s">
        <v>5</v>
      </c>
      <c s="6" t="s">
        <v>1885</v>
      </c>
      <c s="36" t="s">
        <v>65</v>
      </c>
      <c s="37">
        <v>3</v>
      </c>
      <c s="36">
        <v>0</v>
      </c>
      <c s="36">
        <f>ROUND(G308*H308,6)</f>
      </c>
      <c r="L308" s="38">
        <v>0</v>
      </c>
      <c s="32">
        <f>ROUND(ROUND(L308,2)*ROUND(G308,3),2)</f>
      </c>
      <c s="36" t="s">
        <v>53</v>
      </c>
      <c>
        <f>(M308*21)/100</f>
      </c>
      <c t="s">
        <v>26</v>
      </c>
    </row>
    <row r="309" spans="1:5" ht="12.75">
      <c r="A309" s="35" t="s">
        <v>54</v>
      </c>
      <c r="E309" s="39" t="s">
        <v>5</v>
      </c>
    </row>
    <row r="310" spans="1:5" ht="12.75">
      <c r="A310" s="35" t="s">
        <v>55</v>
      </c>
      <c r="E310" s="40" t="s">
        <v>5</v>
      </c>
    </row>
    <row r="311" spans="1:5" ht="369.75">
      <c r="A311" t="s">
        <v>57</v>
      </c>
      <c r="E311" s="39" t="s">
        <v>1699</v>
      </c>
    </row>
    <row r="312" spans="1:16" ht="12.75">
      <c r="A312" t="s">
        <v>48</v>
      </c>
      <c s="34" t="s">
        <v>1343</v>
      </c>
      <c s="34" t="s">
        <v>1886</v>
      </c>
      <c s="35" t="s">
        <v>5</v>
      </c>
      <c s="6" t="s">
        <v>1887</v>
      </c>
      <c s="36" t="s">
        <v>52</v>
      </c>
      <c s="37">
        <v>11</v>
      </c>
      <c s="36">
        <v>0</v>
      </c>
      <c s="36">
        <f>ROUND(G312*H312,6)</f>
      </c>
      <c r="L312" s="38">
        <v>0</v>
      </c>
      <c s="32">
        <f>ROUND(ROUND(L312,2)*ROUND(G312,3),2)</f>
      </c>
      <c s="36" t="s">
        <v>53</v>
      </c>
      <c>
        <f>(M312*21)/100</f>
      </c>
      <c t="s">
        <v>26</v>
      </c>
    </row>
    <row r="313" spans="1:5" ht="12.75">
      <c r="A313" s="35" t="s">
        <v>54</v>
      </c>
      <c r="E313" s="39" t="s">
        <v>5</v>
      </c>
    </row>
    <row r="314" spans="1:5" ht="12.75">
      <c r="A314" s="35" t="s">
        <v>55</v>
      </c>
      <c r="E314" s="40" t="s">
        <v>5</v>
      </c>
    </row>
    <row r="315" spans="1:5" ht="140.25">
      <c r="A315" t="s">
        <v>57</v>
      </c>
      <c r="E315" s="39" t="s">
        <v>1888</v>
      </c>
    </row>
    <row r="316" spans="1:16" ht="12.75">
      <c r="A316" t="s">
        <v>48</v>
      </c>
      <c s="34" t="s">
        <v>1346</v>
      </c>
      <c s="34" t="s">
        <v>1889</v>
      </c>
      <c s="35" t="s">
        <v>5</v>
      </c>
      <c s="6" t="s">
        <v>1890</v>
      </c>
      <c s="36" t="s">
        <v>52</v>
      </c>
      <c s="37">
        <v>11</v>
      </c>
      <c s="36">
        <v>0</v>
      </c>
      <c s="36">
        <f>ROUND(G316*H316,6)</f>
      </c>
      <c r="L316" s="38">
        <v>0</v>
      </c>
      <c s="32">
        <f>ROUND(ROUND(L316,2)*ROUND(G316,3),2)</f>
      </c>
      <c s="36" t="s">
        <v>53</v>
      </c>
      <c>
        <f>(M316*21)/100</f>
      </c>
      <c t="s">
        <v>26</v>
      </c>
    </row>
    <row r="317" spans="1:5" ht="12.75">
      <c r="A317" s="35" t="s">
        <v>54</v>
      </c>
      <c r="E317" s="39" t="s">
        <v>5</v>
      </c>
    </row>
    <row r="318" spans="1:5" ht="12.75">
      <c r="A318" s="35" t="s">
        <v>55</v>
      </c>
      <c r="E318" s="40" t="s">
        <v>5</v>
      </c>
    </row>
    <row r="319" spans="1:5" ht="114.75">
      <c r="A319" t="s">
        <v>57</v>
      </c>
      <c r="E319" s="39" t="s">
        <v>1891</v>
      </c>
    </row>
    <row r="320" spans="1:16" ht="12.75">
      <c r="A320" t="s">
        <v>48</v>
      </c>
      <c s="34" t="s">
        <v>1350</v>
      </c>
      <c s="34" t="s">
        <v>1892</v>
      </c>
      <c s="35" t="s">
        <v>5</v>
      </c>
      <c s="6" t="s">
        <v>1893</v>
      </c>
      <c s="36" t="s">
        <v>52</v>
      </c>
      <c s="37">
        <v>5</v>
      </c>
      <c s="36">
        <v>0</v>
      </c>
      <c s="36">
        <f>ROUND(G320*H320,6)</f>
      </c>
      <c r="L320" s="38">
        <v>0</v>
      </c>
      <c s="32">
        <f>ROUND(ROUND(L320,2)*ROUND(G320,3),2)</f>
      </c>
      <c s="36" t="s">
        <v>53</v>
      </c>
      <c>
        <f>(M320*21)/100</f>
      </c>
      <c t="s">
        <v>26</v>
      </c>
    </row>
    <row r="321" spans="1:5" ht="12.75">
      <c r="A321" s="35" t="s">
        <v>54</v>
      </c>
      <c r="E321" s="39" t="s">
        <v>5</v>
      </c>
    </row>
    <row r="322" spans="1:5" ht="12.75">
      <c r="A322" s="35" t="s">
        <v>55</v>
      </c>
      <c r="E322" s="40" t="s">
        <v>5</v>
      </c>
    </row>
    <row r="323" spans="1:5" ht="140.25">
      <c r="A323" t="s">
        <v>57</v>
      </c>
      <c r="E323" s="39" t="s">
        <v>1894</v>
      </c>
    </row>
    <row r="324" spans="1:16" ht="12.75">
      <c r="A324" t="s">
        <v>48</v>
      </c>
      <c s="34" t="s">
        <v>1353</v>
      </c>
      <c s="34" t="s">
        <v>1895</v>
      </c>
      <c s="35" t="s">
        <v>5</v>
      </c>
      <c s="6" t="s">
        <v>1896</v>
      </c>
      <c s="36" t="s">
        <v>52</v>
      </c>
      <c s="37">
        <v>1</v>
      </c>
      <c s="36">
        <v>0</v>
      </c>
      <c s="36">
        <f>ROUND(G324*H324,6)</f>
      </c>
      <c r="L324" s="38">
        <v>0</v>
      </c>
      <c s="32">
        <f>ROUND(ROUND(L324,2)*ROUND(G324,3),2)</f>
      </c>
      <c s="36" t="s">
        <v>53</v>
      </c>
      <c>
        <f>(M324*21)/100</f>
      </c>
      <c t="s">
        <v>26</v>
      </c>
    </row>
    <row r="325" spans="1:5" ht="12.75">
      <c r="A325" s="35" t="s">
        <v>54</v>
      </c>
      <c r="E325" s="39" t="s">
        <v>5</v>
      </c>
    </row>
    <row r="326" spans="1:5" ht="12.75">
      <c r="A326" s="35" t="s">
        <v>55</v>
      </c>
      <c r="E326" s="40" t="s">
        <v>5</v>
      </c>
    </row>
    <row r="327" spans="1:5" ht="140.25">
      <c r="A327" t="s">
        <v>57</v>
      </c>
      <c r="E327" s="39" t="s">
        <v>1897</v>
      </c>
    </row>
    <row r="328" spans="1:16" ht="12.75">
      <c r="A328" t="s">
        <v>48</v>
      </c>
      <c s="34" t="s">
        <v>1356</v>
      </c>
      <c s="34" t="s">
        <v>1898</v>
      </c>
      <c s="35" t="s">
        <v>5</v>
      </c>
      <c s="6" t="s">
        <v>1899</v>
      </c>
      <c s="36" t="s">
        <v>52</v>
      </c>
      <c s="37">
        <v>6</v>
      </c>
      <c s="36">
        <v>0</v>
      </c>
      <c s="36">
        <f>ROUND(G328*H328,6)</f>
      </c>
      <c r="L328" s="38">
        <v>0</v>
      </c>
      <c s="32">
        <f>ROUND(ROUND(L328,2)*ROUND(G328,3),2)</f>
      </c>
      <c s="36" t="s">
        <v>53</v>
      </c>
      <c>
        <f>(M328*21)/100</f>
      </c>
      <c t="s">
        <v>26</v>
      </c>
    </row>
    <row r="329" spans="1:5" ht="12.75">
      <c r="A329" s="35" t="s">
        <v>54</v>
      </c>
      <c r="E329" s="39" t="s">
        <v>5</v>
      </c>
    </row>
    <row r="330" spans="1:5" ht="12.75">
      <c r="A330" s="35" t="s">
        <v>55</v>
      </c>
      <c r="E330" s="40" t="s">
        <v>5</v>
      </c>
    </row>
    <row r="331" spans="1:5" ht="153">
      <c r="A331" t="s">
        <v>57</v>
      </c>
      <c r="E331" s="39" t="s">
        <v>1900</v>
      </c>
    </row>
    <row r="332" spans="1:16" ht="12.75">
      <c r="A332" t="s">
        <v>48</v>
      </c>
      <c s="34" t="s">
        <v>1361</v>
      </c>
      <c s="34" t="s">
        <v>1901</v>
      </c>
      <c s="35" t="s">
        <v>5</v>
      </c>
      <c s="6" t="s">
        <v>1902</v>
      </c>
      <c s="36" t="s">
        <v>52</v>
      </c>
      <c s="37">
        <v>6</v>
      </c>
      <c s="36">
        <v>0</v>
      </c>
      <c s="36">
        <f>ROUND(G332*H332,6)</f>
      </c>
      <c r="L332" s="38">
        <v>0</v>
      </c>
      <c s="32">
        <f>ROUND(ROUND(L332,2)*ROUND(G332,3),2)</f>
      </c>
      <c s="36" t="s">
        <v>53</v>
      </c>
      <c>
        <f>(M332*21)/100</f>
      </c>
      <c t="s">
        <v>26</v>
      </c>
    </row>
    <row r="333" spans="1:5" ht="12.75">
      <c r="A333" s="35" t="s">
        <v>54</v>
      </c>
      <c r="E333" s="39" t="s">
        <v>5</v>
      </c>
    </row>
    <row r="334" spans="1:5" ht="12.75">
      <c r="A334" s="35" t="s">
        <v>55</v>
      </c>
      <c r="E334" s="40" t="s">
        <v>5</v>
      </c>
    </row>
    <row r="335" spans="1:5" ht="114.75">
      <c r="A335" t="s">
        <v>57</v>
      </c>
      <c r="E335" s="39" t="s">
        <v>1903</v>
      </c>
    </row>
    <row r="336" spans="1:16" ht="12.75">
      <c r="A336" t="s">
        <v>48</v>
      </c>
      <c s="34" t="s">
        <v>1365</v>
      </c>
      <c s="34" t="s">
        <v>1904</v>
      </c>
      <c s="35" t="s">
        <v>5</v>
      </c>
      <c s="6" t="s">
        <v>1905</v>
      </c>
      <c s="36" t="s">
        <v>52</v>
      </c>
      <c s="37">
        <v>2</v>
      </c>
      <c s="36">
        <v>0</v>
      </c>
      <c s="36">
        <f>ROUND(G336*H336,6)</f>
      </c>
      <c r="L336" s="38">
        <v>0</v>
      </c>
      <c s="32">
        <f>ROUND(ROUND(L336,2)*ROUND(G336,3),2)</f>
      </c>
      <c s="36" t="s">
        <v>53</v>
      </c>
      <c>
        <f>(M336*21)/100</f>
      </c>
      <c t="s">
        <v>26</v>
      </c>
    </row>
    <row r="337" spans="1:5" ht="12.75">
      <c r="A337" s="35" t="s">
        <v>54</v>
      </c>
      <c r="E337" s="39" t="s">
        <v>5</v>
      </c>
    </row>
    <row r="338" spans="1:5" ht="12.75">
      <c r="A338" s="35" t="s">
        <v>55</v>
      </c>
      <c r="E338" s="40" t="s">
        <v>5</v>
      </c>
    </row>
    <row r="339" spans="1:5" ht="153">
      <c r="A339" t="s">
        <v>57</v>
      </c>
      <c r="E339" s="39" t="s">
        <v>1906</v>
      </c>
    </row>
    <row r="340" spans="1:16" ht="12.75">
      <c r="A340" t="s">
        <v>48</v>
      </c>
      <c s="34" t="s">
        <v>1369</v>
      </c>
      <c s="34" t="s">
        <v>1907</v>
      </c>
      <c s="35" t="s">
        <v>5</v>
      </c>
      <c s="6" t="s">
        <v>1908</v>
      </c>
      <c s="36" t="s">
        <v>52</v>
      </c>
      <c s="37">
        <v>2</v>
      </c>
      <c s="36">
        <v>0</v>
      </c>
      <c s="36">
        <f>ROUND(G340*H340,6)</f>
      </c>
      <c r="L340" s="38">
        <v>0</v>
      </c>
      <c s="32">
        <f>ROUND(ROUND(L340,2)*ROUND(G340,3),2)</f>
      </c>
      <c s="36" t="s">
        <v>53</v>
      </c>
      <c>
        <f>(M340*21)/100</f>
      </c>
      <c t="s">
        <v>26</v>
      </c>
    </row>
    <row r="341" spans="1:5" ht="12.75">
      <c r="A341" s="35" t="s">
        <v>54</v>
      </c>
      <c r="E341" s="39" t="s">
        <v>5</v>
      </c>
    </row>
    <row r="342" spans="1:5" ht="12.75">
      <c r="A342" s="35" t="s">
        <v>55</v>
      </c>
      <c r="E342" s="40" t="s">
        <v>5</v>
      </c>
    </row>
    <row r="343" spans="1:5" ht="127.5">
      <c r="A343" t="s">
        <v>57</v>
      </c>
      <c r="E343" s="39" t="s">
        <v>1909</v>
      </c>
    </row>
    <row r="344" spans="1:16" ht="12.75">
      <c r="A344" t="s">
        <v>48</v>
      </c>
      <c s="34" t="s">
        <v>1372</v>
      </c>
      <c s="34" t="s">
        <v>1910</v>
      </c>
      <c s="35" t="s">
        <v>5</v>
      </c>
      <c s="6" t="s">
        <v>1911</v>
      </c>
      <c s="36" t="s">
        <v>52</v>
      </c>
      <c s="37">
        <v>2</v>
      </c>
      <c s="36">
        <v>0</v>
      </c>
      <c s="36">
        <f>ROUND(G344*H344,6)</f>
      </c>
      <c r="L344" s="38">
        <v>0</v>
      </c>
      <c s="32">
        <f>ROUND(ROUND(L344,2)*ROUND(G344,3),2)</f>
      </c>
      <c s="36" t="s">
        <v>53</v>
      </c>
      <c>
        <f>(M344*21)/100</f>
      </c>
      <c t="s">
        <v>26</v>
      </c>
    </row>
    <row r="345" spans="1:5" ht="12.75">
      <c r="A345" s="35" t="s">
        <v>54</v>
      </c>
      <c r="E345" s="39" t="s">
        <v>5</v>
      </c>
    </row>
    <row r="346" spans="1:5" ht="12.75">
      <c r="A346" s="35" t="s">
        <v>55</v>
      </c>
      <c r="E346" s="40" t="s">
        <v>5</v>
      </c>
    </row>
    <row r="347" spans="1:5" ht="114.75">
      <c r="A347" t="s">
        <v>57</v>
      </c>
      <c r="E347" s="39" t="s">
        <v>1912</v>
      </c>
    </row>
    <row r="348" spans="1:16" ht="12.75">
      <c r="A348" t="s">
        <v>48</v>
      </c>
      <c s="34" t="s">
        <v>1375</v>
      </c>
      <c s="34" t="s">
        <v>1913</v>
      </c>
      <c s="35" t="s">
        <v>5</v>
      </c>
      <c s="6" t="s">
        <v>1914</v>
      </c>
      <c s="36" t="s">
        <v>52</v>
      </c>
      <c s="37">
        <v>2</v>
      </c>
      <c s="36">
        <v>0</v>
      </c>
      <c s="36">
        <f>ROUND(G348*H348,6)</f>
      </c>
      <c r="L348" s="38">
        <v>0</v>
      </c>
      <c s="32">
        <f>ROUND(ROUND(L348,2)*ROUND(G348,3),2)</f>
      </c>
      <c s="36" t="s">
        <v>53</v>
      </c>
      <c>
        <f>(M348*21)/100</f>
      </c>
      <c t="s">
        <v>26</v>
      </c>
    </row>
    <row r="349" spans="1:5" ht="12.75">
      <c r="A349" s="35" t="s">
        <v>54</v>
      </c>
      <c r="E349" s="39" t="s">
        <v>5</v>
      </c>
    </row>
    <row r="350" spans="1:5" ht="12.75">
      <c r="A350" s="35" t="s">
        <v>55</v>
      </c>
      <c r="E350" s="40" t="s">
        <v>5</v>
      </c>
    </row>
    <row r="351" spans="1:5" ht="127.5">
      <c r="A351" t="s">
        <v>57</v>
      </c>
      <c r="E351" s="39" t="s">
        <v>1915</v>
      </c>
    </row>
    <row r="352" spans="1:16" ht="25.5">
      <c r="A352" t="s">
        <v>48</v>
      </c>
      <c s="34" t="s">
        <v>1378</v>
      </c>
      <c s="34" t="s">
        <v>1916</v>
      </c>
      <c s="35" t="s">
        <v>5</v>
      </c>
      <c s="6" t="s">
        <v>1917</v>
      </c>
      <c s="36" t="s">
        <v>52</v>
      </c>
      <c s="37">
        <v>2</v>
      </c>
      <c s="36">
        <v>0</v>
      </c>
      <c s="36">
        <f>ROUND(G352*H352,6)</f>
      </c>
      <c r="L352" s="38">
        <v>0</v>
      </c>
      <c s="32">
        <f>ROUND(ROUND(L352,2)*ROUND(G352,3),2)</f>
      </c>
      <c s="36" t="s">
        <v>53</v>
      </c>
      <c>
        <f>(M352*21)/100</f>
      </c>
      <c t="s">
        <v>26</v>
      </c>
    </row>
    <row r="353" spans="1:5" ht="12.75">
      <c r="A353" s="35" t="s">
        <v>54</v>
      </c>
      <c r="E353" s="39" t="s">
        <v>5</v>
      </c>
    </row>
    <row r="354" spans="1:5" ht="12.75">
      <c r="A354" s="35" t="s">
        <v>55</v>
      </c>
      <c r="E354" s="40" t="s">
        <v>5</v>
      </c>
    </row>
    <row r="355" spans="1:5" ht="114.75">
      <c r="A355" t="s">
        <v>57</v>
      </c>
      <c r="E355" s="39" t="s">
        <v>1918</v>
      </c>
    </row>
    <row r="356" spans="1:16" ht="25.5">
      <c r="A356" t="s">
        <v>48</v>
      </c>
      <c s="34" t="s">
        <v>1381</v>
      </c>
      <c s="34" t="s">
        <v>1919</v>
      </c>
      <c s="35" t="s">
        <v>5</v>
      </c>
      <c s="6" t="s">
        <v>1920</v>
      </c>
      <c s="36" t="s">
        <v>52</v>
      </c>
      <c s="37">
        <v>10</v>
      </c>
      <c s="36">
        <v>0</v>
      </c>
      <c s="36">
        <f>ROUND(G356*H356,6)</f>
      </c>
      <c r="L356" s="38">
        <v>0</v>
      </c>
      <c s="32">
        <f>ROUND(ROUND(L356,2)*ROUND(G356,3),2)</f>
      </c>
      <c s="36" t="s">
        <v>53</v>
      </c>
      <c>
        <f>(M356*21)/100</f>
      </c>
      <c t="s">
        <v>26</v>
      </c>
    </row>
    <row r="357" spans="1:5" ht="12.75">
      <c r="A357" s="35" t="s">
        <v>54</v>
      </c>
      <c r="E357" s="39" t="s">
        <v>5</v>
      </c>
    </row>
    <row r="358" spans="1:5" ht="12.75">
      <c r="A358" s="35" t="s">
        <v>55</v>
      </c>
      <c r="E358" s="40" t="s">
        <v>5</v>
      </c>
    </row>
    <row r="359" spans="1:5" ht="140.25">
      <c r="A359" t="s">
        <v>57</v>
      </c>
      <c r="E359" s="39" t="s">
        <v>1921</v>
      </c>
    </row>
    <row r="360" spans="1:16" ht="12.75">
      <c r="A360" t="s">
        <v>48</v>
      </c>
      <c s="34" t="s">
        <v>1384</v>
      </c>
      <c s="34" t="s">
        <v>1922</v>
      </c>
      <c s="35" t="s">
        <v>5</v>
      </c>
      <c s="6" t="s">
        <v>1923</v>
      </c>
      <c s="36" t="s">
        <v>52</v>
      </c>
      <c s="37">
        <v>1</v>
      </c>
      <c s="36">
        <v>0</v>
      </c>
      <c s="36">
        <f>ROUND(G360*H360,6)</f>
      </c>
      <c r="L360" s="38">
        <v>0</v>
      </c>
      <c s="32">
        <f>ROUND(ROUND(L360,2)*ROUND(G360,3),2)</f>
      </c>
      <c s="36" t="s">
        <v>53</v>
      </c>
      <c>
        <f>(M360*21)/100</f>
      </c>
      <c t="s">
        <v>26</v>
      </c>
    </row>
    <row r="361" spans="1:5" ht="12.75">
      <c r="A361" s="35" t="s">
        <v>54</v>
      </c>
      <c r="E361" s="39" t="s">
        <v>5</v>
      </c>
    </row>
    <row r="362" spans="1:5" ht="12.75">
      <c r="A362" s="35" t="s">
        <v>55</v>
      </c>
      <c r="E362" s="40" t="s">
        <v>5</v>
      </c>
    </row>
    <row r="363" spans="1:5" ht="153">
      <c r="A363" t="s">
        <v>57</v>
      </c>
      <c r="E363" s="39" t="s">
        <v>1924</v>
      </c>
    </row>
    <row r="364" spans="1:16" ht="12.75">
      <c r="A364" t="s">
        <v>48</v>
      </c>
      <c s="34" t="s">
        <v>1387</v>
      </c>
      <c s="34" t="s">
        <v>1925</v>
      </c>
      <c s="35" t="s">
        <v>5</v>
      </c>
      <c s="6" t="s">
        <v>1926</v>
      </c>
      <c s="36" t="s">
        <v>52</v>
      </c>
      <c s="37">
        <v>1</v>
      </c>
      <c s="36">
        <v>0</v>
      </c>
      <c s="36">
        <f>ROUND(G364*H364,6)</f>
      </c>
      <c r="L364" s="38">
        <v>0</v>
      </c>
      <c s="32">
        <f>ROUND(ROUND(L364,2)*ROUND(G364,3),2)</f>
      </c>
      <c s="36" t="s">
        <v>53</v>
      </c>
      <c>
        <f>(M364*21)/100</f>
      </c>
      <c t="s">
        <v>26</v>
      </c>
    </row>
    <row r="365" spans="1:5" ht="12.75">
      <c r="A365" s="35" t="s">
        <v>54</v>
      </c>
      <c r="E365" s="39" t="s">
        <v>5</v>
      </c>
    </row>
    <row r="366" spans="1:5" ht="12.75">
      <c r="A366" s="35" t="s">
        <v>55</v>
      </c>
      <c r="E366" s="40" t="s">
        <v>5</v>
      </c>
    </row>
    <row r="367" spans="1:5" ht="114.75">
      <c r="A367" t="s">
        <v>57</v>
      </c>
      <c r="E367" s="39" t="s">
        <v>1927</v>
      </c>
    </row>
    <row r="368" spans="1:16" ht="12.75">
      <c r="A368" t="s">
        <v>48</v>
      </c>
      <c s="34" t="s">
        <v>1389</v>
      </c>
      <c s="34" t="s">
        <v>1928</v>
      </c>
      <c s="35" t="s">
        <v>5</v>
      </c>
      <c s="6" t="s">
        <v>1929</v>
      </c>
      <c s="36" t="s">
        <v>52</v>
      </c>
      <c s="37">
        <v>5</v>
      </c>
      <c s="36">
        <v>0</v>
      </c>
      <c s="36">
        <f>ROUND(G368*H368,6)</f>
      </c>
      <c r="L368" s="38">
        <v>0</v>
      </c>
      <c s="32">
        <f>ROUND(ROUND(L368,2)*ROUND(G368,3),2)</f>
      </c>
      <c s="36" t="s">
        <v>53</v>
      </c>
      <c>
        <f>(M368*21)/100</f>
      </c>
      <c t="s">
        <v>26</v>
      </c>
    </row>
    <row r="369" spans="1:5" ht="12.75">
      <c r="A369" s="35" t="s">
        <v>54</v>
      </c>
      <c r="E369" s="39" t="s">
        <v>5</v>
      </c>
    </row>
    <row r="370" spans="1:5" ht="12.75">
      <c r="A370" s="35" t="s">
        <v>55</v>
      </c>
      <c r="E370" s="40" t="s">
        <v>5</v>
      </c>
    </row>
    <row r="371" spans="1:5" ht="153">
      <c r="A371" t="s">
        <v>57</v>
      </c>
      <c r="E371" s="39" t="s">
        <v>1930</v>
      </c>
    </row>
    <row r="372" spans="1:16" ht="12.75">
      <c r="A372" t="s">
        <v>48</v>
      </c>
      <c s="34" t="s">
        <v>1931</v>
      </c>
      <c s="34" t="s">
        <v>1932</v>
      </c>
      <c s="35" t="s">
        <v>5</v>
      </c>
      <c s="6" t="s">
        <v>1933</v>
      </c>
      <c s="36" t="s">
        <v>52</v>
      </c>
      <c s="37">
        <v>7</v>
      </c>
      <c s="36">
        <v>0</v>
      </c>
      <c s="36">
        <f>ROUND(G372*H372,6)</f>
      </c>
      <c r="L372" s="38">
        <v>0</v>
      </c>
      <c s="32">
        <f>ROUND(ROUND(L372,2)*ROUND(G372,3),2)</f>
      </c>
      <c s="36" t="s">
        <v>53</v>
      </c>
      <c>
        <f>(M372*21)/100</f>
      </c>
      <c t="s">
        <v>26</v>
      </c>
    </row>
    <row r="373" spans="1:5" ht="12.75">
      <c r="A373" s="35" t="s">
        <v>54</v>
      </c>
      <c r="E373" s="39" t="s">
        <v>5</v>
      </c>
    </row>
    <row r="374" spans="1:5" ht="12.75">
      <c r="A374" s="35" t="s">
        <v>55</v>
      </c>
      <c r="E374" s="40" t="s">
        <v>5</v>
      </c>
    </row>
    <row r="375" spans="1:5" ht="165.75">
      <c r="A375" t="s">
        <v>57</v>
      </c>
      <c r="E375" s="39" t="s">
        <v>1934</v>
      </c>
    </row>
    <row r="376" spans="1:16" ht="12.75">
      <c r="A376" t="s">
        <v>48</v>
      </c>
      <c s="34" t="s">
        <v>1935</v>
      </c>
      <c s="34" t="s">
        <v>1936</v>
      </c>
      <c s="35" t="s">
        <v>5</v>
      </c>
      <c s="6" t="s">
        <v>1937</v>
      </c>
      <c s="36" t="s">
        <v>52</v>
      </c>
      <c s="37">
        <v>7</v>
      </c>
      <c s="36">
        <v>0</v>
      </c>
      <c s="36">
        <f>ROUND(G376*H376,6)</f>
      </c>
      <c r="L376" s="38">
        <v>0</v>
      </c>
      <c s="32">
        <f>ROUND(ROUND(L376,2)*ROUND(G376,3),2)</f>
      </c>
      <c s="36" t="s">
        <v>53</v>
      </c>
      <c>
        <f>(M376*21)/100</f>
      </c>
      <c t="s">
        <v>26</v>
      </c>
    </row>
    <row r="377" spans="1:5" ht="12.75">
      <c r="A377" s="35" t="s">
        <v>54</v>
      </c>
      <c r="E377" s="39" t="s">
        <v>5</v>
      </c>
    </row>
    <row r="378" spans="1:5" ht="12.75">
      <c r="A378" s="35" t="s">
        <v>55</v>
      </c>
      <c r="E378" s="40" t="s">
        <v>5</v>
      </c>
    </row>
    <row r="379" spans="1:5" ht="114.75">
      <c r="A379" t="s">
        <v>57</v>
      </c>
      <c r="E379" s="39" t="s">
        <v>1938</v>
      </c>
    </row>
    <row r="380" spans="1:16" ht="12.75">
      <c r="A380" t="s">
        <v>48</v>
      </c>
      <c s="34" t="s">
        <v>1939</v>
      </c>
      <c s="34" t="s">
        <v>1940</v>
      </c>
      <c s="35" t="s">
        <v>5</v>
      </c>
      <c s="6" t="s">
        <v>1941</v>
      </c>
      <c s="36" t="s">
        <v>52</v>
      </c>
      <c s="37">
        <v>2</v>
      </c>
      <c s="36">
        <v>0</v>
      </c>
      <c s="36">
        <f>ROUND(G380*H380,6)</f>
      </c>
      <c r="L380" s="38">
        <v>0</v>
      </c>
      <c s="32">
        <f>ROUND(ROUND(L380,2)*ROUND(G380,3),2)</f>
      </c>
      <c s="36" t="s">
        <v>53</v>
      </c>
      <c>
        <f>(M380*21)/100</f>
      </c>
      <c t="s">
        <v>26</v>
      </c>
    </row>
    <row r="381" spans="1:5" ht="12.75">
      <c r="A381" s="35" t="s">
        <v>54</v>
      </c>
      <c r="E381" s="39" t="s">
        <v>5</v>
      </c>
    </row>
    <row r="382" spans="1:5" ht="12.75">
      <c r="A382" s="35" t="s">
        <v>55</v>
      </c>
      <c r="E382" s="40" t="s">
        <v>5</v>
      </c>
    </row>
    <row r="383" spans="1:5" ht="153">
      <c r="A383" t="s">
        <v>57</v>
      </c>
      <c r="E383" s="39" t="s">
        <v>1942</v>
      </c>
    </row>
    <row r="384" spans="1:16" ht="12.75">
      <c r="A384" t="s">
        <v>48</v>
      </c>
      <c s="34" t="s">
        <v>1943</v>
      </c>
      <c s="34" t="s">
        <v>1944</v>
      </c>
      <c s="35" t="s">
        <v>5</v>
      </c>
      <c s="6" t="s">
        <v>1945</v>
      </c>
      <c s="36" t="s">
        <v>52</v>
      </c>
      <c s="37">
        <v>2</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165.75">
      <c r="A387" t="s">
        <v>57</v>
      </c>
      <c r="E387" s="39" t="s">
        <v>1946</v>
      </c>
    </row>
    <row r="388" spans="1:16" ht="12.75">
      <c r="A388" t="s">
        <v>48</v>
      </c>
      <c s="34" t="s">
        <v>1947</v>
      </c>
      <c s="34" t="s">
        <v>1948</v>
      </c>
      <c s="35" t="s">
        <v>5</v>
      </c>
      <c s="6" t="s">
        <v>1949</v>
      </c>
      <c s="36" t="s">
        <v>52</v>
      </c>
      <c s="37">
        <v>2</v>
      </c>
      <c s="36">
        <v>0</v>
      </c>
      <c s="36">
        <f>ROUND(G388*H388,6)</f>
      </c>
      <c r="L388" s="38">
        <v>0</v>
      </c>
      <c s="32">
        <f>ROUND(ROUND(L388,2)*ROUND(G388,3),2)</f>
      </c>
      <c s="36" t="s">
        <v>53</v>
      </c>
      <c>
        <f>(M388*21)/100</f>
      </c>
      <c t="s">
        <v>26</v>
      </c>
    </row>
    <row r="389" spans="1:5" ht="12.75">
      <c r="A389" s="35" t="s">
        <v>54</v>
      </c>
      <c r="E389" s="39" t="s">
        <v>5</v>
      </c>
    </row>
    <row r="390" spans="1:5" ht="12.75">
      <c r="A390" s="35" t="s">
        <v>55</v>
      </c>
      <c r="E390" s="40" t="s">
        <v>5</v>
      </c>
    </row>
    <row r="391" spans="1:5" ht="114.75">
      <c r="A391" t="s">
        <v>57</v>
      </c>
      <c r="E391" s="39" t="s">
        <v>1950</v>
      </c>
    </row>
    <row r="392" spans="1:16" ht="12.75">
      <c r="A392" t="s">
        <v>48</v>
      </c>
      <c s="34" t="s">
        <v>1951</v>
      </c>
      <c s="34" t="s">
        <v>1952</v>
      </c>
      <c s="35" t="s">
        <v>5</v>
      </c>
      <c s="6" t="s">
        <v>1953</v>
      </c>
      <c s="36" t="s">
        <v>52</v>
      </c>
      <c s="37">
        <v>5</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65.75">
      <c r="A395" t="s">
        <v>57</v>
      </c>
      <c r="E395" s="39" t="s">
        <v>1954</v>
      </c>
    </row>
    <row r="396" spans="1:16" ht="12.75">
      <c r="A396" t="s">
        <v>48</v>
      </c>
      <c s="34" t="s">
        <v>1955</v>
      </c>
      <c s="34" t="s">
        <v>1956</v>
      </c>
      <c s="35" t="s">
        <v>5</v>
      </c>
      <c s="6" t="s">
        <v>1957</v>
      </c>
      <c s="36" t="s">
        <v>52</v>
      </c>
      <c s="37">
        <v>5</v>
      </c>
      <c s="36">
        <v>0</v>
      </c>
      <c s="36">
        <f>ROUND(G396*H396,6)</f>
      </c>
      <c r="L396" s="38">
        <v>0</v>
      </c>
      <c s="32">
        <f>ROUND(ROUND(L396,2)*ROUND(G396,3),2)</f>
      </c>
      <c s="36" t="s">
        <v>53</v>
      </c>
      <c>
        <f>(M396*21)/100</f>
      </c>
      <c t="s">
        <v>26</v>
      </c>
    </row>
    <row r="397" spans="1:5" ht="12.75">
      <c r="A397" s="35" t="s">
        <v>54</v>
      </c>
      <c r="E397" s="39" t="s">
        <v>5</v>
      </c>
    </row>
    <row r="398" spans="1:5" ht="12.75">
      <c r="A398" s="35" t="s">
        <v>55</v>
      </c>
      <c r="E398" s="40" t="s">
        <v>5</v>
      </c>
    </row>
    <row r="399" spans="1:5" ht="114.75">
      <c r="A399" t="s">
        <v>57</v>
      </c>
      <c r="E399" s="39" t="s">
        <v>1958</v>
      </c>
    </row>
    <row r="400" spans="1:16" ht="12.75">
      <c r="A400" t="s">
        <v>48</v>
      </c>
      <c s="34" t="s">
        <v>1959</v>
      </c>
      <c s="34" t="s">
        <v>1960</v>
      </c>
      <c s="35" t="s">
        <v>5</v>
      </c>
      <c s="6" t="s">
        <v>1961</v>
      </c>
      <c s="36" t="s">
        <v>52</v>
      </c>
      <c s="37">
        <v>4</v>
      </c>
      <c s="36">
        <v>0</v>
      </c>
      <c s="36">
        <f>ROUND(G400*H400,6)</f>
      </c>
      <c r="L400" s="38">
        <v>0</v>
      </c>
      <c s="32">
        <f>ROUND(ROUND(L400,2)*ROUND(G400,3),2)</f>
      </c>
      <c s="36" t="s">
        <v>53</v>
      </c>
      <c>
        <f>(M400*21)/100</f>
      </c>
      <c t="s">
        <v>26</v>
      </c>
    </row>
    <row r="401" spans="1:5" ht="12.75">
      <c r="A401" s="35" t="s">
        <v>54</v>
      </c>
      <c r="E401" s="39" t="s">
        <v>5</v>
      </c>
    </row>
    <row r="402" spans="1:5" ht="12.75">
      <c r="A402" s="35" t="s">
        <v>55</v>
      </c>
      <c r="E402" s="40" t="s">
        <v>5</v>
      </c>
    </row>
    <row r="403" spans="1:5" ht="153">
      <c r="A403" t="s">
        <v>57</v>
      </c>
      <c r="E403" s="39" t="s">
        <v>1962</v>
      </c>
    </row>
    <row r="404" spans="1:16" ht="12.75">
      <c r="A404" t="s">
        <v>48</v>
      </c>
      <c s="34" t="s">
        <v>1963</v>
      </c>
      <c s="34" t="s">
        <v>1964</v>
      </c>
      <c s="35" t="s">
        <v>5</v>
      </c>
      <c s="6" t="s">
        <v>1965</v>
      </c>
      <c s="36" t="s">
        <v>52</v>
      </c>
      <c s="37">
        <v>2</v>
      </c>
      <c s="36">
        <v>0</v>
      </c>
      <c s="36">
        <f>ROUND(G404*H404,6)</f>
      </c>
      <c r="L404" s="38">
        <v>0</v>
      </c>
      <c s="32">
        <f>ROUND(ROUND(L404,2)*ROUND(G404,3),2)</f>
      </c>
      <c s="36" t="s">
        <v>53</v>
      </c>
      <c>
        <f>(M404*21)/100</f>
      </c>
      <c t="s">
        <v>26</v>
      </c>
    </row>
    <row r="405" spans="1:5" ht="12.75">
      <c r="A405" s="35" t="s">
        <v>54</v>
      </c>
      <c r="E405" s="39" t="s">
        <v>5</v>
      </c>
    </row>
    <row r="406" spans="1:5" ht="12.75">
      <c r="A406" s="35" t="s">
        <v>55</v>
      </c>
      <c r="E406" s="40" t="s">
        <v>5</v>
      </c>
    </row>
    <row r="407" spans="1:5" ht="102">
      <c r="A407" t="s">
        <v>57</v>
      </c>
      <c r="E407" s="39" t="s">
        <v>1966</v>
      </c>
    </row>
    <row r="408" spans="1:16" ht="12.75">
      <c r="A408" t="s">
        <v>48</v>
      </c>
      <c s="34" t="s">
        <v>1967</v>
      </c>
      <c s="34" t="s">
        <v>1968</v>
      </c>
      <c s="35" t="s">
        <v>5</v>
      </c>
      <c s="6" t="s">
        <v>1969</v>
      </c>
      <c s="36" t="s">
        <v>52</v>
      </c>
      <c s="37">
        <v>2</v>
      </c>
      <c s="36">
        <v>0</v>
      </c>
      <c s="36">
        <f>ROUND(G408*H408,6)</f>
      </c>
      <c r="L408" s="38">
        <v>0</v>
      </c>
      <c s="32">
        <f>ROUND(ROUND(L408,2)*ROUND(G408,3),2)</f>
      </c>
      <c s="36" t="s">
        <v>53</v>
      </c>
      <c>
        <f>(M408*21)/100</f>
      </c>
      <c t="s">
        <v>26</v>
      </c>
    </row>
    <row r="409" spans="1:5" ht="12.75">
      <c r="A409" s="35" t="s">
        <v>54</v>
      </c>
      <c r="E409" s="39" t="s">
        <v>5</v>
      </c>
    </row>
    <row r="410" spans="1:5" ht="12.75">
      <c r="A410" s="35" t="s">
        <v>55</v>
      </c>
      <c r="E410" s="40" t="s">
        <v>5</v>
      </c>
    </row>
    <row r="411" spans="1:5" ht="114.75">
      <c r="A411" t="s">
        <v>57</v>
      </c>
      <c r="E411" s="39" t="s">
        <v>1970</v>
      </c>
    </row>
    <row r="412" spans="1:16" ht="12.75">
      <c r="A412" t="s">
        <v>48</v>
      </c>
      <c s="34" t="s">
        <v>1971</v>
      </c>
      <c s="34" t="s">
        <v>1972</v>
      </c>
      <c s="35" t="s">
        <v>5</v>
      </c>
      <c s="6" t="s">
        <v>1973</v>
      </c>
      <c s="36" t="s">
        <v>52</v>
      </c>
      <c s="37">
        <v>3</v>
      </c>
      <c s="36">
        <v>0</v>
      </c>
      <c s="36">
        <f>ROUND(G412*H412,6)</f>
      </c>
      <c r="L412" s="38">
        <v>0</v>
      </c>
      <c s="32">
        <f>ROUND(ROUND(L412,2)*ROUND(G412,3),2)</f>
      </c>
      <c s="36" t="s">
        <v>53</v>
      </c>
      <c>
        <f>(M412*21)/100</f>
      </c>
      <c t="s">
        <v>26</v>
      </c>
    </row>
    <row r="413" spans="1:5" ht="12.75">
      <c r="A413" s="35" t="s">
        <v>54</v>
      </c>
      <c r="E413" s="39" t="s">
        <v>5</v>
      </c>
    </row>
    <row r="414" spans="1:5" ht="12.75">
      <c r="A414" s="35" t="s">
        <v>55</v>
      </c>
      <c r="E414" s="40" t="s">
        <v>5</v>
      </c>
    </row>
    <row r="415" spans="1:5" ht="165.75">
      <c r="A415" t="s">
        <v>57</v>
      </c>
      <c r="E415" s="39" t="s">
        <v>1974</v>
      </c>
    </row>
    <row r="416" spans="1:16" ht="12.75">
      <c r="A416" t="s">
        <v>48</v>
      </c>
      <c s="34" t="s">
        <v>1975</v>
      </c>
      <c s="34" t="s">
        <v>1976</v>
      </c>
      <c s="35" t="s">
        <v>5</v>
      </c>
      <c s="6" t="s">
        <v>1977</v>
      </c>
      <c s="36" t="s">
        <v>52</v>
      </c>
      <c s="37">
        <v>3</v>
      </c>
      <c s="36">
        <v>0</v>
      </c>
      <c s="36">
        <f>ROUND(G416*H416,6)</f>
      </c>
      <c r="L416" s="38">
        <v>0</v>
      </c>
      <c s="32">
        <f>ROUND(ROUND(L416,2)*ROUND(G416,3),2)</f>
      </c>
      <c s="36" t="s">
        <v>53</v>
      </c>
      <c>
        <f>(M416*21)/100</f>
      </c>
      <c t="s">
        <v>26</v>
      </c>
    </row>
    <row r="417" spans="1:5" ht="12.75">
      <c r="A417" s="35" t="s">
        <v>54</v>
      </c>
      <c r="E417" s="39" t="s">
        <v>5</v>
      </c>
    </row>
    <row r="418" spans="1:5" ht="12.75">
      <c r="A418" s="35" t="s">
        <v>55</v>
      </c>
      <c r="E418" s="40" t="s">
        <v>5</v>
      </c>
    </row>
    <row r="419" spans="1:5" ht="114.75">
      <c r="A419" t="s">
        <v>57</v>
      </c>
      <c r="E419" s="39" t="s">
        <v>1978</v>
      </c>
    </row>
    <row r="420" spans="1:16" ht="12.75">
      <c r="A420" t="s">
        <v>48</v>
      </c>
      <c s="34" t="s">
        <v>1979</v>
      </c>
      <c s="34" t="s">
        <v>1980</v>
      </c>
      <c s="35" t="s">
        <v>5</v>
      </c>
      <c s="6" t="s">
        <v>1981</v>
      </c>
      <c s="36" t="s">
        <v>52</v>
      </c>
      <c s="37">
        <v>2</v>
      </c>
      <c s="36">
        <v>0</v>
      </c>
      <c s="36">
        <f>ROUND(G420*H420,6)</f>
      </c>
      <c r="L420" s="38">
        <v>0</v>
      </c>
      <c s="32">
        <f>ROUND(ROUND(L420,2)*ROUND(G420,3),2)</f>
      </c>
      <c s="36" t="s">
        <v>53</v>
      </c>
      <c>
        <f>(M420*21)/100</f>
      </c>
      <c t="s">
        <v>26</v>
      </c>
    </row>
    <row r="421" spans="1:5" ht="12.75">
      <c r="A421" s="35" t="s">
        <v>54</v>
      </c>
      <c r="E421" s="39" t="s">
        <v>5</v>
      </c>
    </row>
    <row r="422" spans="1:5" ht="12.75">
      <c r="A422" s="35" t="s">
        <v>55</v>
      </c>
      <c r="E422" s="40" t="s">
        <v>5</v>
      </c>
    </row>
    <row r="423" spans="1:5" ht="153">
      <c r="A423" t="s">
        <v>57</v>
      </c>
      <c r="E423" s="39" t="s">
        <v>1982</v>
      </c>
    </row>
    <row r="424" spans="1:16" ht="12.75">
      <c r="A424" t="s">
        <v>48</v>
      </c>
      <c s="34" t="s">
        <v>1983</v>
      </c>
      <c s="34" t="s">
        <v>1984</v>
      </c>
      <c s="35" t="s">
        <v>5</v>
      </c>
      <c s="6" t="s">
        <v>1985</v>
      </c>
      <c s="36" t="s">
        <v>52</v>
      </c>
      <c s="37">
        <v>1</v>
      </c>
      <c s="36">
        <v>0</v>
      </c>
      <c s="36">
        <f>ROUND(G424*H424,6)</f>
      </c>
      <c r="L424" s="38">
        <v>0</v>
      </c>
      <c s="32">
        <f>ROUND(ROUND(L424,2)*ROUND(G424,3),2)</f>
      </c>
      <c s="36" t="s">
        <v>53</v>
      </c>
      <c>
        <f>(M424*21)/100</f>
      </c>
      <c t="s">
        <v>26</v>
      </c>
    </row>
    <row r="425" spans="1:5" ht="12.75">
      <c r="A425" s="35" t="s">
        <v>54</v>
      </c>
      <c r="E425" s="39" t="s">
        <v>5</v>
      </c>
    </row>
    <row r="426" spans="1:5" ht="12.75">
      <c r="A426" s="35" t="s">
        <v>55</v>
      </c>
      <c r="E426" s="40" t="s">
        <v>5</v>
      </c>
    </row>
    <row r="427" spans="1:5" ht="165.75">
      <c r="A427" t="s">
        <v>57</v>
      </c>
      <c r="E427" s="39" t="s">
        <v>1986</v>
      </c>
    </row>
    <row r="428" spans="1:16" ht="12.75">
      <c r="A428" t="s">
        <v>48</v>
      </c>
      <c s="34" t="s">
        <v>1987</v>
      </c>
      <c s="34" t="s">
        <v>1988</v>
      </c>
      <c s="35" t="s">
        <v>5</v>
      </c>
      <c s="6" t="s">
        <v>1989</v>
      </c>
      <c s="36" t="s">
        <v>52</v>
      </c>
      <c s="37">
        <v>1</v>
      </c>
      <c s="36">
        <v>0</v>
      </c>
      <c s="36">
        <f>ROUND(G428*H428,6)</f>
      </c>
      <c r="L428" s="38">
        <v>0</v>
      </c>
      <c s="32">
        <f>ROUND(ROUND(L428,2)*ROUND(G428,3),2)</f>
      </c>
      <c s="36" t="s">
        <v>53</v>
      </c>
      <c>
        <f>(M428*21)/100</f>
      </c>
      <c t="s">
        <v>26</v>
      </c>
    </row>
    <row r="429" spans="1:5" ht="12.75">
      <c r="A429" s="35" t="s">
        <v>54</v>
      </c>
      <c r="E429" s="39" t="s">
        <v>5</v>
      </c>
    </row>
    <row r="430" spans="1:5" ht="12.75">
      <c r="A430" s="35" t="s">
        <v>55</v>
      </c>
      <c r="E430" s="40" t="s">
        <v>5</v>
      </c>
    </row>
    <row r="431" spans="1:5" ht="114.75">
      <c r="A431" t="s">
        <v>57</v>
      </c>
      <c r="E431" s="39" t="s">
        <v>1990</v>
      </c>
    </row>
    <row r="432" spans="1:16" ht="25.5">
      <c r="A432" t="s">
        <v>48</v>
      </c>
      <c s="34" t="s">
        <v>1991</v>
      </c>
      <c s="34" t="s">
        <v>1992</v>
      </c>
      <c s="35" t="s">
        <v>5</v>
      </c>
      <c s="6" t="s">
        <v>1993</v>
      </c>
      <c s="36" t="s">
        <v>52</v>
      </c>
      <c s="37">
        <v>14</v>
      </c>
      <c s="36">
        <v>0</v>
      </c>
      <c s="36">
        <f>ROUND(G432*H432,6)</f>
      </c>
      <c r="L432" s="38">
        <v>0</v>
      </c>
      <c s="32">
        <f>ROUND(ROUND(L432,2)*ROUND(G432,3),2)</f>
      </c>
      <c s="36" t="s">
        <v>53</v>
      </c>
      <c>
        <f>(M432*21)/100</f>
      </c>
      <c t="s">
        <v>26</v>
      </c>
    </row>
    <row r="433" spans="1:5" ht="12.75">
      <c r="A433" s="35" t="s">
        <v>54</v>
      </c>
      <c r="E433" s="39" t="s">
        <v>5</v>
      </c>
    </row>
    <row r="434" spans="1:5" ht="12.75">
      <c r="A434" s="35" t="s">
        <v>55</v>
      </c>
      <c r="E434" s="40" t="s">
        <v>5</v>
      </c>
    </row>
    <row r="435" spans="1:5" ht="127.5">
      <c r="A435" t="s">
        <v>57</v>
      </c>
      <c r="E435" s="39" t="s">
        <v>1994</v>
      </c>
    </row>
    <row r="436" spans="1:16" ht="25.5">
      <c r="A436" t="s">
        <v>48</v>
      </c>
      <c s="34" t="s">
        <v>1995</v>
      </c>
      <c s="34" t="s">
        <v>1996</v>
      </c>
      <c s="35" t="s">
        <v>5</v>
      </c>
      <c s="6" t="s">
        <v>1997</v>
      </c>
      <c s="36" t="s">
        <v>52</v>
      </c>
      <c s="37">
        <v>14</v>
      </c>
      <c s="36">
        <v>0</v>
      </c>
      <c s="36">
        <f>ROUND(G436*H436,6)</f>
      </c>
      <c r="L436" s="38">
        <v>0</v>
      </c>
      <c s="32">
        <f>ROUND(ROUND(L436,2)*ROUND(G436,3),2)</f>
      </c>
      <c s="36" t="s">
        <v>53</v>
      </c>
      <c>
        <f>(M436*21)/100</f>
      </c>
      <c t="s">
        <v>26</v>
      </c>
    </row>
    <row r="437" spans="1:5" ht="12.75">
      <c r="A437" s="35" t="s">
        <v>54</v>
      </c>
      <c r="E437" s="39" t="s">
        <v>5</v>
      </c>
    </row>
    <row r="438" spans="1:5" ht="12.75">
      <c r="A438" s="35" t="s">
        <v>55</v>
      </c>
      <c r="E438" s="40" t="s">
        <v>5</v>
      </c>
    </row>
    <row r="439" spans="1:5" ht="114.75">
      <c r="A439" t="s">
        <v>57</v>
      </c>
      <c r="E439" s="39" t="s">
        <v>1998</v>
      </c>
    </row>
    <row r="440" spans="1:16" ht="25.5">
      <c r="A440" t="s">
        <v>48</v>
      </c>
      <c s="34" t="s">
        <v>1999</v>
      </c>
      <c s="34" t="s">
        <v>2000</v>
      </c>
      <c s="35" t="s">
        <v>5</v>
      </c>
      <c s="6" t="s">
        <v>2001</v>
      </c>
      <c s="36" t="s">
        <v>52</v>
      </c>
      <c s="37">
        <v>14</v>
      </c>
      <c s="36">
        <v>0</v>
      </c>
      <c s="36">
        <f>ROUND(G440*H440,6)</f>
      </c>
      <c r="L440" s="38">
        <v>0</v>
      </c>
      <c s="32">
        <f>ROUND(ROUND(L440,2)*ROUND(G440,3),2)</f>
      </c>
      <c s="36" t="s">
        <v>53</v>
      </c>
      <c>
        <f>(M440*21)/100</f>
      </c>
      <c t="s">
        <v>26</v>
      </c>
    </row>
    <row r="441" spans="1:5" ht="12.75">
      <c r="A441" s="35" t="s">
        <v>54</v>
      </c>
      <c r="E441" s="39" t="s">
        <v>5</v>
      </c>
    </row>
    <row r="442" spans="1:5" ht="12.75">
      <c r="A442" s="35" t="s">
        <v>55</v>
      </c>
      <c r="E442" s="40" t="s">
        <v>5</v>
      </c>
    </row>
    <row r="443" spans="1:5" ht="140.25">
      <c r="A443" t="s">
        <v>57</v>
      </c>
      <c r="E443" s="39" t="s">
        <v>2002</v>
      </c>
    </row>
    <row r="444" spans="1:16" ht="12.75">
      <c r="A444" t="s">
        <v>48</v>
      </c>
      <c s="34" t="s">
        <v>2003</v>
      </c>
      <c s="34" t="s">
        <v>2004</v>
      </c>
      <c s="35" t="s">
        <v>5</v>
      </c>
      <c s="6" t="s">
        <v>2005</v>
      </c>
      <c s="36" t="s">
        <v>52</v>
      </c>
      <c s="37">
        <v>25</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127.5">
      <c r="A447" t="s">
        <v>57</v>
      </c>
      <c r="E447" s="39" t="s">
        <v>2006</v>
      </c>
    </row>
    <row r="448" spans="1:16" ht="12.75">
      <c r="A448" t="s">
        <v>48</v>
      </c>
      <c s="34" t="s">
        <v>2007</v>
      </c>
      <c s="34" t="s">
        <v>2008</v>
      </c>
      <c s="35" t="s">
        <v>5</v>
      </c>
      <c s="6" t="s">
        <v>2009</v>
      </c>
      <c s="36" t="s">
        <v>52</v>
      </c>
      <c s="37">
        <v>25</v>
      </c>
      <c s="36">
        <v>0</v>
      </c>
      <c s="36">
        <f>ROUND(G448*H448,6)</f>
      </c>
      <c r="L448" s="38">
        <v>0</v>
      </c>
      <c s="32">
        <f>ROUND(ROUND(L448,2)*ROUND(G448,3),2)</f>
      </c>
      <c s="36" t="s">
        <v>53</v>
      </c>
      <c>
        <f>(M448*21)/100</f>
      </c>
      <c t="s">
        <v>26</v>
      </c>
    </row>
    <row r="449" spans="1:5" ht="12.75">
      <c r="A449" s="35" t="s">
        <v>54</v>
      </c>
      <c r="E449" s="39" t="s">
        <v>5</v>
      </c>
    </row>
    <row r="450" spans="1:5" ht="12.75">
      <c r="A450" s="35" t="s">
        <v>55</v>
      </c>
      <c r="E450" s="40" t="s">
        <v>5</v>
      </c>
    </row>
    <row r="451" spans="1:5" ht="114.75">
      <c r="A451" t="s">
        <v>57</v>
      </c>
      <c r="E451" s="39" t="s">
        <v>2010</v>
      </c>
    </row>
    <row r="452" spans="1:16" ht="12.75">
      <c r="A452" t="s">
        <v>48</v>
      </c>
      <c s="34" t="s">
        <v>2011</v>
      </c>
      <c s="34" t="s">
        <v>2012</v>
      </c>
      <c s="35" t="s">
        <v>5</v>
      </c>
      <c s="6" t="s">
        <v>2013</v>
      </c>
      <c s="36" t="s">
        <v>52</v>
      </c>
      <c s="37">
        <v>20</v>
      </c>
      <c s="36">
        <v>0</v>
      </c>
      <c s="36">
        <f>ROUND(G452*H452,6)</f>
      </c>
      <c r="L452" s="38">
        <v>0</v>
      </c>
      <c s="32">
        <f>ROUND(ROUND(L452,2)*ROUND(G452,3),2)</f>
      </c>
      <c s="36" t="s">
        <v>53</v>
      </c>
      <c>
        <f>(M452*21)/100</f>
      </c>
      <c t="s">
        <v>26</v>
      </c>
    </row>
    <row r="453" spans="1:5" ht="12.75">
      <c r="A453" s="35" t="s">
        <v>54</v>
      </c>
      <c r="E453" s="39" t="s">
        <v>5</v>
      </c>
    </row>
    <row r="454" spans="1:5" ht="12.75">
      <c r="A454" s="35" t="s">
        <v>55</v>
      </c>
      <c r="E454" s="40" t="s">
        <v>5</v>
      </c>
    </row>
    <row r="455" spans="1:5" ht="140.25">
      <c r="A455" t="s">
        <v>57</v>
      </c>
      <c r="E455" s="39" t="s">
        <v>2014</v>
      </c>
    </row>
    <row r="456" spans="1:16" ht="38.25">
      <c r="A456" t="s">
        <v>48</v>
      </c>
      <c s="34" t="s">
        <v>2015</v>
      </c>
      <c s="34" t="s">
        <v>2016</v>
      </c>
      <c s="35" t="s">
        <v>5</v>
      </c>
      <c s="6" t="s">
        <v>2017</v>
      </c>
      <c s="36" t="s">
        <v>52</v>
      </c>
      <c s="37">
        <v>6</v>
      </c>
      <c s="36">
        <v>0</v>
      </c>
      <c s="36">
        <f>ROUND(G456*H456,6)</f>
      </c>
      <c r="L456" s="38">
        <v>0</v>
      </c>
      <c s="32">
        <f>ROUND(ROUND(L456,2)*ROUND(G456,3),2)</f>
      </c>
      <c s="36" t="s">
        <v>53</v>
      </c>
      <c>
        <f>(M456*21)/100</f>
      </c>
      <c t="s">
        <v>26</v>
      </c>
    </row>
    <row r="457" spans="1:5" ht="12.75">
      <c r="A457" s="35" t="s">
        <v>54</v>
      </c>
      <c r="E457" s="39" t="s">
        <v>5</v>
      </c>
    </row>
    <row r="458" spans="1:5" ht="12.75">
      <c r="A458" s="35" t="s">
        <v>55</v>
      </c>
      <c r="E458" s="40" t="s">
        <v>5</v>
      </c>
    </row>
    <row r="459" spans="1:5" ht="102">
      <c r="A459" t="s">
        <v>57</v>
      </c>
      <c r="E459" s="39" t="s">
        <v>2018</v>
      </c>
    </row>
    <row r="460" spans="1:16" ht="25.5">
      <c r="A460" t="s">
        <v>48</v>
      </c>
      <c s="34" t="s">
        <v>2019</v>
      </c>
      <c s="34" t="s">
        <v>2020</v>
      </c>
      <c s="35" t="s">
        <v>5</v>
      </c>
      <c s="6" t="s">
        <v>2021</v>
      </c>
      <c s="36" t="s">
        <v>52</v>
      </c>
      <c s="37">
        <v>6</v>
      </c>
      <c s="36">
        <v>0</v>
      </c>
      <c s="36">
        <f>ROUND(G460*H460,6)</f>
      </c>
      <c r="L460" s="38">
        <v>0</v>
      </c>
      <c s="32">
        <f>ROUND(ROUND(L460,2)*ROUND(G460,3),2)</f>
      </c>
      <c s="36" t="s">
        <v>53</v>
      </c>
      <c>
        <f>(M460*21)/100</f>
      </c>
      <c t="s">
        <v>26</v>
      </c>
    </row>
    <row r="461" spans="1:5" ht="12.75">
      <c r="A461" s="35" t="s">
        <v>54</v>
      </c>
      <c r="E461" s="39" t="s">
        <v>5</v>
      </c>
    </row>
    <row r="462" spans="1:5" ht="12.75">
      <c r="A462" s="35" t="s">
        <v>55</v>
      </c>
      <c r="E462" s="40" t="s">
        <v>5</v>
      </c>
    </row>
    <row r="463" spans="1:5" ht="102">
      <c r="A463" t="s">
        <v>57</v>
      </c>
      <c r="E463" s="39" t="s">
        <v>2022</v>
      </c>
    </row>
    <row r="464" spans="1:16" ht="12.75">
      <c r="A464" t="s">
        <v>48</v>
      </c>
      <c s="34" t="s">
        <v>2023</v>
      </c>
      <c s="34" t="s">
        <v>2024</v>
      </c>
      <c s="35" t="s">
        <v>5</v>
      </c>
      <c s="6" t="s">
        <v>2025</v>
      </c>
      <c s="36" t="s">
        <v>52</v>
      </c>
      <c s="37">
        <v>16</v>
      </c>
      <c s="36">
        <v>0</v>
      </c>
      <c s="36">
        <f>ROUND(G464*H464,6)</f>
      </c>
      <c r="L464" s="38">
        <v>0</v>
      </c>
      <c s="32">
        <f>ROUND(ROUND(L464,2)*ROUND(G464,3),2)</f>
      </c>
      <c s="36" t="s">
        <v>53</v>
      </c>
      <c>
        <f>(M464*21)/100</f>
      </c>
      <c t="s">
        <v>26</v>
      </c>
    </row>
    <row r="465" spans="1:5" ht="12.75">
      <c r="A465" s="35" t="s">
        <v>54</v>
      </c>
      <c r="E465" s="39" t="s">
        <v>5</v>
      </c>
    </row>
    <row r="466" spans="1:5" ht="12.75">
      <c r="A466" s="35" t="s">
        <v>55</v>
      </c>
      <c r="E466" s="40" t="s">
        <v>5</v>
      </c>
    </row>
    <row r="467" spans="1:5" ht="114.75">
      <c r="A467" t="s">
        <v>57</v>
      </c>
      <c r="E467" s="39" t="s">
        <v>2026</v>
      </c>
    </row>
    <row r="468" spans="1:16" ht="12.75">
      <c r="A468" t="s">
        <v>48</v>
      </c>
      <c s="34" t="s">
        <v>2027</v>
      </c>
      <c s="34" t="s">
        <v>2028</v>
      </c>
      <c s="35" t="s">
        <v>5</v>
      </c>
      <c s="6" t="s">
        <v>2029</v>
      </c>
      <c s="36" t="s">
        <v>52</v>
      </c>
      <c s="37">
        <v>9</v>
      </c>
      <c s="36">
        <v>0</v>
      </c>
      <c s="36">
        <f>ROUND(G468*H468,6)</f>
      </c>
      <c r="L468" s="38">
        <v>0</v>
      </c>
      <c s="32">
        <f>ROUND(ROUND(L468,2)*ROUND(G468,3),2)</f>
      </c>
      <c s="36" t="s">
        <v>53</v>
      </c>
      <c>
        <f>(M468*21)/100</f>
      </c>
      <c t="s">
        <v>26</v>
      </c>
    </row>
    <row r="469" spans="1:5" ht="12.75">
      <c r="A469" s="35" t="s">
        <v>54</v>
      </c>
      <c r="E469" s="39" t="s">
        <v>5</v>
      </c>
    </row>
    <row r="470" spans="1:5" ht="12.75">
      <c r="A470" s="35" t="s">
        <v>55</v>
      </c>
      <c r="E470" s="40" t="s">
        <v>5</v>
      </c>
    </row>
    <row r="471" spans="1:5" ht="114.75">
      <c r="A471" t="s">
        <v>57</v>
      </c>
      <c r="E471" s="39" t="s">
        <v>2030</v>
      </c>
    </row>
    <row r="472" spans="1:16" ht="12.75">
      <c r="A472" t="s">
        <v>48</v>
      </c>
      <c s="34" t="s">
        <v>2031</v>
      </c>
      <c s="34" t="s">
        <v>2028</v>
      </c>
      <c s="35" t="s">
        <v>49</v>
      </c>
      <c s="6" t="s">
        <v>2032</v>
      </c>
      <c s="36" t="s">
        <v>52</v>
      </c>
      <c s="37">
        <v>3</v>
      </c>
      <c s="36">
        <v>0</v>
      </c>
      <c s="36">
        <f>ROUND(G472*H472,6)</f>
      </c>
      <c r="L472" s="38">
        <v>0</v>
      </c>
      <c s="32">
        <f>ROUND(ROUND(L472,2)*ROUND(G472,3),2)</f>
      </c>
      <c s="36" t="s">
        <v>53</v>
      </c>
      <c>
        <f>(M472*21)/100</f>
      </c>
      <c t="s">
        <v>26</v>
      </c>
    </row>
    <row r="473" spans="1:5" ht="12.75">
      <c r="A473" s="35" t="s">
        <v>54</v>
      </c>
      <c r="E473" s="39" t="s">
        <v>5</v>
      </c>
    </row>
    <row r="474" spans="1:5" ht="12.75">
      <c r="A474" s="35" t="s">
        <v>55</v>
      </c>
      <c r="E474" s="40" t="s">
        <v>5</v>
      </c>
    </row>
    <row r="475" spans="1:5" ht="114.75">
      <c r="A475" t="s">
        <v>57</v>
      </c>
      <c r="E475" s="39" t="s">
        <v>2030</v>
      </c>
    </row>
    <row r="476" spans="1:16" ht="12.75">
      <c r="A476" t="s">
        <v>48</v>
      </c>
      <c s="34" t="s">
        <v>2033</v>
      </c>
      <c s="34" t="s">
        <v>2028</v>
      </c>
      <c s="35" t="s">
        <v>26</v>
      </c>
      <c s="6" t="s">
        <v>2034</v>
      </c>
      <c s="36" t="s">
        <v>52</v>
      </c>
      <c s="37">
        <v>2</v>
      </c>
      <c s="36">
        <v>0</v>
      </c>
      <c s="36">
        <f>ROUND(G476*H476,6)</f>
      </c>
      <c r="L476" s="38">
        <v>0</v>
      </c>
      <c s="32">
        <f>ROUND(ROUND(L476,2)*ROUND(G476,3),2)</f>
      </c>
      <c s="36" t="s">
        <v>53</v>
      </c>
      <c>
        <f>(M476*21)/100</f>
      </c>
      <c t="s">
        <v>26</v>
      </c>
    </row>
    <row r="477" spans="1:5" ht="12.75">
      <c r="A477" s="35" t="s">
        <v>54</v>
      </c>
      <c r="E477" s="39" t="s">
        <v>5</v>
      </c>
    </row>
    <row r="478" spans="1:5" ht="12.75">
      <c r="A478" s="35" t="s">
        <v>55</v>
      </c>
      <c r="E478" s="40" t="s">
        <v>5</v>
      </c>
    </row>
    <row r="479" spans="1:5" ht="114.75">
      <c r="A479" t="s">
        <v>57</v>
      </c>
      <c r="E479" s="39" t="s">
        <v>2030</v>
      </c>
    </row>
    <row r="480" spans="1:16" ht="12.75">
      <c r="A480" t="s">
        <v>48</v>
      </c>
      <c s="34" t="s">
        <v>2035</v>
      </c>
      <c s="34" t="s">
        <v>2028</v>
      </c>
      <c s="35" t="s">
        <v>25</v>
      </c>
      <c s="6" t="s">
        <v>2036</v>
      </c>
      <c s="36" t="s">
        <v>52</v>
      </c>
      <c s="37">
        <v>2</v>
      </c>
      <c s="36">
        <v>0</v>
      </c>
      <c s="36">
        <f>ROUND(G480*H480,6)</f>
      </c>
      <c r="L480" s="38">
        <v>0</v>
      </c>
      <c s="32">
        <f>ROUND(ROUND(L480,2)*ROUND(G480,3),2)</f>
      </c>
      <c s="36" t="s">
        <v>53</v>
      </c>
      <c>
        <f>(M480*21)/100</f>
      </c>
      <c t="s">
        <v>26</v>
      </c>
    </row>
    <row r="481" spans="1:5" ht="12.75">
      <c r="A481" s="35" t="s">
        <v>54</v>
      </c>
      <c r="E481" s="39" t="s">
        <v>5</v>
      </c>
    </row>
    <row r="482" spans="1:5" ht="12.75">
      <c r="A482" s="35" t="s">
        <v>55</v>
      </c>
      <c r="E482" s="40" t="s">
        <v>5</v>
      </c>
    </row>
    <row r="483" spans="1:5" ht="114.75">
      <c r="A483" t="s">
        <v>57</v>
      </c>
      <c r="E483" s="39" t="s">
        <v>2030</v>
      </c>
    </row>
    <row r="484" spans="1:16" ht="12.75">
      <c r="A484" t="s">
        <v>48</v>
      </c>
      <c s="34" t="s">
        <v>2037</v>
      </c>
      <c s="34" t="s">
        <v>2038</v>
      </c>
      <c s="35" t="s">
        <v>5</v>
      </c>
      <c s="6" t="s">
        <v>2039</v>
      </c>
      <c s="36" t="s">
        <v>52</v>
      </c>
      <c s="37">
        <v>11</v>
      </c>
      <c s="36">
        <v>0</v>
      </c>
      <c s="36">
        <f>ROUND(G484*H484,6)</f>
      </c>
      <c r="L484" s="38">
        <v>0</v>
      </c>
      <c s="32">
        <f>ROUND(ROUND(L484,2)*ROUND(G484,3),2)</f>
      </c>
      <c s="36" t="s">
        <v>53</v>
      </c>
      <c>
        <f>(M484*21)/100</f>
      </c>
      <c t="s">
        <v>26</v>
      </c>
    </row>
    <row r="485" spans="1:5" ht="12.75">
      <c r="A485" s="35" t="s">
        <v>54</v>
      </c>
      <c r="E485" s="39" t="s">
        <v>5</v>
      </c>
    </row>
    <row r="486" spans="1:5" ht="12.75">
      <c r="A486" s="35" t="s">
        <v>55</v>
      </c>
      <c r="E486" s="40" t="s">
        <v>5</v>
      </c>
    </row>
    <row r="487" spans="1:5" ht="140.25">
      <c r="A487" t="s">
        <v>57</v>
      </c>
      <c r="E487" s="39" t="s">
        <v>2040</v>
      </c>
    </row>
    <row r="488" spans="1:16" ht="12.75">
      <c r="A488" t="s">
        <v>48</v>
      </c>
      <c s="34" t="s">
        <v>2041</v>
      </c>
      <c s="34" t="s">
        <v>1464</v>
      </c>
      <c s="35" t="s">
        <v>5</v>
      </c>
      <c s="6" t="s">
        <v>1465</v>
      </c>
      <c s="36" t="s">
        <v>52</v>
      </c>
      <c s="37">
        <v>1</v>
      </c>
      <c s="36">
        <v>0</v>
      </c>
      <c s="36">
        <f>ROUND(G488*H488,6)</f>
      </c>
      <c r="L488" s="38">
        <v>0</v>
      </c>
      <c s="32">
        <f>ROUND(ROUND(L488,2)*ROUND(G488,3),2)</f>
      </c>
      <c s="36" t="s">
        <v>53</v>
      </c>
      <c>
        <f>(M488*21)/100</f>
      </c>
      <c t="s">
        <v>26</v>
      </c>
    </row>
    <row r="489" spans="1:5" ht="12.75">
      <c r="A489" s="35" t="s">
        <v>54</v>
      </c>
      <c r="E489" s="39" t="s">
        <v>5</v>
      </c>
    </row>
    <row r="490" spans="1:5" ht="12.75">
      <c r="A490" s="35" t="s">
        <v>55</v>
      </c>
      <c r="E490" s="40" t="s">
        <v>5</v>
      </c>
    </row>
    <row r="491" spans="1:5" ht="191.25">
      <c r="A491" t="s">
        <v>57</v>
      </c>
      <c r="E491" s="39" t="s">
        <v>2042</v>
      </c>
    </row>
    <row r="492" spans="1:13" ht="12.75">
      <c r="A492" t="s">
        <v>45</v>
      </c>
      <c r="C492" s="31" t="s">
        <v>2043</v>
      </c>
      <c r="E492" s="33" t="s">
        <v>2044</v>
      </c>
      <c r="J492" s="32">
        <f>0</f>
      </c>
      <c s="32">
        <f>0</f>
      </c>
      <c s="32">
        <f>0+L493+L497+L501+L505+L509+L513+L517+L521+L525</f>
      </c>
      <c s="32">
        <f>0+M493+M497+M501+M505+M509+M513+M517+M521+M525</f>
      </c>
    </row>
    <row r="493" spans="1:16" ht="12.75">
      <c r="A493" t="s">
        <v>48</v>
      </c>
      <c s="34" t="s">
        <v>2045</v>
      </c>
      <c s="34" t="s">
        <v>2046</v>
      </c>
      <c s="35" t="s">
        <v>5</v>
      </c>
      <c s="6" t="s">
        <v>2047</v>
      </c>
      <c s="36" t="s">
        <v>52</v>
      </c>
      <c s="37">
        <v>2</v>
      </c>
      <c s="36">
        <v>0</v>
      </c>
      <c s="36">
        <f>ROUND(G493*H493,6)</f>
      </c>
      <c r="L493" s="38">
        <v>0</v>
      </c>
      <c s="32">
        <f>ROUND(ROUND(L493,2)*ROUND(G493,3),2)</f>
      </c>
      <c s="36" t="s">
        <v>53</v>
      </c>
      <c>
        <f>(M493*21)/100</f>
      </c>
      <c t="s">
        <v>26</v>
      </c>
    </row>
    <row r="494" spans="1:5" ht="12.75">
      <c r="A494" s="35" t="s">
        <v>54</v>
      </c>
      <c r="E494" s="39" t="s">
        <v>5</v>
      </c>
    </row>
    <row r="495" spans="1:5" ht="12.75">
      <c r="A495" s="35" t="s">
        <v>55</v>
      </c>
      <c r="E495" s="40" t="s">
        <v>5</v>
      </c>
    </row>
    <row r="496" spans="1:5" ht="114.75">
      <c r="A496" t="s">
        <v>57</v>
      </c>
      <c r="E496" s="39" t="s">
        <v>2048</v>
      </c>
    </row>
    <row r="497" spans="1:16" ht="12.75">
      <c r="A497" t="s">
        <v>48</v>
      </c>
      <c s="34" t="s">
        <v>2049</v>
      </c>
      <c s="34" t="s">
        <v>2050</v>
      </c>
      <c s="35" t="s">
        <v>5</v>
      </c>
      <c s="6" t="s">
        <v>2051</v>
      </c>
      <c s="36" t="s">
        <v>52</v>
      </c>
      <c s="37">
        <v>2</v>
      </c>
      <c s="36">
        <v>0</v>
      </c>
      <c s="36">
        <f>ROUND(G497*H497,6)</f>
      </c>
      <c r="L497" s="38">
        <v>0</v>
      </c>
      <c s="32">
        <f>ROUND(ROUND(L497,2)*ROUND(G497,3),2)</f>
      </c>
      <c s="36" t="s">
        <v>53</v>
      </c>
      <c>
        <f>(M497*21)/100</f>
      </c>
      <c t="s">
        <v>26</v>
      </c>
    </row>
    <row r="498" spans="1:5" ht="12.75">
      <c r="A498" s="35" t="s">
        <v>54</v>
      </c>
      <c r="E498" s="39" t="s">
        <v>5</v>
      </c>
    </row>
    <row r="499" spans="1:5" ht="12.75">
      <c r="A499" s="35" t="s">
        <v>55</v>
      </c>
      <c r="E499" s="40" t="s">
        <v>5</v>
      </c>
    </row>
    <row r="500" spans="1:5" ht="114.75">
      <c r="A500" t="s">
        <v>57</v>
      </c>
      <c r="E500" s="39" t="s">
        <v>2052</v>
      </c>
    </row>
    <row r="501" spans="1:16" ht="12.75">
      <c r="A501" t="s">
        <v>48</v>
      </c>
      <c s="34" t="s">
        <v>2053</v>
      </c>
      <c s="34" t="s">
        <v>2054</v>
      </c>
      <c s="35" t="s">
        <v>5</v>
      </c>
      <c s="6" t="s">
        <v>2055</v>
      </c>
      <c s="36" t="s">
        <v>52</v>
      </c>
      <c s="37">
        <v>5</v>
      </c>
      <c s="36">
        <v>0</v>
      </c>
      <c s="36">
        <f>ROUND(G501*H501,6)</f>
      </c>
      <c r="L501" s="38">
        <v>0</v>
      </c>
      <c s="32">
        <f>ROUND(ROUND(L501,2)*ROUND(G501,3),2)</f>
      </c>
      <c s="36" t="s">
        <v>53</v>
      </c>
      <c>
        <f>(M501*21)/100</f>
      </c>
      <c t="s">
        <v>26</v>
      </c>
    </row>
    <row r="502" spans="1:5" ht="12.75">
      <c r="A502" s="35" t="s">
        <v>54</v>
      </c>
      <c r="E502" s="39" t="s">
        <v>5</v>
      </c>
    </row>
    <row r="503" spans="1:5" ht="12.75">
      <c r="A503" s="35" t="s">
        <v>55</v>
      </c>
      <c r="E503" s="40" t="s">
        <v>5</v>
      </c>
    </row>
    <row r="504" spans="1:5" ht="140.25">
      <c r="A504" t="s">
        <v>57</v>
      </c>
      <c r="E504" s="39" t="s">
        <v>2056</v>
      </c>
    </row>
    <row r="505" spans="1:16" ht="12.75">
      <c r="A505" t="s">
        <v>48</v>
      </c>
      <c s="34" t="s">
        <v>2057</v>
      </c>
      <c s="34" t="s">
        <v>2058</v>
      </c>
      <c s="35" t="s">
        <v>5</v>
      </c>
      <c s="6" t="s">
        <v>2059</v>
      </c>
      <c s="36" t="s">
        <v>52</v>
      </c>
      <c s="37">
        <v>5</v>
      </c>
      <c s="36">
        <v>0</v>
      </c>
      <c s="36">
        <f>ROUND(G505*H505,6)</f>
      </c>
      <c r="L505" s="38">
        <v>0</v>
      </c>
      <c s="32">
        <f>ROUND(ROUND(L505,2)*ROUND(G505,3),2)</f>
      </c>
      <c s="36" t="s">
        <v>53</v>
      </c>
      <c>
        <f>(M505*21)/100</f>
      </c>
      <c t="s">
        <v>26</v>
      </c>
    </row>
    <row r="506" spans="1:5" ht="12.75">
      <c r="A506" s="35" t="s">
        <v>54</v>
      </c>
      <c r="E506" s="39" t="s">
        <v>5</v>
      </c>
    </row>
    <row r="507" spans="1:5" ht="12.75">
      <c r="A507" s="35" t="s">
        <v>55</v>
      </c>
      <c r="E507" s="40" t="s">
        <v>5</v>
      </c>
    </row>
    <row r="508" spans="1:5" ht="114.75">
      <c r="A508" t="s">
        <v>57</v>
      </c>
      <c r="E508" s="39" t="s">
        <v>2060</v>
      </c>
    </row>
    <row r="509" spans="1:16" ht="12.75">
      <c r="A509" t="s">
        <v>48</v>
      </c>
      <c s="34" t="s">
        <v>2061</v>
      </c>
      <c s="34" t="s">
        <v>2062</v>
      </c>
      <c s="35" t="s">
        <v>5</v>
      </c>
      <c s="6" t="s">
        <v>2063</v>
      </c>
      <c s="36" t="s">
        <v>52</v>
      </c>
      <c s="37">
        <v>2</v>
      </c>
      <c s="36">
        <v>0</v>
      </c>
      <c s="36">
        <f>ROUND(G509*H509,6)</f>
      </c>
      <c r="L509" s="38">
        <v>0</v>
      </c>
      <c s="32">
        <f>ROUND(ROUND(L509,2)*ROUND(G509,3),2)</f>
      </c>
      <c s="36" t="s">
        <v>53</v>
      </c>
      <c>
        <f>(M509*21)/100</f>
      </c>
      <c t="s">
        <v>26</v>
      </c>
    </row>
    <row r="510" spans="1:5" ht="12.75">
      <c r="A510" s="35" t="s">
        <v>54</v>
      </c>
      <c r="E510" s="39" t="s">
        <v>5</v>
      </c>
    </row>
    <row r="511" spans="1:5" ht="12.75">
      <c r="A511" s="35" t="s">
        <v>55</v>
      </c>
      <c r="E511" s="40" t="s">
        <v>5</v>
      </c>
    </row>
    <row r="512" spans="1:5" ht="140.25">
      <c r="A512" t="s">
        <v>57</v>
      </c>
      <c r="E512" s="39" t="s">
        <v>2064</v>
      </c>
    </row>
    <row r="513" spans="1:16" ht="12.75">
      <c r="A513" t="s">
        <v>48</v>
      </c>
      <c s="34" t="s">
        <v>2065</v>
      </c>
      <c s="34" t="s">
        <v>2066</v>
      </c>
      <c s="35" t="s">
        <v>5</v>
      </c>
      <c s="6" t="s">
        <v>2067</v>
      </c>
      <c s="36" t="s">
        <v>52</v>
      </c>
      <c s="37">
        <v>1</v>
      </c>
      <c s="36">
        <v>0</v>
      </c>
      <c s="36">
        <f>ROUND(G513*H513,6)</f>
      </c>
      <c r="L513" s="38">
        <v>0</v>
      </c>
      <c s="32">
        <f>ROUND(ROUND(L513,2)*ROUND(G513,3),2)</f>
      </c>
      <c s="36" t="s">
        <v>53</v>
      </c>
      <c>
        <f>(M513*21)/100</f>
      </c>
      <c t="s">
        <v>26</v>
      </c>
    </row>
    <row r="514" spans="1:5" ht="12.75">
      <c r="A514" s="35" t="s">
        <v>54</v>
      </c>
      <c r="E514" s="39" t="s">
        <v>5</v>
      </c>
    </row>
    <row r="515" spans="1:5" ht="12.75">
      <c r="A515" s="35" t="s">
        <v>55</v>
      </c>
      <c r="E515" s="40" t="s">
        <v>5</v>
      </c>
    </row>
    <row r="516" spans="1:5" ht="114.75">
      <c r="A516" t="s">
        <v>57</v>
      </c>
      <c r="E516" s="39" t="s">
        <v>2068</v>
      </c>
    </row>
    <row r="517" spans="1:16" ht="12.75">
      <c r="A517" t="s">
        <v>48</v>
      </c>
      <c s="34" t="s">
        <v>2069</v>
      </c>
      <c s="34" t="s">
        <v>2070</v>
      </c>
      <c s="35" t="s">
        <v>5</v>
      </c>
      <c s="6" t="s">
        <v>2071</v>
      </c>
      <c s="36" t="s">
        <v>52</v>
      </c>
      <c s="37">
        <v>1</v>
      </c>
      <c s="36">
        <v>0</v>
      </c>
      <c s="36">
        <f>ROUND(G517*H517,6)</f>
      </c>
      <c r="L517" s="38">
        <v>0</v>
      </c>
      <c s="32">
        <f>ROUND(ROUND(L517,2)*ROUND(G517,3),2)</f>
      </c>
      <c s="36" t="s">
        <v>53</v>
      </c>
      <c>
        <f>(M517*21)/100</f>
      </c>
      <c t="s">
        <v>26</v>
      </c>
    </row>
    <row r="518" spans="1:5" ht="12.75">
      <c r="A518" s="35" t="s">
        <v>54</v>
      </c>
      <c r="E518" s="39" t="s">
        <v>5</v>
      </c>
    </row>
    <row r="519" spans="1:5" ht="12.75">
      <c r="A519" s="35" t="s">
        <v>55</v>
      </c>
      <c r="E519" s="40" t="s">
        <v>5</v>
      </c>
    </row>
    <row r="520" spans="1:5" ht="114.75">
      <c r="A520" t="s">
        <v>57</v>
      </c>
      <c r="E520" s="39" t="s">
        <v>2072</v>
      </c>
    </row>
    <row r="521" spans="1:16" ht="12.75">
      <c r="A521" t="s">
        <v>48</v>
      </c>
      <c s="34" t="s">
        <v>2073</v>
      </c>
      <c s="34" t="s">
        <v>2074</v>
      </c>
      <c s="35" t="s">
        <v>5</v>
      </c>
      <c s="6" t="s">
        <v>2075</v>
      </c>
      <c s="36" t="s">
        <v>52</v>
      </c>
      <c s="37">
        <v>3</v>
      </c>
      <c s="36">
        <v>0</v>
      </c>
      <c s="36">
        <f>ROUND(G521*H521,6)</f>
      </c>
      <c r="L521" s="38">
        <v>0</v>
      </c>
      <c s="32">
        <f>ROUND(ROUND(L521,2)*ROUND(G521,3),2)</f>
      </c>
      <c s="36" t="s">
        <v>53</v>
      </c>
      <c>
        <f>(M521*21)/100</f>
      </c>
      <c t="s">
        <v>26</v>
      </c>
    </row>
    <row r="522" spans="1:5" ht="12.75">
      <c r="A522" s="35" t="s">
        <v>54</v>
      </c>
      <c r="E522" s="39" t="s">
        <v>5</v>
      </c>
    </row>
    <row r="523" spans="1:5" ht="12.75">
      <c r="A523" s="35" t="s">
        <v>55</v>
      </c>
      <c r="E523" s="40" t="s">
        <v>5</v>
      </c>
    </row>
    <row r="524" spans="1:5" ht="127.5">
      <c r="A524" t="s">
        <v>57</v>
      </c>
      <c r="E524" s="39" t="s">
        <v>2076</v>
      </c>
    </row>
    <row r="525" spans="1:16" ht="12.75">
      <c r="A525" t="s">
        <v>48</v>
      </c>
      <c s="34" t="s">
        <v>2077</v>
      </c>
      <c s="34" t="s">
        <v>2078</v>
      </c>
      <c s="35" t="s">
        <v>5</v>
      </c>
      <c s="6" t="s">
        <v>2079</v>
      </c>
      <c s="36" t="s">
        <v>52</v>
      </c>
      <c s="37">
        <v>3</v>
      </c>
      <c s="36">
        <v>0</v>
      </c>
      <c s="36">
        <f>ROUND(G525*H525,6)</f>
      </c>
      <c r="L525" s="38">
        <v>0</v>
      </c>
      <c s="32">
        <f>ROUND(ROUND(L525,2)*ROUND(G525,3),2)</f>
      </c>
      <c s="36" t="s">
        <v>53</v>
      </c>
      <c>
        <f>(M525*21)/100</f>
      </c>
      <c t="s">
        <v>26</v>
      </c>
    </row>
    <row r="526" spans="1:5" ht="12.75">
      <c r="A526" s="35" t="s">
        <v>54</v>
      </c>
      <c r="E526" s="39" t="s">
        <v>5</v>
      </c>
    </row>
    <row r="527" spans="1:5" ht="12.75">
      <c r="A527" s="35" t="s">
        <v>55</v>
      </c>
      <c r="E527" s="40" t="s">
        <v>5</v>
      </c>
    </row>
    <row r="528" spans="1:5" ht="102">
      <c r="A528" t="s">
        <v>57</v>
      </c>
      <c r="E528" s="39" t="s">
        <v>2080</v>
      </c>
    </row>
    <row r="529" spans="1:13" ht="12.75">
      <c r="A529" t="s">
        <v>45</v>
      </c>
      <c r="C529" s="31" t="s">
        <v>2081</v>
      </c>
      <c r="E529" s="33" t="s">
        <v>2082</v>
      </c>
      <c r="J529" s="32">
        <f>0</f>
      </c>
      <c s="32">
        <f>0</f>
      </c>
      <c s="32">
        <f>0+L530+L534+L538+L542+L546+L550+L554+L558+L562</f>
      </c>
      <c s="32">
        <f>0+M530+M534+M538+M542+M546+M550+M554+M558+M562</f>
      </c>
    </row>
    <row r="530" spans="1:16" ht="12.75">
      <c r="A530" t="s">
        <v>48</v>
      </c>
      <c s="34" t="s">
        <v>2083</v>
      </c>
      <c s="34" t="s">
        <v>2084</v>
      </c>
      <c s="35" t="s">
        <v>5</v>
      </c>
      <c s="6" t="s">
        <v>2085</v>
      </c>
      <c s="36" t="s">
        <v>249</v>
      </c>
      <c s="37">
        <v>120</v>
      </c>
      <c s="36">
        <v>0</v>
      </c>
      <c s="36">
        <f>ROUND(G530*H530,6)</f>
      </c>
      <c r="L530" s="38">
        <v>0</v>
      </c>
      <c s="32">
        <f>ROUND(ROUND(L530,2)*ROUND(G530,3),2)</f>
      </c>
      <c s="36" t="s">
        <v>53</v>
      </c>
      <c>
        <f>(M530*21)/100</f>
      </c>
      <c t="s">
        <v>26</v>
      </c>
    </row>
    <row r="531" spans="1:5" ht="12.75">
      <c r="A531" s="35" t="s">
        <v>54</v>
      </c>
      <c r="E531" s="39" t="s">
        <v>5</v>
      </c>
    </row>
    <row r="532" spans="1:5" ht="12.75">
      <c r="A532" s="35" t="s">
        <v>55</v>
      </c>
      <c r="E532" s="40" t="s">
        <v>5</v>
      </c>
    </row>
    <row r="533" spans="1:5" ht="114.75">
      <c r="A533" t="s">
        <v>57</v>
      </c>
      <c r="E533" s="39" t="s">
        <v>2086</v>
      </c>
    </row>
    <row r="534" spans="1:16" ht="12.75">
      <c r="A534" t="s">
        <v>48</v>
      </c>
      <c s="34" t="s">
        <v>2087</v>
      </c>
      <c s="34" t="s">
        <v>665</v>
      </c>
      <c s="35" t="s">
        <v>5</v>
      </c>
      <c s="6" t="s">
        <v>666</v>
      </c>
      <c s="36" t="s">
        <v>249</v>
      </c>
      <c s="37">
        <v>170</v>
      </c>
      <c s="36">
        <v>0</v>
      </c>
      <c s="36">
        <f>ROUND(G534*H534,6)</f>
      </c>
      <c r="L534" s="38">
        <v>0</v>
      </c>
      <c s="32">
        <f>ROUND(ROUND(L534,2)*ROUND(G534,3),2)</f>
      </c>
      <c s="36" t="s">
        <v>53</v>
      </c>
      <c>
        <f>(M534*21)/100</f>
      </c>
      <c t="s">
        <v>26</v>
      </c>
    </row>
    <row r="535" spans="1:5" ht="12.75">
      <c r="A535" s="35" t="s">
        <v>54</v>
      </c>
      <c r="E535" s="39" t="s">
        <v>5</v>
      </c>
    </row>
    <row r="536" spans="1:5" ht="12.75">
      <c r="A536" s="35" t="s">
        <v>55</v>
      </c>
      <c r="E536" s="40" t="s">
        <v>5</v>
      </c>
    </row>
    <row r="537" spans="1:5" ht="102">
      <c r="A537" t="s">
        <v>57</v>
      </c>
      <c r="E537" s="39" t="s">
        <v>2088</v>
      </c>
    </row>
    <row r="538" spans="1:16" ht="12.75">
      <c r="A538" t="s">
        <v>48</v>
      </c>
      <c s="34" t="s">
        <v>2089</v>
      </c>
      <c s="34" t="s">
        <v>2090</v>
      </c>
      <c s="35" t="s">
        <v>5</v>
      </c>
      <c s="6" t="s">
        <v>2091</v>
      </c>
      <c s="36" t="s">
        <v>52</v>
      </c>
      <c s="37">
        <v>35</v>
      </c>
      <c s="36">
        <v>0</v>
      </c>
      <c s="36">
        <f>ROUND(G538*H538,6)</f>
      </c>
      <c r="L538" s="38">
        <v>0</v>
      </c>
      <c s="32">
        <f>ROUND(ROUND(L538,2)*ROUND(G538,3),2)</f>
      </c>
      <c s="36" t="s">
        <v>53</v>
      </c>
      <c>
        <f>(M538*21)/100</f>
      </c>
      <c t="s">
        <v>26</v>
      </c>
    </row>
    <row r="539" spans="1:5" ht="12.75">
      <c r="A539" s="35" t="s">
        <v>54</v>
      </c>
      <c r="E539" s="39" t="s">
        <v>5</v>
      </c>
    </row>
    <row r="540" spans="1:5" ht="12.75">
      <c r="A540" s="35" t="s">
        <v>55</v>
      </c>
      <c r="E540" s="40" t="s">
        <v>5</v>
      </c>
    </row>
    <row r="541" spans="1:5" ht="140.25">
      <c r="A541" t="s">
        <v>57</v>
      </c>
      <c r="E541" s="39" t="s">
        <v>2092</v>
      </c>
    </row>
    <row r="542" spans="1:16" ht="12.75">
      <c r="A542" t="s">
        <v>48</v>
      </c>
      <c s="34" t="s">
        <v>2093</v>
      </c>
      <c s="34" t="s">
        <v>2094</v>
      </c>
      <c s="35" t="s">
        <v>5</v>
      </c>
      <c s="6" t="s">
        <v>2095</v>
      </c>
      <c s="36" t="s">
        <v>52</v>
      </c>
      <c s="37">
        <v>18</v>
      </c>
      <c s="36">
        <v>0</v>
      </c>
      <c s="36">
        <f>ROUND(G542*H542,6)</f>
      </c>
      <c r="L542" s="38">
        <v>0</v>
      </c>
      <c s="32">
        <f>ROUND(ROUND(L542,2)*ROUND(G542,3),2)</f>
      </c>
      <c s="36" t="s">
        <v>53</v>
      </c>
      <c>
        <f>(M542*21)/100</f>
      </c>
      <c t="s">
        <v>26</v>
      </c>
    </row>
    <row r="543" spans="1:5" ht="12.75">
      <c r="A543" s="35" t="s">
        <v>54</v>
      </c>
      <c r="E543" s="39" t="s">
        <v>5</v>
      </c>
    </row>
    <row r="544" spans="1:5" ht="12.75">
      <c r="A544" s="35" t="s">
        <v>55</v>
      </c>
      <c r="E544" s="40" t="s">
        <v>5</v>
      </c>
    </row>
    <row r="545" spans="1:5" ht="114.75">
      <c r="A545" t="s">
        <v>57</v>
      </c>
      <c r="E545" s="39" t="s">
        <v>2096</v>
      </c>
    </row>
    <row r="546" spans="1:16" ht="25.5">
      <c r="A546" t="s">
        <v>48</v>
      </c>
      <c s="34" t="s">
        <v>2097</v>
      </c>
      <c s="34" t="s">
        <v>2098</v>
      </c>
      <c s="35" t="s">
        <v>5</v>
      </c>
      <c s="6" t="s">
        <v>2099</v>
      </c>
      <c s="36" t="s">
        <v>52</v>
      </c>
      <c s="37">
        <v>35</v>
      </c>
      <c s="36">
        <v>0</v>
      </c>
      <c s="36">
        <f>ROUND(G546*H546,6)</f>
      </c>
      <c r="L546" s="38">
        <v>0</v>
      </c>
      <c s="32">
        <f>ROUND(ROUND(L546,2)*ROUND(G546,3),2)</f>
      </c>
      <c s="36" t="s">
        <v>53</v>
      </c>
      <c>
        <f>(M546*21)/100</f>
      </c>
      <c t="s">
        <v>26</v>
      </c>
    </row>
    <row r="547" spans="1:5" ht="12.75">
      <c r="A547" s="35" t="s">
        <v>54</v>
      </c>
      <c r="E547" s="39" t="s">
        <v>5</v>
      </c>
    </row>
    <row r="548" spans="1:5" ht="12.75">
      <c r="A548" s="35" t="s">
        <v>55</v>
      </c>
      <c r="E548" s="40" t="s">
        <v>5</v>
      </c>
    </row>
    <row r="549" spans="1:5" ht="89.25">
      <c r="A549" t="s">
        <v>57</v>
      </c>
      <c r="E549" s="39" t="s">
        <v>2100</v>
      </c>
    </row>
    <row r="550" spans="1:16" ht="25.5">
      <c r="A550" t="s">
        <v>48</v>
      </c>
      <c s="34" t="s">
        <v>2101</v>
      </c>
      <c s="34" t="s">
        <v>2102</v>
      </c>
      <c s="35" t="s">
        <v>5</v>
      </c>
      <c s="6" t="s">
        <v>2103</v>
      </c>
      <c s="36" t="s">
        <v>52</v>
      </c>
      <c s="37">
        <v>2</v>
      </c>
      <c s="36">
        <v>0</v>
      </c>
      <c s="36">
        <f>ROUND(G550*H550,6)</f>
      </c>
      <c r="L550" s="38">
        <v>0</v>
      </c>
      <c s="32">
        <f>ROUND(ROUND(L550,2)*ROUND(G550,3),2)</f>
      </c>
      <c s="36" t="s">
        <v>53</v>
      </c>
      <c>
        <f>(M550*21)/100</f>
      </c>
      <c t="s">
        <v>26</v>
      </c>
    </row>
    <row r="551" spans="1:5" ht="12.75">
      <c r="A551" s="35" t="s">
        <v>54</v>
      </c>
      <c r="E551" s="39" t="s">
        <v>5</v>
      </c>
    </row>
    <row r="552" spans="1:5" ht="12.75">
      <c r="A552" s="35" t="s">
        <v>55</v>
      </c>
      <c r="E552" s="40" t="s">
        <v>5</v>
      </c>
    </row>
    <row r="553" spans="1:5" ht="102">
      <c r="A553" t="s">
        <v>57</v>
      </c>
      <c r="E553" s="39" t="s">
        <v>2104</v>
      </c>
    </row>
    <row r="554" spans="1:16" ht="12.75">
      <c r="A554" t="s">
        <v>48</v>
      </c>
      <c s="34" t="s">
        <v>2105</v>
      </c>
      <c s="34" t="s">
        <v>2106</v>
      </c>
      <c s="35" t="s">
        <v>5</v>
      </c>
      <c s="6" t="s">
        <v>2107</v>
      </c>
      <c s="36" t="s">
        <v>249</v>
      </c>
      <c s="37">
        <v>450</v>
      </c>
      <c s="36">
        <v>0</v>
      </c>
      <c s="36">
        <f>ROUND(G554*H554,6)</f>
      </c>
      <c r="L554" s="38">
        <v>0</v>
      </c>
      <c s="32">
        <f>ROUND(ROUND(L554,2)*ROUND(G554,3),2)</f>
      </c>
      <c s="36" t="s">
        <v>53</v>
      </c>
      <c>
        <f>(M554*21)/100</f>
      </c>
      <c t="s">
        <v>26</v>
      </c>
    </row>
    <row r="555" spans="1:5" ht="12.75">
      <c r="A555" s="35" t="s">
        <v>54</v>
      </c>
      <c r="E555" s="39" t="s">
        <v>5</v>
      </c>
    </row>
    <row r="556" spans="1:5" ht="12.75">
      <c r="A556" s="35" t="s">
        <v>55</v>
      </c>
      <c r="E556" s="40" t="s">
        <v>5</v>
      </c>
    </row>
    <row r="557" spans="1:5" ht="114.75">
      <c r="A557" t="s">
        <v>57</v>
      </c>
      <c r="E557" s="39" t="s">
        <v>2108</v>
      </c>
    </row>
    <row r="558" spans="1:16" ht="12.75">
      <c r="A558" t="s">
        <v>48</v>
      </c>
      <c s="34" t="s">
        <v>2109</v>
      </c>
      <c s="34" t="s">
        <v>2110</v>
      </c>
      <c s="35" t="s">
        <v>5</v>
      </c>
      <c s="6" t="s">
        <v>2111</v>
      </c>
      <c s="36" t="s">
        <v>52</v>
      </c>
      <c s="37">
        <v>1</v>
      </c>
      <c s="36">
        <v>0</v>
      </c>
      <c s="36">
        <f>ROUND(G558*H558,6)</f>
      </c>
      <c r="L558" s="38">
        <v>0</v>
      </c>
      <c s="32">
        <f>ROUND(ROUND(L558,2)*ROUND(G558,3),2)</f>
      </c>
      <c s="36" t="s">
        <v>53</v>
      </c>
      <c>
        <f>(M558*21)/100</f>
      </c>
      <c t="s">
        <v>26</v>
      </c>
    </row>
    <row r="559" spans="1:5" ht="12.75">
      <c r="A559" s="35" t="s">
        <v>54</v>
      </c>
      <c r="E559" s="39" t="s">
        <v>5</v>
      </c>
    </row>
    <row r="560" spans="1:5" ht="12.75">
      <c r="A560" s="35" t="s">
        <v>55</v>
      </c>
      <c r="E560" s="40" t="s">
        <v>5</v>
      </c>
    </row>
    <row r="561" spans="1:5" ht="102">
      <c r="A561" t="s">
        <v>57</v>
      </c>
      <c r="E561" s="39" t="s">
        <v>2112</v>
      </c>
    </row>
    <row r="562" spans="1:16" ht="12.75">
      <c r="A562" t="s">
        <v>48</v>
      </c>
      <c s="34" t="s">
        <v>2113</v>
      </c>
      <c s="34" t="s">
        <v>2114</v>
      </c>
      <c s="35" t="s">
        <v>5</v>
      </c>
      <c s="6" t="s">
        <v>2115</v>
      </c>
      <c s="36" t="s">
        <v>643</v>
      </c>
      <c s="37">
        <v>1</v>
      </c>
      <c s="36">
        <v>0</v>
      </c>
      <c s="36">
        <f>ROUND(G562*H562,6)</f>
      </c>
      <c r="L562" s="38">
        <v>0</v>
      </c>
      <c s="32">
        <f>ROUND(ROUND(L562,2)*ROUND(G562,3),2)</f>
      </c>
      <c s="36" t="s">
        <v>53</v>
      </c>
      <c>
        <f>(M562*21)/100</f>
      </c>
      <c t="s">
        <v>26</v>
      </c>
    </row>
    <row r="563" spans="1:5" ht="12.75">
      <c r="A563" s="35" t="s">
        <v>54</v>
      </c>
      <c r="E563" s="39" t="s">
        <v>5</v>
      </c>
    </row>
    <row r="564" spans="1:5" ht="12.75">
      <c r="A564" s="35" t="s">
        <v>55</v>
      </c>
      <c r="E564" s="40" t="s">
        <v>5</v>
      </c>
    </row>
    <row r="565" spans="1:5" ht="12.75">
      <c r="A565" t="s">
        <v>57</v>
      </c>
      <c r="E565" s="39" t="s">
        <v>5</v>
      </c>
    </row>
    <row r="566" spans="1:13" ht="12.75">
      <c r="A566" t="s">
        <v>45</v>
      </c>
      <c r="C566" s="31" t="s">
        <v>386</v>
      </c>
      <c r="E566" s="33" t="s">
        <v>387</v>
      </c>
      <c r="J566" s="32">
        <f>0</f>
      </c>
      <c s="32">
        <f>0</f>
      </c>
      <c s="32">
        <f>0+L567+L571+L575+L579+L583+L587+L591+L595+L599+L603+L607+L611+L615+L619+L623+L627</f>
      </c>
      <c s="32">
        <f>0+M567+M571+M575+M579+M583+M587+M591+M595+M599+M603+M607+M611+M615+M619+M623+M627</f>
      </c>
    </row>
    <row r="567" spans="1:16" ht="25.5">
      <c r="A567" t="s">
        <v>48</v>
      </c>
      <c s="34" t="s">
        <v>2116</v>
      </c>
      <c s="34" t="s">
        <v>2117</v>
      </c>
      <c s="35" t="s">
        <v>5</v>
      </c>
      <c s="6" t="s">
        <v>2118</v>
      </c>
      <c s="36" t="s">
        <v>101</v>
      </c>
      <c s="37">
        <v>80</v>
      </c>
      <c s="36">
        <v>0</v>
      </c>
      <c s="36">
        <f>ROUND(G567*H567,6)</f>
      </c>
      <c r="L567" s="38">
        <v>0</v>
      </c>
      <c s="32">
        <f>ROUND(ROUND(L567,2)*ROUND(G567,3),2)</f>
      </c>
      <c s="36" t="s">
        <v>53</v>
      </c>
      <c>
        <f>(M567*21)/100</f>
      </c>
      <c t="s">
        <v>26</v>
      </c>
    </row>
    <row r="568" spans="1:5" ht="12.75">
      <c r="A568" s="35" t="s">
        <v>54</v>
      </c>
      <c r="E568" s="39" t="s">
        <v>5</v>
      </c>
    </row>
    <row r="569" spans="1:5" ht="12.75">
      <c r="A569" s="35" t="s">
        <v>55</v>
      </c>
      <c r="E569" s="40" t="s">
        <v>5</v>
      </c>
    </row>
    <row r="570" spans="1:5" ht="114.75">
      <c r="A570" t="s">
        <v>57</v>
      </c>
      <c r="E570" s="39" t="s">
        <v>2119</v>
      </c>
    </row>
    <row r="571" spans="1:16" ht="12.75">
      <c r="A571" t="s">
        <v>48</v>
      </c>
      <c s="34" t="s">
        <v>2120</v>
      </c>
      <c s="34" t="s">
        <v>2121</v>
      </c>
      <c s="35" t="s">
        <v>5</v>
      </c>
      <c s="6" t="s">
        <v>2122</v>
      </c>
      <c s="36" t="s">
        <v>390</v>
      </c>
      <c s="37">
        <v>1.2</v>
      </c>
      <c s="36">
        <v>0</v>
      </c>
      <c s="36">
        <f>ROUND(G571*H571,6)</f>
      </c>
      <c r="L571" s="38">
        <v>0</v>
      </c>
      <c s="32">
        <f>ROUND(ROUND(L571,2)*ROUND(G571,3),2)</f>
      </c>
      <c s="36" t="s">
        <v>53</v>
      </c>
      <c>
        <f>(M571*21)/100</f>
      </c>
      <c t="s">
        <v>26</v>
      </c>
    </row>
    <row r="572" spans="1:5" ht="12.75">
      <c r="A572" s="35" t="s">
        <v>54</v>
      </c>
      <c r="E572" s="39" t="s">
        <v>5</v>
      </c>
    </row>
    <row r="573" spans="1:5" ht="12.75">
      <c r="A573" s="35" t="s">
        <v>55</v>
      </c>
      <c r="E573" s="40" t="s">
        <v>2123</v>
      </c>
    </row>
    <row r="574" spans="1:5" ht="153">
      <c r="A574" t="s">
        <v>57</v>
      </c>
      <c r="E574" s="39" t="s">
        <v>2124</v>
      </c>
    </row>
    <row r="575" spans="1:16" ht="12.75">
      <c r="A575" t="s">
        <v>48</v>
      </c>
      <c s="34" t="s">
        <v>2125</v>
      </c>
      <c s="34" t="s">
        <v>2126</v>
      </c>
      <c s="35" t="s">
        <v>5</v>
      </c>
      <c s="6" t="s">
        <v>2127</v>
      </c>
      <c s="36" t="s">
        <v>101</v>
      </c>
      <c s="37">
        <v>80</v>
      </c>
      <c s="36">
        <v>0</v>
      </c>
      <c s="36">
        <f>ROUND(G575*H575,6)</f>
      </c>
      <c r="L575" s="38">
        <v>0</v>
      </c>
      <c s="32">
        <f>ROUND(ROUND(L575,2)*ROUND(G575,3),2)</f>
      </c>
      <c s="36" t="s">
        <v>53</v>
      </c>
      <c>
        <f>(M575*21)/100</f>
      </c>
      <c t="s">
        <v>26</v>
      </c>
    </row>
    <row r="576" spans="1:5" ht="12.75">
      <c r="A576" s="35" t="s">
        <v>54</v>
      </c>
      <c r="E576" s="39" t="s">
        <v>5</v>
      </c>
    </row>
    <row r="577" spans="1:5" ht="12.75">
      <c r="A577" s="35" t="s">
        <v>55</v>
      </c>
      <c r="E577" s="40" t="s">
        <v>5</v>
      </c>
    </row>
    <row r="578" spans="1:5" ht="63.75">
      <c r="A578" t="s">
        <v>57</v>
      </c>
      <c r="E578" s="39" t="s">
        <v>2128</v>
      </c>
    </row>
    <row r="579" spans="1:16" ht="12.75">
      <c r="A579" t="s">
        <v>48</v>
      </c>
      <c s="34" t="s">
        <v>2129</v>
      </c>
      <c s="34" t="s">
        <v>2130</v>
      </c>
      <c s="35" t="s">
        <v>5</v>
      </c>
      <c s="6" t="s">
        <v>2131</v>
      </c>
      <c s="36" t="s">
        <v>408</v>
      </c>
      <c s="37">
        <v>0.96</v>
      </c>
      <c s="36">
        <v>0</v>
      </c>
      <c s="36">
        <f>ROUND(G579*H579,6)</f>
      </c>
      <c r="L579" s="38">
        <v>0</v>
      </c>
      <c s="32">
        <f>ROUND(ROUND(L579,2)*ROUND(G579,3),2)</f>
      </c>
      <c s="36" t="s">
        <v>53</v>
      </c>
      <c>
        <f>(M579*21)/100</f>
      </c>
      <c t="s">
        <v>26</v>
      </c>
    </row>
    <row r="580" spans="1:5" ht="12.75">
      <c r="A580" s="35" t="s">
        <v>54</v>
      </c>
      <c r="E580" s="39" t="s">
        <v>5</v>
      </c>
    </row>
    <row r="581" spans="1:5" ht="12.75">
      <c r="A581" s="35" t="s">
        <v>55</v>
      </c>
      <c r="E581" s="40" t="s">
        <v>2132</v>
      </c>
    </row>
    <row r="582" spans="1:5" ht="153">
      <c r="A582" t="s">
        <v>57</v>
      </c>
      <c r="E582" s="39" t="s">
        <v>2133</v>
      </c>
    </row>
    <row r="583" spans="1:16" ht="12.75">
      <c r="A583" t="s">
        <v>48</v>
      </c>
      <c s="34" t="s">
        <v>2134</v>
      </c>
      <c s="34" t="s">
        <v>426</v>
      </c>
      <c s="35" t="s">
        <v>5</v>
      </c>
      <c s="6" t="s">
        <v>427</v>
      </c>
      <c s="36" t="s">
        <v>101</v>
      </c>
      <c s="37">
        <v>80</v>
      </c>
      <c s="36">
        <v>0</v>
      </c>
      <c s="36">
        <f>ROUND(G583*H583,6)</f>
      </c>
      <c r="L583" s="38">
        <v>0</v>
      </c>
      <c s="32">
        <f>ROUND(ROUND(L583,2)*ROUND(G583,3),2)</f>
      </c>
      <c s="36" t="s">
        <v>53</v>
      </c>
      <c>
        <f>(M583*21)/100</f>
      </c>
      <c t="s">
        <v>26</v>
      </c>
    </row>
    <row r="584" spans="1:5" ht="12.75">
      <c r="A584" s="35" t="s">
        <v>54</v>
      </c>
      <c r="E584" s="39" t="s">
        <v>5</v>
      </c>
    </row>
    <row r="585" spans="1:5" ht="12.75">
      <c r="A585" s="35" t="s">
        <v>55</v>
      </c>
      <c r="E585" s="40" t="s">
        <v>5</v>
      </c>
    </row>
    <row r="586" spans="1:5" ht="114.75">
      <c r="A586" t="s">
        <v>57</v>
      </c>
      <c r="E586" s="39" t="s">
        <v>2119</v>
      </c>
    </row>
    <row r="587" spans="1:16" ht="12.75">
      <c r="A587" t="s">
        <v>48</v>
      </c>
      <c s="34" t="s">
        <v>2135</v>
      </c>
      <c s="34" t="s">
        <v>422</v>
      </c>
      <c s="35" t="s">
        <v>5</v>
      </c>
      <c s="6" t="s">
        <v>423</v>
      </c>
      <c s="36" t="s">
        <v>101</v>
      </c>
      <c s="37">
        <v>80</v>
      </c>
      <c s="36">
        <v>0</v>
      </c>
      <c s="36">
        <f>ROUND(G587*H587,6)</f>
      </c>
      <c r="L587" s="38">
        <v>0</v>
      </c>
      <c s="32">
        <f>ROUND(ROUND(L587,2)*ROUND(G587,3),2)</f>
      </c>
      <c s="36" t="s">
        <v>53</v>
      </c>
      <c>
        <f>(M587*21)/100</f>
      </c>
      <c t="s">
        <v>26</v>
      </c>
    </row>
    <row r="588" spans="1:5" ht="12.75">
      <c r="A588" s="35" t="s">
        <v>54</v>
      </c>
      <c r="E588" s="39" t="s">
        <v>5</v>
      </c>
    </row>
    <row r="589" spans="1:5" ht="12.75">
      <c r="A589" s="35" t="s">
        <v>55</v>
      </c>
      <c r="E589" s="40" t="s">
        <v>5</v>
      </c>
    </row>
    <row r="590" spans="1:5" ht="153">
      <c r="A590" t="s">
        <v>57</v>
      </c>
      <c r="E590" s="39" t="s">
        <v>2136</v>
      </c>
    </row>
    <row r="591" spans="1:16" ht="12.75">
      <c r="A591" t="s">
        <v>48</v>
      </c>
      <c s="34" t="s">
        <v>2137</v>
      </c>
      <c s="34" t="s">
        <v>433</v>
      </c>
      <c s="35" t="s">
        <v>5</v>
      </c>
      <c s="6" t="s">
        <v>434</v>
      </c>
      <c s="36" t="s">
        <v>101</v>
      </c>
      <c s="37">
        <v>80</v>
      </c>
      <c s="36">
        <v>0</v>
      </c>
      <c s="36">
        <f>ROUND(G591*H591,6)</f>
      </c>
      <c r="L591" s="38">
        <v>0</v>
      </c>
      <c s="32">
        <f>ROUND(ROUND(L591,2)*ROUND(G591,3),2)</f>
      </c>
      <c s="36" t="s">
        <v>53</v>
      </c>
      <c>
        <f>(M591*21)/100</f>
      </c>
      <c t="s">
        <v>26</v>
      </c>
    </row>
    <row r="592" spans="1:5" ht="12.75">
      <c r="A592" s="35" t="s">
        <v>54</v>
      </c>
      <c r="E592" s="39" t="s">
        <v>5</v>
      </c>
    </row>
    <row r="593" spans="1:5" ht="12.75">
      <c r="A593" s="35" t="s">
        <v>55</v>
      </c>
      <c r="E593" s="40" t="s">
        <v>5</v>
      </c>
    </row>
    <row r="594" spans="1:5" ht="127.5">
      <c r="A594" t="s">
        <v>57</v>
      </c>
      <c r="E594" s="39" t="s">
        <v>2138</v>
      </c>
    </row>
    <row r="595" spans="1:16" ht="12.75">
      <c r="A595" t="s">
        <v>48</v>
      </c>
      <c s="34" t="s">
        <v>2139</v>
      </c>
      <c s="34" t="s">
        <v>455</v>
      </c>
      <c s="35" t="s">
        <v>5</v>
      </c>
      <c s="6" t="s">
        <v>456</v>
      </c>
      <c s="36" t="s">
        <v>52</v>
      </c>
      <c s="37">
        <v>1</v>
      </c>
      <c s="36">
        <v>0</v>
      </c>
      <c s="36">
        <f>ROUND(G595*H595,6)</f>
      </c>
      <c r="L595" s="38">
        <v>0</v>
      </c>
      <c s="32">
        <f>ROUND(ROUND(L595,2)*ROUND(G595,3),2)</f>
      </c>
      <c s="36" t="s">
        <v>53</v>
      </c>
      <c>
        <f>(M595*21)/100</f>
      </c>
      <c t="s">
        <v>26</v>
      </c>
    </row>
    <row r="596" spans="1:5" ht="12.75">
      <c r="A596" s="35" t="s">
        <v>54</v>
      </c>
      <c r="E596" s="39" t="s">
        <v>5</v>
      </c>
    </row>
    <row r="597" spans="1:5" ht="12.75">
      <c r="A597" s="35" t="s">
        <v>55</v>
      </c>
      <c r="E597" s="40" t="s">
        <v>5</v>
      </c>
    </row>
    <row r="598" spans="1:5" ht="127.5">
      <c r="A598" t="s">
        <v>57</v>
      </c>
      <c r="E598" s="39" t="s">
        <v>2140</v>
      </c>
    </row>
    <row r="599" spans="1:16" ht="12.75">
      <c r="A599" t="s">
        <v>48</v>
      </c>
      <c s="34" t="s">
        <v>2141</v>
      </c>
      <c s="34" t="s">
        <v>452</v>
      </c>
      <c s="35" t="s">
        <v>5</v>
      </c>
      <c s="6" t="s">
        <v>453</v>
      </c>
      <c s="36" t="s">
        <v>52</v>
      </c>
      <c s="37">
        <v>1</v>
      </c>
      <c s="36">
        <v>0</v>
      </c>
      <c s="36">
        <f>ROUND(G599*H599,6)</f>
      </c>
      <c r="L599" s="38">
        <v>0</v>
      </c>
      <c s="32">
        <f>ROUND(ROUND(L599,2)*ROUND(G599,3),2)</f>
      </c>
      <c s="36" t="s">
        <v>53</v>
      </c>
      <c>
        <f>(M599*21)/100</f>
      </c>
      <c t="s">
        <v>26</v>
      </c>
    </row>
    <row r="600" spans="1:5" ht="12.75">
      <c r="A600" s="35" t="s">
        <v>54</v>
      </c>
      <c r="E600" s="39" t="s">
        <v>5</v>
      </c>
    </row>
    <row r="601" spans="1:5" ht="12.75">
      <c r="A601" s="35" t="s">
        <v>55</v>
      </c>
      <c r="E601" s="40" t="s">
        <v>5</v>
      </c>
    </row>
    <row r="602" spans="1:5" ht="114.75">
      <c r="A602" t="s">
        <v>57</v>
      </c>
      <c r="E602" s="39" t="s">
        <v>2142</v>
      </c>
    </row>
    <row r="603" spans="1:16" ht="12.75">
      <c r="A603" t="s">
        <v>48</v>
      </c>
      <c s="34" t="s">
        <v>2143</v>
      </c>
      <c s="34" t="s">
        <v>457</v>
      </c>
      <c s="35" t="s">
        <v>5</v>
      </c>
      <c s="6" t="s">
        <v>458</v>
      </c>
      <c s="36" t="s">
        <v>52</v>
      </c>
      <c s="37">
        <v>4</v>
      </c>
      <c s="36">
        <v>0</v>
      </c>
      <c s="36">
        <f>ROUND(G603*H603,6)</f>
      </c>
      <c r="L603" s="38">
        <v>0</v>
      </c>
      <c s="32">
        <f>ROUND(ROUND(L603,2)*ROUND(G603,3),2)</f>
      </c>
      <c s="36" t="s">
        <v>53</v>
      </c>
      <c>
        <f>(M603*21)/100</f>
      </c>
      <c t="s">
        <v>26</v>
      </c>
    </row>
    <row r="604" spans="1:5" ht="12.75">
      <c r="A604" s="35" t="s">
        <v>54</v>
      </c>
      <c r="E604" s="39" t="s">
        <v>5</v>
      </c>
    </row>
    <row r="605" spans="1:5" ht="12.75">
      <c r="A605" s="35" t="s">
        <v>55</v>
      </c>
      <c r="E605" s="40" t="s">
        <v>5</v>
      </c>
    </row>
    <row r="606" spans="1:5" ht="153">
      <c r="A606" t="s">
        <v>57</v>
      </c>
      <c r="E606" s="39" t="s">
        <v>2144</v>
      </c>
    </row>
    <row r="607" spans="1:16" ht="12.75">
      <c r="A607" t="s">
        <v>48</v>
      </c>
      <c s="34" t="s">
        <v>2145</v>
      </c>
      <c s="34" t="s">
        <v>465</v>
      </c>
      <c s="35" t="s">
        <v>5</v>
      </c>
      <c s="6" t="s">
        <v>466</v>
      </c>
      <c s="36" t="s">
        <v>52</v>
      </c>
      <c s="37">
        <v>2</v>
      </c>
      <c s="36">
        <v>0</v>
      </c>
      <c s="36">
        <f>ROUND(G607*H607,6)</f>
      </c>
      <c r="L607" s="38">
        <v>0</v>
      </c>
      <c s="32">
        <f>ROUND(ROUND(L607,2)*ROUND(G607,3),2)</f>
      </c>
      <c s="36" t="s">
        <v>53</v>
      </c>
      <c>
        <f>(M607*21)/100</f>
      </c>
      <c t="s">
        <v>26</v>
      </c>
    </row>
    <row r="608" spans="1:5" ht="12.75">
      <c r="A608" s="35" t="s">
        <v>54</v>
      </c>
      <c r="E608" s="39" t="s">
        <v>5</v>
      </c>
    </row>
    <row r="609" spans="1:5" ht="12.75">
      <c r="A609" s="35" t="s">
        <v>55</v>
      </c>
      <c r="E609" s="40" t="s">
        <v>5</v>
      </c>
    </row>
    <row r="610" spans="1:5" ht="127.5">
      <c r="A610" t="s">
        <v>57</v>
      </c>
      <c r="E610" s="39" t="s">
        <v>2140</v>
      </c>
    </row>
    <row r="611" spans="1:16" ht="12.75">
      <c r="A611" t="s">
        <v>48</v>
      </c>
      <c s="34" t="s">
        <v>2146</v>
      </c>
      <c s="34" t="s">
        <v>461</v>
      </c>
      <c s="35" t="s">
        <v>5</v>
      </c>
      <c s="6" t="s">
        <v>462</v>
      </c>
      <c s="36" t="s">
        <v>52</v>
      </c>
      <c s="37">
        <v>2</v>
      </c>
      <c s="36">
        <v>0</v>
      </c>
      <c s="36">
        <f>ROUND(G611*H611,6)</f>
      </c>
      <c r="L611" s="38">
        <v>0</v>
      </c>
      <c s="32">
        <f>ROUND(ROUND(L611,2)*ROUND(G611,3),2)</f>
      </c>
      <c s="36" t="s">
        <v>53</v>
      </c>
      <c>
        <f>(M611*21)/100</f>
      </c>
      <c t="s">
        <v>26</v>
      </c>
    </row>
    <row r="612" spans="1:5" ht="12.75">
      <c r="A612" s="35" t="s">
        <v>54</v>
      </c>
      <c r="E612" s="39" t="s">
        <v>5</v>
      </c>
    </row>
    <row r="613" spans="1:5" ht="12.75">
      <c r="A613" s="35" t="s">
        <v>55</v>
      </c>
      <c r="E613" s="40" t="s">
        <v>5</v>
      </c>
    </row>
    <row r="614" spans="1:5" ht="114.75">
      <c r="A614" t="s">
        <v>57</v>
      </c>
      <c r="E614" s="39" t="s">
        <v>2142</v>
      </c>
    </row>
    <row r="615" spans="1:16" ht="12.75">
      <c r="A615" t="s">
        <v>48</v>
      </c>
      <c s="34" t="s">
        <v>2147</v>
      </c>
      <c s="34" t="s">
        <v>2148</v>
      </c>
      <c s="35" t="s">
        <v>5</v>
      </c>
      <c s="6" t="s">
        <v>2149</v>
      </c>
      <c s="36" t="s">
        <v>52</v>
      </c>
      <c s="37">
        <v>3</v>
      </c>
      <c s="36">
        <v>0</v>
      </c>
      <c s="36">
        <f>ROUND(G615*H615,6)</f>
      </c>
      <c r="L615" s="38">
        <v>0</v>
      </c>
      <c s="32">
        <f>ROUND(ROUND(L615,2)*ROUND(G615,3),2)</f>
      </c>
      <c s="36" t="s">
        <v>53</v>
      </c>
      <c>
        <f>(M615*21)/100</f>
      </c>
      <c t="s">
        <v>26</v>
      </c>
    </row>
    <row r="616" spans="1:5" ht="12.75">
      <c r="A616" s="35" t="s">
        <v>54</v>
      </c>
      <c r="E616" s="39" t="s">
        <v>5</v>
      </c>
    </row>
    <row r="617" spans="1:5" ht="12.75">
      <c r="A617" s="35" t="s">
        <v>55</v>
      </c>
      <c r="E617" s="40" t="s">
        <v>5</v>
      </c>
    </row>
    <row r="618" spans="1:5" ht="127.5">
      <c r="A618" t="s">
        <v>57</v>
      </c>
      <c r="E618" s="39" t="s">
        <v>2140</v>
      </c>
    </row>
    <row r="619" spans="1:16" ht="12.75">
      <c r="A619" t="s">
        <v>48</v>
      </c>
      <c s="34" t="s">
        <v>2150</v>
      </c>
      <c s="34" t="s">
        <v>2151</v>
      </c>
      <c s="35" t="s">
        <v>5</v>
      </c>
      <c s="6" t="s">
        <v>2152</v>
      </c>
      <c s="36" t="s">
        <v>52</v>
      </c>
      <c s="37">
        <v>3</v>
      </c>
      <c s="36">
        <v>0</v>
      </c>
      <c s="36">
        <f>ROUND(G619*H619,6)</f>
      </c>
      <c r="L619" s="38">
        <v>0</v>
      </c>
      <c s="32">
        <f>ROUND(ROUND(L619,2)*ROUND(G619,3),2)</f>
      </c>
      <c s="36" t="s">
        <v>53</v>
      </c>
      <c>
        <f>(M619*21)/100</f>
      </c>
      <c t="s">
        <v>26</v>
      </c>
    </row>
    <row r="620" spans="1:5" ht="12.75">
      <c r="A620" s="35" t="s">
        <v>54</v>
      </c>
      <c r="E620" s="39" t="s">
        <v>5</v>
      </c>
    </row>
    <row r="621" spans="1:5" ht="12.75">
      <c r="A621" s="35" t="s">
        <v>55</v>
      </c>
      <c r="E621" s="40" t="s">
        <v>5</v>
      </c>
    </row>
    <row r="622" spans="1:5" ht="178.5">
      <c r="A622" t="s">
        <v>57</v>
      </c>
      <c r="E622" s="39" t="s">
        <v>2153</v>
      </c>
    </row>
    <row r="623" spans="1:16" ht="12.75">
      <c r="A623" t="s">
        <v>48</v>
      </c>
      <c s="34" t="s">
        <v>2154</v>
      </c>
      <c s="34" t="s">
        <v>2155</v>
      </c>
      <c s="35" t="s">
        <v>5</v>
      </c>
      <c s="6" t="s">
        <v>2156</v>
      </c>
      <c s="36" t="s">
        <v>52</v>
      </c>
      <c s="37">
        <v>2</v>
      </c>
      <c s="36">
        <v>0</v>
      </c>
      <c s="36">
        <f>ROUND(G623*H623,6)</f>
      </c>
      <c r="L623" s="38">
        <v>0</v>
      </c>
      <c s="32">
        <f>ROUND(ROUND(L623,2)*ROUND(G623,3),2)</f>
      </c>
      <c s="36" t="s">
        <v>53</v>
      </c>
      <c>
        <f>(M623*21)/100</f>
      </c>
      <c t="s">
        <v>26</v>
      </c>
    </row>
    <row r="624" spans="1:5" ht="12.75">
      <c r="A624" s="35" t="s">
        <v>54</v>
      </c>
      <c r="E624" s="39" t="s">
        <v>5</v>
      </c>
    </row>
    <row r="625" spans="1:5" ht="12.75">
      <c r="A625" s="35" t="s">
        <v>55</v>
      </c>
      <c r="E625" s="40" t="s">
        <v>5</v>
      </c>
    </row>
    <row r="626" spans="1:5" ht="127.5">
      <c r="A626" t="s">
        <v>57</v>
      </c>
      <c r="E626" s="39" t="s">
        <v>2157</v>
      </c>
    </row>
    <row r="627" spans="1:16" ht="12.75">
      <c r="A627" t="s">
        <v>48</v>
      </c>
      <c s="34" t="s">
        <v>2158</v>
      </c>
      <c s="34" t="s">
        <v>515</v>
      </c>
      <c s="35" t="s">
        <v>5</v>
      </c>
      <c s="6" t="s">
        <v>516</v>
      </c>
      <c s="36" t="s">
        <v>52</v>
      </c>
      <c s="37">
        <v>3</v>
      </c>
      <c s="36">
        <v>0</v>
      </c>
      <c s="36">
        <f>ROUND(G627*H627,6)</f>
      </c>
      <c r="L627" s="38">
        <v>0</v>
      </c>
      <c s="32">
        <f>ROUND(ROUND(L627,2)*ROUND(G627,3),2)</f>
      </c>
      <c s="36" t="s">
        <v>53</v>
      </c>
      <c>
        <f>(M627*21)/100</f>
      </c>
      <c t="s">
        <v>26</v>
      </c>
    </row>
    <row r="628" spans="1:5" ht="12.75">
      <c r="A628" s="35" t="s">
        <v>54</v>
      </c>
      <c r="E628" s="39" t="s">
        <v>5</v>
      </c>
    </row>
    <row r="629" spans="1:5" ht="12.75">
      <c r="A629" s="35" t="s">
        <v>55</v>
      </c>
      <c r="E629" s="40" t="s">
        <v>5</v>
      </c>
    </row>
    <row r="630" spans="1:5" ht="127.5">
      <c r="A630" t="s">
        <v>57</v>
      </c>
      <c r="E630" s="39" t="s">
        <v>2159</v>
      </c>
    </row>
    <row r="631" spans="1:13" ht="12.75">
      <c r="A631" t="s">
        <v>45</v>
      </c>
      <c r="C631" s="31" t="s">
        <v>86</v>
      </c>
      <c r="E631" s="33" t="s">
        <v>2160</v>
      </c>
      <c r="J631" s="32">
        <f>0</f>
      </c>
      <c s="32">
        <f>0</f>
      </c>
      <c s="32">
        <f>0+L632+L636+L640+L644+L648+L652+L656+L660+L664</f>
      </c>
      <c s="32">
        <f>0+M632+M636+M640+M644+M648+M652+M656+M660+M664</f>
      </c>
    </row>
    <row r="632" spans="1:16" ht="12.75">
      <c r="A632" t="s">
        <v>48</v>
      </c>
      <c s="34" t="s">
        <v>2161</v>
      </c>
      <c s="34" t="s">
        <v>2162</v>
      </c>
      <c s="35" t="s">
        <v>5</v>
      </c>
      <c s="6" t="s">
        <v>2163</v>
      </c>
      <c s="36" t="s">
        <v>52</v>
      </c>
      <c s="37">
        <v>4</v>
      </c>
      <c s="36">
        <v>0</v>
      </c>
      <c s="36">
        <f>ROUND(G632*H632,6)</f>
      </c>
      <c r="L632" s="38">
        <v>0</v>
      </c>
      <c s="32">
        <f>ROUND(ROUND(L632,2)*ROUND(G632,3),2)</f>
      </c>
      <c s="36" t="s">
        <v>53</v>
      </c>
      <c>
        <f>(M632*21)/100</f>
      </c>
      <c t="s">
        <v>26</v>
      </c>
    </row>
    <row r="633" spans="1:5" ht="12.75">
      <c r="A633" s="35" t="s">
        <v>54</v>
      </c>
      <c r="E633" s="39" t="s">
        <v>5</v>
      </c>
    </row>
    <row r="634" spans="1:5" ht="12.75">
      <c r="A634" s="35" t="s">
        <v>55</v>
      </c>
      <c r="E634" s="40" t="s">
        <v>5</v>
      </c>
    </row>
    <row r="635" spans="1:5" ht="140.25">
      <c r="A635" t="s">
        <v>57</v>
      </c>
      <c r="E635" s="39" t="s">
        <v>2164</v>
      </c>
    </row>
    <row r="636" spans="1:16" ht="12.75">
      <c r="A636" t="s">
        <v>48</v>
      </c>
      <c s="34" t="s">
        <v>2165</v>
      </c>
      <c s="34" t="s">
        <v>2166</v>
      </c>
      <c s="35" t="s">
        <v>5</v>
      </c>
      <c s="6" t="s">
        <v>2167</v>
      </c>
      <c s="36" t="s">
        <v>52</v>
      </c>
      <c s="37">
        <v>1</v>
      </c>
      <c s="36">
        <v>0</v>
      </c>
      <c s="36">
        <f>ROUND(G636*H636,6)</f>
      </c>
      <c r="L636" s="38">
        <v>0</v>
      </c>
      <c s="32">
        <f>ROUND(ROUND(L636,2)*ROUND(G636,3),2)</f>
      </c>
      <c s="36" t="s">
        <v>53</v>
      </c>
      <c>
        <f>(M636*21)/100</f>
      </c>
      <c t="s">
        <v>26</v>
      </c>
    </row>
    <row r="637" spans="1:5" ht="12.75">
      <c r="A637" s="35" t="s">
        <v>54</v>
      </c>
      <c r="E637" s="39" t="s">
        <v>5</v>
      </c>
    </row>
    <row r="638" spans="1:5" ht="12.75">
      <c r="A638" s="35" t="s">
        <v>55</v>
      </c>
      <c r="E638" s="40" t="s">
        <v>5</v>
      </c>
    </row>
    <row r="639" spans="1:5" ht="140.25">
      <c r="A639" t="s">
        <v>57</v>
      </c>
      <c r="E639" s="39" t="s">
        <v>2164</v>
      </c>
    </row>
    <row r="640" spans="1:16" ht="12.75">
      <c r="A640" t="s">
        <v>48</v>
      </c>
      <c s="34" t="s">
        <v>2168</v>
      </c>
      <c s="34" t="s">
        <v>2169</v>
      </c>
      <c s="35" t="s">
        <v>5</v>
      </c>
      <c s="6" t="s">
        <v>2170</v>
      </c>
      <c s="36" t="s">
        <v>52</v>
      </c>
      <c s="37">
        <v>4</v>
      </c>
      <c s="36">
        <v>0</v>
      </c>
      <c s="36">
        <f>ROUND(G640*H640,6)</f>
      </c>
      <c r="L640" s="38">
        <v>0</v>
      </c>
      <c s="32">
        <f>ROUND(ROUND(L640,2)*ROUND(G640,3),2)</f>
      </c>
      <c s="36" t="s">
        <v>53</v>
      </c>
      <c>
        <f>(M640*21)/100</f>
      </c>
      <c t="s">
        <v>26</v>
      </c>
    </row>
    <row r="641" spans="1:5" ht="12.75">
      <c r="A641" s="35" t="s">
        <v>54</v>
      </c>
      <c r="E641" s="39" t="s">
        <v>5</v>
      </c>
    </row>
    <row r="642" spans="1:5" ht="12.75">
      <c r="A642" s="35" t="s">
        <v>55</v>
      </c>
      <c r="E642" s="40" t="s">
        <v>5</v>
      </c>
    </row>
    <row r="643" spans="1:5" ht="140.25">
      <c r="A643" t="s">
        <v>57</v>
      </c>
      <c r="E643" s="39" t="s">
        <v>2164</v>
      </c>
    </row>
    <row r="644" spans="1:16" ht="12.75">
      <c r="A644" t="s">
        <v>48</v>
      </c>
      <c s="34" t="s">
        <v>2171</v>
      </c>
      <c s="34" t="s">
        <v>2172</v>
      </c>
      <c s="35" t="s">
        <v>5</v>
      </c>
      <c s="6" t="s">
        <v>2173</v>
      </c>
      <c s="36" t="s">
        <v>52</v>
      </c>
      <c s="37">
        <v>5</v>
      </c>
      <c s="36">
        <v>0</v>
      </c>
      <c s="36">
        <f>ROUND(G644*H644,6)</f>
      </c>
      <c r="L644" s="38">
        <v>0</v>
      </c>
      <c s="32">
        <f>ROUND(ROUND(L644,2)*ROUND(G644,3),2)</f>
      </c>
      <c s="36" t="s">
        <v>53</v>
      </c>
      <c>
        <f>(M644*21)/100</f>
      </c>
      <c t="s">
        <v>26</v>
      </c>
    </row>
    <row r="645" spans="1:5" ht="12.75">
      <c r="A645" s="35" t="s">
        <v>54</v>
      </c>
      <c r="E645" s="39" t="s">
        <v>5</v>
      </c>
    </row>
    <row r="646" spans="1:5" ht="12.75">
      <c r="A646" s="35" t="s">
        <v>55</v>
      </c>
      <c r="E646" s="40" t="s">
        <v>5</v>
      </c>
    </row>
    <row r="647" spans="1:5" ht="114.75">
      <c r="A647" t="s">
        <v>57</v>
      </c>
      <c r="E647" s="39" t="s">
        <v>2174</v>
      </c>
    </row>
    <row r="648" spans="1:16" ht="12.75">
      <c r="A648" t="s">
        <v>48</v>
      </c>
      <c s="34" t="s">
        <v>2175</v>
      </c>
      <c s="34" t="s">
        <v>2176</v>
      </c>
      <c s="35" t="s">
        <v>5</v>
      </c>
      <c s="6" t="s">
        <v>2177</v>
      </c>
      <c s="36" t="s">
        <v>52</v>
      </c>
      <c s="37">
        <v>4</v>
      </c>
      <c s="36">
        <v>0</v>
      </c>
      <c s="36">
        <f>ROUND(G648*H648,6)</f>
      </c>
      <c r="L648" s="38">
        <v>0</v>
      </c>
      <c s="32">
        <f>ROUND(ROUND(L648,2)*ROUND(G648,3),2)</f>
      </c>
      <c s="36" t="s">
        <v>53</v>
      </c>
      <c>
        <f>(M648*21)/100</f>
      </c>
      <c t="s">
        <v>26</v>
      </c>
    </row>
    <row r="649" spans="1:5" ht="12.75">
      <c r="A649" s="35" t="s">
        <v>54</v>
      </c>
      <c r="E649" s="39" t="s">
        <v>2178</v>
      </c>
    </row>
    <row r="650" spans="1:5" ht="12.75">
      <c r="A650" s="35" t="s">
        <v>55</v>
      </c>
      <c r="E650" s="40" t="s">
        <v>5</v>
      </c>
    </row>
    <row r="651" spans="1:5" ht="114.75">
      <c r="A651" t="s">
        <v>57</v>
      </c>
      <c r="E651" s="39" t="s">
        <v>2174</v>
      </c>
    </row>
    <row r="652" spans="1:16" ht="12.75">
      <c r="A652" t="s">
        <v>48</v>
      </c>
      <c s="34" t="s">
        <v>2179</v>
      </c>
      <c s="34" t="s">
        <v>2180</v>
      </c>
      <c s="35" t="s">
        <v>5</v>
      </c>
      <c s="6" t="s">
        <v>2181</v>
      </c>
      <c s="36" t="s">
        <v>2182</v>
      </c>
      <c s="37">
        <v>10</v>
      </c>
      <c s="36">
        <v>0</v>
      </c>
      <c s="36">
        <f>ROUND(G652*H652,6)</f>
      </c>
      <c r="L652" s="38">
        <v>0</v>
      </c>
      <c s="32">
        <f>ROUND(ROUND(L652,2)*ROUND(G652,3),2)</f>
      </c>
      <c s="36" t="s">
        <v>53</v>
      </c>
      <c>
        <f>(M652*21)/100</f>
      </c>
      <c t="s">
        <v>26</v>
      </c>
    </row>
    <row r="653" spans="1:5" ht="12.75">
      <c r="A653" s="35" t="s">
        <v>54</v>
      </c>
      <c r="E653" s="39" t="s">
        <v>5</v>
      </c>
    </row>
    <row r="654" spans="1:5" ht="12.75">
      <c r="A654" s="35" t="s">
        <v>55</v>
      </c>
      <c r="E654" s="40" t="s">
        <v>5</v>
      </c>
    </row>
    <row r="655" spans="1:5" ht="229.5">
      <c r="A655" t="s">
        <v>57</v>
      </c>
      <c r="E655" s="39" t="s">
        <v>2183</v>
      </c>
    </row>
    <row r="656" spans="1:16" ht="12.75">
      <c r="A656" t="s">
        <v>48</v>
      </c>
      <c s="34" t="s">
        <v>2184</v>
      </c>
      <c s="34" t="s">
        <v>2185</v>
      </c>
      <c s="35" t="s">
        <v>5</v>
      </c>
      <c s="6" t="s">
        <v>2186</v>
      </c>
      <c s="36" t="s">
        <v>2182</v>
      </c>
      <c s="37">
        <v>10</v>
      </c>
      <c s="36">
        <v>0</v>
      </c>
      <c s="36">
        <f>ROUND(G656*H656,6)</f>
      </c>
      <c r="L656" s="38">
        <v>0</v>
      </c>
      <c s="32">
        <f>ROUND(ROUND(L656,2)*ROUND(G656,3),2)</f>
      </c>
      <c s="36" t="s">
        <v>53</v>
      </c>
      <c>
        <f>(M656*21)/100</f>
      </c>
      <c t="s">
        <v>26</v>
      </c>
    </row>
    <row r="657" spans="1:5" ht="12.75">
      <c r="A657" s="35" t="s">
        <v>54</v>
      </c>
      <c r="E657" s="39" t="s">
        <v>5</v>
      </c>
    </row>
    <row r="658" spans="1:5" ht="12.75">
      <c r="A658" s="35" t="s">
        <v>55</v>
      </c>
      <c r="E658" s="40" t="s">
        <v>5</v>
      </c>
    </row>
    <row r="659" spans="1:5" ht="229.5">
      <c r="A659" t="s">
        <v>57</v>
      </c>
      <c r="E659" s="39" t="s">
        <v>2183</v>
      </c>
    </row>
    <row r="660" spans="1:16" ht="12.75">
      <c r="A660" t="s">
        <v>48</v>
      </c>
      <c s="34" t="s">
        <v>2187</v>
      </c>
      <c s="34" t="s">
        <v>2188</v>
      </c>
      <c s="35" t="s">
        <v>5</v>
      </c>
      <c s="6" t="s">
        <v>2189</v>
      </c>
      <c s="36" t="s">
        <v>52</v>
      </c>
      <c s="37">
        <v>3</v>
      </c>
      <c s="36">
        <v>0</v>
      </c>
      <c s="36">
        <f>ROUND(G660*H660,6)</f>
      </c>
      <c r="L660" s="38">
        <v>0</v>
      </c>
      <c s="32">
        <f>ROUND(ROUND(L660,2)*ROUND(G660,3),2)</f>
      </c>
      <c s="36" t="s">
        <v>53</v>
      </c>
      <c>
        <f>(M660*21)/100</f>
      </c>
      <c t="s">
        <v>26</v>
      </c>
    </row>
    <row r="661" spans="1:5" ht="12.75">
      <c r="A661" s="35" t="s">
        <v>54</v>
      </c>
      <c r="E661" s="39" t="s">
        <v>5</v>
      </c>
    </row>
    <row r="662" spans="1:5" ht="12.75">
      <c r="A662" s="35" t="s">
        <v>55</v>
      </c>
      <c r="E662" s="40" t="s">
        <v>5</v>
      </c>
    </row>
    <row r="663" spans="1:5" ht="76.5">
      <c r="A663" t="s">
        <v>57</v>
      </c>
      <c r="E663" s="39" t="s">
        <v>2190</v>
      </c>
    </row>
    <row r="664" spans="1:16" ht="12.75">
      <c r="A664" t="s">
        <v>48</v>
      </c>
      <c s="34" t="s">
        <v>2191</v>
      </c>
      <c s="34" t="s">
        <v>2192</v>
      </c>
      <c s="35" t="s">
        <v>5</v>
      </c>
      <c s="6" t="s">
        <v>2193</v>
      </c>
      <c s="36" t="s">
        <v>52</v>
      </c>
      <c s="37">
        <v>4</v>
      </c>
      <c s="36">
        <v>0</v>
      </c>
      <c s="36">
        <f>ROUND(G664*H664,6)</f>
      </c>
      <c r="L664" s="38">
        <v>0</v>
      </c>
      <c s="32">
        <f>ROUND(ROUND(L664,2)*ROUND(G664,3),2)</f>
      </c>
      <c s="36" t="s">
        <v>53</v>
      </c>
      <c>
        <f>(M664*21)/100</f>
      </c>
      <c t="s">
        <v>26</v>
      </c>
    </row>
    <row r="665" spans="1:5" ht="12.75">
      <c r="A665" s="35" t="s">
        <v>54</v>
      </c>
      <c r="E665" s="39" t="s">
        <v>5</v>
      </c>
    </row>
    <row r="666" spans="1:5" ht="12.75">
      <c r="A666" s="35" t="s">
        <v>55</v>
      </c>
      <c r="E666" s="40" t="s">
        <v>5</v>
      </c>
    </row>
    <row r="667" spans="1:5" ht="76.5">
      <c r="A667" t="s">
        <v>57</v>
      </c>
      <c r="E667" s="39" t="s">
        <v>2194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COUNTIFS(L8:L23,"=0",A8:A23,"P")+COUNTIFS(L8:L23,"",A8:A23,"P")+SUM(Q8:Q23)</f>
      </c>
    </row>
    <row r="8" spans="1:13" ht="12.75">
      <c r="A8" t="s">
        <v>43</v>
      </c>
      <c r="C8" s="28" t="s">
        <v>2197</v>
      </c>
      <c r="E8" s="30" t="s">
        <v>2196</v>
      </c>
      <c r="J8" s="29">
        <f>0+J9+J18</f>
      </c>
      <c s="29">
        <f>0+K9+K18</f>
      </c>
      <c s="29">
        <f>0+L9+L18</f>
      </c>
      <c s="29">
        <f>0+M9+M18</f>
      </c>
    </row>
    <row r="9" spans="1:13" ht="12.75">
      <c r="A9" t="s">
        <v>45</v>
      </c>
      <c r="C9" s="31" t="s">
        <v>370</v>
      </c>
      <c r="E9" s="33" t="s">
        <v>1730</v>
      </c>
      <c r="J9" s="32">
        <f>0</f>
      </c>
      <c s="32">
        <f>0</f>
      </c>
      <c s="32">
        <f>0+L10+L14</f>
      </c>
      <c s="32">
        <f>0+M10+M14</f>
      </c>
    </row>
    <row r="10" spans="1:16" ht="25.5">
      <c r="A10" t="s">
        <v>48</v>
      </c>
      <c s="34" t="s">
        <v>49</v>
      </c>
      <c s="34" t="s">
        <v>2198</v>
      </c>
      <c s="35" t="s">
        <v>5</v>
      </c>
      <c s="6" t="s">
        <v>2199</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14.75">
      <c r="A13" t="s">
        <v>57</v>
      </c>
      <c r="E13" s="39" t="s">
        <v>1388</v>
      </c>
    </row>
    <row r="14" spans="1:16" ht="25.5">
      <c r="A14" t="s">
        <v>48</v>
      </c>
      <c s="34" t="s">
        <v>26</v>
      </c>
      <c s="34" t="s">
        <v>1105</v>
      </c>
      <c s="35" t="s">
        <v>5</v>
      </c>
      <c s="6" t="s">
        <v>1106</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14.75">
      <c r="A17" t="s">
        <v>57</v>
      </c>
      <c r="E17" s="39" t="s">
        <v>1388</v>
      </c>
    </row>
    <row r="18" spans="1:13" ht="12.75">
      <c r="A18" t="s">
        <v>45</v>
      </c>
      <c r="C18" s="31" t="s">
        <v>1783</v>
      </c>
      <c r="E18" s="33" t="s">
        <v>1784</v>
      </c>
      <c r="J18" s="32">
        <f>0</f>
      </c>
      <c s="32">
        <f>0</f>
      </c>
      <c s="32">
        <f>0+L19+L23</f>
      </c>
      <c s="32">
        <f>0+M19+M23</f>
      </c>
    </row>
    <row r="19" spans="1:16" ht="12.75">
      <c r="A19" t="s">
        <v>48</v>
      </c>
      <c s="34" t="s">
        <v>25</v>
      </c>
      <c s="34" t="s">
        <v>2200</v>
      </c>
      <c s="35" t="s">
        <v>5</v>
      </c>
      <c s="6" t="s">
        <v>2201</v>
      </c>
      <c s="36" t="s">
        <v>52</v>
      </c>
      <c s="37">
        <v>3</v>
      </c>
      <c s="36">
        <v>0</v>
      </c>
      <c s="36">
        <f>ROUND(G19*H19,6)</f>
      </c>
      <c r="L19" s="38">
        <v>0</v>
      </c>
      <c s="32">
        <f>ROUND(ROUND(L19,2)*ROUND(G19,3),2)</f>
      </c>
      <c s="36" t="s">
        <v>53</v>
      </c>
      <c>
        <f>(M19*21)/100</f>
      </c>
      <c t="s">
        <v>26</v>
      </c>
    </row>
    <row r="20" spans="1:5" ht="12.75">
      <c r="A20" s="35" t="s">
        <v>54</v>
      </c>
      <c r="E20" s="39" t="s">
        <v>5</v>
      </c>
    </row>
    <row r="21" spans="1:5" ht="12.75">
      <c r="A21" s="35" t="s">
        <v>55</v>
      </c>
      <c r="E21" s="40" t="s">
        <v>5</v>
      </c>
    </row>
    <row r="22" spans="1:5" ht="114.75">
      <c r="A22" t="s">
        <v>57</v>
      </c>
      <c r="E22" s="39" t="s">
        <v>2202</v>
      </c>
    </row>
    <row r="23" spans="1:16" ht="12.75">
      <c r="A23" t="s">
        <v>48</v>
      </c>
      <c s="34" t="s">
        <v>67</v>
      </c>
      <c s="34" t="s">
        <v>2203</v>
      </c>
      <c s="35" t="s">
        <v>5</v>
      </c>
      <c s="6" t="s">
        <v>2204</v>
      </c>
      <c s="36" t="s">
        <v>52</v>
      </c>
      <c s="37">
        <v>3</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127.5">
      <c r="A26" t="s">
        <v>57</v>
      </c>
      <c r="E26" s="39" t="s">
        <v>2205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COUNTIFS(L8:L164,"=0",A8:A164,"P")+COUNTIFS(L8:L164,"",A8:A164,"P")+SUM(Q8:Q164)</f>
      </c>
    </row>
    <row r="8" spans="1:13" ht="12.75">
      <c r="A8" t="s">
        <v>43</v>
      </c>
      <c r="C8" s="28" t="s">
        <v>2208</v>
      </c>
      <c r="E8" s="30" t="s">
        <v>2207</v>
      </c>
      <c r="J8" s="29">
        <f>0+J9+J22+J35+J68+J97+J110+J131</f>
      </c>
      <c s="29">
        <f>0+K9+K22+K35+K68+K97+K110+K131</f>
      </c>
      <c s="29">
        <f>0+L9+L22+L35+L68+L97+L110+L131</f>
      </c>
      <c s="29">
        <f>0+M9+M22+M35+M68+M97+M110+M131</f>
      </c>
    </row>
    <row r="9" spans="1:13" ht="12.75">
      <c r="A9" t="s">
        <v>45</v>
      </c>
      <c r="C9" s="31" t="s">
        <v>353</v>
      </c>
      <c r="E9" s="33" t="s">
        <v>354</v>
      </c>
      <c r="J9" s="32">
        <f>0</f>
      </c>
      <c s="32">
        <f>0</f>
      </c>
      <c s="32">
        <f>0+L10+L14+L18</f>
      </c>
      <c s="32">
        <f>0+M10+M14+M18</f>
      </c>
    </row>
    <row r="10" spans="1:16" ht="12.75">
      <c r="A10" t="s">
        <v>48</v>
      </c>
      <c s="34" t="s">
        <v>49</v>
      </c>
      <c s="34" t="s">
        <v>1712</v>
      </c>
      <c s="35" t="s">
        <v>5</v>
      </c>
      <c s="6" t="s">
        <v>1713</v>
      </c>
      <c s="36" t="s">
        <v>101</v>
      </c>
      <c s="37">
        <v>385</v>
      </c>
      <c s="36">
        <v>0</v>
      </c>
      <c s="36">
        <f>ROUND(G10*H10,6)</f>
      </c>
      <c r="L10" s="38">
        <v>0</v>
      </c>
      <c s="32">
        <f>ROUND(ROUND(L10,2)*ROUND(G10,3),2)</f>
      </c>
      <c s="36" t="s">
        <v>53</v>
      </c>
      <c>
        <f>(M10*21)/100</f>
      </c>
      <c t="s">
        <v>26</v>
      </c>
    </row>
    <row r="11" spans="1:5" ht="12.75">
      <c r="A11" s="35" t="s">
        <v>54</v>
      </c>
      <c r="E11" s="39" t="s">
        <v>5</v>
      </c>
    </row>
    <row r="12" spans="1:5" ht="12.75">
      <c r="A12" s="35" t="s">
        <v>55</v>
      </c>
      <c r="E12" s="40" t="s">
        <v>2209</v>
      </c>
    </row>
    <row r="13" spans="1:5" ht="102">
      <c r="A13" t="s">
        <v>57</v>
      </c>
      <c r="E13" s="39" t="s">
        <v>357</v>
      </c>
    </row>
    <row r="14" spans="1:16" ht="12.75">
      <c r="A14" t="s">
        <v>48</v>
      </c>
      <c s="34" t="s">
        <v>26</v>
      </c>
      <c s="34" t="s">
        <v>1715</v>
      </c>
      <c s="35" t="s">
        <v>5</v>
      </c>
      <c s="6" t="s">
        <v>1716</v>
      </c>
      <c s="36" t="s">
        <v>101</v>
      </c>
      <c s="37">
        <v>130</v>
      </c>
      <c s="36">
        <v>0</v>
      </c>
      <c s="36">
        <f>ROUND(G14*H14,6)</f>
      </c>
      <c r="L14" s="38">
        <v>0</v>
      </c>
      <c s="32">
        <f>ROUND(ROUND(L14,2)*ROUND(G14,3),2)</f>
      </c>
      <c s="36" t="s">
        <v>53</v>
      </c>
      <c>
        <f>(M14*21)/100</f>
      </c>
      <c t="s">
        <v>26</v>
      </c>
    </row>
    <row r="15" spans="1:5" ht="12.75">
      <c r="A15" s="35" t="s">
        <v>54</v>
      </c>
      <c r="E15" s="39" t="s">
        <v>5</v>
      </c>
    </row>
    <row r="16" spans="1:5" ht="12.75">
      <c r="A16" s="35" t="s">
        <v>55</v>
      </c>
      <c r="E16" s="40" t="s">
        <v>2210</v>
      </c>
    </row>
    <row r="17" spans="1:5" ht="76.5">
      <c r="A17" t="s">
        <v>57</v>
      </c>
      <c r="E17" s="39" t="s">
        <v>900</v>
      </c>
    </row>
    <row r="18" spans="1:16" ht="12.75">
      <c r="A18" t="s">
        <v>48</v>
      </c>
      <c s="34" t="s">
        <v>25</v>
      </c>
      <c s="34" t="s">
        <v>2211</v>
      </c>
      <c s="35" t="s">
        <v>5</v>
      </c>
      <c s="6" t="s">
        <v>2212</v>
      </c>
      <c s="36" t="s">
        <v>52</v>
      </c>
      <c s="37">
        <v>50</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02">
      <c r="A21" t="s">
        <v>57</v>
      </c>
      <c r="E21" s="39" t="s">
        <v>367</v>
      </c>
    </row>
    <row r="22" spans="1:13" ht="12.75">
      <c r="A22" t="s">
        <v>45</v>
      </c>
      <c r="C22" s="31" t="s">
        <v>370</v>
      </c>
      <c r="E22" s="33" t="s">
        <v>1730</v>
      </c>
      <c r="J22" s="32">
        <f>0</f>
      </c>
      <c s="32">
        <f>0</f>
      </c>
      <c s="32">
        <f>0+L23+L27+L31</f>
      </c>
      <c s="32">
        <f>0+M23+M27+M31</f>
      </c>
    </row>
    <row r="23" spans="1:16" ht="12.75">
      <c r="A23" t="s">
        <v>48</v>
      </c>
      <c s="34" t="s">
        <v>67</v>
      </c>
      <c s="34" t="s">
        <v>2213</v>
      </c>
      <c s="35" t="s">
        <v>5</v>
      </c>
      <c s="6" t="s">
        <v>2214</v>
      </c>
      <c s="36" t="s">
        <v>101</v>
      </c>
      <c s="37">
        <v>85</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89.25">
      <c r="A26" t="s">
        <v>57</v>
      </c>
      <c r="E26" s="39" t="s">
        <v>2215</v>
      </c>
    </row>
    <row r="27" spans="1:16" ht="25.5">
      <c r="A27" t="s">
        <v>48</v>
      </c>
      <c s="34" t="s">
        <v>71</v>
      </c>
      <c s="34" t="s">
        <v>2216</v>
      </c>
      <c s="35" t="s">
        <v>5</v>
      </c>
      <c s="6" t="s">
        <v>1420</v>
      </c>
      <c s="36" t="s">
        <v>52</v>
      </c>
      <c s="37">
        <v>2</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02">
      <c r="A30" t="s">
        <v>57</v>
      </c>
      <c r="E30" s="39" t="s">
        <v>2217</v>
      </c>
    </row>
    <row r="31" spans="1:16" ht="12.75">
      <c r="A31" t="s">
        <v>48</v>
      </c>
      <c s="34" t="s">
        <v>75</v>
      </c>
      <c s="34" t="s">
        <v>116</v>
      </c>
      <c s="35" t="s">
        <v>5</v>
      </c>
      <c s="6" t="s">
        <v>117</v>
      </c>
      <c s="36" t="s">
        <v>52</v>
      </c>
      <c s="37">
        <v>20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02">
      <c r="A34" t="s">
        <v>57</v>
      </c>
      <c r="E34" s="39" t="s">
        <v>2218</v>
      </c>
    </row>
    <row r="35" spans="1:13" ht="12.75">
      <c r="A35" t="s">
        <v>45</v>
      </c>
      <c r="C35" s="31" t="s">
        <v>1744</v>
      </c>
      <c r="E35" s="33" t="s">
        <v>1745</v>
      </c>
      <c r="J35" s="32">
        <f>0</f>
      </c>
      <c s="32">
        <f>0</f>
      </c>
      <c s="32">
        <f>0+L36+L40+L44+L48+L52+L56+L60+L64</f>
      </c>
      <c s="32">
        <f>0+M36+M40+M44+M48+M52+M56+M60+M64</f>
      </c>
    </row>
    <row r="36" spans="1:16" ht="12.75">
      <c r="A36" t="s">
        <v>48</v>
      </c>
      <c s="34" t="s">
        <v>46</v>
      </c>
      <c s="34" t="s">
        <v>1746</v>
      </c>
      <c s="35" t="s">
        <v>5</v>
      </c>
      <c s="6" t="s">
        <v>1747</v>
      </c>
      <c s="36" t="s">
        <v>581</v>
      </c>
      <c s="37">
        <v>8.65</v>
      </c>
      <c s="36">
        <v>0</v>
      </c>
      <c s="36">
        <f>ROUND(G36*H36,6)</f>
      </c>
      <c r="L36" s="38">
        <v>0</v>
      </c>
      <c s="32">
        <f>ROUND(ROUND(L36,2)*ROUND(G36,3),2)</f>
      </c>
      <c s="36" t="s">
        <v>53</v>
      </c>
      <c>
        <f>(M36*21)/100</f>
      </c>
      <c t="s">
        <v>26</v>
      </c>
    </row>
    <row r="37" spans="1:5" ht="12.75">
      <c r="A37" s="35" t="s">
        <v>54</v>
      </c>
      <c r="E37" s="39" t="s">
        <v>5</v>
      </c>
    </row>
    <row r="38" spans="1:5" ht="63.75">
      <c r="A38" s="35" t="s">
        <v>55</v>
      </c>
      <c r="E38" s="40" t="s">
        <v>2219</v>
      </c>
    </row>
    <row r="39" spans="1:5" ht="204">
      <c r="A39" t="s">
        <v>57</v>
      </c>
      <c r="E39" s="39" t="s">
        <v>2220</v>
      </c>
    </row>
    <row r="40" spans="1:16" ht="12.75">
      <c r="A40" t="s">
        <v>48</v>
      </c>
      <c s="34" t="s">
        <v>82</v>
      </c>
      <c s="34" t="s">
        <v>1750</v>
      </c>
      <c s="35" t="s">
        <v>5</v>
      </c>
      <c s="6" t="s">
        <v>1751</v>
      </c>
      <c s="36" t="s">
        <v>581</v>
      </c>
      <c s="37">
        <v>8.65</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76.5">
      <c r="A43" t="s">
        <v>57</v>
      </c>
      <c r="E43" s="39" t="s">
        <v>2221</v>
      </c>
    </row>
    <row r="44" spans="1:16" ht="12.75">
      <c r="A44" t="s">
        <v>48</v>
      </c>
      <c s="34" t="s">
        <v>86</v>
      </c>
      <c s="34" t="s">
        <v>1753</v>
      </c>
      <c s="35" t="s">
        <v>5</v>
      </c>
      <c s="6" t="s">
        <v>1754</v>
      </c>
      <c s="36" t="s">
        <v>581</v>
      </c>
      <c s="37">
        <v>36</v>
      </c>
      <c s="36">
        <v>0</v>
      </c>
      <c s="36">
        <f>ROUND(G44*H44,6)</f>
      </c>
      <c r="L44" s="38">
        <v>0</v>
      </c>
      <c s="32">
        <f>ROUND(ROUND(L44,2)*ROUND(G44,3),2)</f>
      </c>
      <c s="36" t="s">
        <v>53</v>
      </c>
      <c>
        <f>(M44*21)/100</f>
      </c>
      <c t="s">
        <v>26</v>
      </c>
    </row>
    <row r="45" spans="1:5" ht="12.75">
      <c r="A45" s="35" t="s">
        <v>54</v>
      </c>
      <c r="E45" s="39" t="s">
        <v>5</v>
      </c>
    </row>
    <row r="46" spans="1:5" ht="63.75">
      <c r="A46" s="35" t="s">
        <v>55</v>
      </c>
      <c r="E46" s="40" t="s">
        <v>2222</v>
      </c>
    </row>
    <row r="47" spans="1:5" ht="204">
      <c r="A47" t="s">
        <v>57</v>
      </c>
      <c r="E47" s="39" t="s">
        <v>2223</v>
      </c>
    </row>
    <row r="48" spans="1:16" ht="12.75">
      <c r="A48" t="s">
        <v>48</v>
      </c>
      <c s="34" t="s">
        <v>90</v>
      </c>
      <c s="34" t="s">
        <v>1757</v>
      </c>
      <c s="35" t="s">
        <v>5</v>
      </c>
      <c s="6" t="s">
        <v>1758</v>
      </c>
      <c s="36" t="s">
        <v>581</v>
      </c>
      <c s="37">
        <v>36</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76.5">
      <c r="A51" t="s">
        <v>57</v>
      </c>
      <c r="E51" s="39" t="s">
        <v>2221</v>
      </c>
    </row>
    <row r="52" spans="1:16" ht="25.5">
      <c r="A52" t="s">
        <v>48</v>
      </c>
      <c s="34" t="s">
        <v>94</v>
      </c>
      <c s="34" t="s">
        <v>1772</v>
      </c>
      <c s="35" t="s">
        <v>5</v>
      </c>
      <c s="6" t="s">
        <v>1773</v>
      </c>
      <c s="36" t="s">
        <v>52</v>
      </c>
      <c s="37">
        <v>17</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14.75">
      <c r="A55" t="s">
        <v>57</v>
      </c>
      <c r="E55" s="39" t="s">
        <v>2224</v>
      </c>
    </row>
    <row r="56" spans="1:16" ht="25.5">
      <c r="A56" t="s">
        <v>48</v>
      </c>
      <c s="34" t="s">
        <v>98</v>
      </c>
      <c s="34" t="s">
        <v>1776</v>
      </c>
      <c s="35" t="s">
        <v>5</v>
      </c>
      <c s="6" t="s">
        <v>1777</v>
      </c>
      <c s="36" t="s">
        <v>52</v>
      </c>
      <c s="37">
        <v>6</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2224</v>
      </c>
    </row>
    <row r="60" spans="1:16" ht="25.5">
      <c r="A60" t="s">
        <v>48</v>
      </c>
      <c s="34" t="s">
        <v>103</v>
      </c>
      <c s="34" t="s">
        <v>2225</v>
      </c>
      <c s="35" t="s">
        <v>5</v>
      </c>
      <c s="6" t="s">
        <v>2226</v>
      </c>
      <c s="36" t="s">
        <v>52</v>
      </c>
      <c s="37">
        <v>25</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40.25">
      <c r="A63" t="s">
        <v>57</v>
      </c>
      <c r="E63" s="39" t="s">
        <v>2227</v>
      </c>
    </row>
    <row r="64" spans="1:16" ht="25.5">
      <c r="A64" t="s">
        <v>48</v>
      </c>
      <c s="34" t="s">
        <v>106</v>
      </c>
      <c s="34" t="s">
        <v>2228</v>
      </c>
      <c s="35" t="s">
        <v>5</v>
      </c>
      <c s="6" t="s">
        <v>2229</v>
      </c>
      <c s="36" t="s">
        <v>52</v>
      </c>
      <c s="37">
        <v>20</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40.25">
      <c r="A67" t="s">
        <v>57</v>
      </c>
      <c r="E67" s="39" t="s">
        <v>2230</v>
      </c>
    </row>
    <row r="68" spans="1:13" ht="12.75">
      <c r="A68" t="s">
        <v>45</v>
      </c>
      <c r="C68" s="31" t="s">
        <v>1882</v>
      </c>
      <c r="E68" s="33" t="s">
        <v>2231</v>
      </c>
      <c r="J68" s="32">
        <f>0</f>
      </c>
      <c s="32">
        <f>0</f>
      </c>
      <c s="32">
        <f>0+L69+L73+L77+L81+L85+L89+L93</f>
      </c>
      <c s="32">
        <f>0+M69+M73+M77+M81+M85+M89+M93</f>
      </c>
    </row>
    <row r="69" spans="1:16" ht="12.75">
      <c r="A69" t="s">
        <v>48</v>
      </c>
      <c s="34" t="s">
        <v>109</v>
      </c>
      <c s="34" t="s">
        <v>1913</v>
      </c>
      <c s="35" t="s">
        <v>5</v>
      </c>
      <c s="6" t="s">
        <v>1914</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27.5">
      <c r="A72" t="s">
        <v>57</v>
      </c>
      <c r="E72" s="39" t="s">
        <v>2232</v>
      </c>
    </row>
    <row r="73" spans="1:16" ht="25.5">
      <c r="A73" t="s">
        <v>48</v>
      </c>
      <c s="34" t="s">
        <v>112</v>
      </c>
      <c s="34" t="s">
        <v>1916</v>
      </c>
      <c s="35" t="s">
        <v>5</v>
      </c>
      <c s="6" t="s">
        <v>1917</v>
      </c>
      <c s="36" t="s">
        <v>52</v>
      </c>
      <c s="37">
        <v>2</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2233</v>
      </c>
    </row>
    <row r="77" spans="1:16" ht="25.5">
      <c r="A77" t="s">
        <v>48</v>
      </c>
      <c s="34" t="s">
        <v>115</v>
      </c>
      <c s="34" t="s">
        <v>1919</v>
      </c>
      <c s="35" t="s">
        <v>5</v>
      </c>
      <c s="6" t="s">
        <v>1920</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40.25">
      <c r="A80" t="s">
        <v>57</v>
      </c>
      <c r="E80" s="39" t="s">
        <v>2234</v>
      </c>
    </row>
    <row r="81" spans="1:16" ht="12.75">
      <c r="A81" t="s">
        <v>48</v>
      </c>
      <c s="34" t="s">
        <v>119</v>
      </c>
      <c s="34" t="s">
        <v>1928</v>
      </c>
      <c s="35" t="s">
        <v>5</v>
      </c>
      <c s="6" t="s">
        <v>1929</v>
      </c>
      <c s="36" t="s">
        <v>52</v>
      </c>
      <c s="37">
        <v>2</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53">
      <c r="A84" t="s">
        <v>57</v>
      </c>
      <c r="E84" s="39" t="s">
        <v>2235</v>
      </c>
    </row>
    <row r="85" spans="1:16" ht="12.75">
      <c r="A85" t="s">
        <v>48</v>
      </c>
      <c s="34" t="s">
        <v>123</v>
      </c>
      <c s="34" t="s">
        <v>2004</v>
      </c>
      <c s="35" t="s">
        <v>5</v>
      </c>
      <c s="6" t="s">
        <v>2005</v>
      </c>
      <c s="36" t="s">
        <v>52</v>
      </c>
      <c s="37">
        <v>2</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27.5">
      <c r="A88" t="s">
        <v>57</v>
      </c>
      <c r="E88" s="39" t="s">
        <v>2236</v>
      </c>
    </row>
    <row r="89" spans="1:16" ht="12.75">
      <c r="A89" t="s">
        <v>48</v>
      </c>
      <c s="34" t="s">
        <v>126</v>
      </c>
      <c s="34" t="s">
        <v>2012</v>
      </c>
      <c s="35" t="s">
        <v>5</v>
      </c>
      <c s="6" t="s">
        <v>2013</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2237</v>
      </c>
    </row>
    <row r="92" spans="1:5" ht="140.25">
      <c r="A92" t="s">
        <v>57</v>
      </c>
      <c r="E92" s="39" t="s">
        <v>2238</v>
      </c>
    </row>
    <row r="93" spans="1:16" ht="12.75">
      <c r="A93" t="s">
        <v>48</v>
      </c>
      <c s="34" t="s">
        <v>131</v>
      </c>
      <c s="34" t="s">
        <v>1862</v>
      </c>
      <c s="35" t="s">
        <v>5</v>
      </c>
      <c s="6" t="s">
        <v>2239</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114.75">
      <c r="A96" t="s">
        <v>57</v>
      </c>
      <c r="E96" s="39" t="s">
        <v>2240</v>
      </c>
    </row>
    <row r="97" spans="1:13" ht="12.75">
      <c r="A97" t="s">
        <v>45</v>
      </c>
      <c r="C97" s="31" t="s">
        <v>2081</v>
      </c>
      <c r="E97" s="33" t="s">
        <v>2082</v>
      </c>
      <c r="J97" s="32">
        <f>0</f>
      </c>
      <c s="32">
        <f>0</f>
      </c>
      <c s="32">
        <f>0+L98+L102+L106</f>
      </c>
      <c s="32">
        <f>0+M98+M102+M106</f>
      </c>
    </row>
    <row r="98" spans="1:16" ht="12.75">
      <c r="A98" t="s">
        <v>48</v>
      </c>
      <c s="34" t="s">
        <v>135</v>
      </c>
      <c s="34" t="s">
        <v>2084</v>
      </c>
      <c s="35" t="s">
        <v>5</v>
      </c>
      <c s="6" t="s">
        <v>2085</v>
      </c>
      <c s="36" t="s">
        <v>249</v>
      </c>
      <c s="37">
        <v>100</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14.75">
      <c r="A101" t="s">
        <v>57</v>
      </c>
      <c r="E101" s="39" t="s">
        <v>2241</v>
      </c>
    </row>
    <row r="102" spans="1:16" ht="12.75">
      <c r="A102" t="s">
        <v>48</v>
      </c>
      <c s="34" t="s">
        <v>139</v>
      </c>
      <c s="34" t="s">
        <v>2090</v>
      </c>
      <c s="35" t="s">
        <v>5</v>
      </c>
      <c s="6" t="s">
        <v>2091</v>
      </c>
      <c s="36" t="s">
        <v>52</v>
      </c>
      <c s="37">
        <v>35</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40.25">
      <c r="A105" t="s">
        <v>57</v>
      </c>
      <c r="E105" s="39" t="s">
        <v>2242</v>
      </c>
    </row>
    <row r="106" spans="1:16" ht="12.75">
      <c r="A106" t="s">
        <v>48</v>
      </c>
      <c s="34" t="s">
        <v>143</v>
      </c>
      <c s="34" t="s">
        <v>2106</v>
      </c>
      <c s="35" t="s">
        <v>5</v>
      </c>
      <c s="6" t="s">
        <v>2107</v>
      </c>
      <c s="36" t="s">
        <v>249</v>
      </c>
      <c s="37">
        <v>100</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14.75">
      <c r="A109" t="s">
        <v>57</v>
      </c>
      <c r="E109" s="39" t="s">
        <v>2243</v>
      </c>
    </row>
    <row r="110" spans="1:13" ht="12.75">
      <c r="A110" t="s">
        <v>45</v>
      </c>
      <c r="C110" s="31" t="s">
        <v>386</v>
      </c>
      <c r="E110" s="33" t="s">
        <v>387</v>
      </c>
      <c r="J110" s="32">
        <f>0</f>
      </c>
      <c s="32">
        <f>0</f>
      </c>
      <c s="32">
        <f>0+L111+L115+L119+L123+L127</f>
      </c>
      <c s="32">
        <f>0+M111+M115+M119+M123+M127</f>
      </c>
    </row>
    <row r="111" spans="1:16" ht="25.5">
      <c r="A111" t="s">
        <v>48</v>
      </c>
      <c s="34" t="s">
        <v>147</v>
      </c>
      <c s="34" t="s">
        <v>2117</v>
      </c>
      <c s="35" t="s">
        <v>5</v>
      </c>
      <c s="6" t="s">
        <v>2118</v>
      </c>
      <c s="36" t="s">
        <v>101</v>
      </c>
      <c s="37">
        <v>290</v>
      </c>
      <c s="36">
        <v>0</v>
      </c>
      <c s="36">
        <f>ROUND(G111*H111,6)</f>
      </c>
      <c r="L111" s="38">
        <v>0</v>
      </c>
      <c s="32">
        <f>ROUND(ROUND(L111,2)*ROUND(G111,3),2)</f>
      </c>
      <c s="36" t="s">
        <v>53</v>
      </c>
      <c>
        <f>(M111*21)/100</f>
      </c>
      <c t="s">
        <v>26</v>
      </c>
    </row>
    <row r="112" spans="1:5" ht="12.75">
      <c r="A112" s="35" t="s">
        <v>54</v>
      </c>
      <c r="E112" s="39" t="s">
        <v>5</v>
      </c>
    </row>
    <row r="113" spans="1:5" ht="12.75">
      <c r="A113" s="35" t="s">
        <v>55</v>
      </c>
      <c r="E113" s="40" t="s">
        <v>2244</v>
      </c>
    </row>
    <row r="114" spans="1:5" ht="114.75">
      <c r="A114" t="s">
        <v>57</v>
      </c>
      <c r="E114" s="39" t="s">
        <v>428</v>
      </c>
    </row>
    <row r="115" spans="1:16" ht="12.75">
      <c r="A115" t="s">
        <v>48</v>
      </c>
      <c s="34" t="s">
        <v>151</v>
      </c>
      <c s="34" t="s">
        <v>2245</v>
      </c>
      <c s="35" t="s">
        <v>5</v>
      </c>
      <c s="6" t="s">
        <v>2246</v>
      </c>
      <c s="36" t="s">
        <v>390</v>
      </c>
      <c s="37">
        <v>0.4</v>
      </c>
      <c s="36">
        <v>0</v>
      </c>
      <c s="36">
        <f>ROUND(G115*H115,6)</f>
      </c>
      <c r="L115" s="38">
        <v>0</v>
      </c>
      <c s="32">
        <f>ROUND(ROUND(L115,2)*ROUND(G115,3),2)</f>
      </c>
      <c s="36" t="s">
        <v>53</v>
      </c>
      <c>
        <f>(M115*21)/100</f>
      </c>
      <c t="s">
        <v>26</v>
      </c>
    </row>
    <row r="116" spans="1:5" ht="12.75">
      <c r="A116" s="35" t="s">
        <v>54</v>
      </c>
      <c r="E116" s="39" t="s">
        <v>5</v>
      </c>
    </row>
    <row r="117" spans="1:5" ht="12.75">
      <c r="A117" s="35" t="s">
        <v>55</v>
      </c>
      <c r="E117" s="40" t="s">
        <v>2247</v>
      </c>
    </row>
    <row r="118" spans="1:5" ht="153">
      <c r="A118" t="s">
        <v>57</v>
      </c>
      <c r="E118" s="39" t="s">
        <v>2248</v>
      </c>
    </row>
    <row r="119" spans="1:16" ht="12.75">
      <c r="A119" t="s">
        <v>48</v>
      </c>
      <c s="34" t="s">
        <v>155</v>
      </c>
      <c s="34" t="s">
        <v>2121</v>
      </c>
      <c s="35" t="s">
        <v>5</v>
      </c>
      <c s="6" t="s">
        <v>2122</v>
      </c>
      <c s="36" t="s">
        <v>390</v>
      </c>
      <c s="37">
        <v>5.25</v>
      </c>
      <c s="36">
        <v>0</v>
      </c>
      <c s="36">
        <f>ROUND(G119*H119,6)</f>
      </c>
      <c r="L119" s="38">
        <v>0</v>
      </c>
      <c s="32">
        <f>ROUND(ROUND(L119,2)*ROUND(G119,3),2)</f>
      </c>
      <c s="36" t="s">
        <v>53</v>
      </c>
      <c>
        <f>(M119*21)/100</f>
      </c>
      <c t="s">
        <v>26</v>
      </c>
    </row>
    <row r="120" spans="1:5" ht="12.75">
      <c r="A120" s="35" t="s">
        <v>54</v>
      </c>
      <c r="E120" s="39" t="s">
        <v>5</v>
      </c>
    </row>
    <row r="121" spans="1:5" ht="12.75">
      <c r="A121" s="35" t="s">
        <v>55</v>
      </c>
      <c r="E121" s="40" t="s">
        <v>2249</v>
      </c>
    </row>
    <row r="122" spans="1:5" ht="153">
      <c r="A122" t="s">
        <v>57</v>
      </c>
      <c r="E122" s="39" t="s">
        <v>2248</v>
      </c>
    </row>
    <row r="123" spans="1:16" ht="12.75">
      <c r="A123" t="s">
        <v>48</v>
      </c>
      <c s="34" t="s">
        <v>159</v>
      </c>
      <c s="34" t="s">
        <v>501</v>
      </c>
      <c s="35" t="s">
        <v>5</v>
      </c>
      <c s="6" t="s">
        <v>502</v>
      </c>
      <c s="36" t="s">
        <v>52</v>
      </c>
      <c s="37">
        <v>1</v>
      </c>
      <c s="36">
        <v>0</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2250</v>
      </c>
    </row>
    <row r="127" spans="1:16" ht="12.75">
      <c r="A127" t="s">
        <v>48</v>
      </c>
      <c s="34" t="s">
        <v>162</v>
      </c>
      <c s="34" t="s">
        <v>2251</v>
      </c>
      <c s="35" t="s">
        <v>5</v>
      </c>
      <c s="6" t="s">
        <v>2252</v>
      </c>
      <c s="36" t="s">
        <v>52</v>
      </c>
      <c s="37">
        <v>7</v>
      </c>
      <c s="36">
        <v>0</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65.75">
      <c r="A130" t="s">
        <v>57</v>
      </c>
      <c r="E130" s="39" t="s">
        <v>512</v>
      </c>
    </row>
    <row r="131" spans="1:13" ht="12.75">
      <c r="A131" t="s">
        <v>45</v>
      </c>
      <c r="C131" s="31" t="s">
        <v>86</v>
      </c>
      <c r="E131" s="33" t="s">
        <v>2160</v>
      </c>
      <c r="J131" s="32">
        <f>0</f>
      </c>
      <c s="32">
        <f>0</f>
      </c>
      <c s="32">
        <f>0+L132+L136+L140+L144+L148+L152+L156+L160+L164</f>
      </c>
      <c s="32">
        <f>0+M132+M136+M140+M144+M148+M152+M156+M160+M164</f>
      </c>
    </row>
    <row r="132" spans="1:16" ht="12.75">
      <c r="A132" t="s">
        <v>48</v>
      </c>
      <c s="34" t="s">
        <v>166</v>
      </c>
      <c s="34" t="s">
        <v>2253</v>
      </c>
      <c s="35" t="s">
        <v>5</v>
      </c>
      <c s="6" t="s">
        <v>2254</v>
      </c>
      <c s="36" t="s">
        <v>2255</v>
      </c>
      <c s="37">
        <v>224</v>
      </c>
      <c s="36">
        <v>0</v>
      </c>
      <c s="36">
        <f>ROUND(G132*H132,6)</f>
      </c>
      <c r="L132" s="38">
        <v>0</v>
      </c>
      <c s="32">
        <f>ROUND(ROUND(L132,2)*ROUND(G132,3),2)</f>
      </c>
      <c s="36" t="s">
        <v>53</v>
      </c>
      <c>
        <f>(M132*21)/100</f>
      </c>
      <c t="s">
        <v>26</v>
      </c>
    </row>
    <row r="133" spans="1:5" ht="12.75">
      <c r="A133" s="35" t="s">
        <v>54</v>
      </c>
      <c r="E133" s="39" t="s">
        <v>5</v>
      </c>
    </row>
    <row r="134" spans="1:5" ht="12.75">
      <c r="A134" s="35" t="s">
        <v>55</v>
      </c>
      <c r="E134" s="40" t="s">
        <v>2256</v>
      </c>
    </row>
    <row r="135" spans="1:5" ht="25.5">
      <c r="A135" t="s">
        <v>57</v>
      </c>
      <c r="E135" s="39" t="s">
        <v>2257</v>
      </c>
    </row>
    <row r="136" spans="1:16" ht="12.75">
      <c r="A136" t="s">
        <v>48</v>
      </c>
      <c s="34" t="s">
        <v>170</v>
      </c>
      <c s="34" t="s">
        <v>2258</v>
      </c>
      <c s="35" t="s">
        <v>5</v>
      </c>
      <c s="6" t="s">
        <v>2259</v>
      </c>
      <c s="36" t="s">
        <v>1003</v>
      </c>
      <c s="37">
        <v>1</v>
      </c>
      <c s="36">
        <v>0</v>
      </c>
      <c s="36">
        <f>ROUND(G136*H136,6)</f>
      </c>
      <c r="L136" s="38">
        <v>0</v>
      </c>
      <c s="32">
        <f>ROUND(ROUND(L136,2)*ROUND(G136,3),2)</f>
      </c>
      <c s="36" t="s">
        <v>53</v>
      </c>
      <c>
        <f>(M136*21)/100</f>
      </c>
      <c t="s">
        <v>26</v>
      </c>
    </row>
    <row r="137" spans="1:5" ht="12.75">
      <c r="A137" s="35" t="s">
        <v>54</v>
      </c>
      <c r="E137" s="39" t="s">
        <v>5</v>
      </c>
    </row>
    <row r="138" spans="1:5" ht="12.75">
      <c r="A138" s="35" t="s">
        <v>55</v>
      </c>
      <c r="E138" s="40" t="s">
        <v>5</v>
      </c>
    </row>
    <row r="139" spans="1:5" ht="25.5">
      <c r="A139" t="s">
        <v>57</v>
      </c>
      <c r="E139" s="39" t="s">
        <v>2260</v>
      </c>
    </row>
    <row r="140" spans="1:16" ht="12.75">
      <c r="A140" t="s">
        <v>48</v>
      </c>
      <c s="34" t="s">
        <v>174</v>
      </c>
      <c s="34" t="s">
        <v>2261</v>
      </c>
      <c s="35" t="s">
        <v>5</v>
      </c>
      <c s="6" t="s">
        <v>2262</v>
      </c>
      <c s="36" t="s">
        <v>643</v>
      </c>
      <c s="37">
        <v>2</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89.25">
      <c r="A143" t="s">
        <v>57</v>
      </c>
      <c r="E143" s="39" t="s">
        <v>2263</v>
      </c>
    </row>
    <row r="144" spans="1:16" ht="12.75">
      <c r="A144" t="s">
        <v>48</v>
      </c>
      <c s="34" t="s">
        <v>177</v>
      </c>
      <c s="34" t="s">
        <v>1886</v>
      </c>
      <c s="35" t="s">
        <v>5</v>
      </c>
      <c s="6" t="s">
        <v>1887</v>
      </c>
      <c s="36" t="s">
        <v>643</v>
      </c>
      <c s="37">
        <v>5</v>
      </c>
      <c s="36">
        <v>0</v>
      </c>
      <c s="36">
        <f>ROUND(G144*H144,6)</f>
      </c>
      <c r="L144" s="38">
        <v>0</v>
      </c>
      <c s="32">
        <f>ROUND(ROUND(L144,2)*ROUND(G144,3),2)</f>
      </c>
      <c s="36" t="s">
        <v>53</v>
      </c>
      <c>
        <f>(M144*21)/100</f>
      </c>
      <c t="s">
        <v>26</v>
      </c>
    </row>
    <row r="145" spans="1:5" ht="12.75">
      <c r="A145" s="35" t="s">
        <v>54</v>
      </c>
      <c r="E145" s="39" t="s">
        <v>5</v>
      </c>
    </row>
    <row r="146" spans="1:5" ht="12.75">
      <c r="A146" s="35" t="s">
        <v>55</v>
      </c>
      <c r="E146" s="40" t="s">
        <v>5</v>
      </c>
    </row>
    <row r="147" spans="1:5" ht="140.25">
      <c r="A147" t="s">
        <v>57</v>
      </c>
      <c r="E147" s="39" t="s">
        <v>1888</v>
      </c>
    </row>
    <row r="148" spans="1:16" ht="25.5">
      <c r="A148" t="s">
        <v>48</v>
      </c>
      <c s="34" t="s">
        <v>180</v>
      </c>
      <c s="34" t="s">
        <v>2264</v>
      </c>
      <c s="35" t="s">
        <v>5</v>
      </c>
      <c s="6" t="s">
        <v>2265</v>
      </c>
      <c s="36" t="s">
        <v>643</v>
      </c>
      <c s="37">
        <v>10</v>
      </c>
      <c s="36">
        <v>0</v>
      </c>
      <c s="36">
        <f>ROUND(G148*H148,6)</f>
      </c>
      <c r="L148" s="38">
        <v>0</v>
      </c>
      <c s="32">
        <f>ROUND(ROUND(L148,2)*ROUND(G148,3),2)</f>
      </c>
      <c s="36" t="s">
        <v>53</v>
      </c>
      <c>
        <f>(M148*21)/100</f>
      </c>
      <c t="s">
        <v>26</v>
      </c>
    </row>
    <row r="149" spans="1:5" ht="12.75">
      <c r="A149" s="35" t="s">
        <v>54</v>
      </c>
      <c r="E149" s="39" t="s">
        <v>5</v>
      </c>
    </row>
    <row r="150" spans="1:5" ht="12.75">
      <c r="A150" s="35" t="s">
        <v>55</v>
      </c>
      <c r="E150" s="40" t="s">
        <v>5</v>
      </c>
    </row>
    <row r="151" spans="1:5" ht="114.75">
      <c r="A151" t="s">
        <v>57</v>
      </c>
      <c r="E151" s="39" t="s">
        <v>2266</v>
      </c>
    </row>
    <row r="152" spans="1:16" ht="12.75">
      <c r="A152" t="s">
        <v>48</v>
      </c>
      <c s="34" t="s">
        <v>183</v>
      </c>
      <c s="34" t="s">
        <v>1913</v>
      </c>
      <c s="35" t="s">
        <v>5</v>
      </c>
      <c s="6" t="s">
        <v>1914</v>
      </c>
      <c s="36" t="s">
        <v>52</v>
      </c>
      <c s="37">
        <v>10</v>
      </c>
      <c s="36">
        <v>0</v>
      </c>
      <c s="36">
        <f>ROUND(G152*H152,6)</f>
      </c>
      <c r="L152" s="38">
        <v>0</v>
      </c>
      <c s="32">
        <f>ROUND(ROUND(L152,2)*ROUND(G152,3),2)</f>
      </c>
      <c s="36" t="s">
        <v>53</v>
      </c>
      <c>
        <f>(M152*21)/100</f>
      </c>
      <c t="s">
        <v>26</v>
      </c>
    </row>
    <row r="153" spans="1:5" ht="12.75">
      <c r="A153" s="35" t="s">
        <v>54</v>
      </c>
      <c r="E153" s="39" t="s">
        <v>5</v>
      </c>
    </row>
    <row r="154" spans="1:5" ht="12.75">
      <c r="A154" s="35" t="s">
        <v>55</v>
      </c>
      <c r="E154" s="40" t="s">
        <v>5</v>
      </c>
    </row>
    <row r="155" spans="1:5" ht="127.5">
      <c r="A155" t="s">
        <v>57</v>
      </c>
      <c r="E155" s="39" t="s">
        <v>1915</v>
      </c>
    </row>
    <row r="156" spans="1:16" ht="25.5">
      <c r="A156" t="s">
        <v>48</v>
      </c>
      <c s="34" t="s">
        <v>187</v>
      </c>
      <c s="34" t="s">
        <v>1919</v>
      </c>
      <c s="35" t="s">
        <v>5</v>
      </c>
      <c s="6" t="s">
        <v>1920</v>
      </c>
      <c s="36" t="s">
        <v>52</v>
      </c>
      <c s="37">
        <v>30</v>
      </c>
      <c s="36">
        <v>0</v>
      </c>
      <c s="36">
        <f>ROUND(G156*H156,6)</f>
      </c>
      <c r="L156" s="38">
        <v>0</v>
      </c>
      <c s="32">
        <f>ROUND(ROUND(L156,2)*ROUND(G156,3),2)</f>
      </c>
      <c s="36" t="s">
        <v>53</v>
      </c>
      <c>
        <f>(M156*21)/100</f>
      </c>
      <c t="s">
        <v>26</v>
      </c>
    </row>
    <row r="157" spans="1:5" ht="12.75">
      <c r="A157" s="35" t="s">
        <v>54</v>
      </c>
      <c r="E157" s="39" t="s">
        <v>5</v>
      </c>
    </row>
    <row r="158" spans="1:5" ht="12.75">
      <c r="A158" s="35" t="s">
        <v>55</v>
      </c>
      <c r="E158" s="40" t="s">
        <v>5</v>
      </c>
    </row>
    <row r="159" spans="1:5" ht="140.25">
      <c r="A159" t="s">
        <v>57</v>
      </c>
      <c r="E159" s="39" t="s">
        <v>1921</v>
      </c>
    </row>
    <row r="160" spans="1:16" ht="12.75">
      <c r="A160" t="s">
        <v>48</v>
      </c>
      <c s="34" t="s">
        <v>190</v>
      </c>
      <c s="34" t="s">
        <v>2267</v>
      </c>
      <c s="35" t="s">
        <v>5</v>
      </c>
      <c s="6" t="s">
        <v>2268</v>
      </c>
      <c s="36" t="s">
        <v>249</v>
      </c>
      <c s="37">
        <v>240</v>
      </c>
      <c s="36">
        <v>0</v>
      </c>
      <c s="36">
        <f>ROUND(G160*H160,6)</f>
      </c>
      <c r="L160" s="38">
        <v>0</v>
      </c>
      <c s="32">
        <f>ROUND(ROUND(L160,2)*ROUND(G160,3),2)</f>
      </c>
      <c s="36" t="s">
        <v>53</v>
      </c>
      <c>
        <f>(M160*21)/100</f>
      </c>
      <c t="s">
        <v>26</v>
      </c>
    </row>
    <row r="161" spans="1:5" ht="12.75">
      <c r="A161" s="35" t="s">
        <v>54</v>
      </c>
      <c r="E161" s="39" t="s">
        <v>5</v>
      </c>
    </row>
    <row r="162" spans="1:5" ht="12.75">
      <c r="A162" s="35" t="s">
        <v>55</v>
      </c>
      <c r="E162" s="40" t="s">
        <v>2269</v>
      </c>
    </row>
    <row r="163" spans="1:5" ht="114.75">
      <c r="A163" t="s">
        <v>57</v>
      </c>
      <c r="E163" s="39" t="s">
        <v>2086</v>
      </c>
    </row>
    <row r="164" spans="1:16" ht="12.75">
      <c r="A164" t="s">
        <v>48</v>
      </c>
      <c s="34" t="s">
        <v>193</v>
      </c>
      <c s="34" t="s">
        <v>2106</v>
      </c>
      <c s="35" t="s">
        <v>5</v>
      </c>
      <c s="6" t="s">
        <v>2107</v>
      </c>
      <c s="36" t="s">
        <v>249</v>
      </c>
      <c s="37">
        <v>16</v>
      </c>
      <c s="36">
        <v>0</v>
      </c>
      <c s="36">
        <f>ROUND(G164*H164,6)</f>
      </c>
      <c r="L164" s="38">
        <v>0</v>
      </c>
      <c s="32">
        <f>ROUND(ROUND(L164,2)*ROUND(G164,3),2)</f>
      </c>
      <c s="36" t="s">
        <v>53</v>
      </c>
      <c>
        <f>(M164*21)/100</f>
      </c>
      <c t="s">
        <v>26</v>
      </c>
    </row>
    <row r="165" spans="1:5" ht="12.75">
      <c r="A165" s="35" t="s">
        <v>54</v>
      </c>
      <c r="E165" s="39" t="s">
        <v>5</v>
      </c>
    </row>
    <row r="166" spans="1:5" ht="12.75">
      <c r="A166" s="35" t="s">
        <v>55</v>
      </c>
      <c r="E166" s="40" t="s">
        <v>5</v>
      </c>
    </row>
    <row r="167" spans="1:5" ht="114.75">
      <c r="A167" t="s">
        <v>57</v>
      </c>
      <c r="E167" s="39" t="s">
        <v>2108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COUNTIFS(L8:L115,"=0",A8:A115,"P")+COUNTIFS(L8:L115,"",A8:A115,"P")+SUM(Q8:Q115)</f>
      </c>
    </row>
    <row r="8" spans="1:13" ht="12.75">
      <c r="A8" t="s">
        <v>43</v>
      </c>
      <c r="C8" s="28" t="s">
        <v>2272</v>
      </c>
      <c r="E8" s="30" t="s">
        <v>2271</v>
      </c>
      <c r="J8" s="29">
        <f>0+J9+J14+J31+J60+J93+J106</f>
      </c>
      <c s="29">
        <f>0+K9+K14+K31+K60+K93+K106</f>
      </c>
      <c s="29">
        <f>0+L9+L14+L31+L60+L93+L106</f>
      </c>
      <c s="29">
        <f>0+M9+M14+M31+M60+M93+M106</f>
      </c>
    </row>
    <row r="9" spans="1:13" ht="12.75">
      <c r="A9" t="s">
        <v>45</v>
      </c>
      <c r="C9" s="31" t="s">
        <v>1685</v>
      </c>
      <c r="E9" s="33" t="s">
        <v>1686</v>
      </c>
      <c r="J9" s="32">
        <f>0</f>
      </c>
      <c s="32">
        <f>0</f>
      </c>
      <c s="32">
        <f>0+L10</f>
      </c>
      <c s="32">
        <f>0+M10</f>
      </c>
    </row>
    <row r="10" spans="1:16" ht="12.75">
      <c r="A10" t="s">
        <v>48</v>
      </c>
      <c s="34" t="s">
        <v>49</v>
      </c>
      <c s="34" t="s">
        <v>1687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2273</v>
      </c>
    </row>
    <row r="14" spans="1:13" ht="12.75">
      <c r="A14" t="s">
        <v>45</v>
      </c>
      <c r="C14" s="31" t="s">
        <v>49</v>
      </c>
      <c r="E14" s="33" t="s">
        <v>1216</v>
      </c>
      <c r="J14" s="32">
        <f>0</f>
      </c>
      <c s="32">
        <f>0</f>
      </c>
      <c s="32">
        <f>0+L15+L19+L23+L27</f>
      </c>
      <c s="32">
        <f>0+M15+M19+M23+M27</f>
      </c>
    </row>
    <row r="15" spans="1:16" ht="12.75">
      <c r="A15" t="s">
        <v>48</v>
      </c>
      <c s="34" t="s">
        <v>26</v>
      </c>
      <c s="34" t="s">
        <v>328</v>
      </c>
      <c s="35" t="s">
        <v>5</v>
      </c>
      <c s="6" t="s">
        <v>329</v>
      </c>
      <c s="36" t="s">
        <v>65</v>
      </c>
      <c s="37">
        <v>352.8</v>
      </c>
      <c s="36">
        <v>0</v>
      </c>
      <c s="36">
        <f>ROUND(G15*H15,6)</f>
      </c>
      <c r="L15" s="38">
        <v>0</v>
      </c>
      <c s="32">
        <f>ROUND(ROUND(L15,2)*ROUND(G15,3),2)</f>
      </c>
      <c s="36" t="s">
        <v>53</v>
      </c>
      <c>
        <f>(M15*21)/100</f>
      </c>
      <c t="s">
        <v>26</v>
      </c>
    </row>
    <row r="16" spans="1:5" ht="12.75">
      <c r="A16" s="35" t="s">
        <v>54</v>
      </c>
      <c r="E16" s="39" t="s">
        <v>5</v>
      </c>
    </row>
    <row r="17" spans="1:5" ht="12.75">
      <c r="A17" s="35" t="s">
        <v>55</v>
      </c>
      <c r="E17" s="40" t="s">
        <v>2274</v>
      </c>
    </row>
    <row r="18" spans="1:5" ht="318.75">
      <c r="A18" t="s">
        <v>57</v>
      </c>
      <c r="E18" s="39" t="s">
        <v>327</v>
      </c>
    </row>
    <row r="19" spans="1:16" ht="12.75">
      <c r="A19" t="s">
        <v>48</v>
      </c>
      <c s="34" t="s">
        <v>25</v>
      </c>
      <c s="34" t="s">
        <v>335</v>
      </c>
      <c s="35" t="s">
        <v>5</v>
      </c>
      <c s="6" t="s">
        <v>336</v>
      </c>
      <c s="36" t="s">
        <v>101</v>
      </c>
      <c s="37">
        <v>31</v>
      </c>
      <c s="36">
        <v>0</v>
      </c>
      <c s="36">
        <f>ROUND(G19*H19,6)</f>
      </c>
      <c r="L19" s="38">
        <v>0</v>
      </c>
      <c s="32">
        <f>ROUND(ROUND(L19,2)*ROUND(G19,3),2)</f>
      </c>
      <c s="36" t="s">
        <v>53</v>
      </c>
      <c>
        <f>(M19*21)/100</f>
      </c>
      <c t="s">
        <v>26</v>
      </c>
    </row>
    <row r="20" spans="1:5" ht="12.75">
      <c r="A20" s="35" t="s">
        <v>54</v>
      </c>
      <c r="E20" s="39" t="s">
        <v>5</v>
      </c>
    </row>
    <row r="21" spans="1:5" ht="12.75">
      <c r="A21" s="35" t="s">
        <v>55</v>
      </c>
      <c r="E21" s="40" t="s">
        <v>2275</v>
      </c>
    </row>
    <row r="22" spans="1:5" ht="25.5">
      <c r="A22" t="s">
        <v>57</v>
      </c>
      <c r="E22" s="39" t="s">
        <v>338</v>
      </c>
    </row>
    <row r="23" spans="1:16" ht="12.75">
      <c r="A23" t="s">
        <v>48</v>
      </c>
      <c s="34" t="s">
        <v>67</v>
      </c>
      <c s="34" t="s">
        <v>68</v>
      </c>
      <c s="35" t="s">
        <v>5</v>
      </c>
      <c s="6" t="s">
        <v>69</v>
      </c>
      <c s="36" t="s">
        <v>65</v>
      </c>
      <c s="37">
        <v>364</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229.5">
      <c r="A26" t="s">
        <v>57</v>
      </c>
      <c r="E26" s="39" t="s">
        <v>340</v>
      </c>
    </row>
    <row r="27" spans="1:16" ht="12.75">
      <c r="A27" t="s">
        <v>48</v>
      </c>
      <c s="34" t="s">
        <v>71</v>
      </c>
      <c s="34" t="s">
        <v>346</v>
      </c>
      <c s="35" t="s">
        <v>5</v>
      </c>
      <c s="6" t="s">
        <v>347</v>
      </c>
      <c s="36" t="s">
        <v>61</v>
      </c>
      <c s="37">
        <v>2520</v>
      </c>
      <c s="36">
        <v>0</v>
      </c>
      <c s="36">
        <f>ROUND(G27*H27,6)</f>
      </c>
      <c r="L27" s="38">
        <v>0</v>
      </c>
      <c s="32">
        <f>ROUND(ROUND(L27,2)*ROUND(G27,3),2)</f>
      </c>
      <c s="36" t="s">
        <v>53</v>
      </c>
      <c>
        <f>(M27*21)/100</f>
      </c>
      <c t="s">
        <v>26</v>
      </c>
    </row>
    <row r="28" spans="1:5" ht="12.75">
      <c r="A28" s="35" t="s">
        <v>54</v>
      </c>
      <c r="E28" s="39" t="s">
        <v>5</v>
      </c>
    </row>
    <row r="29" spans="1:5" ht="12.75">
      <c r="A29" s="35" t="s">
        <v>55</v>
      </c>
      <c r="E29" s="40" t="s">
        <v>2276</v>
      </c>
    </row>
    <row r="30" spans="1:5" ht="12.75">
      <c r="A30" t="s">
        <v>57</v>
      </c>
      <c r="E30" s="39" t="s">
        <v>74</v>
      </c>
    </row>
    <row r="31" spans="1:13" ht="12.75">
      <c r="A31" t="s">
        <v>45</v>
      </c>
      <c r="C31" s="31" t="s">
        <v>353</v>
      </c>
      <c r="E31" s="33" t="s">
        <v>354</v>
      </c>
      <c r="J31" s="32">
        <f>0</f>
      </c>
      <c s="32">
        <f>0</f>
      </c>
      <c s="32">
        <f>0+L32+L36+L40+L44+L48+L52+L56</f>
      </c>
      <c s="32">
        <f>0+M32+M36+M40+M44+M48+M52+M56</f>
      </c>
    </row>
    <row r="32" spans="1:16" ht="12.75">
      <c r="A32" t="s">
        <v>48</v>
      </c>
      <c s="34" t="s">
        <v>75</v>
      </c>
      <c s="34" t="s">
        <v>1708</v>
      </c>
      <c s="35" t="s">
        <v>5</v>
      </c>
      <c s="6" t="s">
        <v>1709</v>
      </c>
      <c s="36" t="s">
        <v>52</v>
      </c>
      <c s="37">
        <v>15</v>
      </c>
      <c s="36">
        <v>0</v>
      </c>
      <c s="36">
        <f>ROUND(G32*H32,6)</f>
      </c>
      <c r="L32" s="38">
        <v>0</v>
      </c>
      <c s="32">
        <f>ROUND(ROUND(L32,2)*ROUND(G32,3),2)</f>
      </c>
      <c s="36" t="s">
        <v>53</v>
      </c>
      <c>
        <f>(M32*21)/100</f>
      </c>
      <c t="s">
        <v>26</v>
      </c>
    </row>
    <row r="33" spans="1:5" ht="12.75">
      <c r="A33" s="35" t="s">
        <v>54</v>
      </c>
      <c r="E33" s="39" t="s">
        <v>5</v>
      </c>
    </row>
    <row r="34" spans="1:5" ht="12.75">
      <c r="A34" s="35" t="s">
        <v>55</v>
      </c>
      <c r="E34" s="40" t="s">
        <v>5</v>
      </c>
    </row>
    <row r="35" spans="1:5" ht="114.75">
      <c r="A35" t="s">
        <v>57</v>
      </c>
      <c r="E35" s="39" t="s">
        <v>2277</v>
      </c>
    </row>
    <row r="36" spans="1:16" ht="12.75">
      <c r="A36" t="s">
        <v>48</v>
      </c>
      <c s="34" t="s">
        <v>46</v>
      </c>
      <c s="34" t="s">
        <v>1712</v>
      </c>
      <c s="35" t="s">
        <v>5</v>
      </c>
      <c s="6" t="s">
        <v>1713</v>
      </c>
      <c s="36" t="s">
        <v>101</v>
      </c>
      <c s="37">
        <v>30</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102">
      <c r="A39" t="s">
        <v>57</v>
      </c>
      <c r="E39" s="39" t="s">
        <v>357</v>
      </c>
    </row>
    <row r="40" spans="1:16" ht="12.75">
      <c r="A40" t="s">
        <v>48</v>
      </c>
      <c s="34" t="s">
        <v>82</v>
      </c>
      <c s="34" t="s">
        <v>1715</v>
      </c>
      <c s="35" t="s">
        <v>5</v>
      </c>
      <c s="6" t="s">
        <v>1716</v>
      </c>
      <c s="36" t="s">
        <v>101</v>
      </c>
      <c s="37">
        <v>39</v>
      </c>
      <c s="36">
        <v>0</v>
      </c>
      <c s="36">
        <f>ROUND(G40*H40,6)</f>
      </c>
      <c r="L40" s="38">
        <v>0</v>
      </c>
      <c s="32">
        <f>ROUND(ROUND(L40,2)*ROUND(G40,3),2)</f>
      </c>
      <c s="36" t="s">
        <v>53</v>
      </c>
      <c>
        <f>(M40*21)/100</f>
      </c>
      <c t="s">
        <v>26</v>
      </c>
    </row>
    <row r="41" spans="1:5" ht="12.75">
      <c r="A41" s="35" t="s">
        <v>54</v>
      </c>
      <c r="E41" s="39" t="s">
        <v>5</v>
      </c>
    </row>
    <row r="42" spans="1:5" ht="12.75">
      <c r="A42" s="35" t="s">
        <v>55</v>
      </c>
      <c r="E42" s="40" t="s">
        <v>2278</v>
      </c>
    </row>
    <row r="43" spans="1:5" ht="76.5">
      <c r="A43" t="s">
        <v>57</v>
      </c>
      <c r="E43" s="39" t="s">
        <v>900</v>
      </c>
    </row>
    <row r="44" spans="1:16" ht="12.75">
      <c r="A44" t="s">
        <v>48</v>
      </c>
      <c s="34" t="s">
        <v>86</v>
      </c>
      <c s="34" t="s">
        <v>361</v>
      </c>
      <c s="35" t="s">
        <v>5</v>
      </c>
      <c s="6" t="s">
        <v>362</v>
      </c>
      <c s="36" t="s">
        <v>101</v>
      </c>
      <c s="37">
        <v>1260</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40.25">
      <c r="A47" t="s">
        <v>57</v>
      </c>
      <c r="E47" s="39" t="s">
        <v>364</v>
      </c>
    </row>
    <row r="48" spans="1:16" ht="25.5">
      <c r="A48" t="s">
        <v>48</v>
      </c>
      <c s="34" t="s">
        <v>90</v>
      </c>
      <c s="34" t="s">
        <v>1721</v>
      </c>
      <c s="35" t="s">
        <v>5</v>
      </c>
      <c s="6" t="s">
        <v>1722</v>
      </c>
      <c s="36" t="s">
        <v>101</v>
      </c>
      <c s="37">
        <v>30</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140.25">
      <c r="A51" t="s">
        <v>57</v>
      </c>
      <c r="E51" s="39" t="s">
        <v>2279</v>
      </c>
    </row>
    <row r="52" spans="1:16" ht="12.75">
      <c r="A52" t="s">
        <v>48</v>
      </c>
      <c s="34" t="s">
        <v>94</v>
      </c>
      <c s="34" t="s">
        <v>1734</v>
      </c>
      <c s="35" t="s">
        <v>5</v>
      </c>
      <c s="6" t="s">
        <v>1735</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02">
      <c r="A55" t="s">
        <v>57</v>
      </c>
      <c r="E55" s="39" t="s">
        <v>2280</v>
      </c>
    </row>
    <row r="56" spans="1:16" ht="25.5">
      <c r="A56" t="s">
        <v>48</v>
      </c>
      <c s="34" t="s">
        <v>98</v>
      </c>
      <c s="34" t="s">
        <v>1727</v>
      </c>
      <c s="35" t="s">
        <v>5</v>
      </c>
      <c s="6" t="s">
        <v>1728</v>
      </c>
      <c s="36" t="s">
        <v>101</v>
      </c>
      <c s="37">
        <v>1260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40.25">
      <c r="A59" t="s">
        <v>57</v>
      </c>
      <c r="E59" s="39" t="s">
        <v>2279</v>
      </c>
    </row>
    <row r="60" spans="1:13" ht="12.75">
      <c r="A60" t="s">
        <v>45</v>
      </c>
      <c r="C60" s="31" t="s">
        <v>1744</v>
      </c>
      <c r="E60" s="33" t="s">
        <v>1745</v>
      </c>
      <c r="J60" s="32">
        <f>0</f>
      </c>
      <c s="32">
        <f>0</f>
      </c>
      <c s="32">
        <f>0+L61+L65+L69+L73+L77+L81+L85+L89</f>
      </c>
      <c s="32">
        <f>0+M61+M65+M69+M73+M77+M81+M85+M89</f>
      </c>
    </row>
    <row r="61" spans="1:16" ht="12.75">
      <c r="A61" t="s">
        <v>48</v>
      </c>
      <c s="34" t="s">
        <v>103</v>
      </c>
      <c s="34" t="s">
        <v>1746</v>
      </c>
      <c s="35" t="s">
        <v>5</v>
      </c>
      <c s="6" t="s">
        <v>1747</v>
      </c>
      <c s="36" t="s">
        <v>581</v>
      </c>
      <c s="37">
        <v>4.47</v>
      </c>
      <c s="36">
        <v>0</v>
      </c>
      <c s="36">
        <f>ROUND(G61*H61,6)</f>
      </c>
      <c r="L61" s="38">
        <v>0</v>
      </c>
      <c s="32">
        <f>ROUND(ROUND(L61,2)*ROUND(G61,3),2)</f>
      </c>
      <c s="36" t="s">
        <v>53</v>
      </c>
      <c>
        <f>(M61*21)/100</f>
      </c>
      <c t="s">
        <v>26</v>
      </c>
    </row>
    <row r="62" spans="1:5" ht="12.75">
      <c r="A62" s="35" t="s">
        <v>54</v>
      </c>
      <c r="E62" s="39" t="s">
        <v>5</v>
      </c>
    </row>
    <row r="63" spans="1:5" ht="38.25">
      <c r="A63" s="35" t="s">
        <v>55</v>
      </c>
      <c r="E63" s="40" t="s">
        <v>2281</v>
      </c>
    </row>
    <row r="64" spans="1:5" ht="204">
      <c r="A64" t="s">
        <v>57</v>
      </c>
      <c r="E64" s="39" t="s">
        <v>2220</v>
      </c>
    </row>
    <row r="65" spans="1:16" ht="12.75">
      <c r="A65" t="s">
        <v>48</v>
      </c>
      <c s="34" t="s">
        <v>106</v>
      </c>
      <c s="34" t="s">
        <v>1750</v>
      </c>
      <c s="35" t="s">
        <v>5</v>
      </c>
      <c s="6" t="s">
        <v>1751</v>
      </c>
      <c s="36" t="s">
        <v>581</v>
      </c>
      <c s="37">
        <v>4.47</v>
      </c>
      <c s="36">
        <v>0</v>
      </c>
      <c s="36">
        <f>ROUND(G65*H65,6)</f>
      </c>
      <c r="L65" s="38">
        <v>0</v>
      </c>
      <c s="32">
        <f>ROUND(ROUND(L65,2)*ROUND(G65,3),2)</f>
      </c>
      <c s="36" t="s">
        <v>53</v>
      </c>
      <c>
        <f>(M65*21)/100</f>
      </c>
      <c t="s">
        <v>26</v>
      </c>
    </row>
    <row r="66" spans="1:5" ht="12.75">
      <c r="A66" s="35" t="s">
        <v>54</v>
      </c>
      <c r="E66" s="39" t="s">
        <v>5</v>
      </c>
    </row>
    <row r="67" spans="1:5" ht="12.75">
      <c r="A67" s="35" t="s">
        <v>55</v>
      </c>
      <c r="E67" s="40" t="s">
        <v>5</v>
      </c>
    </row>
    <row r="68" spans="1:5" ht="76.5">
      <c r="A68" t="s">
        <v>57</v>
      </c>
      <c r="E68" s="39" t="s">
        <v>2221</v>
      </c>
    </row>
    <row r="69" spans="1:16" ht="12.75">
      <c r="A69" t="s">
        <v>48</v>
      </c>
      <c s="34" t="s">
        <v>109</v>
      </c>
      <c s="34" t="s">
        <v>1753</v>
      </c>
      <c s="35" t="s">
        <v>5</v>
      </c>
      <c s="6" t="s">
        <v>1754</v>
      </c>
      <c s="36" t="s">
        <v>581</v>
      </c>
      <c s="37">
        <v>32.4</v>
      </c>
      <c s="36">
        <v>0</v>
      </c>
      <c s="36">
        <f>ROUND(G69*H69,6)</f>
      </c>
      <c r="L69" s="38">
        <v>0</v>
      </c>
      <c s="32">
        <f>ROUND(ROUND(L69,2)*ROUND(G69,3),2)</f>
      </c>
      <c s="36" t="s">
        <v>53</v>
      </c>
      <c>
        <f>(M69*21)/100</f>
      </c>
      <c t="s">
        <v>26</v>
      </c>
    </row>
    <row r="70" spans="1:5" ht="12.75">
      <c r="A70" s="35" t="s">
        <v>54</v>
      </c>
      <c r="E70" s="39" t="s">
        <v>5</v>
      </c>
    </row>
    <row r="71" spans="1:5" ht="25.5">
      <c r="A71" s="35" t="s">
        <v>55</v>
      </c>
      <c r="E71" s="40" t="s">
        <v>2282</v>
      </c>
    </row>
    <row r="72" spans="1:5" ht="204">
      <c r="A72" t="s">
        <v>57</v>
      </c>
      <c r="E72" s="39" t="s">
        <v>2223</v>
      </c>
    </row>
    <row r="73" spans="1:16" ht="12.75">
      <c r="A73" t="s">
        <v>48</v>
      </c>
      <c s="34" t="s">
        <v>112</v>
      </c>
      <c s="34" t="s">
        <v>1757</v>
      </c>
      <c s="35" t="s">
        <v>5</v>
      </c>
      <c s="6" t="s">
        <v>1758</v>
      </c>
      <c s="36" t="s">
        <v>581</v>
      </c>
      <c s="37">
        <v>32.4</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76.5">
      <c r="A76" t="s">
        <v>57</v>
      </c>
      <c r="E76" s="39" t="s">
        <v>2221</v>
      </c>
    </row>
    <row r="77" spans="1:16" ht="25.5">
      <c r="A77" t="s">
        <v>48</v>
      </c>
      <c s="34" t="s">
        <v>115</v>
      </c>
      <c s="34" t="s">
        <v>1772</v>
      </c>
      <c s="35" t="s">
        <v>5</v>
      </c>
      <c s="6" t="s">
        <v>1773</v>
      </c>
      <c s="36" t="s">
        <v>52</v>
      </c>
      <c s="37">
        <v>4</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14.75">
      <c r="A80" t="s">
        <v>57</v>
      </c>
      <c r="E80" s="39" t="s">
        <v>2224</v>
      </c>
    </row>
    <row r="81" spans="1:16" ht="25.5">
      <c r="A81" t="s">
        <v>48</v>
      </c>
      <c s="34" t="s">
        <v>119</v>
      </c>
      <c s="34" t="s">
        <v>1776</v>
      </c>
      <c s="35" t="s">
        <v>5</v>
      </c>
      <c s="6" t="s">
        <v>1777</v>
      </c>
      <c s="36" t="s">
        <v>52</v>
      </c>
      <c s="37">
        <v>2</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14.75">
      <c r="A84" t="s">
        <v>57</v>
      </c>
      <c r="E84" s="39" t="s">
        <v>2224</v>
      </c>
    </row>
    <row r="85" spans="1:16" ht="25.5">
      <c r="A85" t="s">
        <v>48</v>
      </c>
      <c s="34" t="s">
        <v>123</v>
      </c>
      <c s="34" t="s">
        <v>2228</v>
      </c>
      <c s="35" t="s">
        <v>5</v>
      </c>
      <c s="6" t="s">
        <v>2229</v>
      </c>
      <c s="36" t="s">
        <v>52</v>
      </c>
      <c s="37">
        <v>2</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2230</v>
      </c>
    </row>
    <row r="89" spans="1:16" ht="12.75">
      <c r="A89" t="s">
        <v>48</v>
      </c>
      <c s="34" t="s">
        <v>126</v>
      </c>
      <c s="34" t="s">
        <v>1779</v>
      </c>
      <c s="35" t="s">
        <v>5</v>
      </c>
      <c s="6" t="s">
        <v>1780</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02">
      <c r="A92" t="s">
        <v>57</v>
      </c>
      <c r="E92" s="39" t="s">
        <v>2283</v>
      </c>
    </row>
    <row r="93" spans="1:13" ht="12.75">
      <c r="A93" t="s">
        <v>45</v>
      </c>
      <c r="C93" s="31" t="s">
        <v>1783</v>
      </c>
      <c r="E93" s="33" t="s">
        <v>1784</v>
      </c>
      <c r="J93" s="32">
        <f>0</f>
      </c>
      <c s="32">
        <f>0</f>
      </c>
      <c s="32">
        <f>0+L94+L98+L102</f>
      </c>
      <c s="32">
        <f>0+M94+M98+M102</f>
      </c>
    </row>
    <row r="94" spans="1:16" ht="12.75">
      <c r="A94" t="s">
        <v>48</v>
      </c>
      <c s="34" t="s">
        <v>131</v>
      </c>
      <c s="34" t="s">
        <v>1805</v>
      </c>
      <c s="35" t="s">
        <v>5</v>
      </c>
      <c s="6" t="s">
        <v>1806</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5</v>
      </c>
    </row>
    <row r="97" spans="1:5" ht="114.75">
      <c r="A97" t="s">
        <v>57</v>
      </c>
      <c r="E97" s="39" t="s">
        <v>2240</v>
      </c>
    </row>
    <row r="98" spans="1:16" ht="12.75">
      <c r="A98" t="s">
        <v>48</v>
      </c>
      <c s="34" t="s">
        <v>135</v>
      </c>
      <c s="34" t="s">
        <v>1808</v>
      </c>
      <c s="35" t="s">
        <v>5</v>
      </c>
      <c s="6" t="s">
        <v>1809</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v>
      </c>
    </row>
    <row r="101" spans="1:5" ht="127.5">
      <c r="A101" t="s">
        <v>57</v>
      </c>
      <c r="E101" s="39" t="s">
        <v>2284</v>
      </c>
    </row>
    <row r="102" spans="1:16" ht="25.5">
      <c r="A102" t="s">
        <v>48</v>
      </c>
      <c s="34" t="s">
        <v>139</v>
      </c>
      <c s="34" t="s">
        <v>1811</v>
      </c>
      <c s="35" t="s">
        <v>5</v>
      </c>
      <c s="6" t="s">
        <v>1812</v>
      </c>
      <c s="36" t="s">
        <v>52</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40.25">
      <c r="A105" t="s">
        <v>57</v>
      </c>
      <c r="E105" s="39" t="s">
        <v>2285</v>
      </c>
    </row>
    <row r="106" spans="1:13" ht="12.75">
      <c r="A106" t="s">
        <v>45</v>
      </c>
      <c r="C106" s="31" t="s">
        <v>2081</v>
      </c>
      <c r="E106" s="33" t="s">
        <v>2082</v>
      </c>
      <c r="J106" s="32">
        <f>0</f>
      </c>
      <c s="32">
        <f>0</f>
      </c>
      <c s="32">
        <f>0+L107+L111+L115</f>
      </c>
      <c s="32">
        <f>0+M107+M111+M115</f>
      </c>
    </row>
    <row r="107" spans="1:16" ht="12.75">
      <c r="A107" t="s">
        <v>48</v>
      </c>
      <c s="34" t="s">
        <v>143</v>
      </c>
      <c s="34" t="s">
        <v>2084</v>
      </c>
      <c s="35" t="s">
        <v>5</v>
      </c>
      <c s="6" t="s">
        <v>2085</v>
      </c>
      <c s="36" t="s">
        <v>249</v>
      </c>
      <c s="37">
        <v>40</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14.75">
      <c r="A110" t="s">
        <v>57</v>
      </c>
      <c r="E110" s="39" t="s">
        <v>2241</v>
      </c>
    </row>
    <row r="111" spans="1:16" ht="12.75">
      <c r="A111" t="s">
        <v>48</v>
      </c>
      <c s="34" t="s">
        <v>147</v>
      </c>
      <c s="34" t="s">
        <v>665</v>
      </c>
      <c s="35" t="s">
        <v>5</v>
      </c>
      <c s="6" t="s">
        <v>666</v>
      </c>
      <c s="36" t="s">
        <v>249</v>
      </c>
      <c s="37">
        <v>20</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02">
      <c r="A114" t="s">
        <v>57</v>
      </c>
      <c r="E114" s="39" t="s">
        <v>2286</v>
      </c>
    </row>
    <row r="115" spans="1:16" ht="12.75">
      <c r="A115" t="s">
        <v>48</v>
      </c>
      <c s="34" t="s">
        <v>151</v>
      </c>
      <c s="34" t="s">
        <v>2106</v>
      </c>
      <c s="35" t="s">
        <v>5</v>
      </c>
      <c s="6" t="s">
        <v>2107</v>
      </c>
      <c s="36" t="s">
        <v>249</v>
      </c>
      <c s="37">
        <v>40</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14.75">
      <c r="A118" t="s">
        <v>57</v>
      </c>
      <c r="E118" s="39" t="s">
        <v>2243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15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COUNTIFS(L8:L156,"=0",A8:A156,"P")+COUNTIFS(L8:L156,"",A8:A156,"P")+SUM(Q8:Q156)</f>
      </c>
    </row>
    <row r="8" spans="1:13" ht="12.75">
      <c r="A8" t="s">
        <v>43</v>
      </c>
      <c r="C8" s="28" t="s">
        <v>2289</v>
      </c>
      <c r="E8" s="30" t="s">
        <v>2288</v>
      </c>
      <c r="J8" s="29">
        <f>0+J9+J22+J47+J60+J65+J86+J91</f>
      </c>
      <c s="29">
        <f>0+K9+K22+K47+K60+K65+K86+K91</f>
      </c>
      <c s="29">
        <f>0+L9+L22+L47+L60+L65+L86+L91</f>
      </c>
      <c s="29">
        <f>0+M9+M22+M47+M60+M65+M86+M91</f>
      </c>
    </row>
    <row r="9" spans="1:13" ht="12.75">
      <c r="A9" t="s">
        <v>45</v>
      </c>
      <c r="C9" s="31" t="s">
        <v>305</v>
      </c>
      <c r="E9" s="33" t="s">
        <v>306</v>
      </c>
      <c r="J9" s="32">
        <f>0</f>
      </c>
      <c s="32">
        <f>0</f>
      </c>
      <c s="32">
        <f>0+L10+L14+L18</f>
      </c>
      <c s="32">
        <f>0+M10+M14+M18</f>
      </c>
    </row>
    <row r="10" spans="1:16" ht="38.25">
      <c r="A10" t="s">
        <v>48</v>
      </c>
      <c s="34" t="s">
        <v>49</v>
      </c>
      <c s="34" t="s">
        <v>307</v>
      </c>
      <c s="35" t="s">
        <v>5</v>
      </c>
      <c s="6" t="s">
        <v>308</v>
      </c>
      <c s="36" t="s">
        <v>309</v>
      </c>
      <c s="37">
        <v>15</v>
      </c>
      <c s="36">
        <v>0</v>
      </c>
      <c s="36">
        <f>ROUND(G10*H10,6)</f>
      </c>
      <c r="L10" s="38">
        <v>0</v>
      </c>
      <c s="32">
        <f>ROUND(ROUND(L10,2)*ROUND(G10,3),2)</f>
      </c>
      <c s="36" t="s">
        <v>53</v>
      </c>
      <c>
        <f>(M10*21)/100</f>
      </c>
      <c t="s">
        <v>26</v>
      </c>
    </row>
    <row r="11" spans="1:5" ht="25.5">
      <c r="A11" s="35" t="s">
        <v>54</v>
      </c>
      <c r="E11" s="39" t="s">
        <v>310</v>
      </c>
    </row>
    <row r="12" spans="1:5" ht="12.75">
      <c r="A12" s="35" t="s">
        <v>55</v>
      </c>
      <c r="E12" s="40" t="s">
        <v>2290</v>
      </c>
    </row>
    <row r="13" spans="1:5" ht="153">
      <c r="A13" t="s">
        <v>57</v>
      </c>
      <c r="E13" s="39" t="s">
        <v>312</v>
      </c>
    </row>
    <row r="14" spans="1:16" ht="38.25">
      <c r="A14" t="s">
        <v>48</v>
      </c>
      <c s="34" t="s">
        <v>26</v>
      </c>
      <c s="34" t="s">
        <v>690</v>
      </c>
      <c s="35" t="s">
        <v>5</v>
      </c>
      <c s="6" t="s">
        <v>691</v>
      </c>
      <c s="36" t="s">
        <v>309</v>
      </c>
      <c s="37">
        <v>0.25</v>
      </c>
      <c s="36">
        <v>0</v>
      </c>
      <c s="36">
        <f>ROUND(G14*H14,6)</f>
      </c>
      <c r="L14" s="38">
        <v>0</v>
      </c>
      <c s="32">
        <f>ROUND(ROUND(L14,2)*ROUND(G14,3),2)</f>
      </c>
      <c s="36" t="s">
        <v>53</v>
      </c>
      <c>
        <f>(M14*21)/100</f>
      </c>
      <c t="s">
        <v>26</v>
      </c>
    </row>
    <row r="15" spans="1:5" ht="25.5">
      <c r="A15" s="35" t="s">
        <v>54</v>
      </c>
      <c r="E15" s="39" t="s">
        <v>310</v>
      </c>
    </row>
    <row r="16" spans="1:5" ht="12.75">
      <c r="A16" s="35" t="s">
        <v>55</v>
      </c>
      <c r="E16" s="40" t="s">
        <v>2291</v>
      </c>
    </row>
    <row r="17" spans="1:5" ht="153">
      <c r="A17" t="s">
        <v>57</v>
      </c>
      <c r="E17" s="39" t="s">
        <v>316</v>
      </c>
    </row>
    <row r="18" spans="1:16" ht="25.5">
      <c r="A18" t="s">
        <v>48</v>
      </c>
      <c s="34" t="s">
        <v>25</v>
      </c>
      <c s="34" t="s">
        <v>313</v>
      </c>
      <c s="35" t="s">
        <v>5</v>
      </c>
      <c s="6" t="s">
        <v>314</v>
      </c>
      <c s="36" t="s">
        <v>309</v>
      </c>
      <c s="37">
        <v>0.1</v>
      </c>
      <c s="36">
        <v>0</v>
      </c>
      <c s="36">
        <f>ROUND(G18*H18,6)</f>
      </c>
      <c r="L18" s="38">
        <v>0</v>
      </c>
      <c s="32">
        <f>ROUND(ROUND(L18,2)*ROUND(G18,3),2)</f>
      </c>
      <c s="36" t="s">
        <v>53</v>
      </c>
      <c>
        <f>(M18*21)/100</f>
      </c>
      <c t="s">
        <v>26</v>
      </c>
    </row>
    <row r="19" spans="1:5" ht="25.5">
      <c r="A19" s="35" t="s">
        <v>54</v>
      </c>
      <c r="E19" s="39" t="s">
        <v>310</v>
      </c>
    </row>
    <row r="20" spans="1:5" ht="12.75">
      <c r="A20" s="35" t="s">
        <v>55</v>
      </c>
      <c r="E20" s="40" t="s">
        <v>2292</v>
      </c>
    </row>
    <row r="21" spans="1:5" ht="153">
      <c r="A21" t="s">
        <v>57</v>
      </c>
      <c r="E21" s="39" t="s">
        <v>316</v>
      </c>
    </row>
    <row r="22" spans="1:13" ht="12.75">
      <c r="A22" t="s">
        <v>45</v>
      </c>
      <c r="C22" s="31" t="s">
        <v>103</v>
      </c>
      <c r="E22" s="33" t="s">
        <v>323</v>
      </c>
      <c r="J22" s="32">
        <f>0</f>
      </c>
      <c s="32">
        <f>0</f>
      </c>
      <c s="32">
        <f>0+L23+L27+L31+L35+L39+L43</f>
      </c>
      <c s="32">
        <f>0+M23+M27+M31+M35+M39+M43</f>
      </c>
    </row>
    <row r="23" spans="1:16" ht="12.75">
      <c r="A23" t="s">
        <v>48</v>
      </c>
      <c s="34" t="s">
        <v>67</v>
      </c>
      <c s="34" t="s">
        <v>2293</v>
      </c>
      <c s="35" t="s">
        <v>5</v>
      </c>
      <c s="6" t="s">
        <v>2294</v>
      </c>
      <c s="36" t="s">
        <v>65</v>
      </c>
      <c s="37">
        <v>5</v>
      </c>
      <c s="36">
        <v>0</v>
      </c>
      <c s="36">
        <f>ROUND(G23*H23,6)</f>
      </c>
      <c r="L23" s="38">
        <v>0</v>
      </c>
      <c s="32">
        <f>ROUND(ROUND(L23,2)*ROUND(G23,3),2)</f>
      </c>
      <c s="36" t="s">
        <v>53</v>
      </c>
      <c>
        <f>(M23*21)/100</f>
      </c>
      <c t="s">
        <v>26</v>
      </c>
    </row>
    <row r="24" spans="1:5" ht="12.75">
      <c r="A24" s="35" t="s">
        <v>54</v>
      </c>
      <c r="E24" s="39" t="s">
        <v>5</v>
      </c>
    </row>
    <row r="25" spans="1:5" ht="12.75">
      <c r="A25" s="35" t="s">
        <v>55</v>
      </c>
      <c r="E25" s="40" t="s">
        <v>1298</v>
      </c>
    </row>
    <row r="26" spans="1:5" ht="63.75">
      <c r="A26" t="s">
        <v>57</v>
      </c>
      <c r="E26" s="39" t="s">
        <v>2295</v>
      </c>
    </row>
    <row r="27" spans="1:16" ht="12.75">
      <c r="A27" t="s">
        <v>48</v>
      </c>
      <c s="34" t="s">
        <v>71</v>
      </c>
      <c s="34" t="s">
        <v>320</v>
      </c>
      <c s="35" t="s">
        <v>5</v>
      </c>
      <c s="6" t="s">
        <v>321</v>
      </c>
      <c s="36" t="s">
        <v>65</v>
      </c>
      <c s="37">
        <v>5</v>
      </c>
      <c s="36">
        <v>0</v>
      </c>
      <c s="36">
        <f>ROUND(G27*H27,6)</f>
      </c>
      <c r="L27" s="38">
        <v>0</v>
      </c>
      <c s="32">
        <f>ROUND(ROUND(L27,2)*ROUND(G27,3),2)</f>
      </c>
      <c s="36" t="s">
        <v>53</v>
      </c>
      <c>
        <f>(M27*21)/100</f>
      </c>
      <c t="s">
        <v>26</v>
      </c>
    </row>
    <row r="28" spans="1:5" ht="12.75">
      <c r="A28" s="35" t="s">
        <v>54</v>
      </c>
      <c r="E28" s="39" t="s">
        <v>5</v>
      </c>
    </row>
    <row r="29" spans="1:5" ht="12.75">
      <c r="A29" s="35" t="s">
        <v>55</v>
      </c>
      <c r="E29" s="40" t="s">
        <v>1298</v>
      </c>
    </row>
    <row r="30" spans="1:5" ht="38.25">
      <c r="A30" t="s">
        <v>57</v>
      </c>
      <c r="E30" s="39" t="s">
        <v>2296</v>
      </c>
    </row>
    <row r="31" spans="1:16" ht="12.75">
      <c r="A31" t="s">
        <v>48</v>
      </c>
      <c s="34" t="s">
        <v>75</v>
      </c>
      <c s="34" t="s">
        <v>324</v>
      </c>
      <c s="35" t="s">
        <v>5</v>
      </c>
      <c s="6" t="s">
        <v>325</v>
      </c>
      <c s="36" t="s">
        <v>65</v>
      </c>
      <c s="37">
        <v>40</v>
      </c>
      <c s="36">
        <v>0</v>
      </c>
      <c s="36">
        <f>ROUND(G31*H31,6)</f>
      </c>
      <c r="L31" s="38">
        <v>0</v>
      </c>
      <c s="32">
        <f>ROUND(ROUND(L31,2)*ROUND(G31,3),2)</f>
      </c>
      <c s="36" t="s">
        <v>53</v>
      </c>
      <c>
        <f>(M31*21)/100</f>
      </c>
      <c t="s">
        <v>26</v>
      </c>
    </row>
    <row r="32" spans="1:5" ht="12.75">
      <c r="A32" s="35" t="s">
        <v>54</v>
      </c>
      <c r="E32" s="39" t="s">
        <v>5</v>
      </c>
    </row>
    <row r="33" spans="1:5" ht="12.75">
      <c r="A33" s="35" t="s">
        <v>55</v>
      </c>
      <c r="E33" s="40" t="s">
        <v>2297</v>
      </c>
    </row>
    <row r="34" spans="1:5" ht="318.75">
      <c r="A34" t="s">
        <v>57</v>
      </c>
      <c r="E34" s="39" t="s">
        <v>1700</v>
      </c>
    </row>
    <row r="35" spans="1:16" ht="12.75">
      <c r="A35" t="s">
        <v>48</v>
      </c>
      <c s="34" t="s">
        <v>46</v>
      </c>
      <c s="34" t="s">
        <v>328</v>
      </c>
      <c s="35" t="s">
        <v>5</v>
      </c>
      <c s="6" t="s">
        <v>329</v>
      </c>
      <c s="36" t="s">
        <v>65</v>
      </c>
      <c s="37">
        <v>261</v>
      </c>
      <c s="36">
        <v>0</v>
      </c>
      <c s="36">
        <f>ROUND(G35*H35,6)</f>
      </c>
      <c r="L35" s="38">
        <v>0</v>
      </c>
      <c s="32">
        <f>ROUND(ROUND(L35,2)*ROUND(G35,3),2)</f>
      </c>
      <c s="36" t="s">
        <v>53</v>
      </c>
      <c>
        <f>(M35*21)/100</f>
      </c>
      <c t="s">
        <v>26</v>
      </c>
    </row>
    <row r="36" spans="1:5" ht="12.75">
      <c r="A36" s="35" t="s">
        <v>54</v>
      </c>
      <c r="E36" s="39" t="s">
        <v>5</v>
      </c>
    </row>
    <row r="37" spans="1:5" ht="12.75">
      <c r="A37" s="35" t="s">
        <v>55</v>
      </c>
      <c r="E37" s="40" t="s">
        <v>2298</v>
      </c>
    </row>
    <row r="38" spans="1:5" ht="318.75">
      <c r="A38" t="s">
        <v>57</v>
      </c>
      <c r="E38" s="39" t="s">
        <v>1700</v>
      </c>
    </row>
    <row r="39" spans="1:16" ht="12.75">
      <c r="A39" t="s">
        <v>48</v>
      </c>
      <c s="34" t="s">
        <v>82</v>
      </c>
      <c s="34" t="s">
        <v>335</v>
      </c>
      <c s="35" t="s">
        <v>5</v>
      </c>
      <c s="6" t="s">
        <v>336</v>
      </c>
      <c s="36" t="s">
        <v>101</v>
      </c>
      <c s="37">
        <v>345</v>
      </c>
      <c s="36">
        <v>0</v>
      </c>
      <c s="36">
        <f>ROUND(G39*H39,6)</f>
      </c>
      <c r="L39" s="38">
        <v>0</v>
      </c>
      <c s="32">
        <f>ROUND(ROUND(L39,2)*ROUND(G39,3),2)</f>
      </c>
      <c s="36" t="s">
        <v>53</v>
      </c>
      <c>
        <f>(M39*21)/100</f>
      </c>
      <c t="s">
        <v>26</v>
      </c>
    </row>
    <row r="40" spans="1:5" ht="12.75">
      <c r="A40" s="35" t="s">
        <v>54</v>
      </c>
      <c r="E40" s="39" t="s">
        <v>5</v>
      </c>
    </row>
    <row r="41" spans="1:5" ht="12.75">
      <c r="A41" s="35" t="s">
        <v>55</v>
      </c>
      <c r="E41" s="40" t="s">
        <v>2299</v>
      </c>
    </row>
    <row r="42" spans="1:5" ht="25.5">
      <c r="A42" t="s">
        <v>57</v>
      </c>
      <c r="E42" s="39" t="s">
        <v>338</v>
      </c>
    </row>
    <row r="43" spans="1:16" ht="12.75">
      <c r="A43" t="s">
        <v>48</v>
      </c>
      <c s="34" t="s">
        <v>86</v>
      </c>
      <c s="34" t="s">
        <v>346</v>
      </c>
      <c s="35" t="s">
        <v>5</v>
      </c>
      <c s="6" t="s">
        <v>347</v>
      </c>
      <c s="36" t="s">
        <v>61</v>
      </c>
      <c s="37">
        <v>50</v>
      </c>
      <c s="36">
        <v>0</v>
      </c>
      <c s="36">
        <f>ROUND(G43*H43,6)</f>
      </c>
      <c r="L43" s="38">
        <v>0</v>
      </c>
      <c s="32">
        <f>ROUND(ROUND(L43,2)*ROUND(G43,3),2)</f>
      </c>
      <c s="36" t="s">
        <v>53</v>
      </c>
      <c>
        <f>(M43*21)/100</f>
      </c>
      <c t="s">
        <v>26</v>
      </c>
    </row>
    <row r="44" spans="1:5" ht="12.75">
      <c r="A44" s="35" t="s">
        <v>54</v>
      </c>
      <c r="E44" s="39" t="s">
        <v>5</v>
      </c>
    </row>
    <row r="45" spans="1:5" ht="12.75">
      <c r="A45" s="35" t="s">
        <v>55</v>
      </c>
      <c r="E45" s="40" t="s">
        <v>2300</v>
      </c>
    </row>
    <row r="46" spans="1:5" ht="12.75">
      <c r="A46" t="s">
        <v>57</v>
      </c>
      <c r="E46" s="39" t="s">
        <v>74</v>
      </c>
    </row>
    <row r="47" spans="1:13" ht="12.75">
      <c r="A47" t="s">
        <v>45</v>
      </c>
      <c r="C47" s="31" t="s">
        <v>115</v>
      </c>
      <c r="E47" s="33" t="s">
        <v>339</v>
      </c>
      <c r="J47" s="32">
        <f>0</f>
      </c>
      <c s="32">
        <f>0</f>
      </c>
      <c s="32">
        <f>0+L48+L52+L56</f>
      </c>
      <c s="32">
        <f>0+M48+M52+M56</f>
      </c>
    </row>
    <row r="48" spans="1:16" ht="12.75">
      <c r="A48" t="s">
        <v>48</v>
      </c>
      <c s="34" t="s">
        <v>90</v>
      </c>
      <c s="34" t="s">
        <v>68</v>
      </c>
      <c s="35" t="s">
        <v>5</v>
      </c>
      <c s="6" t="s">
        <v>69</v>
      </c>
      <c s="36" t="s">
        <v>65</v>
      </c>
      <c s="37">
        <v>301</v>
      </c>
      <c s="36">
        <v>0</v>
      </c>
      <c s="36">
        <f>ROUND(G48*H48,6)</f>
      </c>
      <c r="L48" s="38">
        <v>0</v>
      </c>
      <c s="32">
        <f>ROUND(ROUND(L48,2)*ROUND(G48,3),2)</f>
      </c>
      <c s="36" t="s">
        <v>53</v>
      </c>
      <c>
        <f>(M48*21)/100</f>
      </c>
      <c t="s">
        <v>26</v>
      </c>
    </row>
    <row r="49" spans="1:5" ht="12.75">
      <c r="A49" s="35" t="s">
        <v>54</v>
      </c>
      <c r="E49" s="39" t="s">
        <v>5</v>
      </c>
    </row>
    <row r="50" spans="1:5" ht="12.75">
      <c r="A50" s="35" t="s">
        <v>55</v>
      </c>
      <c r="E50" s="40" t="s">
        <v>2301</v>
      </c>
    </row>
    <row r="51" spans="1:5" ht="229.5">
      <c r="A51" t="s">
        <v>57</v>
      </c>
      <c r="E51" s="39" t="s">
        <v>1223</v>
      </c>
    </row>
    <row r="52" spans="1:16" ht="12.75">
      <c r="A52" t="s">
        <v>48</v>
      </c>
      <c s="34" t="s">
        <v>94</v>
      </c>
      <c s="34" t="s">
        <v>2302</v>
      </c>
      <c s="35" t="s">
        <v>5</v>
      </c>
      <c s="6" t="s">
        <v>51</v>
      </c>
      <c s="36" t="s">
        <v>52</v>
      </c>
      <c s="37">
        <v>2</v>
      </c>
      <c s="36">
        <v>0</v>
      </c>
      <c s="36">
        <f>ROUND(G52*H52,6)</f>
      </c>
      <c r="L52" s="38">
        <v>0</v>
      </c>
      <c s="32">
        <f>ROUND(ROUND(L52,2)*ROUND(G52,3),2)</f>
      </c>
      <c s="36" t="s">
        <v>53</v>
      </c>
      <c>
        <f>(M52*21)/100</f>
      </c>
      <c t="s">
        <v>26</v>
      </c>
    </row>
    <row r="53" spans="1:5" ht="12.75">
      <c r="A53" s="35" t="s">
        <v>54</v>
      </c>
      <c r="E53" s="39" t="s">
        <v>5</v>
      </c>
    </row>
    <row r="54" spans="1:5" ht="12.75">
      <c r="A54" s="35" t="s">
        <v>55</v>
      </c>
      <c r="E54" s="40" t="s">
        <v>592</v>
      </c>
    </row>
    <row r="55" spans="1:5" ht="12.75">
      <c r="A55" t="s">
        <v>57</v>
      </c>
      <c r="E55" s="39" t="s">
        <v>58</v>
      </c>
    </row>
    <row r="56" spans="1:16" ht="12.75">
      <c r="A56" t="s">
        <v>48</v>
      </c>
      <c s="34" t="s">
        <v>98</v>
      </c>
      <c s="34" t="s">
        <v>341</v>
      </c>
      <c s="35" t="s">
        <v>5</v>
      </c>
      <c s="6" t="s">
        <v>2303</v>
      </c>
      <c s="36" t="s">
        <v>249</v>
      </c>
      <c s="37">
        <v>32</v>
      </c>
      <c s="36">
        <v>0</v>
      </c>
      <c s="36">
        <f>ROUND(G56*H56,6)</f>
      </c>
      <c r="L56" s="38">
        <v>0</v>
      </c>
      <c s="32">
        <f>ROUND(ROUND(L56,2)*ROUND(G56,3),2)</f>
      </c>
      <c s="36" t="s">
        <v>53</v>
      </c>
      <c>
        <f>(M56*21)/100</f>
      </c>
      <c t="s">
        <v>26</v>
      </c>
    </row>
    <row r="57" spans="1:5" ht="12.75">
      <c r="A57" s="35" t="s">
        <v>54</v>
      </c>
      <c r="E57" s="39" t="s">
        <v>5</v>
      </c>
    </row>
    <row r="58" spans="1:5" ht="12.75">
      <c r="A58" s="35" t="s">
        <v>55</v>
      </c>
      <c r="E58" s="40" t="s">
        <v>2304</v>
      </c>
    </row>
    <row r="59" spans="1:5" ht="12.75">
      <c r="A59" t="s">
        <v>57</v>
      </c>
      <c r="E59" s="39" t="s">
        <v>344</v>
      </c>
    </row>
    <row r="60" spans="1:13" ht="12.75">
      <c r="A60" t="s">
        <v>45</v>
      </c>
      <c r="C60" s="31" t="s">
        <v>2305</v>
      </c>
      <c r="E60" s="33" t="s">
        <v>2306</v>
      </c>
      <c r="J60" s="32">
        <f>0</f>
      </c>
      <c s="32">
        <f>0</f>
      </c>
      <c s="32">
        <f>0+L61</f>
      </c>
      <c s="32">
        <f>0+M61</f>
      </c>
    </row>
    <row r="61" spans="1:16" ht="12.75">
      <c r="A61" t="s">
        <v>48</v>
      </c>
      <c s="34" t="s">
        <v>103</v>
      </c>
      <c s="34" t="s">
        <v>1708</v>
      </c>
      <c s="35" t="s">
        <v>5</v>
      </c>
      <c s="6" t="s">
        <v>1709</v>
      </c>
      <c s="36" t="s">
        <v>52</v>
      </c>
      <c s="37">
        <v>50</v>
      </c>
      <c s="36">
        <v>0</v>
      </c>
      <c s="36">
        <f>ROUND(G61*H61,6)</f>
      </c>
      <c r="L61" s="38">
        <v>0</v>
      </c>
      <c s="32">
        <f>ROUND(ROUND(L61,2)*ROUND(G61,3),2)</f>
      </c>
      <c s="36" t="s">
        <v>53</v>
      </c>
      <c>
        <f>(M61*21)/100</f>
      </c>
      <c t="s">
        <v>26</v>
      </c>
    </row>
    <row r="62" spans="1:5" ht="12.75">
      <c r="A62" s="35" t="s">
        <v>54</v>
      </c>
      <c r="E62" s="39" t="s">
        <v>5</v>
      </c>
    </row>
    <row r="63" spans="1:5" ht="12.75">
      <c r="A63" s="35" t="s">
        <v>55</v>
      </c>
      <c r="E63" s="40" t="s">
        <v>2300</v>
      </c>
    </row>
    <row r="64" spans="1:5" ht="114.75">
      <c r="A64" t="s">
        <v>57</v>
      </c>
      <c r="E64" s="39" t="s">
        <v>1710</v>
      </c>
    </row>
    <row r="65" spans="1:13" ht="12.75">
      <c r="A65" t="s">
        <v>45</v>
      </c>
      <c r="C65" s="31" t="s">
        <v>696</v>
      </c>
      <c r="E65" s="33" t="s">
        <v>705</v>
      </c>
      <c r="J65" s="32">
        <f>0</f>
      </c>
      <c s="32">
        <f>0</f>
      </c>
      <c s="32">
        <f>0+L66+L70+L74+L78+L82</f>
      </c>
      <c s="32">
        <f>0+M66+M70+M74+M78+M82</f>
      </c>
    </row>
    <row r="66" spans="1:16" ht="12.75">
      <c r="A66" t="s">
        <v>48</v>
      </c>
      <c s="34" t="s">
        <v>106</v>
      </c>
      <c s="34" t="s">
        <v>355</v>
      </c>
      <c s="35" t="s">
        <v>5</v>
      </c>
      <c s="6" t="s">
        <v>356</v>
      </c>
      <c s="36" t="s">
        <v>101</v>
      </c>
      <c s="37">
        <v>2500</v>
      </c>
      <c s="36">
        <v>0</v>
      </c>
      <c s="36">
        <f>ROUND(G66*H66,6)</f>
      </c>
      <c r="L66" s="38">
        <v>0</v>
      </c>
      <c s="32">
        <f>ROUND(ROUND(L66,2)*ROUND(G66,3),2)</f>
      </c>
      <c s="36" t="s">
        <v>53</v>
      </c>
      <c>
        <f>(M66*21)/100</f>
      </c>
      <c t="s">
        <v>26</v>
      </c>
    </row>
    <row r="67" spans="1:5" ht="12.75">
      <c r="A67" s="35" t="s">
        <v>54</v>
      </c>
      <c r="E67" s="39" t="s">
        <v>5</v>
      </c>
    </row>
    <row r="68" spans="1:5" ht="12.75">
      <c r="A68" s="35" t="s">
        <v>55</v>
      </c>
      <c r="E68" s="40" t="s">
        <v>2307</v>
      </c>
    </row>
    <row r="69" spans="1:5" ht="102">
      <c r="A69" t="s">
        <v>57</v>
      </c>
      <c r="E69" s="39" t="s">
        <v>357</v>
      </c>
    </row>
    <row r="70" spans="1:16" ht="12.75">
      <c r="A70" t="s">
        <v>48</v>
      </c>
      <c s="34" t="s">
        <v>109</v>
      </c>
      <c s="34" t="s">
        <v>358</v>
      </c>
      <c s="35" t="s">
        <v>5</v>
      </c>
      <c s="6" t="s">
        <v>359</v>
      </c>
      <c s="36" t="s">
        <v>101</v>
      </c>
      <c s="37">
        <v>345</v>
      </c>
      <c s="36">
        <v>0</v>
      </c>
      <c s="36">
        <f>ROUND(G70*H70,6)</f>
      </c>
      <c r="L70" s="38">
        <v>0</v>
      </c>
      <c s="32">
        <f>ROUND(ROUND(L70,2)*ROUND(G70,3),2)</f>
      </c>
      <c s="36" t="s">
        <v>53</v>
      </c>
      <c>
        <f>(M70*21)/100</f>
      </c>
      <c t="s">
        <v>26</v>
      </c>
    </row>
    <row r="71" spans="1:5" ht="12.75">
      <c r="A71" s="35" t="s">
        <v>54</v>
      </c>
      <c r="E71" s="39" t="s">
        <v>5</v>
      </c>
    </row>
    <row r="72" spans="1:5" ht="25.5">
      <c r="A72" s="35" t="s">
        <v>55</v>
      </c>
      <c r="E72" s="40" t="s">
        <v>2308</v>
      </c>
    </row>
    <row r="73" spans="1:5" ht="102">
      <c r="A73" t="s">
        <v>57</v>
      </c>
      <c r="E73" s="39" t="s">
        <v>360</v>
      </c>
    </row>
    <row r="74" spans="1:16" ht="12.75">
      <c r="A74" t="s">
        <v>48</v>
      </c>
      <c s="34" t="s">
        <v>112</v>
      </c>
      <c s="34" t="s">
        <v>361</v>
      </c>
      <c s="35" t="s">
        <v>5</v>
      </c>
      <c s="6" t="s">
        <v>362</v>
      </c>
      <c s="36" t="s">
        <v>101</v>
      </c>
      <c s="37">
        <v>13283</v>
      </c>
      <c s="36">
        <v>0</v>
      </c>
      <c s="36">
        <f>ROUND(G74*H74,6)</f>
      </c>
      <c r="L74" s="38">
        <v>0</v>
      </c>
      <c s="32">
        <f>ROUND(ROUND(L74,2)*ROUND(G74,3),2)</f>
      </c>
      <c s="36" t="s">
        <v>53</v>
      </c>
      <c>
        <f>(M74*21)/100</f>
      </c>
      <c t="s">
        <v>26</v>
      </c>
    </row>
    <row r="75" spans="1:5" ht="12.75">
      <c r="A75" s="35" t="s">
        <v>54</v>
      </c>
      <c r="E75" s="39" t="s">
        <v>5</v>
      </c>
    </row>
    <row r="76" spans="1:5" ht="12.75">
      <c r="A76" s="35" t="s">
        <v>55</v>
      </c>
      <c r="E76" s="40" t="s">
        <v>2309</v>
      </c>
    </row>
    <row r="77" spans="1:5" ht="140.25">
      <c r="A77" t="s">
        <v>57</v>
      </c>
      <c r="E77" s="39" t="s">
        <v>364</v>
      </c>
    </row>
    <row r="78" spans="1:16" ht="12.75">
      <c r="A78" t="s">
        <v>48</v>
      </c>
      <c s="34" t="s">
        <v>115</v>
      </c>
      <c s="34" t="s">
        <v>365</v>
      </c>
      <c s="35" t="s">
        <v>5</v>
      </c>
      <c s="6" t="s">
        <v>366</v>
      </c>
      <c s="36" t="s">
        <v>52</v>
      </c>
      <c s="37">
        <v>50</v>
      </c>
      <c s="36">
        <v>0</v>
      </c>
      <c s="36">
        <f>ROUND(G78*H78,6)</f>
      </c>
      <c r="L78" s="38">
        <v>0</v>
      </c>
      <c s="32">
        <f>ROUND(ROUND(L78,2)*ROUND(G78,3),2)</f>
      </c>
      <c s="36" t="s">
        <v>53</v>
      </c>
      <c>
        <f>(M78*21)/100</f>
      </c>
      <c t="s">
        <v>26</v>
      </c>
    </row>
    <row r="79" spans="1:5" ht="12.75">
      <c r="A79" s="35" t="s">
        <v>54</v>
      </c>
      <c r="E79" s="39" t="s">
        <v>5</v>
      </c>
    </row>
    <row r="80" spans="1:5" ht="12.75">
      <c r="A80" s="35" t="s">
        <v>55</v>
      </c>
      <c r="E80" s="40" t="s">
        <v>2300</v>
      </c>
    </row>
    <row r="81" spans="1:5" ht="102">
      <c r="A81" t="s">
        <v>57</v>
      </c>
      <c r="E81" s="39" t="s">
        <v>367</v>
      </c>
    </row>
    <row r="82" spans="1:16" ht="25.5">
      <c r="A82" t="s">
        <v>48</v>
      </c>
      <c s="34" t="s">
        <v>119</v>
      </c>
      <c s="34" t="s">
        <v>368</v>
      </c>
      <c s="35" t="s">
        <v>5</v>
      </c>
      <c s="6" t="s">
        <v>369</v>
      </c>
      <c s="36" t="s">
        <v>52</v>
      </c>
      <c s="37">
        <v>48</v>
      </c>
      <c s="36">
        <v>0</v>
      </c>
      <c s="36">
        <f>ROUND(G82*H82,6)</f>
      </c>
      <c r="L82" s="38">
        <v>0</v>
      </c>
      <c s="32">
        <f>ROUND(ROUND(L82,2)*ROUND(G82,3),2)</f>
      </c>
      <c s="36" t="s">
        <v>53</v>
      </c>
      <c>
        <f>(M82*21)/100</f>
      </c>
      <c t="s">
        <v>26</v>
      </c>
    </row>
    <row r="83" spans="1:5" ht="12.75">
      <c r="A83" s="35" t="s">
        <v>54</v>
      </c>
      <c r="E83" s="39" t="s">
        <v>5</v>
      </c>
    </row>
    <row r="84" spans="1:5" ht="12.75">
      <c r="A84" s="35" t="s">
        <v>55</v>
      </c>
      <c r="E84" s="40" t="s">
        <v>2310</v>
      </c>
    </row>
    <row r="85" spans="1:5" ht="102">
      <c r="A85" t="s">
        <v>57</v>
      </c>
      <c r="E85" s="39" t="s">
        <v>357</v>
      </c>
    </row>
    <row r="86" spans="1:13" ht="12.75">
      <c r="A86" t="s">
        <v>45</v>
      </c>
      <c r="C86" s="31" t="s">
        <v>704</v>
      </c>
      <c r="E86" s="33" t="s">
        <v>2311</v>
      </c>
      <c r="J86" s="32">
        <f>0</f>
      </c>
      <c s="32">
        <f>0</f>
      </c>
      <c s="32">
        <f>0+L87</f>
      </c>
      <c s="32">
        <f>0+M87</f>
      </c>
    </row>
    <row r="87" spans="1:16" ht="25.5">
      <c r="A87" t="s">
        <v>48</v>
      </c>
      <c s="34" t="s">
        <v>123</v>
      </c>
      <c s="34" t="s">
        <v>2312</v>
      </c>
      <c s="35" t="s">
        <v>5</v>
      </c>
      <c s="6" t="s">
        <v>2313</v>
      </c>
      <c s="36" t="s">
        <v>52</v>
      </c>
      <c s="37">
        <v>88</v>
      </c>
      <c s="36">
        <v>0</v>
      </c>
      <c s="36">
        <f>ROUND(G87*H87,6)</f>
      </c>
      <c r="L87" s="38">
        <v>0</v>
      </c>
      <c s="32">
        <f>ROUND(ROUND(L87,2)*ROUND(G87,3),2)</f>
      </c>
      <c s="36" t="s">
        <v>53</v>
      </c>
      <c>
        <f>(M87*21)/100</f>
      </c>
      <c t="s">
        <v>26</v>
      </c>
    </row>
    <row r="88" spans="1:5" ht="12.75">
      <c r="A88" s="35" t="s">
        <v>54</v>
      </c>
      <c r="E88" s="39" t="s">
        <v>5</v>
      </c>
    </row>
    <row r="89" spans="1:5" ht="12.75">
      <c r="A89" s="35" t="s">
        <v>55</v>
      </c>
      <c r="E89" s="40" t="s">
        <v>2314</v>
      </c>
    </row>
    <row r="90" spans="1:5" ht="38.25">
      <c r="A90" t="s">
        <v>57</v>
      </c>
      <c r="E90" s="39" t="s">
        <v>2315</v>
      </c>
    </row>
    <row r="91" spans="1:13" ht="12.75">
      <c r="A91" t="s">
        <v>45</v>
      </c>
      <c r="C91" s="31" t="s">
        <v>386</v>
      </c>
      <c r="E91" s="33" t="s">
        <v>387</v>
      </c>
      <c r="J91" s="32">
        <f>0</f>
      </c>
      <c s="32">
        <f>0</f>
      </c>
      <c s="32">
        <f>0+L92+L96+L100+L104+L108+L112+L116+L120+L124+L128+L132+L136+L140+L144+L148+L152+L156</f>
      </c>
      <c s="32">
        <f>0+M92+M96+M100+M104+M108+M112+M116+M120+M124+M128+M132+M136+M140+M144+M148+M152+M156</f>
      </c>
    </row>
    <row r="92" spans="1:16" ht="12.75">
      <c r="A92" t="s">
        <v>48</v>
      </c>
      <c s="34" t="s">
        <v>126</v>
      </c>
      <c s="34" t="s">
        <v>2245</v>
      </c>
      <c s="35" t="s">
        <v>5</v>
      </c>
      <c s="6" t="s">
        <v>2246</v>
      </c>
      <c s="36" t="s">
        <v>390</v>
      </c>
      <c s="37">
        <v>1.3</v>
      </c>
      <c s="36">
        <v>0</v>
      </c>
      <c s="36">
        <f>ROUND(G92*H92,6)</f>
      </c>
      <c r="L92" s="38">
        <v>0</v>
      </c>
      <c s="32">
        <f>ROUND(ROUND(L92,2)*ROUND(G92,3),2)</f>
      </c>
      <c s="36" t="s">
        <v>53</v>
      </c>
      <c>
        <f>(M92*21)/100</f>
      </c>
      <c t="s">
        <v>26</v>
      </c>
    </row>
    <row r="93" spans="1:5" ht="12.75">
      <c r="A93" s="35" t="s">
        <v>54</v>
      </c>
      <c r="E93" s="39" t="s">
        <v>5</v>
      </c>
    </row>
    <row r="94" spans="1:5" ht="12.75">
      <c r="A94" s="35" t="s">
        <v>55</v>
      </c>
      <c r="E94" s="40" t="s">
        <v>2316</v>
      </c>
    </row>
    <row r="95" spans="1:5" ht="89.25">
      <c r="A95" t="s">
        <v>57</v>
      </c>
      <c r="E95" s="39" t="s">
        <v>392</v>
      </c>
    </row>
    <row r="96" spans="1:16" ht="12.75">
      <c r="A96" t="s">
        <v>48</v>
      </c>
      <c s="34" t="s">
        <v>131</v>
      </c>
      <c s="34" t="s">
        <v>2317</v>
      </c>
      <c s="35" t="s">
        <v>5</v>
      </c>
      <c s="6" t="s">
        <v>2318</v>
      </c>
      <c s="36" t="s">
        <v>390</v>
      </c>
      <c s="37">
        <v>34.134</v>
      </c>
      <c s="36">
        <v>0</v>
      </c>
      <c s="36">
        <f>ROUND(G96*H96,6)</f>
      </c>
      <c r="L96" s="38">
        <v>0</v>
      </c>
      <c s="32">
        <f>ROUND(ROUND(L96,2)*ROUND(G96,3),2)</f>
      </c>
      <c s="36" t="s">
        <v>53</v>
      </c>
      <c>
        <f>(M96*21)/100</f>
      </c>
      <c t="s">
        <v>26</v>
      </c>
    </row>
    <row r="97" spans="1:5" ht="12.75">
      <c r="A97" s="35" t="s">
        <v>54</v>
      </c>
      <c r="E97" s="39" t="s">
        <v>5</v>
      </c>
    </row>
    <row r="98" spans="1:5" ht="12.75">
      <c r="A98" s="35" t="s">
        <v>55</v>
      </c>
      <c r="E98" s="40" t="s">
        <v>2319</v>
      </c>
    </row>
    <row r="99" spans="1:5" ht="89.25">
      <c r="A99" t="s">
        <v>57</v>
      </c>
      <c r="E99" s="39" t="s">
        <v>392</v>
      </c>
    </row>
    <row r="100" spans="1:16" ht="25.5">
      <c r="A100" t="s">
        <v>48</v>
      </c>
      <c s="34" t="s">
        <v>135</v>
      </c>
      <c s="34" t="s">
        <v>2320</v>
      </c>
      <c s="35" t="s">
        <v>5</v>
      </c>
      <c s="6" t="s">
        <v>2321</v>
      </c>
      <c s="36" t="s">
        <v>101</v>
      </c>
      <c s="37">
        <v>2536</v>
      </c>
      <c s="36">
        <v>0</v>
      </c>
      <c s="36">
        <f>ROUND(G100*H100,6)</f>
      </c>
      <c r="L100" s="38">
        <v>0</v>
      </c>
      <c s="32">
        <f>ROUND(ROUND(L100,2)*ROUND(G100,3),2)</f>
      </c>
      <c s="36" t="s">
        <v>53</v>
      </c>
      <c>
        <f>(M100*21)/100</f>
      </c>
      <c t="s">
        <v>26</v>
      </c>
    </row>
    <row r="101" spans="1:5" ht="12.75">
      <c r="A101" s="35" t="s">
        <v>54</v>
      </c>
      <c r="E101" s="39" t="s">
        <v>5</v>
      </c>
    </row>
    <row r="102" spans="1:5" ht="12.75">
      <c r="A102" s="35" t="s">
        <v>55</v>
      </c>
      <c r="E102" s="40" t="s">
        <v>2322</v>
      </c>
    </row>
    <row r="103" spans="1:5" ht="63.75">
      <c r="A103" t="s">
        <v>57</v>
      </c>
      <c r="E103" s="39" t="s">
        <v>399</v>
      </c>
    </row>
    <row r="104" spans="1:16" ht="12.75">
      <c r="A104" t="s">
        <v>48</v>
      </c>
      <c s="34" t="s">
        <v>139</v>
      </c>
      <c s="34" t="s">
        <v>422</v>
      </c>
      <c s="35" t="s">
        <v>5</v>
      </c>
      <c s="6" t="s">
        <v>423</v>
      </c>
      <c s="36" t="s">
        <v>101</v>
      </c>
      <c s="37">
        <v>28094</v>
      </c>
      <c s="36">
        <v>0</v>
      </c>
      <c s="36">
        <f>ROUND(G104*H104,6)</f>
      </c>
      <c r="L104" s="38">
        <v>0</v>
      </c>
      <c s="32">
        <f>ROUND(ROUND(L104,2)*ROUND(G104,3),2)</f>
      </c>
      <c s="36" t="s">
        <v>53</v>
      </c>
      <c>
        <f>(M104*21)/100</f>
      </c>
      <c t="s">
        <v>26</v>
      </c>
    </row>
    <row r="105" spans="1:5" ht="12.75">
      <c r="A105" s="35" t="s">
        <v>54</v>
      </c>
      <c r="E105" s="39" t="s">
        <v>5</v>
      </c>
    </row>
    <row r="106" spans="1:5" ht="12.75">
      <c r="A106" s="35" t="s">
        <v>55</v>
      </c>
      <c r="E106" s="40" t="s">
        <v>2323</v>
      </c>
    </row>
    <row r="107" spans="1:5" ht="153">
      <c r="A107" t="s">
        <v>57</v>
      </c>
      <c r="E107" s="39" t="s">
        <v>425</v>
      </c>
    </row>
    <row r="108" spans="1:16" ht="12.75">
      <c r="A108" t="s">
        <v>48</v>
      </c>
      <c s="34" t="s">
        <v>143</v>
      </c>
      <c s="34" t="s">
        <v>426</v>
      </c>
      <c s="35" t="s">
        <v>5</v>
      </c>
      <c s="6" t="s">
        <v>427</v>
      </c>
      <c s="36" t="s">
        <v>101</v>
      </c>
      <c s="37">
        <v>28094</v>
      </c>
      <c s="36">
        <v>0</v>
      </c>
      <c s="36">
        <f>ROUND(G108*H108,6)</f>
      </c>
      <c r="L108" s="38">
        <v>0</v>
      </c>
      <c s="32">
        <f>ROUND(ROUND(L108,2)*ROUND(G108,3),2)</f>
      </c>
      <c s="36" t="s">
        <v>53</v>
      </c>
      <c>
        <f>(M108*21)/100</f>
      </c>
      <c t="s">
        <v>26</v>
      </c>
    </row>
    <row r="109" spans="1:5" ht="12.75">
      <c r="A109" s="35" t="s">
        <v>54</v>
      </c>
      <c r="E109" s="39" t="s">
        <v>5</v>
      </c>
    </row>
    <row r="110" spans="1:5" ht="12.75">
      <c r="A110" s="35" t="s">
        <v>55</v>
      </c>
      <c r="E110" s="40" t="s">
        <v>2323</v>
      </c>
    </row>
    <row r="111" spans="1:5" ht="114.75">
      <c r="A111" t="s">
        <v>57</v>
      </c>
      <c r="E111" s="39" t="s">
        <v>428</v>
      </c>
    </row>
    <row r="112" spans="1:16" ht="12.75">
      <c r="A112" t="s">
        <v>48</v>
      </c>
      <c s="34" t="s">
        <v>147</v>
      </c>
      <c s="34" t="s">
        <v>429</v>
      </c>
      <c s="35" t="s">
        <v>5</v>
      </c>
      <c s="6" t="s">
        <v>430</v>
      </c>
      <c s="36" t="s">
        <v>431</v>
      </c>
      <c s="37">
        <v>16</v>
      </c>
      <c s="36">
        <v>0</v>
      </c>
      <c s="36">
        <f>ROUND(G112*H112,6)</f>
      </c>
      <c r="L112" s="38">
        <v>0</v>
      </c>
      <c s="32">
        <f>ROUND(ROUND(L112,2)*ROUND(G112,3),2)</f>
      </c>
      <c s="36" t="s">
        <v>53</v>
      </c>
      <c>
        <f>(M112*21)/100</f>
      </c>
      <c t="s">
        <v>26</v>
      </c>
    </row>
    <row r="113" spans="1:5" ht="12.75">
      <c r="A113" s="35" t="s">
        <v>54</v>
      </c>
      <c r="E113" s="39" t="s">
        <v>5</v>
      </c>
    </row>
    <row r="114" spans="1:5" ht="12.75">
      <c r="A114" s="35" t="s">
        <v>55</v>
      </c>
      <c r="E114" s="40" t="s">
        <v>1257</v>
      </c>
    </row>
    <row r="115" spans="1:5" ht="127.5">
      <c r="A115" t="s">
        <v>57</v>
      </c>
      <c r="E115" s="39" t="s">
        <v>432</v>
      </c>
    </row>
    <row r="116" spans="1:16" ht="12.75">
      <c r="A116" t="s">
        <v>48</v>
      </c>
      <c s="34" t="s">
        <v>151</v>
      </c>
      <c s="34" t="s">
        <v>433</v>
      </c>
      <c s="35" t="s">
        <v>5</v>
      </c>
      <c s="6" t="s">
        <v>434</v>
      </c>
      <c s="36" t="s">
        <v>101</v>
      </c>
      <c s="37">
        <v>28094</v>
      </c>
      <c s="36">
        <v>0</v>
      </c>
      <c s="36">
        <f>ROUND(G116*H116,6)</f>
      </c>
      <c r="L116" s="38">
        <v>0</v>
      </c>
      <c s="32">
        <f>ROUND(ROUND(L116,2)*ROUND(G116,3),2)</f>
      </c>
      <c s="36" t="s">
        <v>53</v>
      </c>
      <c>
        <f>(M116*21)/100</f>
      </c>
      <c t="s">
        <v>26</v>
      </c>
    </row>
    <row r="117" spans="1:5" ht="12.75">
      <c r="A117" s="35" t="s">
        <v>54</v>
      </c>
      <c r="E117" s="39" t="s">
        <v>5</v>
      </c>
    </row>
    <row r="118" spans="1:5" ht="12.75">
      <c r="A118" s="35" t="s">
        <v>55</v>
      </c>
      <c r="E118" s="40" t="s">
        <v>2323</v>
      </c>
    </row>
    <row r="119" spans="1:5" ht="127.5">
      <c r="A119" t="s">
        <v>57</v>
      </c>
      <c r="E119" s="39" t="s">
        <v>435</v>
      </c>
    </row>
    <row r="120" spans="1:16" ht="12.75">
      <c r="A120" t="s">
        <v>48</v>
      </c>
      <c s="34" t="s">
        <v>155</v>
      </c>
      <c s="34" t="s">
        <v>1115</v>
      </c>
      <c s="35" t="s">
        <v>5</v>
      </c>
      <c s="6" t="s">
        <v>2324</v>
      </c>
      <c s="36" t="s">
        <v>52</v>
      </c>
      <c s="37">
        <v>114</v>
      </c>
      <c s="36">
        <v>0</v>
      </c>
      <c s="36">
        <f>ROUND(G120*H120,6)</f>
      </c>
      <c r="L120" s="38">
        <v>0</v>
      </c>
      <c s="32">
        <f>ROUND(ROUND(L120,2)*ROUND(G120,3),2)</f>
      </c>
      <c s="36" t="s">
        <v>53</v>
      </c>
      <c>
        <f>(M120*21)/100</f>
      </c>
      <c t="s">
        <v>26</v>
      </c>
    </row>
    <row r="121" spans="1:5" ht="12.75">
      <c r="A121" s="35" t="s">
        <v>54</v>
      </c>
      <c r="E121" s="39" t="s">
        <v>5</v>
      </c>
    </row>
    <row r="122" spans="1:5" ht="12.75">
      <c r="A122" s="35" t="s">
        <v>55</v>
      </c>
      <c r="E122" s="40" t="s">
        <v>2325</v>
      </c>
    </row>
    <row r="123" spans="1:5" ht="178.5">
      <c r="A123" t="s">
        <v>57</v>
      </c>
      <c r="E123" s="39" t="s">
        <v>2326</v>
      </c>
    </row>
    <row r="124" spans="1:16" ht="12.75">
      <c r="A124" t="s">
        <v>48</v>
      </c>
      <c s="34" t="s">
        <v>159</v>
      </c>
      <c s="34" t="s">
        <v>1117</v>
      </c>
      <c s="35" t="s">
        <v>5</v>
      </c>
      <c s="6" t="s">
        <v>2327</v>
      </c>
      <c s="36" t="s">
        <v>52</v>
      </c>
      <c s="37">
        <v>114</v>
      </c>
      <c s="36">
        <v>0</v>
      </c>
      <c s="36">
        <f>ROUND(G124*H124,6)</f>
      </c>
      <c r="L124" s="38">
        <v>0</v>
      </c>
      <c s="32">
        <f>ROUND(ROUND(L124,2)*ROUND(G124,3),2)</f>
      </c>
      <c s="36" t="s">
        <v>53</v>
      </c>
      <c>
        <f>(M124*21)/100</f>
      </c>
      <c t="s">
        <v>26</v>
      </c>
    </row>
    <row r="125" spans="1:5" ht="12.75">
      <c r="A125" s="35" t="s">
        <v>54</v>
      </c>
      <c r="E125" s="39" t="s">
        <v>5</v>
      </c>
    </row>
    <row r="126" spans="1:5" ht="12.75">
      <c r="A126" s="35" t="s">
        <v>55</v>
      </c>
      <c r="E126" s="40" t="s">
        <v>2325</v>
      </c>
    </row>
    <row r="127" spans="1:5" ht="127.5">
      <c r="A127" t="s">
        <v>57</v>
      </c>
      <c r="E127" s="39" t="s">
        <v>442</v>
      </c>
    </row>
    <row r="128" spans="1:16" ht="12.75">
      <c r="A128" t="s">
        <v>48</v>
      </c>
      <c s="34" t="s">
        <v>162</v>
      </c>
      <c s="34" t="s">
        <v>436</v>
      </c>
      <c s="35" t="s">
        <v>5</v>
      </c>
      <c s="6" t="s">
        <v>437</v>
      </c>
      <c s="36" t="s">
        <v>52</v>
      </c>
      <c s="37">
        <v>8</v>
      </c>
      <c s="36">
        <v>0</v>
      </c>
      <c s="36">
        <f>ROUND(G128*H128,6)</f>
      </c>
      <c r="L128" s="38">
        <v>0</v>
      </c>
      <c s="32">
        <f>ROUND(ROUND(L128,2)*ROUND(G128,3),2)</f>
      </c>
      <c s="36" t="s">
        <v>53</v>
      </c>
      <c>
        <f>(M128*21)/100</f>
      </c>
      <c t="s">
        <v>26</v>
      </c>
    </row>
    <row r="129" spans="1:5" ht="12.75">
      <c r="A129" s="35" t="s">
        <v>54</v>
      </c>
      <c r="E129" s="39" t="s">
        <v>5</v>
      </c>
    </row>
    <row r="130" spans="1:5" ht="12.75">
      <c r="A130" s="35" t="s">
        <v>55</v>
      </c>
      <c r="E130" s="40" t="s">
        <v>337</v>
      </c>
    </row>
    <row r="131" spans="1:5" ht="127.5">
      <c r="A131" t="s">
        <v>57</v>
      </c>
      <c r="E131" s="39" t="s">
        <v>439</v>
      </c>
    </row>
    <row r="132" spans="1:16" ht="12.75">
      <c r="A132" t="s">
        <v>48</v>
      </c>
      <c s="34" t="s">
        <v>166</v>
      </c>
      <c s="34" t="s">
        <v>440</v>
      </c>
      <c s="35" t="s">
        <v>5</v>
      </c>
      <c s="6" t="s">
        <v>441</v>
      </c>
      <c s="36" t="s">
        <v>52</v>
      </c>
      <c s="37">
        <v>8</v>
      </c>
      <c s="36">
        <v>0</v>
      </c>
      <c s="36">
        <f>ROUND(G132*H132,6)</f>
      </c>
      <c r="L132" s="38">
        <v>0</v>
      </c>
      <c s="32">
        <f>ROUND(ROUND(L132,2)*ROUND(G132,3),2)</f>
      </c>
      <c s="36" t="s">
        <v>53</v>
      </c>
      <c>
        <f>(M132*21)/100</f>
      </c>
      <c t="s">
        <v>26</v>
      </c>
    </row>
    <row r="133" spans="1:5" ht="12.75">
      <c r="A133" s="35" t="s">
        <v>54</v>
      </c>
      <c r="E133" s="39" t="s">
        <v>5</v>
      </c>
    </row>
    <row r="134" spans="1:5" ht="12.75">
      <c r="A134" s="35" t="s">
        <v>55</v>
      </c>
      <c r="E134" s="40" t="s">
        <v>337</v>
      </c>
    </row>
    <row r="135" spans="1:5" ht="127.5">
      <c r="A135" t="s">
        <v>57</v>
      </c>
      <c r="E135" s="39" t="s">
        <v>442</v>
      </c>
    </row>
    <row r="136" spans="1:16" ht="12.75">
      <c r="A136" t="s">
        <v>48</v>
      </c>
      <c s="34" t="s">
        <v>170</v>
      </c>
      <c s="34" t="s">
        <v>504</v>
      </c>
      <c s="35" t="s">
        <v>5</v>
      </c>
      <c s="6" t="s">
        <v>505</v>
      </c>
      <c s="36" t="s">
        <v>52</v>
      </c>
      <c s="37">
        <v>2</v>
      </c>
      <c s="36">
        <v>0</v>
      </c>
      <c s="36">
        <f>ROUND(G136*H136,6)</f>
      </c>
      <c r="L136" s="38">
        <v>0</v>
      </c>
      <c s="32">
        <f>ROUND(ROUND(L136,2)*ROUND(G136,3),2)</f>
      </c>
      <c s="36" t="s">
        <v>53</v>
      </c>
      <c>
        <f>(M136*21)/100</f>
      </c>
      <c t="s">
        <v>26</v>
      </c>
    </row>
    <row r="137" spans="1:5" ht="12.75">
      <c r="A137" s="35" t="s">
        <v>54</v>
      </c>
      <c r="E137" s="39" t="s">
        <v>5</v>
      </c>
    </row>
    <row r="138" spans="1:5" ht="12.75">
      <c r="A138" s="35" t="s">
        <v>55</v>
      </c>
      <c r="E138" s="40" t="s">
        <v>592</v>
      </c>
    </row>
    <row r="139" spans="1:5" ht="63.75">
      <c r="A139" t="s">
        <v>57</v>
      </c>
      <c r="E139" s="39" t="s">
        <v>500</v>
      </c>
    </row>
    <row r="140" spans="1:16" ht="12.75">
      <c r="A140" t="s">
        <v>48</v>
      </c>
      <c s="34" t="s">
        <v>174</v>
      </c>
      <c s="34" t="s">
        <v>2328</v>
      </c>
      <c s="35" t="s">
        <v>5</v>
      </c>
      <c s="6" t="s">
        <v>2329</v>
      </c>
      <c s="36" t="s">
        <v>52</v>
      </c>
      <c s="37">
        <v>4</v>
      </c>
      <c s="36">
        <v>0</v>
      </c>
      <c s="36">
        <f>ROUND(G140*H140,6)</f>
      </c>
      <c r="L140" s="38">
        <v>0</v>
      </c>
      <c s="32">
        <f>ROUND(ROUND(L140,2)*ROUND(G140,3),2)</f>
      </c>
      <c s="36" t="s">
        <v>53</v>
      </c>
      <c>
        <f>(M140*21)/100</f>
      </c>
      <c t="s">
        <v>26</v>
      </c>
    </row>
    <row r="141" spans="1:5" ht="12.75">
      <c r="A141" s="35" t="s">
        <v>54</v>
      </c>
      <c r="E141" s="39" t="s">
        <v>5</v>
      </c>
    </row>
    <row r="142" spans="1:5" ht="12.75">
      <c r="A142" s="35" t="s">
        <v>55</v>
      </c>
      <c r="E142" s="40" t="s">
        <v>592</v>
      </c>
    </row>
    <row r="143" spans="1:5" ht="63.75">
      <c r="A143" t="s">
        <v>57</v>
      </c>
      <c r="E143" s="39" t="s">
        <v>500</v>
      </c>
    </row>
    <row r="144" spans="1:16" ht="12.75">
      <c r="A144" t="s">
        <v>48</v>
      </c>
      <c s="34" t="s">
        <v>177</v>
      </c>
      <c s="34" t="s">
        <v>509</v>
      </c>
      <c s="35" t="s">
        <v>5</v>
      </c>
      <c s="6" t="s">
        <v>510</v>
      </c>
      <c s="36" t="s">
        <v>52</v>
      </c>
      <c s="37">
        <v>22</v>
      </c>
      <c s="36">
        <v>0</v>
      </c>
      <c s="36">
        <f>ROUND(G144*H144,6)</f>
      </c>
      <c r="L144" s="38">
        <v>0</v>
      </c>
      <c s="32">
        <f>ROUND(ROUND(L144,2)*ROUND(G144,3),2)</f>
      </c>
      <c s="36" t="s">
        <v>53</v>
      </c>
      <c>
        <f>(M144*21)/100</f>
      </c>
      <c t="s">
        <v>26</v>
      </c>
    </row>
    <row r="145" spans="1:5" ht="12.75">
      <c r="A145" s="35" t="s">
        <v>54</v>
      </c>
      <c r="E145" s="39" t="s">
        <v>5</v>
      </c>
    </row>
    <row r="146" spans="1:5" ht="12.75">
      <c r="A146" s="35" t="s">
        <v>55</v>
      </c>
      <c r="E146" s="40" t="s">
        <v>2330</v>
      </c>
    </row>
    <row r="147" spans="1:5" ht="165.75">
      <c r="A147" t="s">
        <v>57</v>
      </c>
      <c r="E147" s="39" t="s">
        <v>512</v>
      </c>
    </row>
    <row r="148" spans="1:16" ht="12.75">
      <c r="A148" t="s">
        <v>48</v>
      </c>
      <c s="34" t="s">
        <v>180</v>
      </c>
      <c s="34" t="s">
        <v>513</v>
      </c>
      <c s="35" t="s">
        <v>5</v>
      </c>
      <c s="6" t="s">
        <v>514</v>
      </c>
      <c s="36" t="s">
        <v>52</v>
      </c>
      <c s="37">
        <v>22</v>
      </c>
      <c s="36">
        <v>0</v>
      </c>
      <c s="36">
        <f>ROUND(G148*H148,6)</f>
      </c>
      <c r="L148" s="38">
        <v>0</v>
      </c>
      <c s="32">
        <f>ROUND(ROUND(L148,2)*ROUND(G148,3),2)</f>
      </c>
      <c s="36" t="s">
        <v>53</v>
      </c>
      <c>
        <f>(M148*21)/100</f>
      </c>
      <c t="s">
        <v>26</v>
      </c>
    </row>
    <row r="149" spans="1:5" ht="12.75">
      <c r="A149" s="35" t="s">
        <v>54</v>
      </c>
      <c r="E149" s="39" t="s">
        <v>5</v>
      </c>
    </row>
    <row r="150" spans="1:5" ht="12.75">
      <c r="A150" s="35" t="s">
        <v>55</v>
      </c>
      <c r="E150" s="40" t="s">
        <v>2330</v>
      </c>
    </row>
    <row r="151" spans="1:5" ht="127.5">
      <c r="A151" t="s">
        <v>57</v>
      </c>
      <c r="E151" s="39" t="s">
        <v>442</v>
      </c>
    </row>
    <row r="152" spans="1:16" ht="12.75">
      <c r="A152" t="s">
        <v>48</v>
      </c>
      <c s="34" t="s">
        <v>183</v>
      </c>
      <c s="34" t="s">
        <v>2331</v>
      </c>
      <c s="35" t="s">
        <v>5</v>
      </c>
      <c s="6" t="s">
        <v>2332</v>
      </c>
      <c s="36" t="s">
        <v>52</v>
      </c>
      <c s="37">
        <v>6</v>
      </c>
      <c s="36">
        <v>0</v>
      </c>
      <c s="36">
        <f>ROUND(G152*H152,6)</f>
      </c>
      <c r="L152" s="38">
        <v>0</v>
      </c>
      <c s="32">
        <f>ROUND(ROUND(L152,2)*ROUND(G152,3),2)</f>
      </c>
      <c s="36" t="s">
        <v>53</v>
      </c>
      <c>
        <f>(M152*21)/100</f>
      </c>
      <c t="s">
        <v>26</v>
      </c>
    </row>
    <row r="153" spans="1:5" ht="12.75">
      <c r="A153" s="35" t="s">
        <v>54</v>
      </c>
      <c r="E153" s="39" t="s">
        <v>5</v>
      </c>
    </row>
    <row r="154" spans="1:5" ht="12.75">
      <c r="A154" s="35" t="s">
        <v>55</v>
      </c>
      <c r="E154" s="40" t="s">
        <v>2333</v>
      </c>
    </row>
    <row r="155" spans="1:5" ht="89.25">
      <c r="A155" t="s">
        <v>57</v>
      </c>
      <c r="E155" s="39" t="s">
        <v>2334</v>
      </c>
    </row>
    <row r="156" spans="1:16" ht="12.75">
      <c r="A156" t="s">
        <v>48</v>
      </c>
      <c s="34" t="s">
        <v>187</v>
      </c>
      <c s="34" t="s">
        <v>515</v>
      </c>
      <c s="35" t="s">
        <v>5</v>
      </c>
      <c s="6" t="s">
        <v>516</v>
      </c>
      <c s="36" t="s">
        <v>52</v>
      </c>
      <c s="37">
        <v>50</v>
      </c>
      <c s="36">
        <v>0</v>
      </c>
      <c s="36">
        <f>ROUND(G156*H156,6)</f>
      </c>
      <c r="L156" s="38">
        <v>0</v>
      </c>
      <c s="32">
        <f>ROUND(ROUND(L156,2)*ROUND(G156,3),2)</f>
      </c>
      <c s="36" t="s">
        <v>53</v>
      </c>
      <c>
        <f>(M156*21)/100</f>
      </c>
      <c t="s">
        <v>26</v>
      </c>
    </row>
    <row r="157" spans="1:5" ht="12.75">
      <c r="A157" s="35" t="s">
        <v>54</v>
      </c>
      <c r="E157" s="39" t="s">
        <v>5</v>
      </c>
    </row>
    <row r="158" spans="1:5" ht="12.75">
      <c r="A158" s="35" t="s">
        <v>55</v>
      </c>
      <c r="E158" s="40" t="s">
        <v>2300</v>
      </c>
    </row>
    <row r="159" spans="1:5" ht="89.25">
      <c r="A159" t="s">
        <v>57</v>
      </c>
      <c r="E159" s="39" t="s">
        <v>517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COUNTIFS(L8:L187,"=0",A8:A187,"P")+COUNTIFS(L8:L187,"",A8:A187,"P")+SUM(Q8:Q187)</f>
      </c>
    </row>
    <row r="8" spans="1:13" ht="12.75">
      <c r="A8" t="s">
        <v>43</v>
      </c>
      <c r="C8" s="28" t="s">
        <v>2337</v>
      </c>
      <c r="E8" s="30" t="s">
        <v>2336</v>
      </c>
      <c r="J8" s="29">
        <f>0+J9+J18+J35+J44+J49+J62</f>
      </c>
      <c s="29">
        <f>0+K9+K18+K35+K44+K49+K62</f>
      </c>
      <c s="29">
        <f>0+L9+L18+L35+L44+L49+L62</f>
      </c>
      <c s="29">
        <f>0+M9+M18+M35+M44+M49+M62</f>
      </c>
    </row>
    <row r="9" spans="1:13" ht="12.75">
      <c r="A9" t="s">
        <v>45</v>
      </c>
      <c r="C9" s="31" t="s">
        <v>1685</v>
      </c>
      <c r="E9" s="33" t="s">
        <v>1686</v>
      </c>
      <c r="J9" s="32">
        <f>0</f>
      </c>
      <c s="32">
        <f>0</f>
      </c>
      <c s="32">
        <f>0+L10+L14</f>
      </c>
      <c s="32">
        <f>0+M10+M14</f>
      </c>
    </row>
    <row r="10" spans="1:16" ht="12.75">
      <c r="A10" t="s">
        <v>48</v>
      </c>
      <c s="34" t="s">
        <v>49</v>
      </c>
      <c s="34" t="s">
        <v>2338</v>
      </c>
      <c s="35" t="s">
        <v>5</v>
      </c>
      <c s="6" t="s">
        <v>2339</v>
      </c>
      <c s="36" t="s">
        <v>2340</v>
      </c>
      <c s="37">
        <v>22.6</v>
      </c>
      <c s="36">
        <v>0</v>
      </c>
      <c s="36">
        <f>ROUND(G10*H10,6)</f>
      </c>
      <c r="L10" s="38">
        <v>0</v>
      </c>
      <c s="32">
        <f>ROUND(ROUND(L10,2)*ROUND(G10,3),2)</f>
      </c>
      <c s="36" t="s">
        <v>53</v>
      </c>
      <c>
        <f>(M10*21)/100</f>
      </c>
      <c t="s">
        <v>26</v>
      </c>
    </row>
    <row r="11" spans="1:5" ht="12.75">
      <c r="A11" s="35" t="s">
        <v>54</v>
      </c>
      <c r="E11" s="39" t="s">
        <v>5</v>
      </c>
    </row>
    <row r="12" spans="1:5" ht="12.75">
      <c r="A12" s="35" t="s">
        <v>55</v>
      </c>
      <c r="E12" s="40" t="s">
        <v>2341</v>
      </c>
    </row>
    <row r="13" spans="1:5" ht="12.75">
      <c r="A13" t="s">
        <v>57</v>
      </c>
      <c r="E13" s="39" t="s">
        <v>636</v>
      </c>
    </row>
    <row r="14" spans="1:16" ht="12.75">
      <c r="A14" t="s">
        <v>48</v>
      </c>
      <c s="34" t="s">
        <v>26</v>
      </c>
      <c s="34" t="s">
        <v>2342</v>
      </c>
      <c s="35" t="s">
        <v>5</v>
      </c>
      <c s="6" t="s">
        <v>2303</v>
      </c>
      <c s="36" t="s">
        <v>249</v>
      </c>
      <c s="37">
        <v>80</v>
      </c>
      <c s="36">
        <v>0</v>
      </c>
      <c s="36">
        <f>ROUND(G14*H14,6)</f>
      </c>
      <c r="L14" s="38">
        <v>0</v>
      </c>
      <c s="32">
        <f>ROUND(ROUND(L14,2)*ROUND(G14,3),2)</f>
      </c>
      <c s="36" t="s">
        <v>53</v>
      </c>
      <c>
        <f>(M14*21)/100</f>
      </c>
      <c t="s">
        <v>26</v>
      </c>
    </row>
    <row r="15" spans="1:5" ht="12.75">
      <c r="A15" s="35" t="s">
        <v>54</v>
      </c>
      <c r="E15" s="39" t="s">
        <v>5</v>
      </c>
    </row>
    <row r="16" spans="1:5" ht="12.75">
      <c r="A16" s="35" t="s">
        <v>55</v>
      </c>
      <c r="E16" s="40" t="s">
        <v>2343</v>
      </c>
    </row>
    <row r="17" spans="1:5" ht="12.75">
      <c r="A17" t="s">
        <v>57</v>
      </c>
      <c r="E17" s="39" t="s">
        <v>636</v>
      </c>
    </row>
    <row r="18" spans="1:13" ht="12.75">
      <c r="A18" t="s">
        <v>45</v>
      </c>
      <c r="C18" s="31" t="s">
        <v>305</v>
      </c>
      <c r="E18" s="33" t="s">
        <v>306</v>
      </c>
      <c r="J18" s="32">
        <f>0</f>
      </c>
      <c s="32">
        <f>0</f>
      </c>
      <c s="32">
        <f>0+L19+L23+L27+L31</f>
      </c>
      <c s="32">
        <f>0+M19+M23+M27+M31</f>
      </c>
    </row>
    <row r="19" spans="1:16" ht="38.25">
      <c r="A19" t="s">
        <v>48</v>
      </c>
      <c s="34" t="s">
        <v>25</v>
      </c>
      <c s="34" t="s">
        <v>307</v>
      </c>
      <c s="35" t="s">
        <v>5</v>
      </c>
      <c s="6" t="s">
        <v>308</v>
      </c>
      <c s="36" t="s">
        <v>309</v>
      </c>
      <c s="37">
        <v>6</v>
      </c>
      <c s="36">
        <v>0</v>
      </c>
      <c s="36">
        <f>ROUND(G19*H19,6)</f>
      </c>
      <c r="L19" s="38">
        <v>0</v>
      </c>
      <c s="32">
        <f>ROUND(ROUND(L19,2)*ROUND(G19,3),2)</f>
      </c>
      <c s="36" t="s">
        <v>53</v>
      </c>
      <c>
        <f>(M19*21)/100</f>
      </c>
      <c t="s">
        <v>26</v>
      </c>
    </row>
    <row r="20" spans="1:5" ht="25.5">
      <c r="A20" s="35" t="s">
        <v>54</v>
      </c>
      <c r="E20" s="39" t="s">
        <v>310</v>
      </c>
    </row>
    <row r="21" spans="1:5" ht="12.75">
      <c r="A21" s="35" t="s">
        <v>55</v>
      </c>
      <c r="E21" s="40" t="s">
        <v>2344</v>
      </c>
    </row>
    <row r="22" spans="1:5" ht="153">
      <c r="A22" t="s">
        <v>57</v>
      </c>
      <c r="E22" s="39" t="s">
        <v>316</v>
      </c>
    </row>
    <row r="23" spans="1:16" ht="38.25">
      <c r="A23" t="s">
        <v>48</v>
      </c>
      <c s="34" t="s">
        <v>67</v>
      </c>
      <c s="34" t="s">
        <v>687</v>
      </c>
      <c s="35" t="s">
        <v>5</v>
      </c>
      <c s="6" t="s">
        <v>688</v>
      </c>
      <c s="36" t="s">
        <v>309</v>
      </c>
      <c s="37">
        <v>0.05</v>
      </c>
      <c s="36">
        <v>0</v>
      </c>
      <c s="36">
        <f>ROUND(G23*H23,6)</f>
      </c>
      <c r="L23" s="38">
        <v>0</v>
      </c>
      <c s="32">
        <f>ROUND(ROUND(L23,2)*ROUND(G23,3),2)</f>
      </c>
      <c s="36" t="s">
        <v>53</v>
      </c>
      <c>
        <f>(M23*21)/100</f>
      </c>
      <c t="s">
        <v>26</v>
      </c>
    </row>
    <row r="24" spans="1:5" ht="25.5">
      <c r="A24" s="35" t="s">
        <v>54</v>
      </c>
      <c r="E24" s="39" t="s">
        <v>310</v>
      </c>
    </row>
    <row r="25" spans="1:5" ht="12.75">
      <c r="A25" s="35" t="s">
        <v>55</v>
      </c>
      <c r="E25" s="40" t="s">
        <v>2345</v>
      </c>
    </row>
    <row r="26" spans="1:5" ht="153">
      <c r="A26" t="s">
        <v>57</v>
      </c>
      <c r="E26" s="39" t="s">
        <v>316</v>
      </c>
    </row>
    <row r="27" spans="1:16" ht="38.25">
      <c r="A27" t="s">
        <v>48</v>
      </c>
      <c s="34" t="s">
        <v>71</v>
      </c>
      <c s="34" t="s">
        <v>690</v>
      </c>
      <c s="35" t="s">
        <v>5</v>
      </c>
      <c s="6" t="s">
        <v>691</v>
      </c>
      <c s="36" t="s">
        <v>309</v>
      </c>
      <c s="37">
        <v>0.02</v>
      </c>
      <c s="36">
        <v>0</v>
      </c>
      <c s="36">
        <f>ROUND(G27*H27,6)</f>
      </c>
      <c r="L27" s="38">
        <v>0</v>
      </c>
      <c s="32">
        <f>ROUND(ROUND(L27,2)*ROUND(G27,3),2)</f>
      </c>
      <c s="36" t="s">
        <v>53</v>
      </c>
      <c>
        <f>(M27*21)/100</f>
      </c>
      <c t="s">
        <v>26</v>
      </c>
    </row>
    <row r="28" spans="1:5" ht="25.5">
      <c r="A28" s="35" t="s">
        <v>54</v>
      </c>
      <c r="E28" s="39" t="s">
        <v>310</v>
      </c>
    </row>
    <row r="29" spans="1:5" ht="12.75">
      <c r="A29" s="35" t="s">
        <v>55</v>
      </c>
      <c r="E29" s="40" t="s">
        <v>2346</v>
      </c>
    </row>
    <row r="30" spans="1:5" ht="153">
      <c r="A30" t="s">
        <v>57</v>
      </c>
      <c r="E30" s="39" t="s">
        <v>316</v>
      </c>
    </row>
    <row r="31" spans="1:16" ht="25.5">
      <c r="A31" t="s">
        <v>48</v>
      </c>
      <c s="34" t="s">
        <v>75</v>
      </c>
      <c s="34" t="s">
        <v>313</v>
      </c>
      <c s="35" t="s">
        <v>5</v>
      </c>
      <c s="6" t="s">
        <v>314</v>
      </c>
      <c s="36" t="s">
        <v>309</v>
      </c>
      <c s="37">
        <v>0.03</v>
      </c>
      <c s="36">
        <v>0</v>
      </c>
      <c s="36">
        <f>ROUND(G31*H31,6)</f>
      </c>
      <c r="L31" s="38">
        <v>0</v>
      </c>
      <c s="32">
        <f>ROUND(ROUND(L31,2)*ROUND(G31,3),2)</f>
      </c>
      <c s="36" t="s">
        <v>53</v>
      </c>
      <c>
        <f>(M31*21)/100</f>
      </c>
      <c t="s">
        <v>26</v>
      </c>
    </row>
    <row r="32" spans="1:5" ht="25.5">
      <c r="A32" s="35" t="s">
        <v>54</v>
      </c>
      <c r="E32" s="39" t="s">
        <v>310</v>
      </c>
    </row>
    <row r="33" spans="1:5" ht="12.75">
      <c r="A33" s="35" t="s">
        <v>55</v>
      </c>
      <c r="E33" s="40" t="s">
        <v>2347</v>
      </c>
    </row>
    <row r="34" spans="1:5" ht="153">
      <c r="A34" t="s">
        <v>57</v>
      </c>
      <c r="E34" s="39" t="s">
        <v>316</v>
      </c>
    </row>
    <row r="35" spans="1:13" ht="12.75">
      <c r="A35" t="s">
        <v>45</v>
      </c>
      <c r="C35" s="31" t="s">
        <v>103</v>
      </c>
      <c r="E35" s="33" t="s">
        <v>969</v>
      </c>
      <c r="J35" s="32">
        <f>0</f>
      </c>
      <c s="32">
        <f>0</f>
      </c>
      <c s="32">
        <f>0+L36+L40</f>
      </c>
      <c s="32">
        <f>0+M36+M40</f>
      </c>
    </row>
    <row r="36" spans="1:16" ht="12.75">
      <c r="A36" t="s">
        <v>48</v>
      </c>
      <c s="34" t="s">
        <v>46</v>
      </c>
      <c s="34" t="s">
        <v>1217</v>
      </c>
      <c s="35" t="s">
        <v>5</v>
      </c>
      <c s="6" t="s">
        <v>1218</v>
      </c>
      <c s="36" t="s">
        <v>65</v>
      </c>
      <c s="37">
        <v>40</v>
      </c>
      <c s="36">
        <v>0</v>
      </c>
      <c s="36">
        <f>ROUND(G36*H36,6)</f>
      </c>
      <c r="L36" s="38">
        <v>0</v>
      </c>
      <c s="32">
        <f>ROUND(ROUND(L36,2)*ROUND(G36,3),2)</f>
      </c>
      <c s="36" t="s">
        <v>53</v>
      </c>
      <c>
        <f>(M36*21)/100</f>
      </c>
      <c t="s">
        <v>26</v>
      </c>
    </row>
    <row r="37" spans="1:5" ht="12.75">
      <c r="A37" s="35" t="s">
        <v>54</v>
      </c>
      <c r="E37" s="39" t="s">
        <v>5</v>
      </c>
    </row>
    <row r="38" spans="1:5" ht="12.75">
      <c r="A38" s="35" t="s">
        <v>55</v>
      </c>
      <c r="E38" s="40" t="s">
        <v>2348</v>
      </c>
    </row>
    <row r="39" spans="1:5" ht="318.75">
      <c r="A39" t="s">
        <v>57</v>
      </c>
      <c r="E39" s="39" t="s">
        <v>327</v>
      </c>
    </row>
    <row r="40" spans="1:16" ht="12.75">
      <c r="A40" t="s">
        <v>48</v>
      </c>
      <c s="34" t="s">
        <v>82</v>
      </c>
      <c s="34" t="s">
        <v>1220</v>
      </c>
      <c s="35" t="s">
        <v>5</v>
      </c>
      <c s="6" t="s">
        <v>1221</v>
      </c>
      <c s="36" t="s">
        <v>65</v>
      </c>
      <c s="37">
        <v>70</v>
      </c>
      <c s="36">
        <v>0</v>
      </c>
      <c s="36">
        <f>ROUND(G40*H40,6)</f>
      </c>
      <c r="L40" s="38">
        <v>0</v>
      </c>
      <c s="32">
        <f>ROUND(ROUND(L40,2)*ROUND(G40,3),2)</f>
      </c>
      <c s="36" t="s">
        <v>53</v>
      </c>
      <c>
        <f>(M40*21)/100</f>
      </c>
      <c t="s">
        <v>26</v>
      </c>
    </row>
    <row r="41" spans="1:5" ht="12.75">
      <c r="A41" s="35" t="s">
        <v>54</v>
      </c>
      <c r="E41" s="39" t="s">
        <v>5</v>
      </c>
    </row>
    <row r="42" spans="1:5" ht="12.75">
      <c r="A42" s="35" t="s">
        <v>55</v>
      </c>
      <c r="E42" s="40" t="s">
        <v>2349</v>
      </c>
    </row>
    <row r="43" spans="1:5" ht="318.75">
      <c r="A43" t="s">
        <v>57</v>
      </c>
      <c r="E43" s="39" t="s">
        <v>327</v>
      </c>
    </row>
    <row r="44" spans="1:13" ht="12.75">
      <c r="A44" t="s">
        <v>45</v>
      </c>
      <c r="C44" s="31" t="s">
        <v>115</v>
      </c>
      <c r="E44" s="33" t="s">
        <v>1089</v>
      </c>
      <c r="J44" s="32">
        <f>0</f>
      </c>
      <c s="32">
        <f>0</f>
      </c>
      <c s="32">
        <f>0+L45</f>
      </c>
      <c s="32">
        <f>0+M45</f>
      </c>
    </row>
    <row r="45" spans="1:16" ht="12.75">
      <c r="A45" t="s">
        <v>48</v>
      </c>
      <c s="34" t="s">
        <v>86</v>
      </c>
      <c s="34" t="s">
        <v>68</v>
      </c>
      <c s="35" t="s">
        <v>5</v>
      </c>
      <c s="6" t="s">
        <v>69</v>
      </c>
      <c s="36" t="s">
        <v>65</v>
      </c>
      <c s="37">
        <v>110</v>
      </c>
      <c s="36">
        <v>0</v>
      </c>
      <c s="36">
        <f>ROUND(G45*H45,6)</f>
      </c>
      <c r="L45" s="38">
        <v>0</v>
      </c>
      <c s="32">
        <f>ROUND(ROUND(L45,2)*ROUND(G45,3),2)</f>
      </c>
      <c s="36" t="s">
        <v>53</v>
      </c>
      <c>
        <f>(M45*21)/100</f>
      </c>
      <c t="s">
        <v>26</v>
      </c>
    </row>
    <row r="46" spans="1:5" ht="12.75">
      <c r="A46" s="35" t="s">
        <v>54</v>
      </c>
      <c r="E46" s="39" t="s">
        <v>5</v>
      </c>
    </row>
    <row r="47" spans="1:5" ht="12.75">
      <c r="A47" s="35" t="s">
        <v>55</v>
      </c>
      <c r="E47" s="40" t="s">
        <v>2350</v>
      </c>
    </row>
    <row r="48" spans="1:5" ht="229.5">
      <c r="A48" t="s">
        <v>57</v>
      </c>
      <c r="E48" s="39" t="s">
        <v>1223</v>
      </c>
    </row>
    <row r="49" spans="1:13" ht="12.75">
      <c r="A49" t="s">
        <v>45</v>
      </c>
      <c r="C49" s="31" t="s">
        <v>119</v>
      </c>
      <c r="E49" s="33" t="s">
        <v>2351</v>
      </c>
      <c r="J49" s="32">
        <f>0</f>
      </c>
      <c s="32">
        <f>0</f>
      </c>
      <c s="32">
        <f>0+L50+L54+L58</f>
      </c>
      <c s="32">
        <f>0+M50+M54+M58</f>
      </c>
    </row>
    <row r="50" spans="1:16" ht="12.75">
      <c r="A50" t="s">
        <v>48</v>
      </c>
      <c s="34" t="s">
        <v>90</v>
      </c>
      <c s="34" t="s">
        <v>72</v>
      </c>
      <c s="35" t="s">
        <v>5</v>
      </c>
      <c s="6" t="s">
        <v>73</v>
      </c>
      <c s="36" t="s">
        <v>61</v>
      </c>
      <c s="37">
        <v>110</v>
      </c>
      <c s="36">
        <v>0</v>
      </c>
      <c s="36">
        <f>ROUND(G50*H50,6)</f>
      </c>
      <c r="L50" s="38">
        <v>0</v>
      </c>
      <c s="32">
        <f>ROUND(ROUND(L50,2)*ROUND(G50,3),2)</f>
      </c>
      <c s="36" t="s">
        <v>53</v>
      </c>
      <c>
        <f>(M50*21)/100</f>
      </c>
      <c t="s">
        <v>26</v>
      </c>
    </row>
    <row r="51" spans="1:5" ht="12.75">
      <c r="A51" s="35" t="s">
        <v>54</v>
      </c>
      <c r="E51" s="39" t="s">
        <v>5</v>
      </c>
    </row>
    <row r="52" spans="1:5" ht="12.75">
      <c r="A52" s="35" t="s">
        <v>55</v>
      </c>
      <c r="E52" s="40" t="s">
        <v>2350</v>
      </c>
    </row>
    <row r="53" spans="1:5" ht="12.75">
      <c r="A53" t="s">
        <v>57</v>
      </c>
      <c r="E53" s="39" t="s">
        <v>74</v>
      </c>
    </row>
    <row r="54" spans="1:16" ht="12.75">
      <c r="A54" t="s">
        <v>48</v>
      </c>
      <c s="34" t="s">
        <v>94</v>
      </c>
      <c s="34" t="s">
        <v>349</v>
      </c>
      <c s="35" t="s">
        <v>5</v>
      </c>
      <c s="6" t="s">
        <v>350</v>
      </c>
      <c s="36" t="s">
        <v>61</v>
      </c>
      <c s="37">
        <v>110</v>
      </c>
      <c s="36">
        <v>0</v>
      </c>
      <c s="36">
        <f>ROUND(G54*H54,6)</f>
      </c>
      <c r="L54" s="38">
        <v>0</v>
      </c>
      <c s="32">
        <f>ROUND(ROUND(L54,2)*ROUND(G54,3),2)</f>
      </c>
      <c s="36" t="s">
        <v>53</v>
      </c>
      <c>
        <f>(M54*21)/100</f>
      </c>
      <c t="s">
        <v>26</v>
      </c>
    </row>
    <row r="55" spans="1:5" ht="12.75">
      <c r="A55" s="35" t="s">
        <v>54</v>
      </c>
      <c r="E55" s="39" t="s">
        <v>5</v>
      </c>
    </row>
    <row r="56" spans="1:5" ht="12.75">
      <c r="A56" s="35" t="s">
        <v>55</v>
      </c>
      <c r="E56" s="40" t="s">
        <v>2350</v>
      </c>
    </row>
    <row r="57" spans="1:5" ht="38.25">
      <c r="A57" t="s">
        <v>57</v>
      </c>
      <c r="E57" s="39" t="s">
        <v>2352</v>
      </c>
    </row>
    <row r="58" spans="1:16" ht="12.75">
      <c r="A58" t="s">
        <v>48</v>
      </c>
      <c s="34" t="s">
        <v>98</v>
      </c>
      <c s="34" t="s">
        <v>76</v>
      </c>
      <c s="35" t="s">
        <v>5</v>
      </c>
      <c s="6" t="s">
        <v>77</v>
      </c>
      <c s="36" t="s">
        <v>61</v>
      </c>
      <c s="37">
        <v>110</v>
      </c>
      <c s="36">
        <v>0</v>
      </c>
      <c s="36">
        <f>ROUND(G58*H58,6)</f>
      </c>
      <c r="L58" s="38">
        <v>0</v>
      </c>
      <c s="32">
        <f>ROUND(ROUND(L58,2)*ROUND(G58,3),2)</f>
      </c>
      <c s="36" t="s">
        <v>53</v>
      </c>
      <c>
        <f>(M58*21)/100</f>
      </c>
      <c t="s">
        <v>26</v>
      </c>
    </row>
    <row r="59" spans="1:5" ht="12.75">
      <c r="A59" s="35" t="s">
        <v>54</v>
      </c>
      <c r="E59" s="39" t="s">
        <v>5</v>
      </c>
    </row>
    <row r="60" spans="1:5" ht="12.75">
      <c r="A60" s="35" t="s">
        <v>55</v>
      </c>
      <c r="E60" s="40" t="s">
        <v>2350</v>
      </c>
    </row>
    <row r="61" spans="1:5" ht="25.5">
      <c r="A61" t="s">
        <v>57</v>
      </c>
      <c r="E61" s="39" t="s">
        <v>78</v>
      </c>
    </row>
    <row r="62" spans="1:13" ht="12.75">
      <c r="A62" t="s">
        <v>45</v>
      </c>
      <c r="C62" s="31" t="s">
        <v>546</v>
      </c>
      <c r="E62" s="33" t="s">
        <v>901</v>
      </c>
      <c r="J62" s="32">
        <f>0</f>
      </c>
      <c s="32">
        <f>0</f>
      </c>
      <c s="32">
        <f>0+L63+L67+L71+L75+L79+L83+L87+L91+L95+L99+L103+L107+L111+L115+L119+L123+L127+L131+L135+L139+L143+L147+L151+L155+L159+L163+L167+L171+L175+L179+L183+L187</f>
      </c>
      <c s="32">
        <f>0+M63+M67+M71+M75+M79+M83+M87+M91+M95+M99+M103+M107+M111+M115+M119+M123+M127+M131+M135+M139+M143+M147+M151+M155+M159+M163+M167+M171+M175+M179+M183+M187</f>
      </c>
    </row>
    <row r="63" spans="1:16" ht="12.75">
      <c r="A63" t="s">
        <v>48</v>
      </c>
      <c s="34" t="s">
        <v>103</v>
      </c>
      <c s="34" t="s">
        <v>2353</v>
      </c>
      <c s="35" t="s">
        <v>5</v>
      </c>
      <c s="6" t="s">
        <v>2354</v>
      </c>
      <c s="36" t="s">
        <v>52</v>
      </c>
      <c s="37">
        <v>20</v>
      </c>
      <c s="36">
        <v>0</v>
      </c>
      <c s="36">
        <f>ROUND(G63*H63,6)</f>
      </c>
      <c r="L63" s="38">
        <v>0</v>
      </c>
      <c s="32">
        <f>ROUND(ROUND(L63,2)*ROUND(G63,3),2)</f>
      </c>
      <c s="36" t="s">
        <v>53</v>
      </c>
      <c>
        <f>(M63*21)/100</f>
      </c>
      <c t="s">
        <v>26</v>
      </c>
    </row>
    <row r="64" spans="1:5" ht="12.75">
      <c r="A64" s="35" t="s">
        <v>54</v>
      </c>
      <c r="E64" s="39" t="s">
        <v>5</v>
      </c>
    </row>
    <row r="65" spans="1:5" ht="12.75">
      <c r="A65" s="35" t="s">
        <v>55</v>
      </c>
      <c r="E65" s="40" t="s">
        <v>2355</v>
      </c>
    </row>
    <row r="66" spans="1:5" ht="102">
      <c r="A66" t="s">
        <v>57</v>
      </c>
      <c r="E66" s="39" t="s">
        <v>2356</v>
      </c>
    </row>
    <row r="67" spans="1:16" ht="12.75">
      <c r="A67" t="s">
        <v>48</v>
      </c>
      <c s="34" t="s">
        <v>106</v>
      </c>
      <c s="34" t="s">
        <v>2357</v>
      </c>
      <c s="35" t="s">
        <v>5</v>
      </c>
      <c s="6" t="s">
        <v>2358</v>
      </c>
      <c s="36" t="s">
        <v>408</v>
      </c>
      <c s="37">
        <v>1627.2</v>
      </c>
      <c s="36">
        <v>0</v>
      </c>
      <c s="36">
        <f>ROUND(G67*H67,6)</f>
      </c>
      <c r="L67" s="38">
        <v>0</v>
      </c>
      <c s="32">
        <f>ROUND(ROUND(L67,2)*ROUND(G67,3),2)</f>
      </c>
      <c s="36" t="s">
        <v>53</v>
      </c>
      <c>
        <f>(M67*21)/100</f>
      </c>
      <c t="s">
        <v>26</v>
      </c>
    </row>
    <row r="68" spans="1:5" ht="12.75">
      <c r="A68" s="35" t="s">
        <v>54</v>
      </c>
      <c r="E68" s="39" t="s">
        <v>5</v>
      </c>
    </row>
    <row r="69" spans="1:5" ht="12.75">
      <c r="A69" s="35" t="s">
        <v>55</v>
      </c>
      <c r="E69" s="40" t="s">
        <v>2359</v>
      </c>
    </row>
    <row r="70" spans="1:5" ht="12.75">
      <c r="A70" t="s">
        <v>57</v>
      </c>
      <c r="E70" s="39" t="s">
        <v>636</v>
      </c>
    </row>
    <row r="71" spans="1:16" ht="12.75">
      <c r="A71" t="s">
        <v>48</v>
      </c>
      <c s="34" t="s">
        <v>109</v>
      </c>
      <c s="34" t="s">
        <v>2360</v>
      </c>
      <c s="35" t="s">
        <v>5</v>
      </c>
      <c s="6" t="s">
        <v>2361</v>
      </c>
      <c s="36" t="s">
        <v>101</v>
      </c>
      <c s="37">
        <v>9000</v>
      </c>
      <c s="36">
        <v>0</v>
      </c>
      <c s="36">
        <f>ROUND(G71*H71,6)</f>
      </c>
      <c r="L71" s="38">
        <v>0</v>
      </c>
      <c s="32">
        <f>ROUND(ROUND(L71,2)*ROUND(G71,3),2)</f>
      </c>
      <c s="36" t="s">
        <v>53</v>
      </c>
      <c>
        <f>(M71*21)/100</f>
      </c>
      <c t="s">
        <v>26</v>
      </c>
    </row>
    <row r="72" spans="1:5" ht="12.75">
      <c r="A72" s="35" t="s">
        <v>54</v>
      </c>
      <c r="E72" s="39" t="s">
        <v>5</v>
      </c>
    </row>
    <row r="73" spans="1:5" ht="12.75">
      <c r="A73" s="35" t="s">
        <v>55</v>
      </c>
      <c r="E73" s="40" t="s">
        <v>2362</v>
      </c>
    </row>
    <row r="74" spans="1:5" ht="12.75">
      <c r="A74" t="s">
        <v>57</v>
      </c>
      <c r="E74" s="39" t="s">
        <v>636</v>
      </c>
    </row>
    <row r="75" spans="1:16" ht="12.75">
      <c r="A75" t="s">
        <v>48</v>
      </c>
      <c s="34" t="s">
        <v>112</v>
      </c>
      <c s="34" t="s">
        <v>411</v>
      </c>
      <c s="35" t="s">
        <v>5</v>
      </c>
      <c s="6" t="s">
        <v>412</v>
      </c>
      <c s="36" t="s">
        <v>101</v>
      </c>
      <c s="37">
        <v>13600</v>
      </c>
      <c s="36">
        <v>0</v>
      </c>
      <c s="36">
        <f>ROUND(G75*H75,6)</f>
      </c>
      <c r="L75" s="38">
        <v>0</v>
      </c>
      <c s="32">
        <f>ROUND(ROUND(L75,2)*ROUND(G75,3),2)</f>
      </c>
      <c s="36" t="s">
        <v>53</v>
      </c>
      <c>
        <f>(M75*21)/100</f>
      </c>
      <c t="s">
        <v>26</v>
      </c>
    </row>
    <row r="76" spans="1:5" ht="12.75">
      <c r="A76" s="35" t="s">
        <v>54</v>
      </c>
      <c r="E76" s="39" t="s">
        <v>5</v>
      </c>
    </row>
    <row r="77" spans="1:5" ht="12.75">
      <c r="A77" s="35" t="s">
        <v>55</v>
      </c>
      <c r="E77" s="40" t="s">
        <v>2363</v>
      </c>
    </row>
    <row r="78" spans="1:5" ht="12.75">
      <c r="A78" t="s">
        <v>57</v>
      </c>
      <c r="E78" s="39" t="s">
        <v>636</v>
      </c>
    </row>
    <row r="79" spans="1:16" ht="12.75">
      <c r="A79" t="s">
        <v>48</v>
      </c>
      <c s="34" t="s">
        <v>115</v>
      </c>
      <c s="34" t="s">
        <v>2364</v>
      </c>
      <c s="35" t="s">
        <v>5</v>
      </c>
      <c s="6" t="s">
        <v>2365</v>
      </c>
      <c s="36" t="s">
        <v>52</v>
      </c>
      <c s="37">
        <v>6</v>
      </c>
      <c s="36">
        <v>0</v>
      </c>
      <c s="36">
        <f>ROUND(G79*H79,6)</f>
      </c>
      <c r="L79" s="38">
        <v>0</v>
      </c>
      <c s="32">
        <f>ROUND(ROUND(L79,2)*ROUND(G79,3),2)</f>
      </c>
      <c s="36" t="s">
        <v>53</v>
      </c>
      <c>
        <f>(M79*21)/100</f>
      </c>
      <c t="s">
        <v>26</v>
      </c>
    </row>
    <row r="80" spans="1:5" ht="12.75">
      <c r="A80" s="35" t="s">
        <v>54</v>
      </c>
      <c r="E80" s="39" t="s">
        <v>5</v>
      </c>
    </row>
    <row r="81" spans="1:5" ht="12.75">
      <c r="A81" s="35" t="s">
        <v>55</v>
      </c>
      <c r="E81" s="40" t="s">
        <v>2344</v>
      </c>
    </row>
    <row r="82" spans="1:5" ht="12.75">
      <c r="A82" t="s">
        <v>57</v>
      </c>
      <c r="E82" s="39" t="s">
        <v>636</v>
      </c>
    </row>
    <row r="83" spans="1:16" ht="12.75">
      <c r="A83" t="s">
        <v>48</v>
      </c>
      <c s="34" t="s">
        <v>119</v>
      </c>
      <c s="34" t="s">
        <v>2366</v>
      </c>
      <c s="35" t="s">
        <v>5</v>
      </c>
      <c s="6" t="s">
        <v>2367</v>
      </c>
      <c s="36" t="s">
        <v>52</v>
      </c>
      <c s="37">
        <v>6</v>
      </c>
      <c s="36">
        <v>0</v>
      </c>
      <c s="36">
        <f>ROUND(G83*H83,6)</f>
      </c>
      <c r="L83" s="38">
        <v>0</v>
      </c>
      <c s="32">
        <f>ROUND(ROUND(L83,2)*ROUND(G83,3),2)</f>
      </c>
      <c s="36" t="s">
        <v>53</v>
      </c>
      <c>
        <f>(M83*21)/100</f>
      </c>
      <c t="s">
        <v>26</v>
      </c>
    </row>
    <row r="84" spans="1:5" ht="12.75">
      <c r="A84" s="35" t="s">
        <v>54</v>
      </c>
      <c r="E84" s="39" t="s">
        <v>5</v>
      </c>
    </row>
    <row r="85" spans="1:5" ht="12.75">
      <c r="A85" s="35" t="s">
        <v>55</v>
      </c>
      <c r="E85" s="40" t="s">
        <v>2344</v>
      </c>
    </row>
    <row r="86" spans="1:5" ht="12.75">
      <c r="A86" t="s">
        <v>57</v>
      </c>
      <c r="E86" s="39" t="s">
        <v>636</v>
      </c>
    </row>
    <row r="87" spans="1:16" ht="12.75">
      <c r="A87" t="s">
        <v>48</v>
      </c>
      <c s="34" t="s">
        <v>123</v>
      </c>
      <c s="34" t="s">
        <v>422</v>
      </c>
      <c s="35" t="s">
        <v>5</v>
      </c>
      <c s="6" t="s">
        <v>423</v>
      </c>
      <c s="36" t="s">
        <v>101</v>
      </c>
      <c s="37">
        <v>65</v>
      </c>
      <c s="36">
        <v>0</v>
      </c>
      <c s="36">
        <f>ROUND(G87*H87,6)</f>
      </c>
      <c r="L87" s="38">
        <v>0</v>
      </c>
      <c s="32">
        <f>ROUND(ROUND(L87,2)*ROUND(G87,3),2)</f>
      </c>
      <c s="36" t="s">
        <v>53</v>
      </c>
      <c>
        <f>(M87*21)/100</f>
      </c>
      <c t="s">
        <v>26</v>
      </c>
    </row>
    <row r="88" spans="1:5" ht="12.75">
      <c r="A88" s="35" t="s">
        <v>54</v>
      </c>
      <c r="E88" s="39" t="s">
        <v>5</v>
      </c>
    </row>
    <row r="89" spans="1:5" ht="12.75">
      <c r="A89" s="35" t="s">
        <v>55</v>
      </c>
      <c r="E89" s="40" t="s">
        <v>2368</v>
      </c>
    </row>
    <row r="90" spans="1:5" ht="12.75">
      <c r="A90" t="s">
        <v>57</v>
      </c>
      <c r="E90" s="39" t="s">
        <v>636</v>
      </c>
    </row>
    <row r="91" spans="1:16" ht="12.75">
      <c r="A91" t="s">
        <v>48</v>
      </c>
      <c s="34" t="s">
        <v>126</v>
      </c>
      <c s="34" t="s">
        <v>426</v>
      </c>
      <c s="35" t="s">
        <v>5</v>
      </c>
      <c s="6" t="s">
        <v>427</v>
      </c>
      <c s="36" t="s">
        <v>101</v>
      </c>
      <c s="37">
        <v>65</v>
      </c>
      <c s="36">
        <v>0</v>
      </c>
      <c s="36">
        <f>ROUND(G91*H91,6)</f>
      </c>
      <c r="L91" s="38">
        <v>0</v>
      </c>
      <c s="32">
        <f>ROUND(ROUND(L91,2)*ROUND(G91,3),2)</f>
      </c>
      <c s="36" t="s">
        <v>53</v>
      </c>
      <c>
        <f>(M91*21)/100</f>
      </c>
      <c t="s">
        <v>26</v>
      </c>
    </row>
    <row r="92" spans="1:5" ht="12.75">
      <c r="A92" s="35" t="s">
        <v>54</v>
      </c>
      <c r="E92" s="39" t="s">
        <v>5</v>
      </c>
    </row>
    <row r="93" spans="1:5" ht="12.75">
      <c r="A93" s="35" t="s">
        <v>55</v>
      </c>
      <c r="E93" s="40" t="s">
        <v>2368</v>
      </c>
    </row>
    <row r="94" spans="1:5" ht="12.75">
      <c r="A94" t="s">
        <v>57</v>
      </c>
      <c r="E94" s="39" t="s">
        <v>636</v>
      </c>
    </row>
    <row r="95" spans="1:16" ht="12.75">
      <c r="A95" t="s">
        <v>48</v>
      </c>
      <c s="34" t="s">
        <v>131</v>
      </c>
      <c s="34" t="s">
        <v>2369</v>
      </c>
      <c s="35" t="s">
        <v>5</v>
      </c>
      <c s="6" t="s">
        <v>2370</v>
      </c>
      <c s="36" t="s">
        <v>101</v>
      </c>
      <c s="37">
        <v>180</v>
      </c>
      <c s="36">
        <v>0</v>
      </c>
      <c s="36">
        <f>ROUND(G95*H95,6)</f>
      </c>
      <c r="L95" s="38">
        <v>0</v>
      </c>
      <c s="32">
        <f>ROUND(ROUND(L95,2)*ROUND(G95,3),2)</f>
      </c>
      <c s="36" t="s">
        <v>53</v>
      </c>
      <c>
        <f>(M95*21)/100</f>
      </c>
      <c t="s">
        <v>26</v>
      </c>
    </row>
    <row r="96" spans="1:5" ht="12.75">
      <c r="A96" s="35" t="s">
        <v>54</v>
      </c>
      <c r="E96" s="39" t="s">
        <v>5</v>
      </c>
    </row>
    <row r="97" spans="1:5" ht="12.75">
      <c r="A97" s="35" t="s">
        <v>55</v>
      </c>
      <c r="E97" s="40" t="s">
        <v>2371</v>
      </c>
    </row>
    <row r="98" spans="1:5" ht="12.75">
      <c r="A98" t="s">
        <v>57</v>
      </c>
      <c r="E98" s="39" t="s">
        <v>636</v>
      </c>
    </row>
    <row r="99" spans="1:16" ht="12.75">
      <c r="A99" t="s">
        <v>48</v>
      </c>
      <c s="34" t="s">
        <v>135</v>
      </c>
      <c s="34" t="s">
        <v>2372</v>
      </c>
      <c s="35" t="s">
        <v>5</v>
      </c>
      <c s="6" t="s">
        <v>2373</v>
      </c>
      <c s="36" t="s">
        <v>101</v>
      </c>
      <c s="37">
        <v>180</v>
      </c>
      <c s="36">
        <v>0</v>
      </c>
      <c s="36">
        <f>ROUND(G99*H99,6)</f>
      </c>
      <c r="L99" s="38">
        <v>0</v>
      </c>
      <c s="32">
        <f>ROUND(ROUND(L99,2)*ROUND(G99,3),2)</f>
      </c>
      <c s="36" t="s">
        <v>53</v>
      </c>
      <c>
        <f>(M99*21)/100</f>
      </c>
      <c t="s">
        <v>26</v>
      </c>
    </row>
    <row r="100" spans="1:5" ht="12.75">
      <c r="A100" s="35" t="s">
        <v>54</v>
      </c>
      <c r="E100" s="39" t="s">
        <v>5</v>
      </c>
    </row>
    <row r="101" spans="1:5" ht="12.75">
      <c r="A101" s="35" t="s">
        <v>55</v>
      </c>
      <c r="E101" s="40" t="s">
        <v>2371</v>
      </c>
    </row>
    <row r="102" spans="1:5" ht="12.75">
      <c r="A102" t="s">
        <v>57</v>
      </c>
      <c r="E102" s="39" t="s">
        <v>636</v>
      </c>
    </row>
    <row r="103" spans="1:16" ht="12.75">
      <c r="A103" t="s">
        <v>48</v>
      </c>
      <c s="34" t="s">
        <v>139</v>
      </c>
      <c s="34" t="s">
        <v>1115</v>
      </c>
      <c s="35" t="s">
        <v>5</v>
      </c>
      <c s="6" t="s">
        <v>1116</v>
      </c>
      <c s="36" t="s">
        <v>52</v>
      </c>
      <c s="37">
        <v>13</v>
      </c>
      <c s="36">
        <v>0</v>
      </c>
      <c s="36">
        <f>ROUND(G103*H103,6)</f>
      </c>
      <c r="L103" s="38">
        <v>0</v>
      </c>
      <c s="32">
        <f>ROUND(ROUND(L103,2)*ROUND(G103,3),2)</f>
      </c>
      <c s="36" t="s">
        <v>53</v>
      </c>
      <c>
        <f>(M103*21)/100</f>
      </c>
      <c t="s">
        <v>26</v>
      </c>
    </row>
    <row r="104" spans="1:5" ht="12.75">
      <c r="A104" s="35" t="s">
        <v>54</v>
      </c>
      <c r="E104" s="39" t="s">
        <v>5</v>
      </c>
    </row>
    <row r="105" spans="1:5" ht="12.75">
      <c r="A105" s="35" t="s">
        <v>55</v>
      </c>
      <c r="E105" s="40" t="s">
        <v>2374</v>
      </c>
    </row>
    <row r="106" spans="1:5" ht="12.75">
      <c r="A106" t="s">
        <v>57</v>
      </c>
      <c r="E106" s="39" t="s">
        <v>636</v>
      </c>
    </row>
    <row r="107" spans="1:16" ht="12.75">
      <c r="A107" t="s">
        <v>48</v>
      </c>
      <c s="34" t="s">
        <v>143</v>
      </c>
      <c s="34" t="s">
        <v>1117</v>
      </c>
      <c s="35" t="s">
        <v>5</v>
      </c>
      <c s="6" t="s">
        <v>1118</v>
      </c>
      <c s="36" t="s">
        <v>52</v>
      </c>
      <c s="37">
        <v>13</v>
      </c>
      <c s="36">
        <v>0</v>
      </c>
      <c s="36">
        <f>ROUND(G107*H107,6)</f>
      </c>
      <c r="L107" s="38">
        <v>0</v>
      </c>
      <c s="32">
        <f>ROUND(ROUND(L107,2)*ROUND(G107,3),2)</f>
      </c>
      <c s="36" t="s">
        <v>53</v>
      </c>
      <c>
        <f>(M107*21)/100</f>
      </c>
      <c t="s">
        <v>26</v>
      </c>
    </row>
    <row r="108" spans="1:5" ht="12.75">
      <c r="A108" s="35" t="s">
        <v>54</v>
      </c>
      <c r="E108" s="39" t="s">
        <v>5</v>
      </c>
    </row>
    <row r="109" spans="1:5" ht="12.75">
      <c r="A109" s="35" t="s">
        <v>55</v>
      </c>
      <c r="E109" s="40" t="s">
        <v>2374</v>
      </c>
    </row>
    <row r="110" spans="1:5" ht="12.75">
      <c r="A110" t="s">
        <v>57</v>
      </c>
      <c r="E110" s="39" t="s">
        <v>636</v>
      </c>
    </row>
    <row r="111" spans="1:16" ht="12.75">
      <c r="A111" t="s">
        <v>48</v>
      </c>
      <c s="34" t="s">
        <v>147</v>
      </c>
      <c s="34" t="s">
        <v>443</v>
      </c>
      <c s="35" t="s">
        <v>5</v>
      </c>
      <c s="6" t="s">
        <v>444</v>
      </c>
      <c s="36" t="s">
        <v>52</v>
      </c>
      <c s="37">
        <v>44</v>
      </c>
      <c s="36">
        <v>0</v>
      </c>
      <c s="36">
        <f>ROUND(G111*H111,6)</f>
      </c>
      <c r="L111" s="38">
        <v>0</v>
      </c>
      <c s="32">
        <f>ROUND(ROUND(L111,2)*ROUND(G111,3),2)</f>
      </c>
      <c s="36" t="s">
        <v>53</v>
      </c>
      <c>
        <f>(M111*21)/100</f>
      </c>
      <c t="s">
        <v>26</v>
      </c>
    </row>
    <row r="112" spans="1:5" ht="12.75">
      <c r="A112" s="35" t="s">
        <v>54</v>
      </c>
      <c r="E112" s="39" t="s">
        <v>5</v>
      </c>
    </row>
    <row r="113" spans="1:5" ht="12.75">
      <c r="A113" s="35" t="s">
        <v>55</v>
      </c>
      <c r="E113" s="40" t="s">
        <v>2375</v>
      </c>
    </row>
    <row r="114" spans="1:5" ht="12.75">
      <c r="A114" t="s">
        <v>57</v>
      </c>
      <c r="E114" s="39" t="s">
        <v>636</v>
      </c>
    </row>
    <row r="115" spans="1:16" ht="12.75">
      <c r="A115" t="s">
        <v>48</v>
      </c>
      <c s="34" t="s">
        <v>151</v>
      </c>
      <c s="34" t="s">
        <v>446</v>
      </c>
      <c s="35" t="s">
        <v>5</v>
      </c>
      <c s="6" t="s">
        <v>447</v>
      </c>
      <c s="36" t="s">
        <v>52</v>
      </c>
      <c s="37">
        <v>44</v>
      </c>
      <c s="36">
        <v>0</v>
      </c>
      <c s="36">
        <f>ROUND(G115*H115,6)</f>
      </c>
      <c r="L115" s="38">
        <v>0</v>
      </c>
      <c s="32">
        <f>ROUND(ROUND(L115,2)*ROUND(G115,3),2)</f>
      </c>
      <c s="36" t="s">
        <v>53</v>
      </c>
      <c>
        <f>(M115*21)/100</f>
      </c>
      <c t="s">
        <v>26</v>
      </c>
    </row>
    <row r="116" spans="1:5" ht="12.75">
      <c r="A116" s="35" t="s">
        <v>54</v>
      </c>
      <c r="E116" s="39" t="s">
        <v>5</v>
      </c>
    </row>
    <row r="117" spans="1:5" ht="12.75">
      <c r="A117" s="35" t="s">
        <v>55</v>
      </c>
      <c r="E117" s="40" t="s">
        <v>2375</v>
      </c>
    </row>
    <row r="118" spans="1:5" ht="12.75">
      <c r="A118" t="s">
        <v>57</v>
      </c>
      <c r="E118" s="39" t="s">
        <v>636</v>
      </c>
    </row>
    <row r="119" spans="1:16" ht="12.75">
      <c r="A119" t="s">
        <v>48</v>
      </c>
      <c s="34" t="s">
        <v>155</v>
      </c>
      <c s="34" t="s">
        <v>2376</v>
      </c>
      <c s="35" t="s">
        <v>5</v>
      </c>
      <c s="6" t="s">
        <v>2377</v>
      </c>
      <c s="36" t="s">
        <v>52</v>
      </c>
      <c s="37">
        <v>19</v>
      </c>
      <c s="36">
        <v>0</v>
      </c>
      <c s="36">
        <f>ROUND(G119*H119,6)</f>
      </c>
      <c r="L119" s="38">
        <v>0</v>
      </c>
      <c s="32">
        <f>ROUND(ROUND(L119,2)*ROUND(G119,3),2)</f>
      </c>
      <c s="36" t="s">
        <v>53</v>
      </c>
      <c>
        <f>(M119*21)/100</f>
      </c>
      <c t="s">
        <v>26</v>
      </c>
    </row>
    <row r="120" spans="1:5" ht="12.75">
      <c r="A120" s="35" t="s">
        <v>54</v>
      </c>
      <c r="E120" s="39" t="s">
        <v>5</v>
      </c>
    </row>
    <row r="121" spans="1:5" ht="12.75">
      <c r="A121" s="35" t="s">
        <v>55</v>
      </c>
      <c r="E121" s="40" t="s">
        <v>2378</v>
      </c>
    </row>
    <row r="122" spans="1:5" ht="12.75">
      <c r="A122" t="s">
        <v>57</v>
      </c>
      <c r="E122" s="39" t="s">
        <v>636</v>
      </c>
    </row>
    <row r="123" spans="1:16" ht="12.75">
      <c r="A123" t="s">
        <v>48</v>
      </c>
      <c s="34" t="s">
        <v>159</v>
      </c>
      <c s="34" t="s">
        <v>2379</v>
      </c>
      <c s="35" t="s">
        <v>5</v>
      </c>
      <c s="6" t="s">
        <v>2380</v>
      </c>
      <c s="36" t="s">
        <v>52</v>
      </c>
      <c s="37">
        <v>19</v>
      </c>
      <c s="36">
        <v>0</v>
      </c>
      <c s="36">
        <f>ROUND(G123*H123,6)</f>
      </c>
      <c r="L123" s="38">
        <v>0</v>
      </c>
      <c s="32">
        <f>ROUND(ROUND(L123,2)*ROUND(G123,3),2)</f>
      </c>
      <c s="36" t="s">
        <v>53</v>
      </c>
      <c>
        <f>(M123*21)/100</f>
      </c>
      <c t="s">
        <v>26</v>
      </c>
    </row>
    <row r="124" spans="1:5" ht="12.75">
      <c r="A124" s="35" t="s">
        <v>54</v>
      </c>
      <c r="E124" s="39" t="s">
        <v>5</v>
      </c>
    </row>
    <row r="125" spans="1:5" ht="12.75">
      <c r="A125" s="35" t="s">
        <v>55</v>
      </c>
      <c r="E125" s="40" t="s">
        <v>2378</v>
      </c>
    </row>
    <row r="126" spans="1:5" ht="12.75">
      <c r="A126" t="s">
        <v>57</v>
      </c>
      <c r="E126" s="39" t="s">
        <v>636</v>
      </c>
    </row>
    <row r="127" spans="1:16" ht="12.75">
      <c r="A127" t="s">
        <v>48</v>
      </c>
      <c s="34" t="s">
        <v>162</v>
      </c>
      <c s="34" t="s">
        <v>2381</v>
      </c>
      <c s="35" t="s">
        <v>5</v>
      </c>
      <c s="6" t="s">
        <v>2382</v>
      </c>
      <c s="36" t="s">
        <v>52</v>
      </c>
      <c s="37">
        <v>5</v>
      </c>
      <c s="36">
        <v>0</v>
      </c>
      <c s="36">
        <f>ROUND(G127*H127,6)</f>
      </c>
      <c r="L127" s="38">
        <v>0</v>
      </c>
      <c s="32">
        <f>ROUND(ROUND(L127,2)*ROUND(G127,3),2)</f>
      </c>
      <c s="36" t="s">
        <v>53</v>
      </c>
      <c>
        <f>(M127*21)/100</f>
      </c>
      <c t="s">
        <v>26</v>
      </c>
    </row>
    <row r="128" spans="1:5" ht="12.75">
      <c r="A128" s="35" t="s">
        <v>54</v>
      </c>
      <c r="E128" s="39" t="s">
        <v>5</v>
      </c>
    </row>
    <row r="129" spans="1:5" ht="12.75">
      <c r="A129" s="35" t="s">
        <v>55</v>
      </c>
      <c r="E129" s="40" t="s">
        <v>2383</v>
      </c>
    </row>
    <row r="130" spans="1:5" ht="12.75">
      <c r="A130" t="s">
        <v>57</v>
      </c>
      <c r="E130" s="39" t="s">
        <v>636</v>
      </c>
    </row>
    <row r="131" spans="1:16" ht="12.75">
      <c r="A131" t="s">
        <v>48</v>
      </c>
      <c s="34" t="s">
        <v>166</v>
      </c>
      <c s="34" t="s">
        <v>465</v>
      </c>
      <c s="35" t="s">
        <v>5</v>
      </c>
      <c s="6" t="s">
        <v>466</v>
      </c>
      <c s="36" t="s">
        <v>52</v>
      </c>
      <c s="37">
        <v>5</v>
      </c>
      <c s="36">
        <v>0</v>
      </c>
      <c s="36">
        <f>ROUND(G131*H131,6)</f>
      </c>
      <c r="L131" s="38">
        <v>0</v>
      </c>
      <c s="32">
        <f>ROUND(ROUND(L131,2)*ROUND(G131,3),2)</f>
      </c>
      <c s="36" t="s">
        <v>53</v>
      </c>
      <c>
        <f>(M131*21)/100</f>
      </c>
      <c t="s">
        <v>26</v>
      </c>
    </row>
    <row r="132" spans="1:5" ht="12.75">
      <c r="A132" s="35" t="s">
        <v>54</v>
      </c>
      <c r="E132" s="39" t="s">
        <v>5</v>
      </c>
    </row>
    <row r="133" spans="1:5" ht="12.75">
      <c r="A133" s="35" t="s">
        <v>55</v>
      </c>
      <c r="E133" s="40" t="s">
        <v>2383</v>
      </c>
    </row>
    <row r="134" spans="1:5" ht="12.75">
      <c r="A134" t="s">
        <v>57</v>
      </c>
      <c r="E134" s="39" t="s">
        <v>636</v>
      </c>
    </row>
    <row r="135" spans="1:16" ht="12.75">
      <c r="A135" t="s">
        <v>48</v>
      </c>
      <c s="34" t="s">
        <v>170</v>
      </c>
      <c s="34" t="s">
        <v>2384</v>
      </c>
      <c s="35" t="s">
        <v>5</v>
      </c>
      <c s="6" t="s">
        <v>2385</v>
      </c>
      <c s="36" t="s">
        <v>52</v>
      </c>
      <c s="37">
        <v>30</v>
      </c>
      <c s="36">
        <v>0</v>
      </c>
      <c s="36">
        <f>ROUND(G135*H135,6)</f>
      </c>
      <c r="L135" s="38">
        <v>0</v>
      </c>
      <c s="32">
        <f>ROUND(ROUND(L135,2)*ROUND(G135,3),2)</f>
      </c>
      <c s="36" t="s">
        <v>53</v>
      </c>
      <c>
        <f>(M135*21)/100</f>
      </c>
      <c t="s">
        <v>26</v>
      </c>
    </row>
    <row r="136" spans="1:5" ht="12.75">
      <c r="A136" s="35" t="s">
        <v>54</v>
      </c>
      <c r="E136" s="39" t="s">
        <v>5</v>
      </c>
    </row>
    <row r="137" spans="1:5" ht="12.75">
      <c r="A137" s="35" t="s">
        <v>55</v>
      </c>
      <c r="E137" s="40" t="s">
        <v>2386</v>
      </c>
    </row>
    <row r="138" spans="1:5" ht="12.75">
      <c r="A138" t="s">
        <v>57</v>
      </c>
      <c r="E138" s="39" t="s">
        <v>636</v>
      </c>
    </row>
    <row r="139" spans="1:16" ht="12.75">
      <c r="A139" t="s">
        <v>48</v>
      </c>
      <c s="34" t="s">
        <v>174</v>
      </c>
      <c s="34" t="s">
        <v>2387</v>
      </c>
      <c s="35" t="s">
        <v>5</v>
      </c>
      <c s="6" t="s">
        <v>2388</v>
      </c>
      <c s="36" t="s">
        <v>52</v>
      </c>
      <c s="37">
        <v>30</v>
      </c>
      <c s="36">
        <v>0</v>
      </c>
      <c s="36">
        <f>ROUND(G139*H139,6)</f>
      </c>
      <c r="L139" s="38">
        <v>0</v>
      </c>
      <c s="32">
        <f>ROUND(ROUND(L139,2)*ROUND(G139,3),2)</f>
      </c>
      <c s="36" t="s">
        <v>53</v>
      </c>
      <c>
        <f>(M139*21)/100</f>
      </c>
      <c t="s">
        <v>26</v>
      </c>
    </row>
    <row r="140" spans="1:5" ht="12.75">
      <c r="A140" s="35" t="s">
        <v>54</v>
      </c>
      <c r="E140" s="39" t="s">
        <v>5</v>
      </c>
    </row>
    <row r="141" spans="1:5" ht="12.75">
      <c r="A141" s="35" t="s">
        <v>55</v>
      </c>
      <c r="E141" s="40" t="s">
        <v>2386</v>
      </c>
    </row>
    <row r="142" spans="1:5" ht="12.75">
      <c r="A142" t="s">
        <v>57</v>
      </c>
      <c r="E142" s="39" t="s">
        <v>636</v>
      </c>
    </row>
    <row r="143" spans="1:16" ht="12.75">
      <c r="A143" t="s">
        <v>48</v>
      </c>
      <c s="34" t="s">
        <v>177</v>
      </c>
      <c s="34" t="s">
        <v>2389</v>
      </c>
      <c s="35" t="s">
        <v>5</v>
      </c>
      <c s="6" t="s">
        <v>2390</v>
      </c>
      <c s="36" t="s">
        <v>52</v>
      </c>
      <c s="37">
        <v>5</v>
      </c>
      <c s="36">
        <v>0</v>
      </c>
      <c s="36">
        <f>ROUND(G143*H143,6)</f>
      </c>
      <c r="L143" s="38">
        <v>0</v>
      </c>
      <c s="32">
        <f>ROUND(ROUND(L143,2)*ROUND(G143,3),2)</f>
      </c>
      <c s="36" t="s">
        <v>53</v>
      </c>
      <c>
        <f>(M143*21)/100</f>
      </c>
      <c t="s">
        <v>26</v>
      </c>
    </row>
    <row r="144" spans="1:5" ht="12.75">
      <c r="A144" s="35" t="s">
        <v>54</v>
      </c>
      <c r="E144" s="39" t="s">
        <v>5</v>
      </c>
    </row>
    <row r="145" spans="1:5" ht="12.75">
      <c r="A145" s="35" t="s">
        <v>55</v>
      </c>
      <c r="E145" s="40" t="s">
        <v>2383</v>
      </c>
    </row>
    <row r="146" spans="1:5" ht="12.75">
      <c r="A146" t="s">
        <v>57</v>
      </c>
      <c r="E146" s="39" t="s">
        <v>636</v>
      </c>
    </row>
    <row r="147" spans="1:16" ht="12.75">
      <c r="A147" t="s">
        <v>48</v>
      </c>
      <c s="34" t="s">
        <v>180</v>
      </c>
      <c s="34" t="s">
        <v>2391</v>
      </c>
      <c s="35" t="s">
        <v>5</v>
      </c>
      <c s="6" t="s">
        <v>2392</v>
      </c>
      <c s="36" t="s">
        <v>52</v>
      </c>
      <c s="37">
        <v>5</v>
      </c>
      <c s="36">
        <v>0</v>
      </c>
      <c s="36">
        <f>ROUND(G147*H147,6)</f>
      </c>
      <c r="L147" s="38">
        <v>0</v>
      </c>
      <c s="32">
        <f>ROUND(ROUND(L147,2)*ROUND(G147,3),2)</f>
      </c>
      <c s="36" t="s">
        <v>53</v>
      </c>
      <c>
        <f>(M147*21)/100</f>
      </c>
      <c t="s">
        <v>26</v>
      </c>
    </row>
    <row r="148" spans="1:5" ht="12.75">
      <c r="A148" s="35" t="s">
        <v>54</v>
      </c>
      <c r="E148" s="39" t="s">
        <v>5</v>
      </c>
    </row>
    <row r="149" spans="1:5" ht="12.75">
      <c r="A149" s="35" t="s">
        <v>55</v>
      </c>
      <c r="E149" s="40" t="s">
        <v>2383</v>
      </c>
    </row>
    <row r="150" spans="1:5" ht="12.75">
      <c r="A150" t="s">
        <v>57</v>
      </c>
      <c r="E150" s="39" t="s">
        <v>636</v>
      </c>
    </row>
    <row r="151" spans="1:16" ht="12.75">
      <c r="A151" t="s">
        <v>48</v>
      </c>
      <c s="34" t="s">
        <v>183</v>
      </c>
      <c s="34" t="s">
        <v>2393</v>
      </c>
      <c s="35" t="s">
        <v>5</v>
      </c>
      <c s="6" t="s">
        <v>2394</v>
      </c>
      <c s="36" t="s">
        <v>52</v>
      </c>
      <c s="37">
        <v>18</v>
      </c>
      <c s="36">
        <v>0</v>
      </c>
      <c s="36">
        <f>ROUND(G151*H151,6)</f>
      </c>
      <c r="L151" s="38">
        <v>0</v>
      </c>
      <c s="32">
        <f>ROUND(ROUND(L151,2)*ROUND(G151,3),2)</f>
      </c>
      <c s="36" t="s">
        <v>53</v>
      </c>
      <c>
        <f>(M151*21)/100</f>
      </c>
      <c t="s">
        <v>26</v>
      </c>
    </row>
    <row r="152" spans="1:5" ht="12.75">
      <c r="A152" s="35" t="s">
        <v>54</v>
      </c>
      <c r="E152" s="39" t="s">
        <v>5</v>
      </c>
    </row>
    <row r="153" spans="1:5" ht="12.75">
      <c r="A153" s="35" t="s">
        <v>55</v>
      </c>
      <c r="E153" s="40" t="s">
        <v>2395</v>
      </c>
    </row>
    <row r="154" spans="1:5" ht="12.75">
      <c r="A154" t="s">
        <v>57</v>
      </c>
      <c r="E154" s="39" t="s">
        <v>636</v>
      </c>
    </row>
    <row r="155" spans="1:16" ht="12.75">
      <c r="A155" t="s">
        <v>48</v>
      </c>
      <c s="34" t="s">
        <v>187</v>
      </c>
      <c s="34" t="s">
        <v>2396</v>
      </c>
      <c s="35" t="s">
        <v>5</v>
      </c>
      <c s="6" t="s">
        <v>2397</v>
      </c>
      <c s="36" t="s">
        <v>52</v>
      </c>
      <c s="37">
        <v>18</v>
      </c>
      <c s="36">
        <v>0</v>
      </c>
      <c s="36">
        <f>ROUND(G155*H155,6)</f>
      </c>
      <c r="L155" s="38">
        <v>0</v>
      </c>
      <c s="32">
        <f>ROUND(ROUND(L155,2)*ROUND(G155,3),2)</f>
      </c>
      <c s="36" t="s">
        <v>53</v>
      </c>
      <c>
        <f>(M155*21)/100</f>
      </c>
      <c t="s">
        <v>26</v>
      </c>
    </row>
    <row r="156" spans="1:5" ht="12.75">
      <c r="A156" s="35" t="s">
        <v>54</v>
      </c>
      <c r="E156" s="39" t="s">
        <v>5</v>
      </c>
    </row>
    <row r="157" spans="1:5" ht="12.75">
      <c r="A157" s="35" t="s">
        <v>55</v>
      </c>
      <c r="E157" s="40" t="s">
        <v>2395</v>
      </c>
    </row>
    <row r="158" spans="1:5" ht="12.75">
      <c r="A158" t="s">
        <v>57</v>
      </c>
      <c r="E158" s="39" t="s">
        <v>636</v>
      </c>
    </row>
    <row r="159" spans="1:16" ht="12.75">
      <c r="A159" t="s">
        <v>48</v>
      </c>
      <c s="34" t="s">
        <v>190</v>
      </c>
      <c s="34" t="s">
        <v>2398</v>
      </c>
      <c s="35" t="s">
        <v>5</v>
      </c>
      <c s="6" t="s">
        <v>2399</v>
      </c>
      <c s="36" t="s">
        <v>52</v>
      </c>
      <c s="37">
        <v>8</v>
      </c>
      <c s="36">
        <v>0</v>
      </c>
      <c s="36">
        <f>ROUND(G159*H159,6)</f>
      </c>
      <c r="L159" s="38">
        <v>0</v>
      </c>
      <c s="32">
        <f>ROUND(ROUND(L159,2)*ROUND(G159,3),2)</f>
      </c>
      <c s="36" t="s">
        <v>53</v>
      </c>
      <c>
        <f>(M159*21)/100</f>
      </c>
      <c t="s">
        <v>26</v>
      </c>
    </row>
    <row r="160" spans="1:5" ht="12.75">
      <c r="A160" s="35" t="s">
        <v>54</v>
      </c>
      <c r="E160" s="39" t="s">
        <v>5</v>
      </c>
    </row>
    <row r="161" spans="1:5" ht="12.75">
      <c r="A161" s="35" t="s">
        <v>55</v>
      </c>
      <c r="E161" s="40" t="s">
        <v>2400</v>
      </c>
    </row>
    <row r="162" spans="1:5" ht="12.75">
      <c r="A162" t="s">
        <v>57</v>
      </c>
      <c r="E162" s="39" t="s">
        <v>636</v>
      </c>
    </row>
    <row r="163" spans="1:16" ht="12.75">
      <c r="A163" t="s">
        <v>48</v>
      </c>
      <c s="34" t="s">
        <v>193</v>
      </c>
      <c s="34" t="s">
        <v>509</v>
      </c>
      <c s="35" t="s">
        <v>5</v>
      </c>
      <c s="6" t="s">
        <v>510</v>
      </c>
      <c s="36" t="s">
        <v>52</v>
      </c>
      <c s="37">
        <v>8</v>
      </c>
      <c s="36">
        <v>0</v>
      </c>
      <c s="36">
        <f>ROUND(G163*H163,6)</f>
      </c>
      <c r="L163" s="38">
        <v>0</v>
      </c>
      <c s="32">
        <f>ROUND(ROUND(L163,2)*ROUND(G163,3),2)</f>
      </c>
      <c s="36" t="s">
        <v>53</v>
      </c>
      <c>
        <f>(M163*21)/100</f>
      </c>
      <c t="s">
        <v>26</v>
      </c>
    </row>
    <row r="164" spans="1:5" ht="12.75">
      <c r="A164" s="35" t="s">
        <v>54</v>
      </c>
      <c r="E164" s="39" t="s">
        <v>5</v>
      </c>
    </row>
    <row r="165" spans="1:5" ht="12.75">
      <c r="A165" s="35" t="s">
        <v>55</v>
      </c>
      <c r="E165" s="40" t="s">
        <v>2400</v>
      </c>
    </row>
    <row r="166" spans="1:5" ht="12.75">
      <c r="A166" t="s">
        <v>57</v>
      </c>
      <c r="E166" s="39" t="s">
        <v>636</v>
      </c>
    </row>
    <row r="167" spans="1:16" ht="12.75">
      <c r="A167" t="s">
        <v>48</v>
      </c>
      <c s="34" t="s">
        <v>196</v>
      </c>
      <c s="34" t="s">
        <v>513</v>
      </c>
      <c s="35" t="s">
        <v>5</v>
      </c>
      <c s="6" t="s">
        <v>514</v>
      </c>
      <c s="36" t="s">
        <v>52</v>
      </c>
      <c s="37">
        <v>8</v>
      </c>
      <c s="36">
        <v>0</v>
      </c>
      <c s="36">
        <f>ROUND(G167*H167,6)</f>
      </c>
      <c r="L167" s="38">
        <v>0</v>
      </c>
      <c s="32">
        <f>ROUND(ROUND(L167,2)*ROUND(G167,3),2)</f>
      </c>
      <c s="36" t="s">
        <v>53</v>
      </c>
      <c>
        <f>(M167*21)/100</f>
      </c>
      <c t="s">
        <v>26</v>
      </c>
    </row>
    <row r="168" spans="1:5" ht="12.75">
      <c r="A168" s="35" t="s">
        <v>54</v>
      </c>
      <c r="E168" s="39" t="s">
        <v>5</v>
      </c>
    </row>
    <row r="169" spans="1:5" ht="12.75">
      <c r="A169" s="35" t="s">
        <v>55</v>
      </c>
      <c r="E169" s="40" t="s">
        <v>2400</v>
      </c>
    </row>
    <row r="170" spans="1:5" ht="12.75">
      <c r="A170" t="s">
        <v>57</v>
      </c>
      <c r="E170" s="39" t="s">
        <v>636</v>
      </c>
    </row>
    <row r="171" spans="1:16" ht="12.75">
      <c r="A171" t="s">
        <v>48</v>
      </c>
      <c s="34" t="s">
        <v>199</v>
      </c>
      <c s="34" t="s">
        <v>2401</v>
      </c>
      <c s="35" t="s">
        <v>5</v>
      </c>
      <c s="6" t="s">
        <v>2402</v>
      </c>
      <c s="36" t="s">
        <v>52</v>
      </c>
      <c s="37">
        <v>2</v>
      </c>
      <c s="36">
        <v>0</v>
      </c>
      <c s="36">
        <f>ROUND(G171*H171,6)</f>
      </c>
      <c r="L171" s="38">
        <v>0</v>
      </c>
      <c s="32">
        <f>ROUND(ROUND(L171,2)*ROUND(G171,3),2)</f>
      </c>
      <c s="36" t="s">
        <v>53</v>
      </c>
      <c>
        <f>(M171*21)/100</f>
      </c>
      <c t="s">
        <v>26</v>
      </c>
    </row>
    <row r="172" spans="1:5" ht="12.75">
      <c r="A172" s="35" t="s">
        <v>54</v>
      </c>
      <c r="E172" s="39" t="s">
        <v>5</v>
      </c>
    </row>
    <row r="173" spans="1:5" ht="12.75">
      <c r="A173" s="35" t="s">
        <v>55</v>
      </c>
      <c r="E173" s="40" t="s">
        <v>2403</v>
      </c>
    </row>
    <row r="174" spans="1:5" ht="12.75">
      <c r="A174" t="s">
        <v>57</v>
      </c>
      <c r="E174" s="39" t="s">
        <v>636</v>
      </c>
    </row>
    <row r="175" spans="1:16" ht="12.75">
      <c r="A175" t="s">
        <v>48</v>
      </c>
      <c s="34" t="s">
        <v>203</v>
      </c>
      <c s="34" t="s">
        <v>2404</v>
      </c>
      <c s="35" t="s">
        <v>5</v>
      </c>
      <c s="6" t="s">
        <v>2405</v>
      </c>
      <c s="36" t="s">
        <v>52</v>
      </c>
      <c s="37">
        <v>2</v>
      </c>
      <c s="36">
        <v>0</v>
      </c>
      <c s="36">
        <f>ROUND(G175*H175,6)</f>
      </c>
      <c r="L175" s="38">
        <v>0</v>
      </c>
      <c s="32">
        <f>ROUND(ROUND(L175,2)*ROUND(G175,3),2)</f>
      </c>
      <c s="36" t="s">
        <v>53</v>
      </c>
      <c>
        <f>(M175*21)/100</f>
      </c>
      <c t="s">
        <v>26</v>
      </c>
    </row>
    <row r="176" spans="1:5" ht="12.75">
      <c r="A176" s="35" t="s">
        <v>54</v>
      </c>
      <c r="E176" s="39" t="s">
        <v>5</v>
      </c>
    </row>
    <row r="177" spans="1:5" ht="12.75">
      <c r="A177" s="35" t="s">
        <v>55</v>
      </c>
      <c r="E177" s="40" t="s">
        <v>2403</v>
      </c>
    </row>
    <row r="178" spans="1:5" ht="12.75">
      <c r="A178" t="s">
        <v>57</v>
      </c>
      <c r="E178" s="39" t="s">
        <v>636</v>
      </c>
    </row>
    <row r="179" spans="1:16" ht="12.75">
      <c r="A179" t="s">
        <v>48</v>
      </c>
      <c s="34" t="s">
        <v>206</v>
      </c>
      <c s="34" t="s">
        <v>2406</v>
      </c>
      <c s="35" t="s">
        <v>5</v>
      </c>
      <c s="6" t="s">
        <v>1358</v>
      </c>
      <c s="36" t="s">
        <v>520</v>
      </c>
      <c s="37">
        <v>192</v>
      </c>
      <c s="36">
        <v>0</v>
      </c>
      <c s="36">
        <f>ROUND(G179*H179,6)</f>
      </c>
      <c r="L179" s="38">
        <v>0</v>
      </c>
      <c s="32">
        <f>ROUND(ROUND(L179,2)*ROUND(G179,3),2)</f>
      </c>
      <c s="36" t="s">
        <v>53</v>
      </c>
      <c>
        <f>(M179*21)/100</f>
      </c>
      <c t="s">
        <v>26</v>
      </c>
    </row>
    <row r="180" spans="1:5" ht="12.75">
      <c r="A180" s="35" t="s">
        <v>54</v>
      </c>
      <c r="E180" s="39" t="s">
        <v>5</v>
      </c>
    </row>
    <row r="181" spans="1:5" ht="12.75">
      <c r="A181" s="35" t="s">
        <v>55</v>
      </c>
      <c r="E181" s="40" t="s">
        <v>2407</v>
      </c>
    </row>
    <row r="182" spans="1:5" ht="12.75">
      <c r="A182" t="s">
        <v>57</v>
      </c>
      <c r="E182" s="39" t="s">
        <v>636</v>
      </c>
    </row>
    <row r="183" spans="1:16" ht="12.75">
      <c r="A183" t="s">
        <v>48</v>
      </c>
      <c s="34" t="s">
        <v>209</v>
      </c>
      <c s="34" t="s">
        <v>586</v>
      </c>
      <c s="35" t="s">
        <v>5</v>
      </c>
      <c s="6" t="s">
        <v>587</v>
      </c>
      <c s="36" t="s">
        <v>52</v>
      </c>
      <c s="37">
        <v>144</v>
      </c>
      <c s="36">
        <v>0</v>
      </c>
      <c s="36">
        <f>ROUND(G183*H183,6)</f>
      </c>
      <c r="L183" s="38">
        <v>0</v>
      </c>
      <c s="32">
        <f>ROUND(ROUND(L183,2)*ROUND(G183,3),2)</f>
      </c>
      <c s="36" t="s">
        <v>53</v>
      </c>
      <c>
        <f>(M183*21)/100</f>
      </c>
      <c t="s">
        <v>26</v>
      </c>
    </row>
    <row r="184" spans="1:5" ht="12.75">
      <c r="A184" s="35" t="s">
        <v>54</v>
      </c>
      <c r="E184" s="39" t="s">
        <v>5</v>
      </c>
    </row>
    <row r="185" spans="1:5" ht="12.75">
      <c r="A185" s="35" t="s">
        <v>55</v>
      </c>
      <c r="E185" s="40" t="s">
        <v>2395</v>
      </c>
    </row>
    <row r="186" spans="1:5" ht="12.75">
      <c r="A186" t="s">
        <v>57</v>
      </c>
      <c r="E186" s="39" t="s">
        <v>636</v>
      </c>
    </row>
    <row r="187" spans="1:16" ht="12.75">
      <c r="A187" t="s">
        <v>48</v>
      </c>
      <c s="34" t="s">
        <v>213</v>
      </c>
      <c s="34" t="s">
        <v>528</v>
      </c>
      <c s="35" t="s">
        <v>5</v>
      </c>
      <c s="6" t="s">
        <v>529</v>
      </c>
      <c s="36" t="s">
        <v>52</v>
      </c>
      <c s="37">
        <v>144</v>
      </c>
      <c s="36">
        <v>0</v>
      </c>
      <c s="36">
        <f>ROUND(G187*H187,6)</f>
      </c>
      <c r="L187" s="38">
        <v>0</v>
      </c>
      <c s="32">
        <f>ROUND(ROUND(L187,2)*ROUND(G187,3),2)</f>
      </c>
      <c s="36" t="s">
        <v>53</v>
      </c>
      <c>
        <f>(M187*21)/100</f>
      </c>
      <c t="s">
        <v>26</v>
      </c>
    </row>
    <row r="188" spans="1:5" ht="12.75">
      <c r="A188" s="35" t="s">
        <v>54</v>
      </c>
      <c r="E188" s="39" t="s">
        <v>5</v>
      </c>
    </row>
    <row r="189" spans="1:5" ht="12.75">
      <c r="A189" s="35" t="s">
        <v>55</v>
      </c>
      <c r="E189" s="40" t="s">
        <v>2408</v>
      </c>
    </row>
    <row r="190" spans="1:5" ht="12.75">
      <c r="A190" t="s">
        <v>57</v>
      </c>
      <c r="E190"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COUNTIFS(L8:L274,"=0",A8:A274,"P")+COUNTIFS(L8:L274,"",A8:A274,"P")+SUM(Q8:Q274)</f>
      </c>
    </row>
    <row r="8" spans="1:13" ht="12.75">
      <c r="A8" t="s">
        <v>43</v>
      </c>
      <c r="C8" s="28" t="s">
        <v>44</v>
      </c>
      <c r="E8" s="30" t="s">
        <v>16</v>
      </c>
      <c r="J8" s="29">
        <f>0+J9</f>
      </c>
      <c s="29">
        <f>0+K9</f>
      </c>
      <c s="29">
        <f>0+L9</f>
      </c>
      <c s="29">
        <f>0+M9</f>
      </c>
    </row>
    <row r="9" spans="1:13" ht="12.75">
      <c r="A9" t="s">
        <v>45</v>
      </c>
      <c r="C9" s="31" t="s">
        <v>46</v>
      </c>
      <c r="E9" s="33" t="s">
        <v>47</v>
      </c>
      <c r="J9" s="32">
        <f>0</f>
      </c>
      <c s="32">
        <f>0</f>
      </c>
      <c s="32">
        <f>0+L10+L14+L18+L22+L26+L30+L34+L38+L42+L46+L50+L54+L58+L62+L66+L70+L74+L78+L82+L86+L90+L94+L98+L102+L106+L110+L114+L118+L122+L126+L130+L134+L138+L142+L146+L150+L154+L158+L162+L166+L170+L174+L178+L182+L186+L190+L194+L198+L202+L206+L210+L214+L218+L222+L226+L230+L234+L238+L242+L246+L250+L254+L258+L262+L266+L270+L274</f>
      </c>
      <c s="32">
        <f>0+M10+M14+M18+M22+M26+M30+M34+M38+M42+M46+M50+M54+M58+M62+M66+M70+M74+M78+M82+M86+M90+M94+M98+M102+M106+M110+M114+M118+M122+M126+M130+M134+M138+M142+M146+M150+M154+M158+M162+M166+M170+M174+M178+M182+M186+M190+M194+M198+M202+M206+M210+M214+M218+M222+M226+M230+M234+M238+M242+M246+M250+M254+M258+M262+M266+M270+M274</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56</v>
      </c>
    </row>
    <row r="13" spans="1:5" ht="12.75">
      <c r="A13" t="s">
        <v>57</v>
      </c>
      <c r="E13" s="39" t="s">
        <v>58</v>
      </c>
    </row>
    <row r="14" spans="1:16" ht="12.75">
      <c r="A14" t="s">
        <v>48</v>
      </c>
      <c s="34" t="s">
        <v>26</v>
      </c>
      <c s="34" t="s">
        <v>59</v>
      </c>
      <c s="35" t="s">
        <v>5</v>
      </c>
      <c s="6" t="s">
        <v>60</v>
      </c>
      <c s="36" t="s">
        <v>61</v>
      </c>
      <c s="37">
        <v>20</v>
      </c>
      <c s="36">
        <v>0</v>
      </c>
      <c s="36">
        <f>ROUND(G14*H14,6)</f>
      </c>
      <c r="L14" s="38">
        <v>0</v>
      </c>
      <c s="32">
        <f>ROUND(ROUND(L14,2)*ROUND(G14,3),2)</f>
      </c>
      <c s="36" t="s">
        <v>53</v>
      </c>
      <c>
        <f>(M14*21)/100</f>
      </c>
      <c t="s">
        <v>26</v>
      </c>
    </row>
    <row r="15" spans="1:5" ht="12.75">
      <c r="A15" s="35" t="s">
        <v>54</v>
      </c>
      <c r="E15" s="39" t="s">
        <v>5</v>
      </c>
    </row>
    <row r="16" spans="1:5" ht="12.75">
      <c r="A16" s="35" t="s">
        <v>55</v>
      </c>
      <c r="E16" s="40" t="s">
        <v>56</v>
      </c>
    </row>
    <row r="17" spans="1:5" ht="12.75">
      <c r="A17" t="s">
        <v>57</v>
      </c>
      <c r="E17" s="39" t="s">
        <v>62</v>
      </c>
    </row>
    <row r="18" spans="1:16" ht="12.75">
      <c r="A18" t="s">
        <v>48</v>
      </c>
      <c s="34" t="s">
        <v>25</v>
      </c>
      <c s="34" t="s">
        <v>63</v>
      </c>
      <c s="35" t="s">
        <v>5</v>
      </c>
      <c s="6" t="s">
        <v>64</v>
      </c>
      <c s="36" t="s">
        <v>65</v>
      </c>
      <c s="37">
        <v>78</v>
      </c>
      <c s="36">
        <v>0</v>
      </c>
      <c s="36">
        <f>ROUND(G18*H18,6)</f>
      </c>
      <c r="L18" s="38">
        <v>0</v>
      </c>
      <c s="32">
        <f>ROUND(ROUND(L18,2)*ROUND(G18,3),2)</f>
      </c>
      <c s="36" t="s">
        <v>53</v>
      </c>
      <c>
        <f>(M18*21)/100</f>
      </c>
      <c t="s">
        <v>26</v>
      </c>
    </row>
    <row r="19" spans="1:5" ht="12.75">
      <c r="A19" s="35" t="s">
        <v>54</v>
      </c>
      <c r="E19" s="39" t="s">
        <v>5</v>
      </c>
    </row>
    <row r="20" spans="1:5" ht="12.75">
      <c r="A20" s="35" t="s">
        <v>55</v>
      </c>
      <c r="E20" s="40" t="s">
        <v>56</v>
      </c>
    </row>
    <row r="21" spans="1:5" ht="216.75">
      <c r="A21" t="s">
        <v>57</v>
      </c>
      <c r="E21" s="39" t="s">
        <v>66</v>
      </c>
    </row>
    <row r="22" spans="1:16" ht="12.75">
      <c r="A22" t="s">
        <v>48</v>
      </c>
      <c s="34" t="s">
        <v>67</v>
      </c>
      <c s="34" t="s">
        <v>68</v>
      </c>
      <c s="35" t="s">
        <v>5</v>
      </c>
      <c s="6" t="s">
        <v>69</v>
      </c>
      <c s="36" t="s">
        <v>65</v>
      </c>
      <c s="37">
        <v>20</v>
      </c>
      <c s="36">
        <v>0</v>
      </c>
      <c s="36">
        <f>ROUND(G22*H22,6)</f>
      </c>
      <c r="L22" s="38">
        <v>0</v>
      </c>
      <c s="32">
        <f>ROUND(ROUND(L22,2)*ROUND(G22,3),2)</f>
      </c>
      <c s="36" t="s">
        <v>53</v>
      </c>
      <c>
        <f>(M22*21)/100</f>
      </c>
      <c t="s">
        <v>26</v>
      </c>
    </row>
    <row r="23" spans="1:5" ht="12.75">
      <c r="A23" s="35" t="s">
        <v>54</v>
      </c>
      <c r="E23" s="39" t="s">
        <v>5</v>
      </c>
    </row>
    <row r="24" spans="1:5" ht="12.75">
      <c r="A24" s="35" t="s">
        <v>55</v>
      </c>
      <c r="E24" s="40" t="s">
        <v>56</v>
      </c>
    </row>
    <row r="25" spans="1:5" ht="153">
      <c r="A25" t="s">
        <v>57</v>
      </c>
      <c r="E25" s="39" t="s">
        <v>70</v>
      </c>
    </row>
    <row r="26" spans="1:16" ht="12.75">
      <c r="A26" t="s">
        <v>48</v>
      </c>
      <c s="34" t="s">
        <v>71</v>
      </c>
      <c s="34" t="s">
        <v>72</v>
      </c>
      <c s="35" t="s">
        <v>5</v>
      </c>
      <c s="6" t="s">
        <v>73</v>
      </c>
      <c s="36" t="s">
        <v>61</v>
      </c>
      <c s="37">
        <v>30</v>
      </c>
      <c s="36">
        <v>0</v>
      </c>
      <c s="36">
        <f>ROUND(G26*H26,6)</f>
      </c>
      <c r="L26" s="38">
        <v>0</v>
      </c>
      <c s="32">
        <f>ROUND(ROUND(L26,2)*ROUND(G26,3),2)</f>
      </c>
      <c s="36" t="s">
        <v>53</v>
      </c>
      <c>
        <f>(M26*21)/100</f>
      </c>
      <c t="s">
        <v>26</v>
      </c>
    </row>
    <row r="27" spans="1:5" ht="12.75">
      <c r="A27" s="35" t="s">
        <v>54</v>
      </c>
      <c r="E27" s="39" t="s">
        <v>5</v>
      </c>
    </row>
    <row r="28" spans="1:5" ht="12.75">
      <c r="A28" s="35" t="s">
        <v>55</v>
      </c>
      <c r="E28" s="40" t="s">
        <v>56</v>
      </c>
    </row>
    <row r="29" spans="1:5" ht="12.75">
      <c r="A29" t="s">
        <v>57</v>
      </c>
      <c r="E29" s="39" t="s">
        <v>74</v>
      </c>
    </row>
    <row r="30" spans="1:16" ht="12.75">
      <c r="A30" t="s">
        <v>48</v>
      </c>
      <c s="34" t="s">
        <v>75</v>
      </c>
      <c s="34" t="s">
        <v>76</v>
      </c>
      <c s="35" t="s">
        <v>5</v>
      </c>
      <c s="6" t="s">
        <v>77</v>
      </c>
      <c s="36" t="s">
        <v>61</v>
      </c>
      <c s="37">
        <v>30</v>
      </c>
      <c s="36">
        <v>0</v>
      </c>
      <c s="36">
        <f>ROUND(G30*H30,6)</f>
      </c>
      <c r="L30" s="38">
        <v>0</v>
      </c>
      <c s="32">
        <f>ROUND(ROUND(L30,2)*ROUND(G30,3),2)</f>
      </c>
      <c s="36" t="s">
        <v>53</v>
      </c>
      <c>
        <f>(M30*21)/100</f>
      </c>
      <c t="s">
        <v>26</v>
      </c>
    </row>
    <row r="31" spans="1:5" ht="12.75">
      <c r="A31" s="35" t="s">
        <v>54</v>
      </c>
      <c r="E31" s="39" t="s">
        <v>5</v>
      </c>
    </row>
    <row r="32" spans="1:5" ht="12.75">
      <c r="A32" s="35" t="s">
        <v>55</v>
      </c>
      <c r="E32" s="40" t="s">
        <v>56</v>
      </c>
    </row>
    <row r="33" spans="1:5" ht="25.5">
      <c r="A33" t="s">
        <v>57</v>
      </c>
      <c r="E33" s="39" t="s">
        <v>78</v>
      </c>
    </row>
    <row r="34" spans="1:16" ht="25.5">
      <c r="A34" t="s">
        <v>48</v>
      </c>
      <c s="34" t="s">
        <v>46</v>
      </c>
      <c s="34" t="s">
        <v>79</v>
      </c>
      <c s="35" t="s">
        <v>5</v>
      </c>
      <c s="6" t="s">
        <v>80</v>
      </c>
      <c s="36" t="s">
        <v>65</v>
      </c>
      <c s="37">
        <v>20</v>
      </c>
      <c s="36">
        <v>0</v>
      </c>
      <c s="36">
        <f>ROUND(G34*H34,6)</f>
      </c>
      <c r="L34" s="38">
        <v>0</v>
      </c>
      <c s="32">
        <f>ROUND(ROUND(L34,2)*ROUND(G34,3),2)</f>
      </c>
      <c s="36" t="s">
        <v>53</v>
      </c>
      <c>
        <f>(M34*21)/100</f>
      </c>
      <c t="s">
        <v>26</v>
      </c>
    </row>
    <row r="35" spans="1:5" ht="12.75">
      <c r="A35" s="35" t="s">
        <v>54</v>
      </c>
      <c r="E35" s="39" t="s">
        <v>5</v>
      </c>
    </row>
    <row r="36" spans="1:5" ht="12.75">
      <c r="A36" s="35" t="s">
        <v>55</v>
      </c>
      <c r="E36" s="40" t="s">
        <v>56</v>
      </c>
    </row>
    <row r="37" spans="1:5" ht="153">
      <c r="A37" t="s">
        <v>57</v>
      </c>
      <c r="E37" s="39" t="s">
        <v>81</v>
      </c>
    </row>
    <row r="38" spans="1:16" ht="12.75">
      <c r="A38" t="s">
        <v>48</v>
      </c>
      <c s="34" t="s">
        <v>82</v>
      </c>
      <c s="34" t="s">
        <v>83</v>
      </c>
      <c s="35" t="s">
        <v>5</v>
      </c>
      <c s="6" t="s">
        <v>84</v>
      </c>
      <c s="36" t="s">
        <v>61</v>
      </c>
      <c s="37">
        <v>26</v>
      </c>
      <c s="36">
        <v>0</v>
      </c>
      <c s="36">
        <f>ROUND(G38*H38,6)</f>
      </c>
      <c r="L38" s="38">
        <v>0</v>
      </c>
      <c s="32">
        <f>ROUND(ROUND(L38,2)*ROUND(G38,3),2)</f>
      </c>
      <c s="36" t="s">
        <v>53</v>
      </c>
      <c>
        <f>(M38*21)/100</f>
      </c>
      <c t="s">
        <v>26</v>
      </c>
    </row>
    <row r="39" spans="1:5" ht="12.75">
      <c r="A39" s="35" t="s">
        <v>54</v>
      </c>
      <c r="E39" s="39" t="s">
        <v>5</v>
      </c>
    </row>
    <row r="40" spans="1:5" ht="12.75">
      <c r="A40" s="35" t="s">
        <v>55</v>
      </c>
      <c r="E40" s="40" t="s">
        <v>56</v>
      </c>
    </row>
    <row r="41" spans="1:5" ht="89.25">
      <c r="A41" t="s">
        <v>57</v>
      </c>
      <c r="E41" s="39" t="s">
        <v>85</v>
      </c>
    </row>
    <row r="42" spans="1:16" ht="12.75">
      <c r="A42" t="s">
        <v>48</v>
      </c>
      <c s="34" t="s">
        <v>86</v>
      </c>
      <c s="34" t="s">
        <v>87</v>
      </c>
      <c s="35" t="s">
        <v>5</v>
      </c>
      <c s="6" t="s">
        <v>88</v>
      </c>
      <c s="36" t="s">
        <v>61</v>
      </c>
      <c s="37">
        <v>34</v>
      </c>
      <c s="36">
        <v>0</v>
      </c>
      <c s="36">
        <f>ROUND(G42*H42,6)</f>
      </c>
      <c r="L42" s="38">
        <v>0</v>
      </c>
      <c s="32">
        <f>ROUND(ROUND(L42,2)*ROUND(G42,3),2)</f>
      </c>
      <c s="36" t="s">
        <v>53</v>
      </c>
      <c>
        <f>(M42*21)/100</f>
      </c>
      <c t="s">
        <v>26</v>
      </c>
    </row>
    <row r="43" spans="1:5" ht="12.75">
      <c r="A43" s="35" t="s">
        <v>54</v>
      </c>
      <c r="E43" s="39" t="s">
        <v>5</v>
      </c>
    </row>
    <row r="44" spans="1:5" ht="12.75">
      <c r="A44" s="35" t="s">
        <v>55</v>
      </c>
      <c r="E44" s="40" t="s">
        <v>56</v>
      </c>
    </row>
    <row r="45" spans="1:5" ht="114.75">
      <c r="A45" t="s">
        <v>57</v>
      </c>
      <c r="E45" s="39" t="s">
        <v>89</v>
      </c>
    </row>
    <row r="46" spans="1:16" ht="12.75">
      <c r="A46" t="s">
        <v>48</v>
      </c>
      <c s="34" t="s">
        <v>90</v>
      </c>
      <c s="34" t="s">
        <v>91</v>
      </c>
      <c s="35" t="s">
        <v>5</v>
      </c>
      <c s="6" t="s">
        <v>92</v>
      </c>
      <c s="36" t="s">
        <v>61</v>
      </c>
      <c s="37">
        <v>5</v>
      </c>
      <c s="36">
        <v>0</v>
      </c>
      <c s="36">
        <f>ROUND(G46*H46,6)</f>
      </c>
      <c r="L46" s="38">
        <v>0</v>
      </c>
      <c s="32">
        <f>ROUND(ROUND(L46,2)*ROUND(G46,3),2)</f>
      </c>
      <c s="36" t="s">
        <v>53</v>
      </c>
      <c>
        <f>(M46*21)/100</f>
      </c>
      <c t="s">
        <v>26</v>
      </c>
    </row>
    <row r="47" spans="1:5" ht="12.75">
      <c r="A47" s="35" t="s">
        <v>54</v>
      </c>
      <c r="E47" s="39" t="s">
        <v>5</v>
      </c>
    </row>
    <row r="48" spans="1:5" ht="12.75">
      <c r="A48" s="35" t="s">
        <v>55</v>
      </c>
      <c r="E48" s="40" t="s">
        <v>56</v>
      </c>
    </row>
    <row r="49" spans="1:5" ht="38.25">
      <c r="A49" t="s">
        <v>57</v>
      </c>
      <c r="E49" s="39" t="s">
        <v>93</v>
      </c>
    </row>
    <row r="50" spans="1:16" ht="12.75">
      <c r="A50" t="s">
        <v>48</v>
      </c>
      <c s="34" t="s">
        <v>94</v>
      </c>
      <c s="34" t="s">
        <v>95</v>
      </c>
      <c s="35" t="s">
        <v>5</v>
      </c>
      <c s="6" t="s">
        <v>96</v>
      </c>
      <c s="36" t="s">
        <v>52</v>
      </c>
      <c s="37">
        <v>3</v>
      </c>
      <c s="36">
        <v>0</v>
      </c>
      <c s="36">
        <f>ROUND(G50*H50,6)</f>
      </c>
      <c r="L50" s="38">
        <v>0</v>
      </c>
      <c s="32">
        <f>ROUND(ROUND(L50,2)*ROUND(G50,3),2)</f>
      </c>
      <c s="36" t="s">
        <v>53</v>
      </c>
      <c>
        <f>(M50*21)/100</f>
      </c>
      <c t="s">
        <v>26</v>
      </c>
    </row>
    <row r="51" spans="1:5" ht="12.75">
      <c r="A51" s="35" t="s">
        <v>54</v>
      </c>
      <c r="E51" s="39" t="s">
        <v>5</v>
      </c>
    </row>
    <row r="52" spans="1:5" ht="12.75">
      <c r="A52" s="35" t="s">
        <v>55</v>
      </c>
      <c r="E52" s="40" t="s">
        <v>56</v>
      </c>
    </row>
    <row r="53" spans="1:5" ht="38.25">
      <c r="A53" t="s">
        <v>57</v>
      </c>
      <c r="E53" s="39" t="s">
        <v>97</v>
      </c>
    </row>
    <row r="54" spans="1:16" ht="12.75">
      <c r="A54" t="s">
        <v>48</v>
      </c>
      <c s="34" t="s">
        <v>98</v>
      </c>
      <c s="34" t="s">
        <v>99</v>
      </c>
      <c s="35" t="s">
        <v>5</v>
      </c>
      <c s="6" t="s">
        <v>100</v>
      </c>
      <c s="36" t="s">
        <v>101</v>
      </c>
      <c s="37">
        <v>45</v>
      </c>
      <c s="36">
        <v>0</v>
      </c>
      <c s="36">
        <f>ROUND(G54*H54,6)</f>
      </c>
      <c r="L54" s="38">
        <v>0</v>
      </c>
      <c s="32">
        <f>ROUND(ROUND(L54,2)*ROUND(G54,3),2)</f>
      </c>
      <c s="36" t="s">
        <v>53</v>
      </c>
      <c>
        <f>(M54*21)/100</f>
      </c>
      <c t="s">
        <v>26</v>
      </c>
    </row>
    <row r="55" spans="1:5" ht="12.75">
      <c r="A55" s="35" t="s">
        <v>54</v>
      </c>
      <c r="E55" s="39" t="s">
        <v>5</v>
      </c>
    </row>
    <row r="56" spans="1:5" ht="12.75">
      <c r="A56" s="35" t="s">
        <v>55</v>
      </c>
      <c r="E56" s="40" t="s">
        <v>56</v>
      </c>
    </row>
    <row r="57" spans="1:5" ht="38.25">
      <c r="A57" t="s">
        <v>57</v>
      </c>
      <c r="E57" s="39" t="s">
        <v>102</v>
      </c>
    </row>
    <row r="58" spans="1:16" ht="38.25">
      <c r="A58" t="s">
        <v>48</v>
      </c>
      <c s="34" t="s">
        <v>103</v>
      </c>
      <c s="34" t="s">
        <v>104</v>
      </c>
      <c s="35" t="s">
        <v>5</v>
      </c>
      <c s="6" t="s">
        <v>105</v>
      </c>
      <c s="36" t="s">
        <v>52</v>
      </c>
      <c s="37">
        <v>2</v>
      </c>
      <c s="36">
        <v>0</v>
      </c>
      <c s="36">
        <f>ROUND(G58*H58,6)</f>
      </c>
      <c r="L58" s="38">
        <v>0</v>
      </c>
      <c s="32">
        <f>ROUND(ROUND(L58,2)*ROUND(G58,3),2)</f>
      </c>
      <c s="36" t="s">
        <v>53</v>
      </c>
      <c>
        <f>(M58*21)/100</f>
      </c>
      <c t="s">
        <v>26</v>
      </c>
    </row>
    <row r="59" spans="1:5" ht="12.75">
      <c r="A59" s="35" t="s">
        <v>54</v>
      </c>
      <c r="E59" s="39" t="s">
        <v>5</v>
      </c>
    </row>
    <row r="60" spans="1:5" ht="12.75">
      <c r="A60" s="35" t="s">
        <v>55</v>
      </c>
      <c r="E60" s="40" t="s">
        <v>56</v>
      </c>
    </row>
    <row r="61" spans="1:5" ht="38.25">
      <c r="A61" t="s">
        <v>57</v>
      </c>
      <c r="E61" s="39" t="s">
        <v>97</v>
      </c>
    </row>
    <row r="62" spans="1:16" ht="38.25">
      <c r="A62" t="s">
        <v>48</v>
      </c>
      <c s="34" t="s">
        <v>106</v>
      </c>
      <c s="34" t="s">
        <v>107</v>
      </c>
      <c s="35" t="s">
        <v>5</v>
      </c>
      <c s="6" t="s">
        <v>108</v>
      </c>
      <c s="36" t="s">
        <v>52</v>
      </c>
      <c s="37">
        <v>1</v>
      </c>
      <c s="36">
        <v>0</v>
      </c>
      <c s="36">
        <f>ROUND(G62*H62,6)</f>
      </c>
      <c r="L62" s="38">
        <v>0</v>
      </c>
      <c s="32">
        <f>ROUND(ROUND(L62,2)*ROUND(G62,3),2)</f>
      </c>
      <c s="36" t="s">
        <v>53</v>
      </c>
      <c>
        <f>(M62*21)/100</f>
      </c>
      <c t="s">
        <v>26</v>
      </c>
    </row>
    <row r="63" spans="1:5" ht="12.75">
      <c r="A63" s="35" t="s">
        <v>54</v>
      </c>
      <c r="E63" s="39" t="s">
        <v>5</v>
      </c>
    </row>
    <row r="64" spans="1:5" ht="12.75">
      <c r="A64" s="35" t="s">
        <v>55</v>
      </c>
      <c r="E64" s="40" t="s">
        <v>56</v>
      </c>
    </row>
    <row r="65" spans="1:5" ht="38.25">
      <c r="A65" t="s">
        <v>57</v>
      </c>
      <c r="E65" s="39" t="s">
        <v>97</v>
      </c>
    </row>
    <row r="66" spans="1:16" ht="25.5">
      <c r="A66" t="s">
        <v>48</v>
      </c>
      <c s="34" t="s">
        <v>109</v>
      </c>
      <c s="34" t="s">
        <v>110</v>
      </c>
      <c s="35" t="s">
        <v>5</v>
      </c>
      <c s="6" t="s">
        <v>111</v>
      </c>
      <c s="36" t="s">
        <v>101</v>
      </c>
      <c s="37">
        <v>20</v>
      </c>
      <c s="36">
        <v>0</v>
      </c>
      <c s="36">
        <f>ROUND(G66*H66,6)</f>
      </c>
      <c r="L66" s="38">
        <v>0</v>
      </c>
      <c s="32">
        <f>ROUND(ROUND(L66,2)*ROUND(G66,3),2)</f>
      </c>
      <c s="36" t="s">
        <v>53</v>
      </c>
      <c>
        <f>(M66*21)/100</f>
      </c>
      <c t="s">
        <v>26</v>
      </c>
    </row>
    <row r="67" spans="1:5" ht="12.75">
      <c r="A67" s="35" t="s">
        <v>54</v>
      </c>
      <c r="E67" s="39" t="s">
        <v>5</v>
      </c>
    </row>
    <row r="68" spans="1:5" ht="12.75">
      <c r="A68" s="35" t="s">
        <v>55</v>
      </c>
      <c r="E68" s="40" t="s">
        <v>56</v>
      </c>
    </row>
    <row r="69" spans="1:5" ht="38.25">
      <c r="A69" t="s">
        <v>57</v>
      </c>
      <c r="E69" s="39" t="s">
        <v>102</v>
      </c>
    </row>
    <row r="70" spans="1:16" ht="25.5">
      <c r="A70" t="s">
        <v>48</v>
      </c>
      <c s="34" t="s">
        <v>112</v>
      </c>
      <c s="34" t="s">
        <v>113</v>
      </c>
      <c s="35" t="s">
        <v>5</v>
      </c>
      <c s="6" t="s">
        <v>114</v>
      </c>
      <c s="36" t="s">
        <v>52</v>
      </c>
      <c s="37">
        <v>2</v>
      </c>
      <c s="36">
        <v>0</v>
      </c>
      <c s="36">
        <f>ROUND(G70*H70,6)</f>
      </c>
      <c r="L70" s="38">
        <v>0</v>
      </c>
      <c s="32">
        <f>ROUND(ROUND(L70,2)*ROUND(G70,3),2)</f>
      </c>
      <c s="36" t="s">
        <v>53</v>
      </c>
      <c>
        <f>(M70*21)/100</f>
      </c>
      <c t="s">
        <v>26</v>
      </c>
    </row>
    <row r="71" spans="1:5" ht="12.75">
      <c r="A71" s="35" t="s">
        <v>54</v>
      </c>
      <c r="E71" s="39" t="s">
        <v>5</v>
      </c>
    </row>
    <row r="72" spans="1:5" ht="12.75">
      <c r="A72" s="35" t="s">
        <v>55</v>
      </c>
      <c r="E72" s="40" t="s">
        <v>56</v>
      </c>
    </row>
    <row r="73" spans="1:5" ht="38.25">
      <c r="A73" t="s">
        <v>57</v>
      </c>
      <c r="E73" s="39" t="s">
        <v>97</v>
      </c>
    </row>
    <row r="74" spans="1:16" ht="12.75">
      <c r="A74" t="s">
        <v>48</v>
      </c>
      <c s="34" t="s">
        <v>115</v>
      </c>
      <c s="34" t="s">
        <v>116</v>
      </c>
      <c s="35" t="s">
        <v>5</v>
      </c>
      <c s="6" t="s">
        <v>117</v>
      </c>
      <c s="36" t="s">
        <v>52</v>
      </c>
      <c s="37">
        <v>4</v>
      </c>
      <c s="36">
        <v>0</v>
      </c>
      <c s="36">
        <f>ROUND(G74*H74,6)</f>
      </c>
      <c r="L74" s="38">
        <v>0</v>
      </c>
      <c s="32">
        <f>ROUND(ROUND(L74,2)*ROUND(G74,3),2)</f>
      </c>
      <c s="36" t="s">
        <v>53</v>
      </c>
      <c>
        <f>(M74*21)/100</f>
      </c>
      <c t="s">
        <v>26</v>
      </c>
    </row>
    <row r="75" spans="1:5" ht="12.75">
      <c r="A75" s="35" t="s">
        <v>54</v>
      </c>
      <c r="E75" s="39" t="s">
        <v>5</v>
      </c>
    </row>
    <row r="76" spans="1:5" ht="12.75">
      <c r="A76" s="35" t="s">
        <v>55</v>
      </c>
      <c r="E76" s="40" t="s">
        <v>56</v>
      </c>
    </row>
    <row r="77" spans="1:5" ht="38.25">
      <c r="A77" t="s">
        <v>57</v>
      </c>
      <c r="E77" s="39" t="s">
        <v>118</v>
      </c>
    </row>
    <row r="78" spans="1:16" ht="12.75">
      <c r="A78" t="s">
        <v>48</v>
      </c>
      <c s="34" t="s">
        <v>119</v>
      </c>
      <c s="34" t="s">
        <v>120</v>
      </c>
      <c s="35" t="s">
        <v>5</v>
      </c>
      <c s="6" t="s">
        <v>121</v>
      </c>
      <c s="36" t="s">
        <v>101</v>
      </c>
      <c s="37">
        <v>90</v>
      </c>
      <c s="36">
        <v>0</v>
      </c>
      <c s="36">
        <f>ROUND(G78*H78,6)</f>
      </c>
      <c r="L78" s="38">
        <v>0</v>
      </c>
      <c s="32">
        <f>ROUND(ROUND(L78,2)*ROUND(G78,3),2)</f>
      </c>
      <c s="36" t="s">
        <v>53</v>
      </c>
      <c>
        <f>(M78*21)/100</f>
      </c>
      <c t="s">
        <v>26</v>
      </c>
    </row>
    <row r="79" spans="1:5" ht="12.75">
      <c r="A79" s="35" t="s">
        <v>54</v>
      </c>
      <c r="E79" s="39" t="s">
        <v>5</v>
      </c>
    </row>
    <row r="80" spans="1:5" ht="12.75">
      <c r="A80" s="35" t="s">
        <v>55</v>
      </c>
      <c r="E80" s="40" t="s">
        <v>56</v>
      </c>
    </row>
    <row r="81" spans="1:5" ht="63.75">
      <c r="A81" t="s">
        <v>57</v>
      </c>
      <c r="E81" s="39" t="s">
        <v>122</v>
      </c>
    </row>
    <row r="82" spans="1:16" ht="12.75">
      <c r="A82" t="s">
        <v>48</v>
      </c>
      <c s="34" t="s">
        <v>123</v>
      </c>
      <c s="34" t="s">
        <v>124</v>
      </c>
      <c s="35" t="s">
        <v>5</v>
      </c>
      <c s="6" t="s">
        <v>125</v>
      </c>
      <c s="36" t="s">
        <v>101</v>
      </c>
      <c s="37">
        <v>20</v>
      </c>
      <c s="36">
        <v>0</v>
      </c>
      <c s="36">
        <f>ROUND(G82*H82,6)</f>
      </c>
      <c r="L82" s="38">
        <v>0</v>
      </c>
      <c s="32">
        <f>ROUND(ROUND(L82,2)*ROUND(G82,3),2)</f>
      </c>
      <c s="36" t="s">
        <v>53</v>
      </c>
      <c>
        <f>(M82*21)/100</f>
      </c>
      <c t="s">
        <v>26</v>
      </c>
    </row>
    <row r="83" spans="1:5" ht="12.75">
      <c r="A83" s="35" t="s">
        <v>54</v>
      </c>
      <c r="E83" s="39" t="s">
        <v>5</v>
      </c>
    </row>
    <row r="84" spans="1:5" ht="12.75">
      <c r="A84" s="35" t="s">
        <v>55</v>
      </c>
      <c r="E84" s="40" t="s">
        <v>56</v>
      </c>
    </row>
    <row r="85" spans="1:5" ht="63.75">
      <c r="A85" t="s">
        <v>57</v>
      </c>
      <c r="E85" s="39" t="s">
        <v>122</v>
      </c>
    </row>
    <row r="86" spans="1:16" ht="12.75">
      <c r="A86" t="s">
        <v>48</v>
      </c>
      <c s="34" t="s">
        <v>126</v>
      </c>
      <c s="34" t="s">
        <v>127</v>
      </c>
      <c s="35" t="s">
        <v>5</v>
      </c>
      <c s="6" t="s">
        <v>128</v>
      </c>
      <c s="36" t="s">
        <v>129</v>
      </c>
      <c s="37">
        <v>10</v>
      </c>
      <c s="36">
        <v>0</v>
      </c>
      <c s="36">
        <f>ROUND(G86*H86,6)</f>
      </c>
      <c r="L86" s="38">
        <v>0</v>
      </c>
      <c s="32">
        <f>ROUND(ROUND(L86,2)*ROUND(G86,3),2)</f>
      </c>
      <c s="36" t="s">
        <v>53</v>
      </c>
      <c>
        <f>(M86*21)/100</f>
      </c>
      <c t="s">
        <v>26</v>
      </c>
    </row>
    <row r="87" spans="1:5" ht="12.75">
      <c r="A87" s="35" t="s">
        <v>54</v>
      </c>
      <c r="E87" s="39" t="s">
        <v>5</v>
      </c>
    </row>
    <row r="88" spans="1:5" ht="12.75">
      <c r="A88" s="35" t="s">
        <v>55</v>
      </c>
      <c r="E88" s="40" t="s">
        <v>56</v>
      </c>
    </row>
    <row r="89" spans="1:5" ht="76.5">
      <c r="A89" t="s">
        <v>57</v>
      </c>
      <c r="E89" s="39" t="s">
        <v>130</v>
      </c>
    </row>
    <row r="90" spans="1:16" ht="25.5">
      <c r="A90" t="s">
        <v>48</v>
      </c>
      <c s="34" t="s">
        <v>131</v>
      </c>
      <c s="34" t="s">
        <v>132</v>
      </c>
      <c s="35" t="s">
        <v>5</v>
      </c>
      <c s="6" t="s">
        <v>133</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56</v>
      </c>
    </row>
    <row r="93" spans="1:5" ht="51">
      <c r="A93" t="s">
        <v>57</v>
      </c>
      <c r="E93" s="39" t="s">
        <v>134</v>
      </c>
    </row>
    <row r="94" spans="1:16" ht="38.25">
      <c r="A94" t="s">
        <v>48</v>
      </c>
      <c s="34" t="s">
        <v>135</v>
      </c>
      <c s="34" t="s">
        <v>136</v>
      </c>
      <c s="35" t="s">
        <v>5</v>
      </c>
      <c s="6" t="s">
        <v>137</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56</v>
      </c>
    </row>
    <row r="97" spans="1:5" ht="76.5">
      <c r="A97" t="s">
        <v>57</v>
      </c>
      <c r="E97" s="39" t="s">
        <v>138</v>
      </c>
    </row>
    <row r="98" spans="1:16" ht="38.25">
      <c r="A98" t="s">
        <v>48</v>
      </c>
      <c s="34" t="s">
        <v>139</v>
      </c>
      <c s="34" t="s">
        <v>140</v>
      </c>
      <c s="35" t="s">
        <v>5</v>
      </c>
      <c s="6" t="s">
        <v>141</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56</v>
      </c>
    </row>
    <row r="101" spans="1:5" ht="63.75">
      <c r="A101" t="s">
        <v>57</v>
      </c>
      <c r="E101" s="39" t="s">
        <v>142</v>
      </c>
    </row>
    <row r="102" spans="1:16" ht="38.25">
      <c r="A102" t="s">
        <v>48</v>
      </c>
      <c s="34" t="s">
        <v>143</v>
      </c>
      <c s="34" t="s">
        <v>144</v>
      </c>
      <c s="35" t="s">
        <v>5</v>
      </c>
      <c s="6" t="s">
        <v>145</v>
      </c>
      <c s="36" t="s">
        <v>52</v>
      </c>
      <c s="37">
        <v>2</v>
      </c>
      <c s="36">
        <v>0</v>
      </c>
      <c s="36">
        <f>ROUND(G102*H102,6)</f>
      </c>
      <c r="L102" s="38">
        <v>0</v>
      </c>
      <c s="32">
        <f>ROUND(ROUND(L102,2)*ROUND(G102,3),2)</f>
      </c>
      <c s="36" t="s">
        <v>53</v>
      </c>
      <c>
        <f>(M102*21)/100</f>
      </c>
      <c t="s">
        <v>26</v>
      </c>
    </row>
    <row r="103" spans="1:5" ht="12.75">
      <c r="A103" s="35" t="s">
        <v>54</v>
      </c>
      <c r="E103" s="39" t="s">
        <v>5</v>
      </c>
    </row>
    <row r="104" spans="1:5" ht="12.75">
      <c r="A104" s="35" t="s">
        <v>55</v>
      </c>
      <c r="E104" s="40" t="s">
        <v>56</v>
      </c>
    </row>
    <row r="105" spans="1:5" ht="76.5">
      <c r="A105" t="s">
        <v>57</v>
      </c>
      <c r="E105" s="39" t="s">
        <v>146</v>
      </c>
    </row>
    <row r="106" spans="1:16" ht="38.25">
      <c r="A106" t="s">
        <v>48</v>
      </c>
      <c s="34" t="s">
        <v>147</v>
      </c>
      <c s="34" t="s">
        <v>148</v>
      </c>
      <c s="35" t="s">
        <v>5</v>
      </c>
      <c s="6" t="s">
        <v>149</v>
      </c>
      <c s="36" t="s">
        <v>52</v>
      </c>
      <c s="37">
        <v>1</v>
      </c>
      <c s="36">
        <v>0</v>
      </c>
      <c s="36">
        <f>ROUND(G106*H106,6)</f>
      </c>
      <c r="L106" s="38">
        <v>0</v>
      </c>
      <c s="32">
        <f>ROUND(ROUND(L106,2)*ROUND(G106,3),2)</f>
      </c>
      <c s="36" t="s">
        <v>53</v>
      </c>
      <c>
        <f>(M106*21)/100</f>
      </c>
      <c t="s">
        <v>26</v>
      </c>
    </row>
    <row r="107" spans="1:5" ht="12.75">
      <c r="A107" s="35" t="s">
        <v>54</v>
      </c>
      <c r="E107" s="39" t="s">
        <v>5</v>
      </c>
    </row>
    <row r="108" spans="1:5" ht="12.75">
      <c r="A108" s="35" t="s">
        <v>55</v>
      </c>
      <c r="E108" s="40" t="s">
        <v>56</v>
      </c>
    </row>
    <row r="109" spans="1:5" ht="63.75">
      <c r="A109" t="s">
        <v>57</v>
      </c>
      <c r="E109" s="39" t="s">
        <v>150</v>
      </c>
    </row>
    <row r="110" spans="1:16" ht="12.75">
      <c r="A110" t="s">
        <v>48</v>
      </c>
      <c s="34" t="s">
        <v>151</v>
      </c>
      <c s="34" t="s">
        <v>152</v>
      </c>
      <c s="35" t="s">
        <v>5</v>
      </c>
      <c s="6" t="s">
        <v>153</v>
      </c>
      <c s="36" t="s">
        <v>52</v>
      </c>
      <c s="37">
        <v>1</v>
      </c>
      <c s="36">
        <v>0</v>
      </c>
      <c s="36">
        <f>ROUND(G110*H110,6)</f>
      </c>
      <c r="L110" s="38">
        <v>0</v>
      </c>
      <c s="32">
        <f>ROUND(ROUND(L110,2)*ROUND(G110,3),2)</f>
      </c>
      <c s="36" t="s">
        <v>53</v>
      </c>
      <c>
        <f>(M110*21)/100</f>
      </c>
      <c t="s">
        <v>26</v>
      </c>
    </row>
    <row r="111" spans="1:5" ht="12.75">
      <c r="A111" s="35" t="s">
        <v>54</v>
      </c>
      <c r="E111" s="39" t="s">
        <v>5</v>
      </c>
    </row>
    <row r="112" spans="1:5" ht="12.75">
      <c r="A112" s="35" t="s">
        <v>55</v>
      </c>
      <c r="E112" s="40" t="s">
        <v>56</v>
      </c>
    </row>
    <row r="113" spans="1:5" ht="63.75">
      <c r="A113" t="s">
        <v>57</v>
      </c>
      <c r="E113" s="39" t="s">
        <v>154</v>
      </c>
    </row>
    <row r="114" spans="1:16" ht="25.5">
      <c r="A114" t="s">
        <v>48</v>
      </c>
      <c s="34" t="s">
        <v>155</v>
      </c>
      <c s="34" t="s">
        <v>156</v>
      </c>
      <c s="35" t="s">
        <v>5</v>
      </c>
      <c s="6" t="s">
        <v>157</v>
      </c>
      <c s="36" t="s">
        <v>52</v>
      </c>
      <c s="37">
        <v>1</v>
      </c>
      <c s="36">
        <v>0</v>
      </c>
      <c s="36">
        <f>ROUND(G114*H114,6)</f>
      </c>
      <c r="L114" s="38">
        <v>0</v>
      </c>
      <c s="32">
        <f>ROUND(ROUND(L114,2)*ROUND(G114,3),2)</f>
      </c>
      <c s="36" t="s">
        <v>53</v>
      </c>
      <c>
        <f>(M114*21)/100</f>
      </c>
      <c t="s">
        <v>26</v>
      </c>
    </row>
    <row r="115" spans="1:5" ht="12.75">
      <c r="A115" s="35" t="s">
        <v>54</v>
      </c>
      <c r="E115" s="39" t="s">
        <v>5</v>
      </c>
    </row>
    <row r="116" spans="1:5" ht="12.75">
      <c r="A116" s="35" t="s">
        <v>55</v>
      </c>
      <c r="E116" s="40" t="s">
        <v>56</v>
      </c>
    </row>
    <row r="117" spans="1:5" ht="51">
      <c r="A117" t="s">
        <v>57</v>
      </c>
      <c r="E117" s="39" t="s">
        <v>158</v>
      </c>
    </row>
    <row r="118" spans="1:16" ht="38.25">
      <c r="A118" t="s">
        <v>48</v>
      </c>
      <c s="34" t="s">
        <v>159</v>
      </c>
      <c s="34" t="s">
        <v>160</v>
      </c>
      <c s="35" t="s">
        <v>5</v>
      </c>
      <c s="6" t="s">
        <v>161</v>
      </c>
      <c s="36" t="s">
        <v>52</v>
      </c>
      <c s="37">
        <v>1</v>
      </c>
      <c s="36">
        <v>0</v>
      </c>
      <c s="36">
        <f>ROUND(G118*H118,6)</f>
      </c>
      <c r="L118" s="38">
        <v>0</v>
      </c>
      <c s="32">
        <f>ROUND(ROUND(L118,2)*ROUND(G118,3),2)</f>
      </c>
      <c s="36" t="s">
        <v>53</v>
      </c>
      <c>
        <f>(M118*21)/100</f>
      </c>
      <c t="s">
        <v>26</v>
      </c>
    </row>
    <row r="119" spans="1:5" ht="12.75">
      <c r="A119" s="35" t="s">
        <v>54</v>
      </c>
      <c r="E119" s="39" t="s">
        <v>5</v>
      </c>
    </row>
    <row r="120" spans="1:5" ht="12.75">
      <c r="A120" s="35" t="s">
        <v>55</v>
      </c>
      <c r="E120" s="40" t="s">
        <v>56</v>
      </c>
    </row>
    <row r="121" spans="1:5" ht="51">
      <c r="A121" t="s">
        <v>57</v>
      </c>
      <c r="E121" s="39" t="s">
        <v>158</v>
      </c>
    </row>
    <row r="122" spans="1:16" ht="25.5">
      <c r="A122" t="s">
        <v>48</v>
      </c>
      <c s="34" t="s">
        <v>162</v>
      </c>
      <c s="34" t="s">
        <v>163</v>
      </c>
      <c s="35" t="s">
        <v>5</v>
      </c>
      <c s="6" t="s">
        <v>164</v>
      </c>
      <c s="36" t="s">
        <v>52</v>
      </c>
      <c s="37">
        <v>3</v>
      </c>
      <c s="36">
        <v>0</v>
      </c>
      <c s="36">
        <f>ROUND(G122*H122,6)</f>
      </c>
      <c r="L122" s="38">
        <v>0</v>
      </c>
      <c s="32">
        <f>ROUND(ROUND(L122,2)*ROUND(G122,3),2)</f>
      </c>
      <c s="36" t="s">
        <v>53</v>
      </c>
      <c>
        <f>(M122*21)/100</f>
      </c>
      <c t="s">
        <v>26</v>
      </c>
    </row>
    <row r="123" spans="1:5" ht="12.75">
      <c r="A123" s="35" t="s">
        <v>54</v>
      </c>
      <c r="E123" s="39" t="s">
        <v>5</v>
      </c>
    </row>
    <row r="124" spans="1:5" ht="12.75">
      <c r="A124" s="35" t="s">
        <v>55</v>
      </c>
      <c r="E124" s="40" t="s">
        <v>56</v>
      </c>
    </row>
    <row r="125" spans="1:5" ht="51">
      <c r="A125" t="s">
        <v>57</v>
      </c>
      <c r="E125" s="39" t="s">
        <v>165</v>
      </c>
    </row>
    <row r="126" spans="1:16" ht="25.5">
      <c r="A126" t="s">
        <v>48</v>
      </c>
      <c s="34" t="s">
        <v>166</v>
      </c>
      <c s="34" t="s">
        <v>167</v>
      </c>
      <c s="35" t="s">
        <v>5</v>
      </c>
      <c s="6" t="s">
        <v>168</v>
      </c>
      <c s="36" t="s">
        <v>52</v>
      </c>
      <c s="37">
        <v>1</v>
      </c>
      <c s="36">
        <v>0</v>
      </c>
      <c s="36">
        <f>ROUND(G126*H126,6)</f>
      </c>
      <c r="L126" s="38">
        <v>0</v>
      </c>
      <c s="32">
        <f>ROUND(ROUND(L126,2)*ROUND(G126,3),2)</f>
      </c>
      <c s="36" t="s">
        <v>53</v>
      </c>
      <c>
        <f>(M126*21)/100</f>
      </c>
      <c t="s">
        <v>26</v>
      </c>
    </row>
    <row r="127" spans="1:5" ht="12.75">
      <c r="A127" s="35" t="s">
        <v>54</v>
      </c>
      <c r="E127" s="39" t="s">
        <v>5</v>
      </c>
    </row>
    <row r="128" spans="1:5" ht="12.75">
      <c r="A128" s="35" t="s">
        <v>55</v>
      </c>
      <c r="E128" s="40" t="s">
        <v>56</v>
      </c>
    </row>
    <row r="129" spans="1:5" ht="51">
      <c r="A129" t="s">
        <v>57</v>
      </c>
      <c r="E129" s="39" t="s">
        <v>169</v>
      </c>
    </row>
    <row r="130" spans="1:16" ht="25.5">
      <c r="A130" t="s">
        <v>48</v>
      </c>
      <c s="34" t="s">
        <v>170</v>
      </c>
      <c s="34" t="s">
        <v>171</v>
      </c>
      <c s="35" t="s">
        <v>5</v>
      </c>
      <c s="6" t="s">
        <v>172</v>
      </c>
      <c s="36" t="s">
        <v>52</v>
      </c>
      <c s="37">
        <v>4</v>
      </c>
      <c s="36">
        <v>0</v>
      </c>
      <c s="36">
        <f>ROUND(G130*H130,6)</f>
      </c>
      <c r="L130" s="38">
        <v>0</v>
      </c>
      <c s="32">
        <f>ROUND(ROUND(L130,2)*ROUND(G130,3),2)</f>
      </c>
      <c s="36" t="s">
        <v>53</v>
      </c>
      <c>
        <f>(M130*21)/100</f>
      </c>
      <c t="s">
        <v>26</v>
      </c>
    </row>
    <row r="131" spans="1:5" ht="12.75">
      <c r="A131" s="35" t="s">
        <v>54</v>
      </c>
      <c r="E131" s="39" t="s">
        <v>5</v>
      </c>
    </row>
    <row r="132" spans="1:5" ht="12.75">
      <c r="A132" s="35" t="s">
        <v>55</v>
      </c>
      <c r="E132" s="40" t="s">
        <v>56</v>
      </c>
    </row>
    <row r="133" spans="1:5" ht="25.5">
      <c r="A133" t="s">
        <v>57</v>
      </c>
      <c r="E133" s="39" t="s">
        <v>173</v>
      </c>
    </row>
    <row r="134" spans="1:16" ht="12.75">
      <c r="A134" t="s">
        <v>48</v>
      </c>
      <c s="34" t="s">
        <v>174</v>
      </c>
      <c s="34" t="s">
        <v>175</v>
      </c>
      <c s="35" t="s">
        <v>5</v>
      </c>
      <c s="6" t="s">
        <v>176</v>
      </c>
      <c s="36" t="s">
        <v>52</v>
      </c>
      <c s="37">
        <v>2</v>
      </c>
      <c s="36">
        <v>0</v>
      </c>
      <c s="36">
        <f>ROUND(G134*H134,6)</f>
      </c>
      <c r="L134" s="38">
        <v>0</v>
      </c>
      <c s="32">
        <f>ROUND(ROUND(L134,2)*ROUND(G134,3),2)</f>
      </c>
      <c s="36" t="s">
        <v>53</v>
      </c>
      <c>
        <f>(M134*21)/100</f>
      </c>
      <c t="s">
        <v>26</v>
      </c>
    </row>
    <row r="135" spans="1:5" ht="12.75">
      <c r="A135" s="35" t="s">
        <v>54</v>
      </c>
      <c r="E135" s="39" t="s">
        <v>5</v>
      </c>
    </row>
    <row r="136" spans="1:5" ht="12.75">
      <c r="A136" s="35" t="s">
        <v>55</v>
      </c>
      <c r="E136" s="40" t="s">
        <v>56</v>
      </c>
    </row>
    <row r="137" spans="1:5" ht="25.5">
      <c r="A137" t="s">
        <v>57</v>
      </c>
      <c r="E137" s="39" t="s">
        <v>173</v>
      </c>
    </row>
    <row r="138" spans="1:16" ht="12.75">
      <c r="A138" t="s">
        <v>48</v>
      </c>
      <c s="34" t="s">
        <v>177</v>
      </c>
      <c s="34" t="s">
        <v>178</v>
      </c>
      <c s="35" t="s">
        <v>5</v>
      </c>
      <c s="6" t="s">
        <v>179</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56</v>
      </c>
    </row>
    <row r="141" spans="1:5" ht="25.5">
      <c r="A141" t="s">
        <v>57</v>
      </c>
      <c r="E141" s="39" t="s">
        <v>173</v>
      </c>
    </row>
    <row r="142" spans="1:16" ht="12.75">
      <c r="A142" t="s">
        <v>48</v>
      </c>
      <c s="34" t="s">
        <v>180</v>
      </c>
      <c s="34" t="s">
        <v>181</v>
      </c>
      <c s="35" t="s">
        <v>5</v>
      </c>
      <c s="6" t="s">
        <v>182</v>
      </c>
      <c s="36" t="s">
        <v>52</v>
      </c>
      <c s="37">
        <v>2</v>
      </c>
      <c s="36">
        <v>0</v>
      </c>
      <c s="36">
        <f>ROUND(G142*H142,6)</f>
      </c>
      <c r="L142" s="38">
        <v>0</v>
      </c>
      <c s="32">
        <f>ROUND(ROUND(L142,2)*ROUND(G142,3),2)</f>
      </c>
      <c s="36" t="s">
        <v>53</v>
      </c>
      <c>
        <f>(M142*21)/100</f>
      </c>
      <c t="s">
        <v>26</v>
      </c>
    </row>
    <row r="143" spans="1:5" ht="12.75">
      <c r="A143" s="35" t="s">
        <v>54</v>
      </c>
      <c r="E143" s="39" t="s">
        <v>5</v>
      </c>
    </row>
    <row r="144" spans="1:5" ht="12.75">
      <c r="A144" s="35" t="s">
        <v>55</v>
      </c>
      <c r="E144" s="40" t="s">
        <v>56</v>
      </c>
    </row>
    <row r="145" spans="1:5" ht="25.5">
      <c r="A145" t="s">
        <v>57</v>
      </c>
      <c r="E145" s="39" t="s">
        <v>173</v>
      </c>
    </row>
    <row r="146" spans="1:16" ht="12.75">
      <c r="A146" t="s">
        <v>48</v>
      </c>
      <c s="34" t="s">
        <v>183</v>
      </c>
      <c s="34" t="s">
        <v>184</v>
      </c>
      <c s="35" t="s">
        <v>5</v>
      </c>
      <c s="6" t="s">
        <v>185</v>
      </c>
      <c s="36" t="s">
        <v>52</v>
      </c>
      <c s="37">
        <v>1</v>
      </c>
      <c s="36">
        <v>0</v>
      </c>
      <c s="36">
        <f>ROUND(G146*H146,6)</f>
      </c>
      <c r="L146" s="38">
        <v>0</v>
      </c>
      <c s="32">
        <f>ROUND(ROUND(L146,2)*ROUND(G146,3),2)</f>
      </c>
      <c s="36" t="s">
        <v>53</v>
      </c>
      <c>
        <f>(M146*21)/100</f>
      </c>
      <c t="s">
        <v>26</v>
      </c>
    </row>
    <row r="147" spans="1:5" ht="12.75">
      <c r="A147" s="35" t="s">
        <v>54</v>
      </c>
      <c r="E147" s="39" t="s">
        <v>5</v>
      </c>
    </row>
    <row r="148" spans="1:5" ht="12.75">
      <c r="A148" s="35" t="s">
        <v>55</v>
      </c>
      <c r="E148" s="40" t="s">
        <v>56</v>
      </c>
    </row>
    <row r="149" spans="1:5" ht="76.5">
      <c r="A149" t="s">
        <v>57</v>
      </c>
      <c r="E149" s="39" t="s">
        <v>186</v>
      </c>
    </row>
    <row r="150" spans="1:16" ht="12.75">
      <c r="A150" t="s">
        <v>48</v>
      </c>
      <c s="34" t="s">
        <v>187</v>
      </c>
      <c s="34" t="s">
        <v>188</v>
      </c>
      <c s="35" t="s">
        <v>5</v>
      </c>
      <c s="6" t="s">
        <v>189</v>
      </c>
      <c s="36" t="s">
        <v>52</v>
      </c>
      <c s="37">
        <v>1</v>
      </c>
      <c s="36">
        <v>0</v>
      </c>
      <c s="36">
        <f>ROUND(G150*H150,6)</f>
      </c>
      <c r="L150" s="38">
        <v>0</v>
      </c>
      <c s="32">
        <f>ROUND(ROUND(L150,2)*ROUND(G150,3),2)</f>
      </c>
      <c s="36" t="s">
        <v>53</v>
      </c>
      <c>
        <f>(M150*21)/100</f>
      </c>
      <c t="s">
        <v>26</v>
      </c>
    </row>
    <row r="151" spans="1:5" ht="12.75">
      <c r="A151" s="35" t="s">
        <v>54</v>
      </c>
      <c r="E151" s="39" t="s">
        <v>5</v>
      </c>
    </row>
    <row r="152" spans="1:5" ht="12.75">
      <c r="A152" s="35" t="s">
        <v>55</v>
      </c>
      <c r="E152" s="40" t="s">
        <v>56</v>
      </c>
    </row>
    <row r="153" spans="1:5" ht="63.75">
      <c r="A153" t="s">
        <v>57</v>
      </c>
      <c r="E153" s="39" t="s">
        <v>154</v>
      </c>
    </row>
    <row r="154" spans="1:16" ht="12.75">
      <c r="A154" t="s">
        <v>48</v>
      </c>
      <c s="34" t="s">
        <v>190</v>
      </c>
      <c s="34" t="s">
        <v>191</v>
      </c>
      <c s="35" t="s">
        <v>5</v>
      </c>
      <c s="6" t="s">
        <v>192</v>
      </c>
      <c s="36" t="s">
        <v>52</v>
      </c>
      <c s="37">
        <v>3</v>
      </c>
      <c s="36">
        <v>0</v>
      </c>
      <c s="36">
        <f>ROUND(G154*H154,6)</f>
      </c>
      <c r="L154" s="38">
        <v>0</v>
      </c>
      <c s="32">
        <f>ROUND(ROUND(L154,2)*ROUND(G154,3),2)</f>
      </c>
      <c s="36" t="s">
        <v>53</v>
      </c>
      <c>
        <f>(M154*21)/100</f>
      </c>
      <c t="s">
        <v>26</v>
      </c>
    </row>
    <row r="155" spans="1:5" ht="12.75">
      <c r="A155" s="35" t="s">
        <v>54</v>
      </c>
      <c r="E155" s="39" t="s">
        <v>5</v>
      </c>
    </row>
    <row r="156" spans="1:5" ht="12.75">
      <c r="A156" s="35" t="s">
        <v>55</v>
      </c>
      <c r="E156" s="40" t="s">
        <v>56</v>
      </c>
    </row>
    <row r="157" spans="1:5" ht="63.75">
      <c r="A157" t="s">
        <v>57</v>
      </c>
      <c r="E157" s="39" t="s">
        <v>154</v>
      </c>
    </row>
    <row r="158" spans="1:16" ht="12.75">
      <c r="A158" t="s">
        <v>48</v>
      </c>
      <c s="34" t="s">
        <v>193</v>
      </c>
      <c s="34" t="s">
        <v>194</v>
      </c>
      <c s="35" t="s">
        <v>5</v>
      </c>
      <c s="6" t="s">
        <v>195</v>
      </c>
      <c s="36" t="s">
        <v>52</v>
      </c>
      <c s="37">
        <v>1</v>
      </c>
      <c s="36">
        <v>0</v>
      </c>
      <c s="36">
        <f>ROUND(G158*H158,6)</f>
      </c>
      <c r="L158" s="38">
        <v>0</v>
      </c>
      <c s="32">
        <f>ROUND(ROUND(L158,2)*ROUND(G158,3),2)</f>
      </c>
      <c s="36" t="s">
        <v>53</v>
      </c>
      <c>
        <f>(M158*21)/100</f>
      </c>
      <c t="s">
        <v>26</v>
      </c>
    </row>
    <row r="159" spans="1:5" ht="12.75">
      <c r="A159" s="35" t="s">
        <v>54</v>
      </c>
      <c r="E159" s="39" t="s">
        <v>5</v>
      </c>
    </row>
    <row r="160" spans="1:5" ht="12.75">
      <c r="A160" s="35" t="s">
        <v>55</v>
      </c>
      <c r="E160" s="40" t="s">
        <v>56</v>
      </c>
    </row>
    <row r="161" spans="1:5" ht="63.75">
      <c r="A161" t="s">
        <v>57</v>
      </c>
      <c r="E161" s="39" t="s">
        <v>154</v>
      </c>
    </row>
    <row r="162" spans="1:16" ht="12.75">
      <c r="A162" t="s">
        <v>48</v>
      </c>
      <c s="34" t="s">
        <v>196</v>
      </c>
      <c s="34" t="s">
        <v>197</v>
      </c>
      <c s="35" t="s">
        <v>5</v>
      </c>
      <c s="6" t="s">
        <v>198</v>
      </c>
      <c s="36" t="s">
        <v>52</v>
      </c>
      <c s="37">
        <v>1</v>
      </c>
      <c s="36">
        <v>0</v>
      </c>
      <c s="36">
        <f>ROUND(G162*H162,6)</f>
      </c>
      <c r="L162" s="38">
        <v>0</v>
      </c>
      <c s="32">
        <f>ROUND(ROUND(L162,2)*ROUND(G162,3),2)</f>
      </c>
      <c s="36" t="s">
        <v>53</v>
      </c>
      <c>
        <f>(M162*21)/100</f>
      </c>
      <c t="s">
        <v>26</v>
      </c>
    </row>
    <row r="163" spans="1:5" ht="12.75">
      <c r="A163" s="35" t="s">
        <v>54</v>
      </c>
      <c r="E163" s="39" t="s">
        <v>5</v>
      </c>
    </row>
    <row r="164" spans="1:5" ht="12.75">
      <c r="A164" s="35" t="s">
        <v>55</v>
      </c>
      <c r="E164" s="40" t="s">
        <v>56</v>
      </c>
    </row>
    <row r="165" spans="1:5" ht="63.75">
      <c r="A165" t="s">
        <v>57</v>
      </c>
      <c r="E165" s="39" t="s">
        <v>154</v>
      </c>
    </row>
    <row r="166" spans="1:16" ht="12.75">
      <c r="A166" t="s">
        <v>48</v>
      </c>
      <c s="34" t="s">
        <v>199</v>
      </c>
      <c s="34" t="s">
        <v>200</v>
      </c>
      <c s="35" t="s">
        <v>5</v>
      </c>
      <c s="6" t="s">
        <v>201</v>
      </c>
      <c s="36" t="s">
        <v>52</v>
      </c>
      <c s="37">
        <v>1</v>
      </c>
      <c s="36">
        <v>0</v>
      </c>
      <c s="36">
        <f>ROUND(G166*H166,6)</f>
      </c>
      <c r="L166" s="38">
        <v>0</v>
      </c>
      <c s="32">
        <f>ROUND(ROUND(L166,2)*ROUND(G166,3),2)</f>
      </c>
      <c s="36" t="s">
        <v>53</v>
      </c>
      <c>
        <f>(M166*21)/100</f>
      </c>
      <c t="s">
        <v>26</v>
      </c>
    </row>
    <row r="167" spans="1:5" ht="12.75">
      <c r="A167" s="35" t="s">
        <v>54</v>
      </c>
      <c r="E167" s="39" t="s">
        <v>5</v>
      </c>
    </row>
    <row r="168" spans="1:5" ht="12.75">
      <c r="A168" s="35" t="s">
        <v>55</v>
      </c>
      <c r="E168" s="40" t="s">
        <v>56</v>
      </c>
    </row>
    <row r="169" spans="1:5" ht="63.75">
      <c r="A169" t="s">
        <v>57</v>
      </c>
      <c r="E169" s="39" t="s">
        <v>202</v>
      </c>
    </row>
    <row r="170" spans="1:16" ht="12.75">
      <c r="A170" t="s">
        <v>48</v>
      </c>
      <c s="34" t="s">
        <v>203</v>
      </c>
      <c s="34" t="s">
        <v>204</v>
      </c>
      <c s="35" t="s">
        <v>5</v>
      </c>
      <c s="6" t="s">
        <v>205</v>
      </c>
      <c s="36" t="s">
        <v>52</v>
      </c>
      <c s="37">
        <v>1</v>
      </c>
      <c s="36">
        <v>0</v>
      </c>
      <c s="36">
        <f>ROUND(G170*H170,6)</f>
      </c>
      <c r="L170" s="38">
        <v>0</v>
      </c>
      <c s="32">
        <f>ROUND(ROUND(L170,2)*ROUND(G170,3),2)</f>
      </c>
      <c s="36" t="s">
        <v>53</v>
      </c>
      <c>
        <f>(M170*21)/100</f>
      </c>
      <c t="s">
        <v>26</v>
      </c>
    </row>
    <row r="171" spans="1:5" ht="12.75">
      <c r="A171" s="35" t="s">
        <v>54</v>
      </c>
      <c r="E171" s="39" t="s">
        <v>5</v>
      </c>
    </row>
    <row r="172" spans="1:5" ht="12.75">
      <c r="A172" s="35" t="s">
        <v>55</v>
      </c>
      <c r="E172" s="40" t="s">
        <v>56</v>
      </c>
    </row>
    <row r="173" spans="1:5" ht="63.75">
      <c r="A173" t="s">
        <v>57</v>
      </c>
      <c r="E173" s="39" t="s">
        <v>202</v>
      </c>
    </row>
    <row r="174" spans="1:16" ht="12.75">
      <c r="A174" t="s">
        <v>48</v>
      </c>
      <c s="34" t="s">
        <v>206</v>
      </c>
      <c s="34" t="s">
        <v>207</v>
      </c>
      <c s="35" t="s">
        <v>5</v>
      </c>
      <c s="6" t="s">
        <v>208</v>
      </c>
      <c s="36" t="s">
        <v>52</v>
      </c>
      <c s="37">
        <v>2</v>
      </c>
      <c s="36">
        <v>0</v>
      </c>
      <c s="36">
        <f>ROUND(G174*H174,6)</f>
      </c>
      <c r="L174" s="38">
        <v>0</v>
      </c>
      <c s="32">
        <f>ROUND(ROUND(L174,2)*ROUND(G174,3),2)</f>
      </c>
      <c s="36" t="s">
        <v>53</v>
      </c>
      <c>
        <f>(M174*21)/100</f>
      </c>
      <c t="s">
        <v>26</v>
      </c>
    </row>
    <row r="175" spans="1:5" ht="12.75">
      <c r="A175" s="35" t="s">
        <v>54</v>
      </c>
      <c r="E175" s="39" t="s">
        <v>5</v>
      </c>
    </row>
    <row r="176" spans="1:5" ht="12.75">
      <c r="A176" s="35" t="s">
        <v>55</v>
      </c>
      <c r="E176" s="40" t="s">
        <v>56</v>
      </c>
    </row>
    <row r="177" spans="1:5" ht="63.75">
      <c r="A177" t="s">
        <v>57</v>
      </c>
      <c r="E177" s="39" t="s">
        <v>202</v>
      </c>
    </row>
    <row r="178" spans="1:16" ht="12.75">
      <c r="A178" t="s">
        <v>48</v>
      </c>
      <c s="34" t="s">
        <v>209</v>
      </c>
      <c s="34" t="s">
        <v>210</v>
      </c>
      <c s="35" t="s">
        <v>5</v>
      </c>
      <c s="6" t="s">
        <v>211</v>
      </c>
      <c s="36" t="s">
        <v>65</v>
      </c>
      <c s="37">
        <v>4</v>
      </c>
      <c s="36">
        <v>0</v>
      </c>
      <c s="36">
        <f>ROUND(G178*H178,6)</f>
      </c>
      <c r="L178" s="38">
        <v>0</v>
      </c>
      <c s="32">
        <f>ROUND(ROUND(L178,2)*ROUND(G178,3),2)</f>
      </c>
      <c s="36" t="s">
        <v>53</v>
      </c>
      <c>
        <f>(M178*21)/100</f>
      </c>
      <c t="s">
        <v>26</v>
      </c>
    </row>
    <row r="179" spans="1:5" ht="12.75">
      <c r="A179" s="35" t="s">
        <v>54</v>
      </c>
      <c r="E179" s="39" t="s">
        <v>5</v>
      </c>
    </row>
    <row r="180" spans="1:5" ht="12.75">
      <c r="A180" s="35" t="s">
        <v>55</v>
      </c>
      <c r="E180" s="40" t="s">
        <v>56</v>
      </c>
    </row>
    <row r="181" spans="1:5" ht="76.5">
      <c r="A181" t="s">
        <v>57</v>
      </c>
      <c r="E181" s="39" t="s">
        <v>212</v>
      </c>
    </row>
    <row r="182" spans="1:16" ht="12.75">
      <c r="A182" t="s">
        <v>48</v>
      </c>
      <c s="34" t="s">
        <v>213</v>
      </c>
      <c s="34" t="s">
        <v>214</v>
      </c>
      <c s="35" t="s">
        <v>5</v>
      </c>
      <c s="6" t="s">
        <v>215</v>
      </c>
      <c s="36" t="s">
        <v>52</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56</v>
      </c>
    </row>
    <row r="185" spans="1:5" ht="51">
      <c r="A185" t="s">
        <v>57</v>
      </c>
      <c r="E185" s="39" t="s">
        <v>216</v>
      </c>
    </row>
    <row r="186" spans="1:16" ht="25.5">
      <c r="A186" t="s">
        <v>48</v>
      </c>
      <c s="34" t="s">
        <v>217</v>
      </c>
      <c s="34" t="s">
        <v>218</v>
      </c>
      <c s="35" t="s">
        <v>5</v>
      </c>
      <c s="6" t="s">
        <v>219</v>
      </c>
      <c s="36" t="s">
        <v>52</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56</v>
      </c>
    </row>
    <row r="189" spans="1:5" ht="63.75">
      <c r="A189" t="s">
        <v>57</v>
      </c>
      <c r="E189" s="39" t="s">
        <v>220</v>
      </c>
    </row>
    <row r="190" spans="1:16" ht="38.25">
      <c r="A190" t="s">
        <v>48</v>
      </c>
      <c s="34" t="s">
        <v>221</v>
      </c>
      <c s="34" t="s">
        <v>222</v>
      </c>
      <c s="35" t="s">
        <v>5</v>
      </c>
      <c s="6" t="s">
        <v>223</v>
      </c>
      <c s="36" t="s">
        <v>52</v>
      </c>
      <c s="37">
        <v>6</v>
      </c>
      <c s="36">
        <v>0</v>
      </c>
      <c s="36">
        <f>ROUND(G190*H190,6)</f>
      </c>
      <c r="L190" s="38">
        <v>0</v>
      </c>
      <c s="32">
        <f>ROUND(ROUND(L190,2)*ROUND(G190,3),2)</f>
      </c>
      <c s="36" t="s">
        <v>53</v>
      </c>
      <c>
        <f>(M190*21)/100</f>
      </c>
      <c t="s">
        <v>26</v>
      </c>
    </row>
    <row r="191" spans="1:5" ht="12.75">
      <c r="A191" s="35" t="s">
        <v>54</v>
      </c>
      <c r="E191" s="39" t="s">
        <v>5</v>
      </c>
    </row>
    <row r="192" spans="1:5" ht="12.75">
      <c r="A192" s="35" t="s">
        <v>55</v>
      </c>
      <c r="E192" s="40" t="s">
        <v>56</v>
      </c>
    </row>
    <row r="193" spans="1:5" ht="63.75">
      <c r="A193" t="s">
        <v>57</v>
      </c>
      <c r="E193" s="39" t="s">
        <v>220</v>
      </c>
    </row>
    <row r="194" spans="1:16" ht="25.5">
      <c r="A194" t="s">
        <v>48</v>
      </c>
      <c s="34" t="s">
        <v>224</v>
      </c>
      <c s="34" t="s">
        <v>225</v>
      </c>
      <c s="35" t="s">
        <v>5</v>
      </c>
      <c s="6" t="s">
        <v>226</v>
      </c>
      <c s="36" t="s">
        <v>52</v>
      </c>
      <c s="37">
        <v>1</v>
      </c>
      <c s="36">
        <v>0</v>
      </c>
      <c s="36">
        <f>ROUND(G194*H194,6)</f>
      </c>
      <c r="L194" s="38">
        <v>0</v>
      </c>
      <c s="32">
        <f>ROUND(ROUND(L194,2)*ROUND(G194,3),2)</f>
      </c>
      <c s="36" t="s">
        <v>53</v>
      </c>
      <c>
        <f>(M194*21)/100</f>
      </c>
      <c t="s">
        <v>26</v>
      </c>
    </row>
    <row r="195" spans="1:5" ht="12.75">
      <c r="A195" s="35" t="s">
        <v>54</v>
      </c>
      <c r="E195" s="39" t="s">
        <v>5</v>
      </c>
    </row>
    <row r="196" spans="1:5" ht="12.75">
      <c r="A196" s="35" t="s">
        <v>55</v>
      </c>
      <c r="E196" s="40" t="s">
        <v>56</v>
      </c>
    </row>
    <row r="197" spans="1:5" ht="38.25">
      <c r="A197" t="s">
        <v>57</v>
      </c>
      <c r="E197" s="39" t="s">
        <v>227</v>
      </c>
    </row>
    <row r="198" spans="1:16" ht="25.5">
      <c r="A198" t="s">
        <v>48</v>
      </c>
      <c s="34" t="s">
        <v>228</v>
      </c>
      <c s="34" t="s">
        <v>229</v>
      </c>
      <c s="35" t="s">
        <v>5</v>
      </c>
      <c s="6" t="s">
        <v>230</v>
      </c>
      <c s="36" t="s">
        <v>52</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56</v>
      </c>
    </row>
    <row r="201" spans="1:5" ht="38.25">
      <c r="A201" t="s">
        <v>57</v>
      </c>
      <c r="E201" s="39" t="s">
        <v>231</v>
      </c>
    </row>
    <row r="202" spans="1:16" ht="12.75">
      <c r="A202" t="s">
        <v>48</v>
      </c>
      <c s="34" t="s">
        <v>232</v>
      </c>
      <c s="34" t="s">
        <v>233</v>
      </c>
      <c s="35" t="s">
        <v>5</v>
      </c>
      <c s="6" t="s">
        <v>234</v>
      </c>
      <c s="36" t="s">
        <v>52</v>
      </c>
      <c s="37">
        <v>1</v>
      </c>
      <c s="36">
        <v>0</v>
      </c>
      <c s="36">
        <f>ROUND(G202*H202,6)</f>
      </c>
      <c r="L202" s="38">
        <v>0</v>
      </c>
      <c s="32">
        <f>ROUND(ROUND(L202,2)*ROUND(G202,3),2)</f>
      </c>
      <c s="36" t="s">
        <v>53</v>
      </c>
      <c>
        <f>(M202*21)/100</f>
      </c>
      <c t="s">
        <v>26</v>
      </c>
    </row>
    <row r="203" spans="1:5" ht="12.75">
      <c r="A203" s="35" t="s">
        <v>54</v>
      </c>
      <c r="E203" s="39" t="s">
        <v>5</v>
      </c>
    </row>
    <row r="204" spans="1:5" ht="12.75">
      <c r="A204" s="35" t="s">
        <v>55</v>
      </c>
      <c r="E204" s="40" t="s">
        <v>56</v>
      </c>
    </row>
    <row r="205" spans="1:5" ht="38.25">
      <c r="A205" t="s">
        <v>57</v>
      </c>
      <c r="E205" s="39" t="s">
        <v>235</v>
      </c>
    </row>
    <row r="206" spans="1:16" ht="12.75">
      <c r="A206" t="s">
        <v>48</v>
      </c>
      <c s="34" t="s">
        <v>236</v>
      </c>
      <c s="34" t="s">
        <v>237</v>
      </c>
      <c s="35" t="s">
        <v>5</v>
      </c>
      <c s="6" t="s">
        <v>238</v>
      </c>
      <c s="36" t="s">
        <v>52</v>
      </c>
      <c s="37">
        <v>6</v>
      </c>
      <c s="36">
        <v>0</v>
      </c>
      <c s="36">
        <f>ROUND(G206*H206,6)</f>
      </c>
      <c r="L206" s="38">
        <v>0</v>
      </c>
      <c s="32">
        <f>ROUND(ROUND(L206,2)*ROUND(G206,3),2)</f>
      </c>
      <c s="36" t="s">
        <v>53</v>
      </c>
      <c>
        <f>(M206*21)/100</f>
      </c>
      <c t="s">
        <v>26</v>
      </c>
    </row>
    <row r="207" spans="1:5" ht="12.75">
      <c r="A207" s="35" t="s">
        <v>54</v>
      </c>
      <c r="E207" s="39" t="s">
        <v>5</v>
      </c>
    </row>
    <row r="208" spans="1:5" ht="12.75">
      <c r="A208" s="35" t="s">
        <v>55</v>
      </c>
      <c r="E208" s="40" t="s">
        <v>56</v>
      </c>
    </row>
    <row r="209" spans="1:5" ht="38.25">
      <c r="A209" t="s">
        <v>57</v>
      </c>
      <c r="E209" s="39" t="s">
        <v>235</v>
      </c>
    </row>
    <row r="210" spans="1:16" ht="25.5">
      <c r="A210" t="s">
        <v>48</v>
      </c>
      <c s="34" t="s">
        <v>239</v>
      </c>
      <c s="34" t="s">
        <v>240</v>
      </c>
      <c s="35" t="s">
        <v>5</v>
      </c>
      <c s="6" t="s">
        <v>241</v>
      </c>
      <c s="36" t="s">
        <v>52</v>
      </c>
      <c s="37">
        <v>6</v>
      </c>
      <c s="36">
        <v>0</v>
      </c>
      <c s="36">
        <f>ROUND(G210*H210,6)</f>
      </c>
      <c r="L210" s="38">
        <v>0</v>
      </c>
      <c s="32">
        <f>ROUND(ROUND(L210,2)*ROUND(G210,3),2)</f>
      </c>
      <c s="36" t="s">
        <v>53</v>
      </c>
      <c>
        <f>(M210*21)/100</f>
      </c>
      <c t="s">
        <v>26</v>
      </c>
    </row>
    <row r="211" spans="1:5" ht="12.75">
      <c r="A211" s="35" t="s">
        <v>54</v>
      </c>
      <c r="E211" s="39" t="s">
        <v>5</v>
      </c>
    </row>
    <row r="212" spans="1:5" ht="12.75">
      <c r="A212" s="35" t="s">
        <v>55</v>
      </c>
      <c r="E212" s="40" t="s">
        <v>56</v>
      </c>
    </row>
    <row r="213" spans="1:5" ht="38.25">
      <c r="A213" t="s">
        <v>57</v>
      </c>
      <c r="E213" s="39" t="s">
        <v>235</v>
      </c>
    </row>
    <row r="214" spans="1:16" ht="12.75">
      <c r="A214" t="s">
        <v>48</v>
      </c>
      <c s="34" t="s">
        <v>242</v>
      </c>
      <c s="34" t="s">
        <v>243</v>
      </c>
      <c s="35" t="s">
        <v>5</v>
      </c>
      <c s="6" t="s">
        <v>244</v>
      </c>
      <c s="36" t="s">
        <v>52</v>
      </c>
      <c s="37">
        <v>1</v>
      </c>
      <c s="36">
        <v>0</v>
      </c>
      <c s="36">
        <f>ROUND(G214*H214,6)</f>
      </c>
      <c r="L214" s="38">
        <v>0</v>
      </c>
      <c s="32">
        <f>ROUND(ROUND(L214,2)*ROUND(G214,3),2)</f>
      </c>
      <c s="36" t="s">
        <v>53</v>
      </c>
      <c>
        <f>(M214*21)/100</f>
      </c>
      <c t="s">
        <v>26</v>
      </c>
    </row>
    <row r="215" spans="1:5" ht="12.75">
      <c r="A215" s="35" t="s">
        <v>54</v>
      </c>
      <c r="E215" s="39" t="s">
        <v>5</v>
      </c>
    </row>
    <row r="216" spans="1:5" ht="12.75">
      <c r="A216" s="35" t="s">
        <v>55</v>
      </c>
      <c r="E216" s="40" t="s">
        <v>56</v>
      </c>
    </row>
    <row r="217" spans="1:5" ht="38.25">
      <c r="A217" t="s">
        <v>57</v>
      </c>
      <c r="E217" s="39" t="s">
        <v>245</v>
      </c>
    </row>
    <row r="218" spans="1:16" ht="12.75">
      <c r="A218" t="s">
        <v>48</v>
      </c>
      <c s="34" t="s">
        <v>246</v>
      </c>
      <c s="34" t="s">
        <v>247</v>
      </c>
      <c s="35" t="s">
        <v>5</v>
      </c>
      <c s="6" t="s">
        <v>248</v>
      </c>
      <c s="36" t="s">
        <v>249</v>
      </c>
      <c s="37">
        <v>120</v>
      </c>
      <c s="36">
        <v>0</v>
      </c>
      <c s="36">
        <f>ROUND(G218*H218,6)</f>
      </c>
      <c r="L218" s="38">
        <v>0</v>
      </c>
      <c s="32">
        <f>ROUND(ROUND(L218,2)*ROUND(G218,3),2)</f>
      </c>
      <c s="36" t="s">
        <v>53</v>
      </c>
      <c>
        <f>(M218*21)/100</f>
      </c>
      <c t="s">
        <v>26</v>
      </c>
    </row>
    <row r="219" spans="1:5" ht="12.75">
      <c r="A219" s="35" t="s">
        <v>54</v>
      </c>
      <c r="E219" s="39" t="s">
        <v>5</v>
      </c>
    </row>
    <row r="220" spans="1:5" ht="12.75">
      <c r="A220" s="35" t="s">
        <v>55</v>
      </c>
      <c r="E220" s="40" t="s">
        <v>56</v>
      </c>
    </row>
    <row r="221" spans="1:5" ht="38.25">
      <c r="A221" t="s">
        <v>57</v>
      </c>
      <c r="E221" s="39" t="s">
        <v>250</v>
      </c>
    </row>
    <row r="222" spans="1:16" ht="12.75">
      <c r="A222" t="s">
        <v>48</v>
      </c>
      <c s="34" t="s">
        <v>251</v>
      </c>
      <c s="34" t="s">
        <v>252</v>
      </c>
      <c s="35" t="s">
        <v>5</v>
      </c>
      <c s="6" t="s">
        <v>253</v>
      </c>
      <c s="36" t="s">
        <v>249</v>
      </c>
      <c s="37">
        <v>2</v>
      </c>
      <c s="36">
        <v>0</v>
      </c>
      <c s="36">
        <f>ROUND(G222*H222,6)</f>
      </c>
      <c r="L222" s="38">
        <v>0</v>
      </c>
      <c s="32">
        <f>ROUND(ROUND(L222,2)*ROUND(G222,3),2)</f>
      </c>
      <c s="36" t="s">
        <v>53</v>
      </c>
      <c>
        <f>(M222*21)/100</f>
      </c>
      <c t="s">
        <v>26</v>
      </c>
    </row>
    <row r="223" spans="1:5" ht="12.75">
      <c r="A223" s="35" t="s">
        <v>54</v>
      </c>
      <c r="E223" s="39" t="s">
        <v>5</v>
      </c>
    </row>
    <row r="224" spans="1:5" ht="12.75">
      <c r="A224" s="35" t="s">
        <v>55</v>
      </c>
      <c r="E224" s="40" t="s">
        <v>56</v>
      </c>
    </row>
    <row r="225" spans="1:5" ht="51">
      <c r="A225" t="s">
        <v>57</v>
      </c>
      <c r="E225" s="39" t="s">
        <v>254</v>
      </c>
    </row>
    <row r="226" spans="1:16" ht="12.75">
      <c r="A226" t="s">
        <v>48</v>
      </c>
      <c s="34" t="s">
        <v>255</v>
      </c>
      <c s="34" t="s">
        <v>256</v>
      </c>
      <c s="35" t="s">
        <v>5</v>
      </c>
      <c s="6" t="s">
        <v>257</v>
      </c>
      <c s="36" t="s">
        <v>249</v>
      </c>
      <c s="37">
        <v>15</v>
      </c>
      <c s="36">
        <v>0</v>
      </c>
      <c s="36">
        <f>ROUND(G226*H226,6)</f>
      </c>
      <c r="L226" s="38">
        <v>0</v>
      </c>
      <c s="32">
        <f>ROUND(ROUND(L226,2)*ROUND(G226,3),2)</f>
      </c>
      <c s="36" t="s">
        <v>53</v>
      </c>
      <c>
        <f>(M226*21)/100</f>
      </c>
      <c t="s">
        <v>26</v>
      </c>
    </row>
    <row r="227" spans="1:5" ht="12.75">
      <c r="A227" s="35" t="s">
        <v>54</v>
      </c>
      <c r="E227" s="39" t="s">
        <v>5</v>
      </c>
    </row>
    <row r="228" spans="1:5" ht="12.75">
      <c r="A228" s="35" t="s">
        <v>55</v>
      </c>
      <c r="E228" s="40" t="s">
        <v>56</v>
      </c>
    </row>
    <row r="229" spans="1:5" ht="38.25">
      <c r="A229" t="s">
        <v>57</v>
      </c>
      <c r="E229" s="39" t="s">
        <v>258</v>
      </c>
    </row>
    <row r="230" spans="1:16" ht="12.75">
      <c r="A230" t="s">
        <v>48</v>
      </c>
      <c s="34" t="s">
        <v>259</v>
      </c>
      <c s="34" t="s">
        <v>260</v>
      </c>
      <c s="35" t="s">
        <v>5</v>
      </c>
      <c s="6" t="s">
        <v>261</v>
      </c>
      <c s="36" t="s">
        <v>249</v>
      </c>
      <c s="37">
        <v>7</v>
      </c>
      <c s="36">
        <v>0</v>
      </c>
      <c s="36">
        <f>ROUND(G230*H230,6)</f>
      </c>
      <c r="L230" s="38">
        <v>0</v>
      </c>
      <c s="32">
        <f>ROUND(ROUND(L230,2)*ROUND(G230,3),2)</f>
      </c>
      <c s="36" t="s">
        <v>53</v>
      </c>
      <c>
        <f>(M230*21)/100</f>
      </c>
      <c t="s">
        <v>26</v>
      </c>
    </row>
    <row r="231" spans="1:5" ht="12.75">
      <c r="A231" s="35" t="s">
        <v>54</v>
      </c>
      <c r="E231" s="39" t="s">
        <v>5</v>
      </c>
    </row>
    <row r="232" spans="1:5" ht="12.75">
      <c r="A232" s="35" t="s">
        <v>55</v>
      </c>
      <c r="E232" s="40" t="s">
        <v>56</v>
      </c>
    </row>
    <row r="233" spans="1:5" ht="38.25">
      <c r="A233" t="s">
        <v>57</v>
      </c>
      <c r="E233" s="39" t="s">
        <v>262</v>
      </c>
    </row>
    <row r="234" spans="1:16" ht="12.75">
      <c r="A234" t="s">
        <v>48</v>
      </c>
      <c s="34" t="s">
        <v>263</v>
      </c>
      <c s="34" t="s">
        <v>264</v>
      </c>
      <c s="35" t="s">
        <v>5</v>
      </c>
      <c s="6" t="s">
        <v>265</v>
      </c>
      <c s="36" t="s">
        <v>249</v>
      </c>
      <c s="37">
        <v>15</v>
      </c>
      <c s="36">
        <v>0</v>
      </c>
      <c s="36">
        <f>ROUND(G234*H234,6)</f>
      </c>
      <c r="L234" s="38">
        <v>0</v>
      </c>
      <c s="32">
        <f>ROUND(ROUND(L234,2)*ROUND(G234,3),2)</f>
      </c>
      <c s="36" t="s">
        <v>53</v>
      </c>
      <c>
        <f>(M234*21)/100</f>
      </c>
      <c t="s">
        <v>26</v>
      </c>
    </row>
    <row r="235" spans="1:5" ht="12.75">
      <c r="A235" s="35" t="s">
        <v>54</v>
      </c>
      <c r="E235" s="39" t="s">
        <v>5</v>
      </c>
    </row>
    <row r="236" spans="1:5" ht="12.75">
      <c r="A236" s="35" t="s">
        <v>55</v>
      </c>
      <c r="E236" s="40" t="s">
        <v>56</v>
      </c>
    </row>
    <row r="237" spans="1:5" ht="38.25">
      <c r="A237" t="s">
        <v>57</v>
      </c>
      <c r="E237" s="39" t="s">
        <v>266</v>
      </c>
    </row>
    <row r="238" spans="1:16" ht="25.5">
      <c r="A238" t="s">
        <v>48</v>
      </c>
      <c s="34" t="s">
        <v>267</v>
      </c>
      <c s="34" t="s">
        <v>268</v>
      </c>
      <c s="35" t="s">
        <v>5</v>
      </c>
      <c s="6" t="s">
        <v>269</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56</v>
      </c>
    </row>
    <row r="241" spans="1:5" ht="51">
      <c r="A241" t="s">
        <v>57</v>
      </c>
      <c r="E241" s="39" t="s">
        <v>270</v>
      </c>
    </row>
    <row r="242" spans="1:16" ht="12.75">
      <c r="A242" t="s">
        <v>48</v>
      </c>
      <c s="34" t="s">
        <v>271</v>
      </c>
      <c s="34" t="s">
        <v>272</v>
      </c>
      <c s="35" t="s">
        <v>5</v>
      </c>
      <c s="6" t="s">
        <v>273</v>
      </c>
      <c s="36" t="s">
        <v>52</v>
      </c>
      <c s="37">
        <v>2</v>
      </c>
      <c s="36">
        <v>0</v>
      </c>
      <c s="36">
        <f>ROUND(G242*H242,6)</f>
      </c>
      <c r="L242" s="38">
        <v>0</v>
      </c>
      <c s="32">
        <f>ROUND(ROUND(L242,2)*ROUND(G242,3),2)</f>
      </c>
      <c s="36" t="s">
        <v>53</v>
      </c>
      <c>
        <f>(M242*21)/100</f>
      </c>
      <c t="s">
        <v>26</v>
      </c>
    </row>
    <row r="243" spans="1:5" ht="12.75">
      <c r="A243" s="35" t="s">
        <v>54</v>
      </c>
      <c r="E243" s="39" t="s">
        <v>5</v>
      </c>
    </row>
    <row r="244" spans="1:5" ht="12.75">
      <c r="A244" s="35" t="s">
        <v>55</v>
      </c>
      <c r="E244" s="40" t="s">
        <v>56</v>
      </c>
    </row>
    <row r="245" spans="1:5" ht="25.5">
      <c r="A245" t="s">
        <v>57</v>
      </c>
      <c r="E245" s="39" t="s">
        <v>274</v>
      </c>
    </row>
    <row r="246" spans="1:16" ht="12.75">
      <c r="A246" t="s">
        <v>48</v>
      </c>
      <c s="34" t="s">
        <v>275</v>
      </c>
      <c s="34" t="s">
        <v>276</v>
      </c>
      <c s="35" t="s">
        <v>5</v>
      </c>
      <c s="6" t="s">
        <v>277</v>
      </c>
      <c s="36" t="s">
        <v>52</v>
      </c>
      <c s="37">
        <v>6</v>
      </c>
      <c s="36">
        <v>0</v>
      </c>
      <c s="36">
        <f>ROUND(G246*H246,6)</f>
      </c>
      <c r="L246" s="38">
        <v>0</v>
      </c>
      <c s="32">
        <f>ROUND(ROUND(L246,2)*ROUND(G246,3),2)</f>
      </c>
      <c s="36" t="s">
        <v>53</v>
      </c>
      <c>
        <f>(M246*21)/100</f>
      </c>
      <c t="s">
        <v>26</v>
      </c>
    </row>
    <row r="247" spans="1:5" ht="12.75">
      <c r="A247" s="35" t="s">
        <v>54</v>
      </c>
      <c r="E247" s="39" t="s">
        <v>5</v>
      </c>
    </row>
    <row r="248" spans="1:5" ht="12.75">
      <c r="A248" s="35" t="s">
        <v>55</v>
      </c>
      <c r="E248" s="40" t="s">
        <v>56</v>
      </c>
    </row>
    <row r="249" spans="1:5" ht="25.5">
      <c r="A249" t="s">
        <v>57</v>
      </c>
      <c r="E249" s="39" t="s">
        <v>274</v>
      </c>
    </row>
    <row r="250" spans="1:16" ht="12.75">
      <c r="A250" t="s">
        <v>48</v>
      </c>
      <c s="34" t="s">
        <v>278</v>
      </c>
      <c s="34" t="s">
        <v>279</v>
      </c>
      <c s="35" t="s">
        <v>5</v>
      </c>
      <c s="6" t="s">
        <v>280</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56</v>
      </c>
    </row>
    <row r="253" spans="1:5" ht="25.5">
      <c r="A253" t="s">
        <v>57</v>
      </c>
      <c r="E253" s="39" t="s">
        <v>274</v>
      </c>
    </row>
    <row r="254" spans="1:16" ht="12.75">
      <c r="A254" t="s">
        <v>48</v>
      </c>
      <c s="34" t="s">
        <v>281</v>
      </c>
      <c s="34" t="s">
        <v>282</v>
      </c>
      <c s="35" t="s">
        <v>5</v>
      </c>
      <c s="6" t="s">
        <v>283</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56</v>
      </c>
    </row>
    <row r="257" spans="1:5" ht="25.5">
      <c r="A257" t="s">
        <v>57</v>
      </c>
      <c r="E257" s="39" t="s">
        <v>274</v>
      </c>
    </row>
    <row r="258" spans="1:16" ht="12.75">
      <c r="A258" t="s">
        <v>48</v>
      </c>
      <c s="34" t="s">
        <v>284</v>
      </c>
      <c s="34" t="s">
        <v>285</v>
      </c>
      <c s="35" t="s">
        <v>5</v>
      </c>
      <c s="6" t="s">
        <v>286</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56</v>
      </c>
    </row>
    <row r="261" spans="1:5" ht="25.5">
      <c r="A261" t="s">
        <v>57</v>
      </c>
      <c r="E261" s="39" t="s">
        <v>274</v>
      </c>
    </row>
    <row r="262" spans="1:16" ht="12.75">
      <c r="A262" t="s">
        <v>48</v>
      </c>
      <c s="34" t="s">
        <v>287</v>
      </c>
      <c s="34" t="s">
        <v>288</v>
      </c>
      <c s="35" t="s">
        <v>5</v>
      </c>
      <c s="6" t="s">
        <v>289</v>
      </c>
      <c s="36" t="s">
        <v>52</v>
      </c>
      <c s="37">
        <v>50</v>
      </c>
      <c s="36">
        <v>0</v>
      </c>
      <c s="36">
        <f>ROUND(G262*H262,6)</f>
      </c>
      <c r="L262" s="38">
        <v>0</v>
      </c>
      <c s="32">
        <f>ROUND(ROUND(L262,2)*ROUND(G262,3),2)</f>
      </c>
      <c s="36" t="s">
        <v>53</v>
      </c>
      <c>
        <f>(M262*21)/100</f>
      </c>
      <c t="s">
        <v>26</v>
      </c>
    </row>
    <row r="263" spans="1:5" ht="12.75">
      <c r="A263" s="35" t="s">
        <v>54</v>
      </c>
      <c r="E263" s="39" t="s">
        <v>5</v>
      </c>
    </row>
    <row r="264" spans="1:5" ht="12.75">
      <c r="A264" s="35" t="s">
        <v>55</v>
      </c>
      <c r="E264" s="40" t="s">
        <v>56</v>
      </c>
    </row>
    <row r="265" spans="1:5" ht="38.25">
      <c r="A265" t="s">
        <v>57</v>
      </c>
      <c r="E265" s="39" t="s">
        <v>290</v>
      </c>
    </row>
    <row r="266" spans="1:16" ht="12.75">
      <c r="A266" t="s">
        <v>48</v>
      </c>
      <c s="34" t="s">
        <v>291</v>
      </c>
      <c s="34" t="s">
        <v>292</v>
      </c>
      <c s="35" t="s">
        <v>5</v>
      </c>
      <c s="6" t="s">
        <v>293</v>
      </c>
      <c s="36" t="s">
        <v>52</v>
      </c>
      <c s="37">
        <v>50</v>
      </c>
      <c s="36">
        <v>0</v>
      </c>
      <c s="36">
        <f>ROUND(G266*H266,6)</f>
      </c>
      <c r="L266" s="38">
        <v>0</v>
      </c>
      <c s="32">
        <f>ROUND(ROUND(L266,2)*ROUND(G266,3),2)</f>
      </c>
      <c s="36" t="s">
        <v>53</v>
      </c>
      <c>
        <f>(M266*21)/100</f>
      </c>
      <c t="s">
        <v>26</v>
      </c>
    </row>
    <row r="267" spans="1:5" ht="12.75">
      <c r="A267" s="35" t="s">
        <v>54</v>
      </c>
      <c r="E267" s="39" t="s">
        <v>5</v>
      </c>
    </row>
    <row r="268" spans="1:5" ht="12.75">
      <c r="A268" s="35" t="s">
        <v>55</v>
      </c>
      <c r="E268" s="40" t="s">
        <v>56</v>
      </c>
    </row>
    <row r="269" spans="1:5" ht="38.25">
      <c r="A269" t="s">
        <v>57</v>
      </c>
      <c r="E269" s="39" t="s">
        <v>290</v>
      </c>
    </row>
    <row r="270" spans="1:16" ht="25.5">
      <c r="A270" t="s">
        <v>48</v>
      </c>
      <c s="34" t="s">
        <v>294</v>
      </c>
      <c s="34" t="s">
        <v>295</v>
      </c>
      <c s="35" t="s">
        <v>5</v>
      </c>
      <c s="6" t="s">
        <v>296</v>
      </c>
      <c s="36" t="s">
        <v>129</v>
      </c>
      <c s="37">
        <v>350</v>
      </c>
      <c s="36">
        <v>0</v>
      </c>
      <c s="36">
        <f>ROUND(G270*H270,6)</f>
      </c>
      <c r="L270" s="38">
        <v>0</v>
      </c>
      <c s="32">
        <f>ROUND(ROUND(L270,2)*ROUND(G270,3),2)</f>
      </c>
      <c s="36" t="s">
        <v>53</v>
      </c>
      <c>
        <f>(M270*21)/100</f>
      </c>
      <c t="s">
        <v>26</v>
      </c>
    </row>
    <row r="271" spans="1:5" ht="12.75">
      <c r="A271" s="35" t="s">
        <v>54</v>
      </c>
      <c r="E271" s="39" t="s">
        <v>5</v>
      </c>
    </row>
    <row r="272" spans="1:5" ht="12.75">
      <c r="A272" s="35" t="s">
        <v>55</v>
      </c>
      <c r="E272" s="40" t="s">
        <v>56</v>
      </c>
    </row>
    <row r="273" spans="1:5" ht="76.5">
      <c r="A273" t="s">
        <v>57</v>
      </c>
      <c r="E273" s="39" t="s">
        <v>297</v>
      </c>
    </row>
    <row r="274" spans="1:16" ht="12.75">
      <c r="A274" t="s">
        <v>48</v>
      </c>
      <c s="34" t="s">
        <v>298</v>
      </c>
      <c s="34" t="s">
        <v>299</v>
      </c>
      <c s="35" t="s">
        <v>5</v>
      </c>
      <c s="6" t="s">
        <v>300</v>
      </c>
      <c s="36" t="s">
        <v>101</v>
      </c>
      <c s="37">
        <v>30</v>
      </c>
      <c s="36">
        <v>0</v>
      </c>
      <c s="36">
        <f>ROUND(G274*H274,6)</f>
      </c>
      <c r="L274" s="38">
        <v>0</v>
      </c>
      <c s="32">
        <f>ROUND(ROUND(L274,2)*ROUND(G274,3),2)</f>
      </c>
      <c s="36" t="s">
        <v>53</v>
      </c>
      <c>
        <f>(M274*21)/100</f>
      </c>
      <c t="s">
        <v>26</v>
      </c>
    </row>
    <row r="275" spans="1:5" ht="12.75">
      <c r="A275" s="35" t="s">
        <v>54</v>
      </c>
      <c r="E275" s="39" t="s">
        <v>5</v>
      </c>
    </row>
    <row r="276" spans="1:5" ht="12.75">
      <c r="A276" s="35" t="s">
        <v>55</v>
      </c>
      <c r="E276" s="40" t="s">
        <v>56</v>
      </c>
    </row>
    <row r="277" spans="1:5" ht="38.25">
      <c r="A277" t="s">
        <v>57</v>
      </c>
      <c r="E277" s="39" t="s">
        <v>301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40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COUNTIFS(L8:L404,"=0",A8:A404,"P")+COUNTIFS(L8:L404,"",A8:A404,"P")+SUM(Q8:Q404)</f>
      </c>
    </row>
    <row r="8" spans="1:13" ht="12.75">
      <c r="A8" t="s">
        <v>43</v>
      </c>
      <c r="C8" s="28" t="s">
        <v>2411</v>
      </c>
      <c r="E8" s="30" t="s">
        <v>2410</v>
      </c>
      <c r="J8" s="29">
        <f>0+J9+J30+J59+J68+J101+J142+J179+J240+J305+J334+J359</f>
      </c>
      <c s="29">
        <f>0+K9+K30+K59+K68+K101+K142+K179+K240+K305+K334+K359</f>
      </c>
      <c s="29">
        <f>0+L9+L30+L59+L68+L101+L142+L179+L240+L305+L334+L359</f>
      </c>
      <c s="29">
        <f>0+M9+M30+M59+M68+M101+M142+M179+M240+M305+M334+M359</f>
      </c>
    </row>
    <row r="9" spans="1:13" ht="12.75">
      <c r="A9" t="s">
        <v>45</v>
      </c>
      <c r="C9" s="31" t="s">
        <v>1685</v>
      </c>
      <c r="E9" s="33" t="s">
        <v>1686</v>
      </c>
      <c r="J9" s="32">
        <f>0</f>
      </c>
      <c s="32">
        <f>0</f>
      </c>
      <c s="32">
        <f>0+L10+L14+L18+L22+L26</f>
      </c>
      <c s="32">
        <f>0+M10+M14+M18+M22+M26</f>
      </c>
    </row>
    <row r="10" spans="1:16" ht="12.75">
      <c r="A10" t="s">
        <v>48</v>
      </c>
      <c s="34" t="s">
        <v>49</v>
      </c>
      <c s="34" t="s">
        <v>1687</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1689</v>
      </c>
    </row>
    <row r="14" spans="1:16" ht="12.75">
      <c r="A14" t="s">
        <v>48</v>
      </c>
      <c s="34" t="s">
        <v>26</v>
      </c>
      <c s="34" t="s">
        <v>2412</v>
      </c>
      <c s="35" t="s">
        <v>5</v>
      </c>
      <c s="6" t="s">
        <v>2413</v>
      </c>
      <c s="36" t="s">
        <v>1003</v>
      </c>
      <c s="37">
        <v>1</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58</v>
      </c>
    </row>
    <row r="18" spans="1:16" ht="12.75">
      <c r="A18" t="s">
        <v>48</v>
      </c>
      <c s="34" t="s">
        <v>25</v>
      </c>
      <c s="34" t="s">
        <v>2180</v>
      </c>
      <c s="35" t="s">
        <v>5</v>
      </c>
      <c s="6" t="s">
        <v>2181</v>
      </c>
      <c s="36" t="s">
        <v>2182</v>
      </c>
      <c s="37">
        <v>10</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229.5">
      <c r="A21" t="s">
        <v>57</v>
      </c>
      <c r="E21" s="39" t="s">
        <v>2183</v>
      </c>
    </row>
    <row r="22" spans="1:16" ht="38.25">
      <c r="A22" t="s">
        <v>48</v>
      </c>
      <c s="34" t="s">
        <v>67</v>
      </c>
      <c s="34" t="s">
        <v>964</v>
      </c>
      <c s="35" t="s">
        <v>5</v>
      </c>
      <c s="6" t="s">
        <v>2414</v>
      </c>
      <c s="36" t="s">
        <v>309</v>
      </c>
      <c s="37">
        <v>10</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6" ht="38.25">
      <c r="A26" t="s">
        <v>48</v>
      </c>
      <c s="34" t="s">
        <v>71</v>
      </c>
      <c s="34" t="s">
        <v>1693</v>
      </c>
      <c s="35" t="s">
        <v>5</v>
      </c>
      <c s="6" t="s">
        <v>1694</v>
      </c>
      <c s="36" t="s">
        <v>309</v>
      </c>
      <c s="37">
        <v>0.001</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1692</v>
      </c>
    </row>
    <row r="30" spans="1:13" ht="12.75">
      <c r="A30" t="s">
        <v>45</v>
      </c>
      <c r="C30" s="31" t="s">
        <v>49</v>
      </c>
      <c r="E30" s="33" t="s">
        <v>1216</v>
      </c>
      <c r="J30" s="32">
        <f>0</f>
      </c>
      <c s="32">
        <f>0</f>
      </c>
      <c s="32">
        <f>0+L31+L35+L39+L43+L47+L51+L55</f>
      </c>
      <c s="32">
        <f>0+M31+M35+M39+M43+M47+M51+M55</f>
      </c>
    </row>
    <row r="31" spans="1:16" ht="12.75">
      <c r="A31" t="s">
        <v>48</v>
      </c>
      <c s="34" t="s">
        <v>75</v>
      </c>
      <c s="34" t="s">
        <v>324</v>
      </c>
      <c s="35" t="s">
        <v>5</v>
      </c>
      <c s="6" t="s">
        <v>325</v>
      </c>
      <c s="36" t="s">
        <v>65</v>
      </c>
      <c s="37">
        <v>5</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318.75">
      <c r="A34" t="s">
        <v>57</v>
      </c>
      <c r="E34" s="39" t="s">
        <v>1700</v>
      </c>
    </row>
    <row r="35" spans="1:16" ht="12.75">
      <c r="A35" t="s">
        <v>48</v>
      </c>
      <c s="34" t="s">
        <v>46</v>
      </c>
      <c s="34" t="s">
        <v>328</v>
      </c>
      <c s="35" t="s">
        <v>5</v>
      </c>
      <c s="6" t="s">
        <v>329</v>
      </c>
      <c s="36" t="s">
        <v>65</v>
      </c>
      <c s="37">
        <v>2912.963</v>
      </c>
      <c s="36">
        <v>0</v>
      </c>
      <c s="36">
        <f>ROUND(G35*H35,6)</f>
      </c>
      <c r="L35" s="38">
        <v>0</v>
      </c>
      <c s="32">
        <f>ROUND(ROUND(L35,2)*ROUND(G35,3),2)</f>
      </c>
      <c s="36" t="s">
        <v>53</v>
      </c>
      <c>
        <f>(M35*21)/100</f>
      </c>
      <c t="s">
        <v>26</v>
      </c>
    </row>
    <row r="36" spans="1:5" ht="12.75">
      <c r="A36" s="35" t="s">
        <v>54</v>
      </c>
      <c r="E36" s="39" t="s">
        <v>5</v>
      </c>
    </row>
    <row r="37" spans="1:5" ht="38.25">
      <c r="A37" s="35" t="s">
        <v>55</v>
      </c>
      <c r="E37" s="40" t="s">
        <v>2415</v>
      </c>
    </row>
    <row r="38" spans="1:5" ht="318.75">
      <c r="A38" t="s">
        <v>57</v>
      </c>
      <c r="E38" s="39" t="s">
        <v>1700</v>
      </c>
    </row>
    <row r="39" spans="1:16" ht="12.75">
      <c r="A39" t="s">
        <v>48</v>
      </c>
      <c s="34" t="s">
        <v>82</v>
      </c>
      <c s="34" t="s">
        <v>335</v>
      </c>
      <c s="35" t="s">
        <v>5</v>
      </c>
      <c s="6" t="s">
        <v>336</v>
      </c>
      <c s="36" t="s">
        <v>101</v>
      </c>
      <c s="37">
        <v>433</v>
      </c>
      <c s="36">
        <v>0</v>
      </c>
      <c s="36">
        <f>ROUND(G39*H39,6)</f>
      </c>
      <c r="L39" s="38">
        <v>0</v>
      </c>
      <c s="32">
        <f>ROUND(ROUND(L39,2)*ROUND(G39,3),2)</f>
      </c>
      <c s="36" t="s">
        <v>53</v>
      </c>
      <c>
        <f>(M39*21)/100</f>
      </c>
      <c t="s">
        <v>26</v>
      </c>
    </row>
    <row r="40" spans="1:5" ht="12.75">
      <c r="A40" s="35" t="s">
        <v>54</v>
      </c>
      <c r="E40" s="39" t="s">
        <v>5</v>
      </c>
    </row>
    <row r="41" spans="1:5" ht="25.5">
      <c r="A41" s="35" t="s">
        <v>55</v>
      </c>
      <c r="E41" s="40" t="s">
        <v>2416</v>
      </c>
    </row>
    <row r="42" spans="1:5" ht="25.5">
      <c r="A42" t="s">
        <v>57</v>
      </c>
      <c r="E42" s="39" t="s">
        <v>338</v>
      </c>
    </row>
    <row r="43" spans="1:16" ht="12.75">
      <c r="A43" t="s">
        <v>48</v>
      </c>
      <c s="34" t="s">
        <v>86</v>
      </c>
      <c s="34" t="s">
        <v>68</v>
      </c>
      <c s="35" t="s">
        <v>5</v>
      </c>
      <c s="6" t="s">
        <v>69</v>
      </c>
      <c s="36" t="s">
        <v>65</v>
      </c>
      <c s="37">
        <v>3500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29.5">
      <c r="A46" t="s">
        <v>57</v>
      </c>
      <c r="E46" s="39" t="s">
        <v>1223</v>
      </c>
    </row>
    <row r="47" spans="1:16" ht="12.75">
      <c r="A47" t="s">
        <v>48</v>
      </c>
      <c s="34" t="s">
        <v>90</v>
      </c>
      <c s="34" t="s">
        <v>346</v>
      </c>
      <c s="35" t="s">
        <v>5</v>
      </c>
      <c s="6" t="s">
        <v>347</v>
      </c>
      <c s="36" t="s">
        <v>61</v>
      </c>
      <c s="37">
        <v>24000</v>
      </c>
      <c s="36">
        <v>0</v>
      </c>
      <c s="36">
        <f>ROUND(G47*H47,6)</f>
      </c>
      <c r="L47" s="38">
        <v>0</v>
      </c>
      <c s="32">
        <f>ROUND(ROUND(L47,2)*ROUND(G47,3),2)</f>
      </c>
      <c s="36" t="s">
        <v>53</v>
      </c>
      <c>
        <f>(M47*21)/100</f>
      </c>
      <c t="s">
        <v>26</v>
      </c>
    </row>
    <row r="48" spans="1:5" ht="12.75">
      <c r="A48" s="35" t="s">
        <v>54</v>
      </c>
      <c r="E48" s="39" t="s">
        <v>5</v>
      </c>
    </row>
    <row r="49" spans="1:5" ht="12.75">
      <c r="A49" s="35" t="s">
        <v>55</v>
      </c>
      <c r="E49" s="40" t="s">
        <v>2417</v>
      </c>
    </row>
    <row r="50" spans="1:5" ht="12.75">
      <c r="A50" t="s">
        <v>57</v>
      </c>
      <c r="E50" s="39" t="s">
        <v>74</v>
      </c>
    </row>
    <row r="51" spans="1:16" ht="12.75">
      <c r="A51" t="s">
        <v>48</v>
      </c>
      <c s="34" t="s">
        <v>94</v>
      </c>
      <c s="34" t="s">
        <v>2418</v>
      </c>
      <c s="35" t="s">
        <v>5</v>
      </c>
      <c s="6" t="s">
        <v>2419</v>
      </c>
      <c s="36" t="s">
        <v>52</v>
      </c>
      <c s="37">
        <v>12</v>
      </c>
      <c s="36">
        <v>0</v>
      </c>
      <c s="36">
        <f>ROUND(G51*H51,6)</f>
      </c>
      <c r="L51" s="38">
        <v>0</v>
      </c>
      <c s="32">
        <f>ROUND(ROUND(L51,2)*ROUND(G51,3),2)</f>
      </c>
      <c s="36" t="s">
        <v>53</v>
      </c>
      <c>
        <f>(M51*21)/100</f>
      </c>
      <c t="s">
        <v>26</v>
      </c>
    </row>
    <row r="52" spans="1:5" ht="38.25">
      <c r="A52" s="35" t="s">
        <v>54</v>
      </c>
      <c r="E52" s="39" t="s">
        <v>2420</v>
      </c>
    </row>
    <row r="53" spans="1:5" ht="12.75">
      <c r="A53" s="35" t="s">
        <v>55</v>
      </c>
      <c r="E53" s="40" t="s">
        <v>5</v>
      </c>
    </row>
    <row r="54" spans="1:5" ht="76.5">
      <c r="A54" t="s">
        <v>57</v>
      </c>
      <c r="E54" s="39" t="s">
        <v>2421</v>
      </c>
    </row>
    <row r="55" spans="1:16" ht="25.5">
      <c r="A55" t="s">
        <v>48</v>
      </c>
      <c s="34" t="s">
        <v>98</v>
      </c>
      <c s="34" t="s">
        <v>2422</v>
      </c>
      <c s="35" t="s">
        <v>5</v>
      </c>
      <c s="6" t="s">
        <v>2423</v>
      </c>
      <c s="36" t="s">
        <v>52</v>
      </c>
      <c s="37">
        <v>12</v>
      </c>
      <c s="36">
        <v>0</v>
      </c>
      <c s="36">
        <f>ROUND(G55*H55,6)</f>
      </c>
      <c r="L55" s="38">
        <v>0</v>
      </c>
      <c s="32">
        <f>ROUND(ROUND(L55,2)*ROUND(G55,3),2)</f>
      </c>
      <c s="36" t="s">
        <v>53</v>
      </c>
      <c>
        <f>(M55*21)/100</f>
      </c>
      <c t="s">
        <v>26</v>
      </c>
    </row>
    <row r="56" spans="1:5" ht="38.25">
      <c r="A56" s="35" t="s">
        <v>54</v>
      </c>
      <c r="E56" s="39" t="s">
        <v>2420</v>
      </c>
    </row>
    <row r="57" spans="1:5" ht="12.75">
      <c r="A57" s="35" t="s">
        <v>55</v>
      </c>
      <c r="E57" s="40" t="s">
        <v>5</v>
      </c>
    </row>
    <row r="58" spans="1:5" ht="89.25">
      <c r="A58" t="s">
        <v>57</v>
      </c>
      <c r="E58" s="39" t="s">
        <v>2424</v>
      </c>
    </row>
    <row r="59" spans="1:13" ht="12.75">
      <c r="A59" t="s">
        <v>45</v>
      </c>
      <c r="C59" s="31" t="s">
        <v>46</v>
      </c>
      <c r="E59" s="33" t="s">
        <v>2425</v>
      </c>
      <c r="J59" s="32">
        <f>0</f>
      </c>
      <c s="32">
        <f>0</f>
      </c>
      <c s="32">
        <f>0+L60+L64</f>
      </c>
      <c s="32">
        <f>0+M60+M64</f>
      </c>
    </row>
    <row r="60" spans="1:16" ht="12.75">
      <c r="A60" t="s">
        <v>48</v>
      </c>
      <c s="34" t="s">
        <v>103</v>
      </c>
      <c s="34" t="s">
        <v>2426</v>
      </c>
      <c s="35" t="s">
        <v>5</v>
      </c>
      <c s="6" t="s">
        <v>2427</v>
      </c>
      <c s="36" t="s">
        <v>101</v>
      </c>
      <c s="37">
        <v>40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27.5">
      <c r="A63" t="s">
        <v>57</v>
      </c>
      <c r="E63" s="39" t="s">
        <v>2428</v>
      </c>
    </row>
    <row r="64" spans="1:16" ht="12.75">
      <c r="A64" t="s">
        <v>48</v>
      </c>
      <c s="34" t="s">
        <v>106</v>
      </c>
      <c s="34" t="s">
        <v>2426</v>
      </c>
      <c s="35" t="s">
        <v>49</v>
      </c>
      <c s="6" t="s">
        <v>2427</v>
      </c>
      <c s="36" t="s">
        <v>101</v>
      </c>
      <c s="37">
        <v>8</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27.5">
      <c r="A67" t="s">
        <v>57</v>
      </c>
      <c r="E67" s="39" t="s">
        <v>2428</v>
      </c>
    </row>
    <row r="68" spans="1:13" ht="12.75">
      <c r="A68" t="s">
        <v>45</v>
      </c>
      <c r="C68" s="31" t="s">
        <v>353</v>
      </c>
      <c r="E68" s="33" t="s">
        <v>354</v>
      </c>
      <c r="J68" s="32">
        <f>0</f>
      </c>
      <c s="32">
        <f>0</f>
      </c>
      <c s="32">
        <f>0+L69+L73+L77+L81+L85+L89+L93+L97</f>
      </c>
      <c s="32">
        <f>0+M69+M73+M77+M81+M85+M89+M93+M97</f>
      </c>
    </row>
    <row r="69" spans="1:16" ht="12.75">
      <c r="A69" t="s">
        <v>48</v>
      </c>
      <c s="34" t="s">
        <v>109</v>
      </c>
      <c s="34" t="s">
        <v>1708</v>
      </c>
      <c s="35" t="s">
        <v>5</v>
      </c>
      <c s="6" t="s">
        <v>1709</v>
      </c>
      <c s="36" t="s">
        <v>52</v>
      </c>
      <c s="37">
        <v>200</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14.75">
      <c r="A72" t="s">
        <v>57</v>
      </c>
      <c r="E72" s="39" t="s">
        <v>1710</v>
      </c>
    </row>
    <row r="73" spans="1:16" ht="12.75">
      <c r="A73" t="s">
        <v>48</v>
      </c>
      <c s="34" t="s">
        <v>112</v>
      </c>
      <c s="34" t="s">
        <v>1712</v>
      </c>
      <c s="35" t="s">
        <v>5</v>
      </c>
      <c s="6" t="s">
        <v>1713</v>
      </c>
      <c s="36" t="s">
        <v>101</v>
      </c>
      <c s="37">
        <v>465</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1711</v>
      </c>
    </row>
    <row r="77" spans="1:16" ht="12.75">
      <c r="A77" t="s">
        <v>48</v>
      </c>
      <c s="34" t="s">
        <v>115</v>
      </c>
      <c s="34" t="s">
        <v>1715</v>
      </c>
      <c s="35" t="s">
        <v>5</v>
      </c>
      <c s="6" t="s">
        <v>1716</v>
      </c>
      <c s="36" t="s">
        <v>101</v>
      </c>
      <c s="37">
        <v>335</v>
      </c>
      <c s="36">
        <v>0</v>
      </c>
      <c s="36">
        <f>ROUND(G77*H77,6)</f>
      </c>
      <c r="L77" s="38">
        <v>0</v>
      </c>
      <c s="32">
        <f>ROUND(ROUND(L77,2)*ROUND(G77,3),2)</f>
      </c>
      <c s="36" t="s">
        <v>53</v>
      </c>
      <c>
        <f>(M77*21)/100</f>
      </c>
      <c t="s">
        <v>26</v>
      </c>
    </row>
    <row r="78" spans="1:5" ht="12.75">
      <c r="A78" s="35" t="s">
        <v>54</v>
      </c>
      <c r="E78" s="39" t="s">
        <v>5</v>
      </c>
    </row>
    <row r="79" spans="1:5" ht="25.5">
      <c r="A79" s="35" t="s">
        <v>55</v>
      </c>
      <c r="E79" s="40" t="s">
        <v>2429</v>
      </c>
    </row>
    <row r="80" spans="1:5" ht="76.5">
      <c r="A80" t="s">
        <v>57</v>
      </c>
      <c r="E80" s="39" t="s">
        <v>1718</v>
      </c>
    </row>
    <row r="81" spans="1:16" ht="12.75">
      <c r="A81" t="s">
        <v>48</v>
      </c>
      <c s="34" t="s">
        <v>119</v>
      </c>
      <c s="34" t="s">
        <v>361</v>
      </c>
      <c s="35" t="s">
        <v>5</v>
      </c>
      <c s="6" t="s">
        <v>362</v>
      </c>
      <c s="36" t="s">
        <v>101</v>
      </c>
      <c s="37">
        <v>10150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40.25">
      <c r="A84" t="s">
        <v>57</v>
      </c>
      <c r="E84" s="39" t="s">
        <v>1720</v>
      </c>
    </row>
    <row r="85" spans="1:16" ht="25.5">
      <c r="A85" t="s">
        <v>48</v>
      </c>
      <c s="34" t="s">
        <v>123</v>
      </c>
      <c s="34" t="s">
        <v>1721</v>
      </c>
      <c s="35" t="s">
        <v>5</v>
      </c>
      <c s="6" t="s">
        <v>1722</v>
      </c>
      <c s="36" t="s">
        <v>101</v>
      </c>
      <c s="37">
        <v>465</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1729</v>
      </c>
    </row>
    <row r="89" spans="1:16" ht="38.25">
      <c r="A89" t="s">
        <v>48</v>
      </c>
      <c s="34" t="s">
        <v>126</v>
      </c>
      <c s="34" t="s">
        <v>2430</v>
      </c>
      <c s="35" t="s">
        <v>5</v>
      </c>
      <c s="6" t="s">
        <v>2431</v>
      </c>
      <c s="36" t="s">
        <v>2432</v>
      </c>
      <c s="37">
        <v>50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14.75">
      <c r="A92" t="s">
        <v>57</v>
      </c>
      <c r="E92" s="39" t="s">
        <v>2433</v>
      </c>
    </row>
    <row r="93" spans="1:16" ht="12.75">
      <c r="A93" t="s">
        <v>48</v>
      </c>
      <c s="34" t="s">
        <v>131</v>
      </c>
      <c s="34" t="s">
        <v>2434</v>
      </c>
      <c s="35" t="s">
        <v>5</v>
      </c>
      <c s="6" t="s">
        <v>2435</v>
      </c>
      <c s="36" t="s">
        <v>101</v>
      </c>
      <c s="37">
        <v>10</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255">
      <c r="A96" t="s">
        <v>57</v>
      </c>
      <c r="E96" s="39" t="s">
        <v>2436</v>
      </c>
    </row>
    <row r="97" spans="1:16" ht="25.5">
      <c r="A97" t="s">
        <v>48</v>
      </c>
      <c s="34" t="s">
        <v>135</v>
      </c>
      <c s="34" t="s">
        <v>1727</v>
      </c>
      <c s="35" t="s">
        <v>5</v>
      </c>
      <c s="6" t="s">
        <v>1728</v>
      </c>
      <c s="36" t="s">
        <v>101</v>
      </c>
      <c s="37">
        <v>10150</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140.25">
      <c r="A100" t="s">
        <v>57</v>
      </c>
      <c r="E100" s="39" t="s">
        <v>1729</v>
      </c>
    </row>
    <row r="101" spans="1:13" ht="12.75">
      <c r="A101" t="s">
        <v>45</v>
      </c>
      <c r="C101" s="31" t="s">
        <v>370</v>
      </c>
      <c r="E101" s="33" t="s">
        <v>1730</v>
      </c>
      <c r="J101" s="32">
        <f>0</f>
      </c>
      <c s="32">
        <f>0</f>
      </c>
      <c s="32">
        <f>0+L102+L106+L110+L114+L118+L122+L126+L130+L134+L138</f>
      </c>
      <c s="32">
        <f>0+M102+M106+M110+M114+M118+M122+M126+M130+M134+M138</f>
      </c>
    </row>
    <row r="102" spans="1:16" ht="12.75">
      <c r="A102" t="s">
        <v>48</v>
      </c>
      <c s="34" t="s">
        <v>139</v>
      </c>
      <c s="34" t="s">
        <v>371</v>
      </c>
      <c s="35" t="s">
        <v>5</v>
      </c>
      <c s="6" t="s">
        <v>372</v>
      </c>
      <c s="36" t="s">
        <v>101</v>
      </c>
      <c s="37">
        <v>50</v>
      </c>
      <c s="36">
        <v>0</v>
      </c>
      <c s="36">
        <f>ROUND(G102*H102,6)</f>
      </c>
      <c r="L102" s="38">
        <v>0</v>
      </c>
      <c s="32">
        <f>ROUND(ROUND(L102,2)*ROUND(G102,3),2)</f>
      </c>
      <c s="36" t="s">
        <v>53</v>
      </c>
      <c>
        <f>(M102*21)/100</f>
      </c>
      <c t="s">
        <v>26</v>
      </c>
    </row>
    <row r="103" spans="1:5" ht="12.75">
      <c r="A103" s="35" t="s">
        <v>54</v>
      </c>
      <c r="E103" s="39" t="s">
        <v>5</v>
      </c>
    </row>
    <row r="104" spans="1:5" ht="12.75">
      <c r="A104" s="35" t="s">
        <v>55</v>
      </c>
      <c r="E104" s="40" t="s">
        <v>5</v>
      </c>
    </row>
    <row r="105" spans="1:5" ht="127.5">
      <c r="A105" t="s">
        <v>57</v>
      </c>
      <c r="E105" s="39" t="s">
        <v>1733</v>
      </c>
    </row>
    <row r="106" spans="1:16" ht="12.75">
      <c r="A106" t="s">
        <v>48</v>
      </c>
      <c s="34" t="s">
        <v>143</v>
      </c>
      <c s="34" t="s">
        <v>1734</v>
      </c>
      <c s="35" t="s">
        <v>5</v>
      </c>
      <c s="6" t="s">
        <v>1735</v>
      </c>
      <c s="36" t="s">
        <v>52</v>
      </c>
      <c s="37">
        <v>16</v>
      </c>
      <c s="36">
        <v>0</v>
      </c>
      <c s="36">
        <f>ROUND(G106*H106,6)</f>
      </c>
      <c r="L106" s="38">
        <v>0</v>
      </c>
      <c s="32">
        <f>ROUND(ROUND(L106,2)*ROUND(G106,3),2)</f>
      </c>
      <c s="36" t="s">
        <v>53</v>
      </c>
      <c>
        <f>(M106*21)/100</f>
      </c>
      <c t="s">
        <v>26</v>
      </c>
    </row>
    <row r="107" spans="1:5" ht="12.75">
      <c r="A107" s="35" t="s">
        <v>54</v>
      </c>
      <c r="E107" s="39" t="s">
        <v>5</v>
      </c>
    </row>
    <row r="108" spans="1:5" ht="12.75">
      <c r="A108" s="35" t="s">
        <v>55</v>
      </c>
      <c r="E108" s="40" t="s">
        <v>5</v>
      </c>
    </row>
    <row r="109" spans="1:5" ht="102">
      <c r="A109" t="s">
        <v>57</v>
      </c>
      <c r="E109" s="39" t="s">
        <v>1736</v>
      </c>
    </row>
    <row r="110" spans="1:16" ht="12.75">
      <c r="A110" t="s">
        <v>48</v>
      </c>
      <c s="34" t="s">
        <v>147</v>
      </c>
      <c s="34" t="s">
        <v>637</v>
      </c>
      <c s="35" t="s">
        <v>5</v>
      </c>
      <c s="6" t="s">
        <v>638</v>
      </c>
      <c s="36" t="s">
        <v>101</v>
      </c>
      <c s="37">
        <v>36</v>
      </c>
      <c s="36">
        <v>0</v>
      </c>
      <c s="36">
        <f>ROUND(G110*H110,6)</f>
      </c>
      <c r="L110" s="38">
        <v>0</v>
      </c>
      <c s="32">
        <f>ROUND(ROUND(L110,2)*ROUND(G110,3),2)</f>
      </c>
      <c s="36" t="s">
        <v>53</v>
      </c>
      <c>
        <f>(M110*21)/100</f>
      </c>
      <c t="s">
        <v>26</v>
      </c>
    </row>
    <row r="111" spans="1:5" ht="12.75">
      <c r="A111" s="35" t="s">
        <v>54</v>
      </c>
      <c r="E111" s="39" t="s">
        <v>5</v>
      </c>
    </row>
    <row r="112" spans="1:5" ht="12.75">
      <c r="A112" s="35" t="s">
        <v>55</v>
      </c>
      <c r="E112" s="40" t="s">
        <v>2437</v>
      </c>
    </row>
    <row r="113" spans="1:5" ht="89.25">
      <c r="A113" t="s">
        <v>57</v>
      </c>
      <c r="E113" s="39" t="s">
        <v>1739</v>
      </c>
    </row>
    <row r="114" spans="1:16" ht="12.75">
      <c r="A114" t="s">
        <v>48</v>
      </c>
      <c s="34" t="s">
        <v>151</v>
      </c>
      <c s="34" t="s">
        <v>2213</v>
      </c>
      <c s="35" t="s">
        <v>5</v>
      </c>
      <c s="6" t="s">
        <v>2214</v>
      </c>
      <c s="36" t="s">
        <v>101</v>
      </c>
      <c s="37">
        <v>38</v>
      </c>
      <c s="36">
        <v>0</v>
      </c>
      <c s="36">
        <f>ROUND(G114*H114,6)</f>
      </c>
      <c r="L114" s="38">
        <v>0</v>
      </c>
      <c s="32">
        <f>ROUND(ROUND(L114,2)*ROUND(G114,3),2)</f>
      </c>
      <c s="36" t="s">
        <v>53</v>
      </c>
      <c>
        <f>(M114*21)/100</f>
      </c>
      <c t="s">
        <v>26</v>
      </c>
    </row>
    <row r="115" spans="1:5" ht="12.75">
      <c r="A115" s="35" t="s">
        <v>54</v>
      </c>
      <c r="E115" s="39" t="s">
        <v>5</v>
      </c>
    </row>
    <row r="116" spans="1:5" ht="12.75">
      <c r="A116" s="35" t="s">
        <v>55</v>
      </c>
      <c r="E116" s="40" t="s">
        <v>2438</v>
      </c>
    </row>
    <row r="117" spans="1:5" ht="89.25">
      <c r="A117" t="s">
        <v>57</v>
      </c>
      <c r="E117" s="39" t="s">
        <v>1739</v>
      </c>
    </row>
    <row r="118" spans="1:16" ht="25.5">
      <c r="A118" t="s">
        <v>48</v>
      </c>
      <c s="34" t="s">
        <v>155</v>
      </c>
      <c s="34" t="s">
        <v>644</v>
      </c>
      <c s="35" t="s">
        <v>5</v>
      </c>
      <c s="6" t="s">
        <v>645</v>
      </c>
      <c s="36" t="s">
        <v>52</v>
      </c>
      <c s="37">
        <v>8</v>
      </c>
      <c s="36">
        <v>0</v>
      </c>
      <c s="36">
        <f>ROUND(G118*H118,6)</f>
      </c>
      <c r="L118" s="38">
        <v>0</v>
      </c>
      <c s="32">
        <f>ROUND(ROUND(L118,2)*ROUND(G118,3),2)</f>
      </c>
      <c s="36" t="s">
        <v>53</v>
      </c>
      <c>
        <f>(M118*21)/100</f>
      </c>
      <c t="s">
        <v>26</v>
      </c>
    </row>
    <row r="119" spans="1:5" ht="12.75">
      <c r="A119" s="35" t="s">
        <v>54</v>
      </c>
      <c r="E119" s="39" t="s">
        <v>5</v>
      </c>
    </row>
    <row r="120" spans="1:5" ht="12.75">
      <c r="A120" s="35" t="s">
        <v>55</v>
      </c>
      <c r="E120" s="40" t="s">
        <v>5</v>
      </c>
    </row>
    <row r="121" spans="1:5" ht="102">
      <c r="A121" t="s">
        <v>57</v>
      </c>
      <c r="E121" s="39" t="s">
        <v>1741</v>
      </c>
    </row>
    <row r="122" spans="1:16" ht="25.5">
      <c r="A122" t="s">
        <v>48</v>
      </c>
      <c s="34" t="s">
        <v>159</v>
      </c>
      <c s="34" t="s">
        <v>2216</v>
      </c>
      <c s="35" t="s">
        <v>5</v>
      </c>
      <c s="6" t="s">
        <v>1420</v>
      </c>
      <c s="36" t="s">
        <v>52</v>
      </c>
      <c s="37">
        <v>8</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102">
      <c r="A125" t="s">
        <v>57</v>
      </c>
      <c r="E125" s="39" t="s">
        <v>1741</v>
      </c>
    </row>
    <row r="126" spans="1:16" ht="25.5">
      <c r="A126" t="s">
        <v>48</v>
      </c>
      <c s="34" t="s">
        <v>162</v>
      </c>
      <c s="34" t="s">
        <v>2439</v>
      </c>
      <c s="35" t="s">
        <v>5</v>
      </c>
      <c s="6" t="s">
        <v>2440</v>
      </c>
      <c s="36" t="s">
        <v>52</v>
      </c>
      <c s="37">
        <v>2</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02">
      <c r="A129" t="s">
        <v>57</v>
      </c>
      <c r="E129" s="39" t="s">
        <v>1741</v>
      </c>
    </row>
    <row r="130" spans="1:16" ht="12.75">
      <c r="A130" t="s">
        <v>48</v>
      </c>
      <c s="34" t="s">
        <v>166</v>
      </c>
      <c s="34" t="s">
        <v>735</v>
      </c>
      <c s="35" t="s">
        <v>5</v>
      </c>
      <c s="6" t="s">
        <v>736</v>
      </c>
      <c s="36" t="s">
        <v>101</v>
      </c>
      <c s="37">
        <v>74</v>
      </c>
      <c s="36">
        <v>0</v>
      </c>
      <c s="36">
        <f>ROUND(G130*H130,6)</f>
      </c>
      <c r="L130" s="38">
        <v>0</v>
      </c>
      <c s="32">
        <f>ROUND(ROUND(L130,2)*ROUND(G130,3),2)</f>
      </c>
      <c s="36" t="s">
        <v>53</v>
      </c>
      <c>
        <f>(M130*21)/100</f>
      </c>
      <c t="s">
        <v>26</v>
      </c>
    </row>
    <row r="131" spans="1:5" ht="12.75">
      <c r="A131" s="35" t="s">
        <v>54</v>
      </c>
      <c r="E131" s="39" t="s">
        <v>5</v>
      </c>
    </row>
    <row r="132" spans="1:5" ht="12.75">
      <c r="A132" s="35" t="s">
        <v>55</v>
      </c>
      <c r="E132" s="40" t="s">
        <v>2441</v>
      </c>
    </row>
    <row r="133" spans="1:5" ht="76.5">
      <c r="A133" t="s">
        <v>57</v>
      </c>
      <c r="E133" s="39" t="s">
        <v>1742</v>
      </c>
    </row>
    <row r="134" spans="1:16" ht="12.75">
      <c r="A134" t="s">
        <v>48</v>
      </c>
      <c s="34" t="s">
        <v>170</v>
      </c>
      <c s="34" t="s">
        <v>738</v>
      </c>
      <c s="35" t="s">
        <v>5</v>
      </c>
      <c s="6" t="s">
        <v>739</v>
      </c>
      <c s="36" t="s">
        <v>52</v>
      </c>
      <c s="37">
        <v>4</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89.25">
      <c r="A137" t="s">
        <v>57</v>
      </c>
      <c r="E137" s="39" t="s">
        <v>1743</v>
      </c>
    </row>
    <row r="138" spans="1:16" ht="12.75">
      <c r="A138" t="s">
        <v>48</v>
      </c>
      <c s="34" t="s">
        <v>174</v>
      </c>
      <c s="34" t="s">
        <v>2442</v>
      </c>
      <c s="35" t="s">
        <v>5</v>
      </c>
      <c s="6" t="s">
        <v>2443</v>
      </c>
      <c s="36" t="s">
        <v>52</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27.5">
      <c r="A141" t="s">
        <v>57</v>
      </c>
      <c r="E141" s="39" t="s">
        <v>2444</v>
      </c>
    </row>
    <row r="142" spans="1:13" ht="12.75">
      <c r="A142" t="s">
        <v>45</v>
      </c>
      <c r="C142" s="31" t="s">
        <v>1744</v>
      </c>
      <c r="E142" s="33" t="s">
        <v>1745</v>
      </c>
      <c r="J142" s="32">
        <f>0</f>
      </c>
      <c s="32">
        <f>0</f>
      </c>
      <c s="32">
        <f>0+L143+L147+L151+L155+L159+L163+L167+L171+L175</f>
      </c>
      <c s="32">
        <f>0+M143+M147+M151+M155+M159+M163+M167+M171+M175</f>
      </c>
    </row>
    <row r="143" spans="1:16" ht="12.75">
      <c r="A143" t="s">
        <v>48</v>
      </c>
      <c s="34" t="s">
        <v>177</v>
      </c>
      <c s="34" t="s">
        <v>1746</v>
      </c>
      <c s="35" t="s">
        <v>5</v>
      </c>
      <c s="6" t="s">
        <v>1747</v>
      </c>
      <c s="36" t="s">
        <v>581</v>
      </c>
      <c s="37">
        <v>59.803</v>
      </c>
      <c s="36">
        <v>0</v>
      </c>
      <c s="36">
        <f>ROUND(G143*H143,6)</f>
      </c>
      <c r="L143" s="38">
        <v>0</v>
      </c>
      <c s="32">
        <f>ROUND(ROUND(L143,2)*ROUND(G143,3),2)</f>
      </c>
      <c s="36" t="s">
        <v>53</v>
      </c>
      <c>
        <f>(M143*21)/100</f>
      </c>
      <c t="s">
        <v>26</v>
      </c>
    </row>
    <row r="144" spans="1:5" ht="12.75">
      <c r="A144" s="35" t="s">
        <v>54</v>
      </c>
      <c r="E144" s="39" t="s">
        <v>5</v>
      </c>
    </row>
    <row r="145" spans="1:5" ht="63.75">
      <c r="A145" s="35" t="s">
        <v>55</v>
      </c>
      <c r="E145" s="40" t="s">
        <v>2445</v>
      </c>
    </row>
    <row r="146" spans="1:5" ht="204">
      <c r="A146" t="s">
        <v>57</v>
      </c>
      <c r="E146" s="39" t="s">
        <v>1749</v>
      </c>
    </row>
    <row r="147" spans="1:16" ht="12.75">
      <c r="A147" t="s">
        <v>48</v>
      </c>
      <c s="34" t="s">
        <v>180</v>
      </c>
      <c s="34" t="s">
        <v>1750</v>
      </c>
      <c s="35" t="s">
        <v>5</v>
      </c>
      <c s="6" t="s">
        <v>1751</v>
      </c>
      <c s="36" t="s">
        <v>581</v>
      </c>
      <c s="37">
        <v>59.803</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76.5">
      <c r="A150" t="s">
        <v>57</v>
      </c>
      <c r="E150" s="39" t="s">
        <v>1752</v>
      </c>
    </row>
    <row r="151" spans="1:16" ht="12.75">
      <c r="A151" t="s">
        <v>48</v>
      </c>
      <c s="34" t="s">
        <v>183</v>
      </c>
      <c s="34" t="s">
        <v>1753</v>
      </c>
      <c s="35" t="s">
        <v>5</v>
      </c>
      <c s="6" t="s">
        <v>1754</v>
      </c>
      <c s="36" t="s">
        <v>581</v>
      </c>
      <c s="37">
        <v>599.99</v>
      </c>
      <c s="36">
        <v>0</v>
      </c>
      <c s="36">
        <f>ROUND(G151*H151,6)</f>
      </c>
      <c r="L151" s="38">
        <v>0</v>
      </c>
      <c s="32">
        <f>ROUND(ROUND(L151,2)*ROUND(G151,3),2)</f>
      </c>
      <c s="36" t="s">
        <v>53</v>
      </c>
      <c>
        <f>(M151*21)/100</f>
      </c>
      <c t="s">
        <v>26</v>
      </c>
    </row>
    <row r="152" spans="1:5" ht="12.75">
      <c r="A152" s="35" t="s">
        <v>54</v>
      </c>
      <c r="E152" s="39" t="s">
        <v>5</v>
      </c>
    </row>
    <row r="153" spans="1:5" ht="76.5">
      <c r="A153" s="35" t="s">
        <v>55</v>
      </c>
      <c r="E153" s="40" t="s">
        <v>2446</v>
      </c>
    </row>
    <row r="154" spans="1:5" ht="204">
      <c r="A154" t="s">
        <v>57</v>
      </c>
      <c r="E154" s="39" t="s">
        <v>1756</v>
      </c>
    </row>
    <row r="155" spans="1:16" ht="12.75">
      <c r="A155" t="s">
        <v>48</v>
      </c>
      <c s="34" t="s">
        <v>187</v>
      </c>
      <c s="34" t="s">
        <v>1757</v>
      </c>
      <c s="35" t="s">
        <v>5</v>
      </c>
      <c s="6" t="s">
        <v>1758</v>
      </c>
      <c s="36" t="s">
        <v>581</v>
      </c>
      <c s="37">
        <v>599.99</v>
      </c>
      <c s="36">
        <v>0</v>
      </c>
      <c s="36">
        <f>ROUND(G155*H155,6)</f>
      </c>
      <c r="L155" s="38">
        <v>0</v>
      </c>
      <c s="32">
        <f>ROUND(ROUND(L155,2)*ROUND(G155,3),2)</f>
      </c>
      <c s="36" t="s">
        <v>53</v>
      </c>
      <c>
        <f>(M155*21)/100</f>
      </c>
      <c t="s">
        <v>26</v>
      </c>
    </row>
    <row r="156" spans="1:5" ht="12.75">
      <c r="A156" s="35" t="s">
        <v>54</v>
      </c>
      <c r="E156" s="39" t="s">
        <v>5</v>
      </c>
    </row>
    <row r="157" spans="1:5" ht="12.75">
      <c r="A157" s="35" t="s">
        <v>55</v>
      </c>
      <c r="E157" s="40" t="s">
        <v>5</v>
      </c>
    </row>
    <row r="158" spans="1:5" ht="76.5">
      <c r="A158" t="s">
        <v>57</v>
      </c>
      <c r="E158" s="39" t="s">
        <v>1752</v>
      </c>
    </row>
    <row r="159" spans="1:16" ht="25.5">
      <c r="A159" t="s">
        <v>48</v>
      </c>
      <c s="34" t="s">
        <v>190</v>
      </c>
      <c s="34" t="s">
        <v>1772</v>
      </c>
      <c s="35" t="s">
        <v>5</v>
      </c>
      <c s="6" t="s">
        <v>1773</v>
      </c>
      <c s="36" t="s">
        <v>52</v>
      </c>
      <c s="37">
        <v>43</v>
      </c>
      <c s="36">
        <v>0</v>
      </c>
      <c s="36">
        <f>ROUND(G159*H159,6)</f>
      </c>
      <c r="L159" s="38">
        <v>0</v>
      </c>
      <c s="32">
        <f>ROUND(ROUND(L159,2)*ROUND(G159,3),2)</f>
      </c>
      <c s="36" t="s">
        <v>53</v>
      </c>
      <c>
        <f>(M159*21)/100</f>
      </c>
      <c t="s">
        <v>26</v>
      </c>
    </row>
    <row r="160" spans="1:5" ht="12.75">
      <c r="A160" s="35" t="s">
        <v>54</v>
      </c>
      <c r="E160" s="39" t="s">
        <v>5</v>
      </c>
    </row>
    <row r="161" spans="1:5" ht="12.75">
      <c r="A161" s="35" t="s">
        <v>55</v>
      </c>
      <c r="E161" s="40" t="s">
        <v>5</v>
      </c>
    </row>
    <row r="162" spans="1:5" ht="114.75">
      <c r="A162" t="s">
        <v>57</v>
      </c>
      <c r="E162" s="39" t="s">
        <v>1775</v>
      </c>
    </row>
    <row r="163" spans="1:16" ht="25.5">
      <c r="A163" t="s">
        <v>48</v>
      </c>
      <c s="34" t="s">
        <v>193</v>
      </c>
      <c s="34" t="s">
        <v>1776</v>
      </c>
      <c s="35" t="s">
        <v>5</v>
      </c>
      <c s="6" t="s">
        <v>1777</v>
      </c>
      <c s="36" t="s">
        <v>52</v>
      </c>
      <c s="37">
        <v>35</v>
      </c>
      <c s="36">
        <v>0</v>
      </c>
      <c s="36">
        <f>ROUND(G163*H163,6)</f>
      </c>
      <c r="L163" s="38">
        <v>0</v>
      </c>
      <c s="32">
        <f>ROUND(ROUND(L163,2)*ROUND(G163,3),2)</f>
      </c>
      <c s="36" t="s">
        <v>53</v>
      </c>
      <c>
        <f>(M163*21)/100</f>
      </c>
      <c t="s">
        <v>26</v>
      </c>
    </row>
    <row r="164" spans="1:5" ht="12.75">
      <c r="A164" s="35" t="s">
        <v>54</v>
      </c>
      <c r="E164" s="39" t="s">
        <v>5</v>
      </c>
    </row>
    <row r="165" spans="1:5" ht="12.75">
      <c r="A165" s="35" t="s">
        <v>55</v>
      </c>
      <c r="E165" s="40" t="s">
        <v>5</v>
      </c>
    </row>
    <row r="166" spans="1:5" ht="114.75">
      <c r="A166" t="s">
        <v>57</v>
      </c>
      <c r="E166" s="39" t="s">
        <v>1775</v>
      </c>
    </row>
    <row r="167" spans="1:16" ht="25.5">
      <c r="A167" t="s">
        <v>48</v>
      </c>
      <c s="34" t="s">
        <v>196</v>
      </c>
      <c s="34" t="s">
        <v>2225</v>
      </c>
      <c s="35" t="s">
        <v>5</v>
      </c>
      <c s="6" t="s">
        <v>2226</v>
      </c>
      <c s="36" t="s">
        <v>52</v>
      </c>
      <c s="37">
        <v>3</v>
      </c>
      <c s="36">
        <v>0</v>
      </c>
      <c s="36">
        <f>ROUND(G167*H167,6)</f>
      </c>
      <c r="L167" s="38">
        <v>0</v>
      </c>
      <c s="32">
        <f>ROUND(ROUND(L167,2)*ROUND(G167,3),2)</f>
      </c>
      <c s="36" t="s">
        <v>53</v>
      </c>
      <c>
        <f>(M167*21)/100</f>
      </c>
      <c t="s">
        <v>26</v>
      </c>
    </row>
    <row r="168" spans="1:5" ht="12.75">
      <c r="A168" s="35" t="s">
        <v>54</v>
      </c>
      <c r="E168" s="39" t="s">
        <v>5</v>
      </c>
    </row>
    <row r="169" spans="1:5" ht="12.75">
      <c r="A169" s="35" t="s">
        <v>55</v>
      </c>
      <c r="E169" s="40" t="s">
        <v>5</v>
      </c>
    </row>
    <row r="170" spans="1:5" ht="140.25">
      <c r="A170" t="s">
        <v>57</v>
      </c>
      <c r="E170" s="39" t="s">
        <v>2447</v>
      </c>
    </row>
    <row r="171" spans="1:16" ht="25.5">
      <c r="A171" t="s">
        <v>48</v>
      </c>
      <c s="34" t="s">
        <v>199</v>
      </c>
      <c s="34" t="s">
        <v>2228</v>
      </c>
      <c s="35" t="s">
        <v>5</v>
      </c>
      <c s="6" t="s">
        <v>2229</v>
      </c>
      <c s="36" t="s">
        <v>52</v>
      </c>
      <c s="37">
        <v>5</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40.25">
      <c r="A174" t="s">
        <v>57</v>
      </c>
      <c r="E174" s="39" t="s">
        <v>2448</v>
      </c>
    </row>
    <row r="175" spans="1:16" ht="12.75">
      <c r="A175" t="s">
        <v>48</v>
      </c>
      <c s="34" t="s">
        <v>203</v>
      </c>
      <c s="34" t="s">
        <v>1779</v>
      </c>
      <c s="35" t="s">
        <v>5</v>
      </c>
      <c s="6" t="s">
        <v>1780</v>
      </c>
      <c s="36" t="s">
        <v>52</v>
      </c>
      <c s="37">
        <v>86</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02">
      <c r="A178" t="s">
        <v>57</v>
      </c>
      <c r="E178" s="39" t="s">
        <v>1782</v>
      </c>
    </row>
    <row r="179" spans="1:13" ht="12.75">
      <c r="A179" t="s">
        <v>45</v>
      </c>
      <c r="C179" s="31" t="s">
        <v>1783</v>
      </c>
      <c r="E179" s="33" t="s">
        <v>1784</v>
      </c>
      <c r="J179" s="32">
        <f>0</f>
      </c>
      <c s="32">
        <f>0</f>
      </c>
      <c s="32">
        <f>0+L180+L184+L188+L192+L196+L200+L204+L208+L212+L216+L220+L224+L228+L232+L236</f>
      </c>
      <c s="32">
        <f>0+M180+M184+M188+M192+M196+M200+M204+M208+M212+M216+M220+M224+M228+M232+M236</f>
      </c>
    </row>
    <row r="180" spans="1:16" ht="12.75">
      <c r="A180" t="s">
        <v>48</v>
      </c>
      <c s="34" t="s">
        <v>206</v>
      </c>
      <c s="34" t="s">
        <v>2449</v>
      </c>
      <c s="35" t="s">
        <v>5</v>
      </c>
      <c s="6" t="s">
        <v>2450</v>
      </c>
      <c s="36" t="s">
        <v>52</v>
      </c>
      <c s="37">
        <v>1</v>
      </c>
      <c s="36">
        <v>0</v>
      </c>
      <c s="36">
        <f>ROUND(G180*H180,6)</f>
      </c>
      <c r="L180" s="38">
        <v>0</v>
      </c>
      <c s="32">
        <f>ROUND(ROUND(L180,2)*ROUND(G180,3),2)</f>
      </c>
      <c s="36" t="s">
        <v>53</v>
      </c>
      <c>
        <f>(M180*21)/100</f>
      </c>
      <c t="s">
        <v>26</v>
      </c>
    </row>
    <row r="181" spans="1:5" ht="12.75">
      <c r="A181" s="35" t="s">
        <v>54</v>
      </c>
      <c r="E181" s="39" t="s">
        <v>5</v>
      </c>
    </row>
    <row r="182" spans="1:5" ht="12.75">
      <c r="A182" s="35" t="s">
        <v>55</v>
      </c>
      <c r="E182" s="40" t="s">
        <v>5</v>
      </c>
    </row>
    <row r="183" spans="1:5" ht="140.25">
      <c r="A183" t="s">
        <v>57</v>
      </c>
      <c r="E183" s="39" t="s">
        <v>2451</v>
      </c>
    </row>
    <row r="184" spans="1:16" ht="12.75">
      <c r="A184" t="s">
        <v>48</v>
      </c>
      <c s="34" t="s">
        <v>209</v>
      </c>
      <c s="34" t="s">
        <v>2452</v>
      </c>
      <c s="35" t="s">
        <v>5</v>
      </c>
      <c s="6" t="s">
        <v>2453</v>
      </c>
      <c s="36" t="s">
        <v>52</v>
      </c>
      <c s="37">
        <v>1</v>
      </c>
      <c s="36">
        <v>0</v>
      </c>
      <c s="36">
        <f>ROUND(G184*H184,6)</f>
      </c>
      <c r="L184" s="38">
        <v>0</v>
      </c>
      <c s="32">
        <f>ROUND(ROUND(L184,2)*ROUND(G184,3),2)</f>
      </c>
      <c s="36" t="s">
        <v>53</v>
      </c>
      <c>
        <f>(M184*21)/100</f>
      </c>
      <c t="s">
        <v>26</v>
      </c>
    </row>
    <row r="185" spans="1:5" ht="12.75">
      <c r="A185" s="35" t="s">
        <v>54</v>
      </c>
      <c r="E185" s="39" t="s">
        <v>5</v>
      </c>
    </row>
    <row r="186" spans="1:5" ht="12.75">
      <c r="A186" s="35" t="s">
        <v>55</v>
      </c>
      <c r="E186" s="40" t="s">
        <v>5</v>
      </c>
    </row>
    <row r="187" spans="1:5" ht="127.5">
      <c r="A187" t="s">
        <v>57</v>
      </c>
      <c r="E187" s="39" t="s">
        <v>2454</v>
      </c>
    </row>
    <row r="188" spans="1:16" ht="12.75">
      <c r="A188" t="s">
        <v>48</v>
      </c>
      <c s="34" t="s">
        <v>213</v>
      </c>
      <c s="34" t="s">
        <v>2455</v>
      </c>
      <c s="35" t="s">
        <v>5</v>
      </c>
      <c s="6" t="s">
        <v>2456</v>
      </c>
      <c s="36" t="s">
        <v>52</v>
      </c>
      <c s="37">
        <v>1</v>
      </c>
      <c s="36">
        <v>0</v>
      </c>
      <c s="36">
        <f>ROUND(G188*H188,6)</f>
      </c>
      <c r="L188" s="38">
        <v>0</v>
      </c>
      <c s="32">
        <f>ROUND(ROUND(L188,2)*ROUND(G188,3),2)</f>
      </c>
      <c s="36" t="s">
        <v>53</v>
      </c>
      <c>
        <f>(M188*21)/100</f>
      </c>
      <c t="s">
        <v>26</v>
      </c>
    </row>
    <row r="189" spans="1:5" ht="12.75">
      <c r="A189" s="35" t="s">
        <v>54</v>
      </c>
      <c r="E189" s="39" t="s">
        <v>5</v>
      </c>
    </row>
    <row r="190" spans="1:5" ht="12.75">
      <c r="A190" s="35" t="s">
        <v>55</v>
      </c>
      <c r="E190" s="40" t="s">
        <v>5</v>
      </c>
    </row>
    <row r="191" spans="1:5" ht="102">
      <c r="A191" t="s">
        <v>57</v>
      </c>
      <c r="E191" s="39" t="s">
        <v>2457</v>
      </c>
    </row>
    <row r="192" spans="1:16" ht="12.75">
      <c r="A192" t="s">
        <v>48</v>
      </c>
      <c s="34" t="s">
        <v>217</v>
      </c>
      <c s="34" t="s">
        <v>2458</v>
      </c>
      <c s="35" t="s">
        <v>5</v>
      </c>
      <c s="6" t="s">
        <v>2459</v>
      </c>
      <c s="36" t="s">
        <v>52</v>
      </c>
      <c s="37">
        <v>1</v>
      </c>
      <c s="36">
        <v>0</v>
      </c>
      <c s="36">
        <f>ROUND(G192*H192,6)</f>
      </c>
      <c r="L192" s="38">
        <v>0</v>
      </c>
      <c s="32">
        <f>ROUND(ROUND(L192,2)*ROUND(G192,3),2)</f>
      </c>
      <c s="36" t="s">
        <v>53</v>
      </c>
      <c>
        <f>(M192*21)/100</f>
      </c>
      <c t="s">
        <v>26</v>
      </c>
    </row>
    <row r="193" spans="1:5" ht="12.75">
      <c r="A193" s="35" t="s">
        <v>54</v>
      </c>
      <c r="E193" s="39" t="s">
        <v>5</v>
      </c>
    </row>
    <row r="194" spans="1:5" ht="12.75">
      <c r="A194" s="35" t="s">
        <v>55</v>
      </c>
      <c r="E194" s="40" t="s">
        <v>5</v>
      </c>
    </row>
    <row r="195" spans="1:5" ht="114.75">
      <c r="A195" t="s">
        <v>57</v>
      </c>
      <c r="E195" s="39" t="s">
        <v>2460</v>
      </c>
    </row>
    <row r="196" spans="1:16" ht="12.75">
      <c r="A196" t="s">
        <v>48</v>
      </c>
      <c s="34" t="s">
        <v>221</v>
      </c>
      <c s="34" t="s">
        <v>1805</v>
      </c>
      <c s="35" t="s">
        <v>5</v>
      </c>
      <c s="6" t="s">
        <v>1806</v>
      </c>
      <c s="36" t="s">
        <v>52</v>
      </c>
      <c s="37">
        <v>4</v>
      </c>
      <c s="36">
        <v>0</v>
      </c>
      <c s="36">
        <f>ROUND(G196*H196,6)</f>
      </c>
      <c r="L196" s="38">
        <v>0</v>
      </c>
      <c s="32">
        <f>ROUND(ROUND(L196,2)*ROUND(G196,3),2)</f>
      </c>
      <c s="36" t="s">
        <v>53</v>
      </c>
      <c>
        <f>(M196*21)/100</f>
      </c>
      <c t="s">
        <v>26</v>
      </c>
    </row>
    <row r="197" spans="1:5" ht="12.75">
      <c r="A197" s="35" t="s">
        <v>54</v>
      </c>
      <c r="E197" s="39" t="s">
        <v>5</v>
      </c>
    </row>
    <row r="198" spans="1:5" ht="12.75">
      <c r="A198" s="35" t="s">
        <v>55</v>
      </c>
      <c r="E198" s="40" t="s">
        <v>5</v>
      </c>
    </row>
    <row r="199" spans="1:5" ht="114.75">
      <c r="A199" t="s">
        <v>57</v>
      </c>
      <c r="E199" s="39" t="s">
        <v>1807</v>
      </c>
    </row>
    <row r="200" spans="1:16" ht="12.75">
      <c r="A200" t="s">
        <v>48</v>
      </c>
      <c s="34" t="s">
        <v>224</v>
      </c>
      <c s="34" t="s">
        <v>2461</v>
      </c>
      <c s="35" t="s">
        <v>5</v>
      </c>
      <c s="6" t="s">
        <v>1864</v>
      </c>
      <c s="36" t="s">
        <v>52</v>
      </c>
      <c s="37">
        <v>3</v>
      </c>
      <c s="36">
        <v>0</v>
      </c>
      <c s="36">
        <f>ROUND(G200*H200,6)</f>
      </c>
      <c r="L200" s="38">
        <v>0</v>
      </c>
      <c s="32">
        <f>ROUND(ROUND(L200,2)*ROUND(G200,3),2)</f>
      </c>
      <c s="36" t="s">
        <v>53</v>
      </c>
      <c>
        <f>(M200*21)/100</f>
      </c>
      <c t="s">
        <v>26</v>
      </c>
    </row>
    <row r="201" spans="1:5" ht="12.75">
      <c r="A201" s="35" t="s">
        <v>54</v>
      </c>
      <c r="E201" s="39" t="s">
        <v>5</v>
      </c>
    </row>
    <row r="202" spans="1:5" ht="12.75">
      <c r="A202" s="35" t="s">
        <v>55</v>
      </c>
      <c r="E202" s="40" t="s">
        <v>5</v>
      </c>
    </row>
    <row r="203" spans="1:5" ht="127.5">
      <c r="A203" t="s">
        <v>57</v>
      </c>
      <c r="E203" s="39" t="s">
        <v>1865</v>
      </c>
    </row>
    <row r="204" spans="1:16" ht="12.75">
      <c r="A204" t="s">
        <v>48</v>
      </c>
      <c s="34" t="s">
        <v>228</v>
      </c>
      <c s="34" t="s">
        <v>1808</v>
      </c>
      <c s="35" t="s">
        <v>5</v>
      </c>
      <c s="6" t="s">
        <v>1809</v>
      </c>
      <c s="36" t="s">
        <v>52</v>
      </c>
      <c s="37">
        <v>1</v>
      </c>
      <c s="36">
        <v>0</v>
      </c>
      <c s="36">
        <f>ROUND(G204*H204,6)</f>
      </c>
      <c r="L204" s="38">
        <v>0</v>
      </c>
      <c s="32">
        <f>ROUND(ROUND(L204,2)*ROUND(G204,3),2)</f>
      </c>
      <c s="36" t="s">
        <v>53</v>
      </c>
      <c>
        <f>(M204*21)/100</f>
      </c>
      <c t="s">
        <v>26</v>
      </c>
    </row>
    <row r="205" spans="1:5" ht="12.75">
      <c r="A205" s="35" t="s">
        <v>54</v>
      </c>
      <c r="E205" s="39" t="s">
        <v>5</v>
      </c>
    </row>
    <row r="206" spans="1:5" ht="12.75">
      <c r="A206" s="35" t="s">
        <v>55</v>
      </c>
      <c r="E206" s="40" t="s">
        <v>5</v>
      </c>
    </row>
    <row r="207" spans="1:5" ht="127.5">
      <c r="A207" t="s">
        <v>57</v>
      </c>
      <c r="E207" s="39" t="s">
        <v>1810</v>
      </c>
    </row>
    <row r="208" spans="1:16" ht="25.5">
      <c r="A208" t="s">
        <v>48</v>
      </c>
      <c s="34" t="s">
        <v>232</v>
      </c>
      <c s="34" t="s">
        <v>1811</v>
      </c>
      <c s="35" t="s">
        <v>5</v>
      </c>
      <c s="6" t="s">
        <v>1812</v>
      </c>
      <c s="36" t="s">
        <v>52</v>
      </c>
      <c s="37">
        <v>4</v>
      </c>
      <c s="36">
        <v>0</v>
      </c>
      <c s="36">
        <f>ROUND(G208*H208,6)</f>
      </c>
      <c r="L208" s="38">
        <v>0</v>
      </c>
      <c s="32">
        <f>ROUND(ROUND(L208,2)*ROUND(G208,3),2)</f>
      </c>
      <c s="36" t="s">
        <v>53</v>
      </c>
      <c>
        <f>(M208*21)/100</f>
      </c>
      <c t="s">
        <v>26</v>
      </c>
    </row>
    <row r="209" spans="1:5" ht="12.75">
      <c r="A209" s="35" t="s">
        <v>54</v>
      </c>
      <c r="E209" s="39" t="s">
        <v>5</v>
      </c>
    </row>
    <row r="210" spans="1:5" ht="12.75">
      <c r="A210" s="35" t="s">
        <v>55</v>
      </c>
      <c r="E210" s="40" t="s">
        <v>5</v>
      </c>
    </row>
    <row r="211" spans="1:5" ht="140.25">
      <c r="A211" t="s">
        <v>57</v>
      </c>
      <c r="E211" s="39" t="s">
        <v>1813</v>
      </c>
    </row>
    <row r="212" spans="1:16" ht="12.75">
      <c r="A212" t="s">
        <v>48</v>
      </c>
      <c s="34" t="s">
        <v>236</v>
      </c>
      <c s="34" t="s">
        <v>1820</v>
      </c>
      <c s="35" t="s">
        <v>5</v>
      </c>
      <c s="6" t="s">
        <v>1821</v>
      </c>
      <c s="36" t="s">
        <v>52</v>
      </c>
      <c s="37">
        <v>2</v>
      </c>
      <c s="36">
        <v>0</v>
      </c>
      <c s="36">
        <f>ROUND(G212*H212,6)</f>
      </c>
      <c r="L212" s="38">
        <v>0</v>
      </c>
      <c s="32">
        <f>ROUND(ROUND(L212,2)*ROUND(G212,3),2)</f>
      </c>
      <c s="36" t="s">
        <v>53</v>
      </c>
      <c>
        <f>(M212*21)/100</f>
      </c>
      <c t="s">
        <v>26</v>
      </c>
    </row>
    <row r="213" spans="1:5" ht="12.75">
      <c r="A213" s="35" t="s">
        <v>54</v>
      </c>
      <c r="E213" s="39" t="s">
        <v>5</v>
      </c>
    </row>
    <row r="214" spans="1:5" ht="12.75">
      <c r="A214" s="35" t="s">
        <v>55</v>
      </c>
      <c r="E214" s="40" t="s">
        <v>5</v>
      </c>
    </row>
    <row r="215" spans="1:5" ht="102">
      <c r="A215" t="s">
        <v>57</v>
      </c>
      <c r="E215" s="39" t="s">
        <v>1822</v>
      </c>
    </row>
    <row r="216" spans="1:16" ht="12.75">
      <c r="A216" t="s">
        <v>48</v>
      </c>
      <c s="34" t="s">
        <v>239</v>
      </c>
      <c s="34" t="s">
        <v>2462</v>
      </c>
      <c s="35" t="s">
        <v>5</v>
      </c>
      <c s="6" t="s">
        <v>2463</v>
      </c>
      <c s="36" t="s">
        <v>52</v>
      </c>
      <c s="37">
        <v>2</v>
      </c>
      <c s="36">
        <v>0</v>
      </c>
      <c s="36">
        <f>ROUND(G216*H216,6)</f>
      </c>
      <c r="L216" s="38">
        <v>0</v>
      </c>
      <c s="32">
        <f>ROUND(ROUND(L216,2)*ROUND(G216,3),2)</f>
      </c>
      <c s="36" t="s">
        <v>53</v>
      </c>
      <c>
        <f>(M216*21)/100</f>
      </c>
      <c t="s">
        <v>26</v>
      </c>
    </row>
    <row r="217" spans="1:5" ht="12.75">
      <c r="A217" s="35" t="s">
        <v>54</v>
      </c>
      <c r="E217" s="39" t="s">
        <v>5</v>
      </c>
    </row>
    <row r="218" spans="1:5" ht="12.75">
      <c r="A218" s="35" t="s">
        <v>55</v>
      </c>
      <c r="E218" s="40" t="s">
        <v>5</v>
      </c>
    </row>
    <row r="219" spans="1:5" ht="102">
      <c r="A219" t="s">
        <v>57</v>
      </c>
      <c r="E219" s="39" t="s">
        <v>2464</v>
      </c>
    </row>
    <row r="220" spans="1:16" ht="12.75">
      <c r="A220" t="s">
        <v>48</v>
      </c>
      <c s="34" t="s">
        <v>242</v>
      </c>
      <c s="34" t="s">
        <v>1823</v>
      </c>
      <c s="35" t="s">
        <v>5</v>
      </c>
      <c s="6" t="s">
        <v>1824</v>
      </c>
      <c s="36" t="s">
        <v>52</v>
      </c>
      <c s="37">
        <v>2</v>
      </c>
      <c s="36">
        <v>0</v>
      </c>
      <c s="36">
        <f>ROUND(G220*H220,6)</f>
      </c>
      <c r="L220" s="38">
        <v>0</v>
      </c>
      <c s="32">
        <f>ROUND(ROUND(L220,2)*ROUND(G220,3),2)</f>
      </c>
      <c s="36" t="s">
        <v>53</v>
      </c>
      <c>
        <f>(M220*21)/100</f>
      </c>
      <c t="s">
        <v>26</v>
      </c>
    </row>
    <row r="221" spans="1:5" ht="12.75">
      <c r="A221" s="35" t="s">
        <v>54</v>
      </c>
      <c r="E221" s="39" t="s">
        <v>5</v>
      </c>
    </row>
    <row r="222" spans="1:5" ht="12.75">
      <c r="A222" s="35" t="s">
        <v>55</v>
      </c>
      <c r="E222" s="40" t="s">
        <v>5</v>
      </c>
    </row>
    <row r="223" spans="1:5" ht="127.5">
      <c r="A223" t="s">
        <v>57</v>
      </c>
      <c r="E223" s="39" t="s">
        <v>1825</v>
      </c>
    </row>
    <row r="224" spans="1:16" ht="12.75">
      <c r="A224" t="s">
        <v>48</v>
      </c>
      <c s="34" t="s">
        <v>246</v>
      </c>
      <c s="34" t="s">
        <v>1826</v>
      </c>
      <c s="35" t="s">
        <v>5</v>
      </c>
      <c s="6" t="s">
        <v>1827</v>
      </c>
      <c s="36" t="s">
        <v>52</v>
      </c>
      <c s="37">
        <v>2</v>
      </c>
      <c s="36">
        <v>0</v>
      </c>
      <c s="36">
        <f>ROUND(G224*H224,6)</f>
      </c>
      <c r="L224" s="38">
        <v>0</v>
      </c>
      <c s="32">
        <f>ROUND(ROUND(L224,2)*ROUND(G224,3),2)</f>
      </c>
      <c s="36" t="s">
        <v>53</v>
      </c>
      <c>
        <f>(M224*21)/100</f>
      </c>
      <c t="s">
        <v>26</v>
      </c>
    </row>
    <row r="225" spans="1:5" ht="12.75">
      <c r="A225" s="35" t="s">
        <v>54</v>
      </c>
      <c r="E225" s="39" t="s">
        <v>5</v>
      </c>
    </row>
    <row r="226" spans="1:5" ht="12.75">
      <c r="A226" s="35" t="s">
        <v>55</v>
      </c>
      <c r="E226" s="40" t="s">
        <v>5</v>
      </c>
    </row>
    <row r="227" spans="1:5" ht="114.75">
      <c r="A227" t="s">
        <v>57</v>
      </c>
      <c r="E227" s="39" t="s">
        <v>1828</v>
      </c>
    </row>
    <row r="228" spans="1:16" ht="12.75">
      <c r="A228" t="s">
        <v>48</v>
      </c>
      <c s="34" t="s">
        <v>251</v>
      </c>
      <c s="34" t="s">
        <v>2465</v>
      </c>
      <c s="35" t="s">
        <v>5</v>
      </c>
      <c s="6" t="s">
        <v>2466</v>
      </c>
      <c s="36" t="s">
        <v>52</v>
      </c>
      <c s="37">
        <v>1</v>
      </c>
      <c s="36">
        <v>0</v>
      </c>
      <c s="36">
        <f>ROUND(G228*H228,6)</f>
      </c>
      <c r="L228" s="38">
        <v>0</v>
      </c>
      <c s="32">
        <f>ROUND(ROUND(L228,2)*ROUND(G228,3),2)</f>
      </c>
      <c s="36" t="s">
        <v>53</v>
      </c>
      <c>
        <f>(M228*21)/100</f>
      </c>
      <c t="s">
        <v>26</v>
      </c>
    </row>
    <row r="229" spans="1:5" ht="12.75">
      <c r="A229" s="35" t="s">
        <v>54</v>
      </c>
      <c r="E229" s="39" t="s">
        <v>5</v>
      </c>
    </row>
    <row r="230" spans="1:5" ht="12.75">
      <c r="A230" s="35" t="s">
        <v>55</v>
      </c>
      <c r="E230" s="40" t="s">
        <v>5</v>
      </c>
    </row>
    <row r="231" spans="1:5" ht="114.75">
      <c r="A231" t="s">
        <v>57</v>
      </c>
      <c r="E231" s="39" t="s">
        <v>2467</v>
      </c>
    </row>
    <row r="232" spans="1:16" ht="12.75">
      <c r="A232" t="s">
        <v>48</v>
      </c>
      <c s="34" t="s">
        <v>255</v>
      </c>
      <c s="34" t="s">
        <v>2468</v>
      </c>
      <c s="35" t="s">
        <v>5</v>
      </c>
      <c s="6" t="s">
        <v>2469</v>
      </c>
      <c s="36" t="s">
        <v>52</v>
      </c>
      <c s="37">
        <v>1</v>
      </c>
      <c s="36">
        <v>0</v>
      </c>
      <c s="36">
        <f>ROUND(G232*H232,6)</f>
      </c>
      <c r="L232" s="38">
        <v>0</v>
      </c>
      <c s="32">
        <f>ROUND(ROUND(L232,2)*ROUND(G232,3),2)</f>
      </c>
      <c s="36" t="s">
        <v>53</v>
      </c>
      <c>
        <f>(M232*21)/100</f>
      </c>
      <c t="s">
        <v>26</v>
      </c>
    </row>
    <row r="233" spans="1:5" ht="12.75">
      <c r="A233" s="35" t="s">
        <v>54</v>
      </c>
      <c r="E233" s="39" t="s">
        <v>5</v>
      </c>
    </row>
    <row r="234" spans="1:5" ht="12.75">
      <c r="A234" s="35" t="s">
        <v>55</v>
      </c>
      <c r="E234" s="40" t="s">
        <v>5</v>
      </c>
    </row>
    <row r="235" spans="1:5" ht="114.75">
      <c r="A235" t="s">
        <v>57</v>
      </c>
      <c r="E235" s="39" t="s">
        <v>2467</v>
      </c>
    </row>
    <row r="236" spans="1:16" ht="12.75">
      <c r="A236" t="s">
        <v>48</v>
      </c>
      <c s="34" t="s">
        <v>259</v>
      </c>
      <c s="34" t="s">
        <v>1829</v>
      </c>
      <c s="35" t="s">
        <v>5</v>
      </c>
      <c s="6" t="s">
        <v>1830</v>
      </c>
      <c s="36" t="s">
        <v>52</v>
      </c>
      <c s="37">
        <v>2</v>
      </c>
      <c s="36">
        <v>0</v>
      </c>
      <c s="36">
        <f>ROUND(G236*H236,6)</f>
      </c>
      <c r="L236" s="38">
        <v>0</v>
      </c>
      <c s="32">
        <f>ROUND(ROUND(L236,2)*ROUND(G236,3),2)</f>
      </c>
      <c s="36" t="s">
        <v>53</v>
      </c>
      <c>
        <f>(M236*21)/100</f>
      </c>
      <c t="s">
        <v>26</v>
      </c>
    </row>
    <row r="237" spans="1:5" ht="12.75">
      <c r="A237" s="35" t="s">
        <v>54</v>
      </c>
      <c r="E237" s="39" t="s">
        <v>5</v>
      </c>
    </row>
    <row r="238" spans="1:5" ht="12.75">
      <c r="A238" s="35" t="s">
        <v>55</v>
      </c>
      <c r="E238" s="40" t="s">
        <v>5</v>
      </c>
    </row>
    <row r="239" spans="1:5" ht="127.5">
      <c r="A239" t="s">
        <v>57</v>
      </c>
      <c r="E239" s="39" t="s">
        <v>1831</v>
      </c>
    </row>
    <row r="240" spans="1:13" ht="12.75">
      <c r="A240" t="s">
        <v>45</v>
      </c>
      <c r="C240" s="31" t="s">
        <v>1882</v>
      </c>
      <c r="E240" s="33" t="s">
        <v>1883</v>
      </c>
      <c r="J240" s="32">
        <f>0</f>
      </c>
      <c s="32">
        <f>0</f>
      </c>
      <c s="32">
        <f>0+L241+L245+L249+L253+L257+L261+L265+L269+L273+L277+L281+L285+L289+L293+L297+L301</f>
      </c>
      <c s="32">
        <f>0+M241+M245+M249+M253+M257+M261+M265+M269+M273+M277+M281+M285+M289+M293+M297+M301</f>
      </c>
    </row>
    <row r="241" spans="1:16" ht="12.75">
      <c r="A241" t="s">
        <v>48</v>
      </c>
      <c s="34" t="s">
        <v>263</v>
      </c>
      <c s="34" t="s">
        <v>2470</v>
      </c>
      <c s="35" t="s">
        <v>5</v>
      </c>
      <c s="6" t="s">
        <v>2471</v>
      </c>
      <c s="36" t="s">
        <v>52</v>
      </c>
      <c s="37">
        <v>1</v>
      </c>
      <c s="36">
        <v>0</v>
      </c>
      <c s="36">
        <f>ROUND(G241*H241,6)</f>
      </c>
      <c r="L241" s="38">
        <v>0</v>
      </c>
      <c s="32">
        <f>ROUND(ROUND(L241,2)*ROUND(G241,3),2)</f>
      </c>
      <c s="36" t="s">
        <v>53</v>
      </c>
      <c>
        <f>(M241*21)/100</f>
      </c>
      <c t="s">
        <v>26</v>
      </c>
    </row>
    <row r="242" spans="1:5" ht="12.75">
      <c r="A242" s="35" t="s">
        <v>54</v>
      </c>
      <c r="E242" s="39" t="s">
        <v>5</v>
      </c>
    </row>
    <row r="243" spans="1:5" ht="12.75">
      <c r="A243" s="35" t="s">
        <v>55</v>
      </c>
      <c r="E243" s="40" t="s">
        <v>5</v>
      </c>
    </row>
    <row r="244" spans="1:5" ht="127.5">
      <c r="A244" t="s">
        <v>57</v>
      </c>
      <c r="E244" s="39" t="s">
        <v>2472</v>
      </c>
    </row>
    <row r="245" spans="1:16" ht="12.75">
      <c r="A245" t="s">
        <v>48</v>
      </c>
      <c s="34" t="s">
        <v>267</v>
      </c>
      <c s="34" t="s">
        <v>2473</v>
      </c>
      <c s="35" t="s">
        <v>5</v>
      </c>
      <c s="6" t="s">
        <v>2474</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5</v>
      </c>
    </row>
    <row r="248" spans="1:5" ht="114.75">
      <c r="A248" t="s">
        <v>57</v>
      </c>
      <c r="E248" s="39" t="s">
        <v>2475</v>
      </c>
    </row>
    <row r="249" spans="1:16" ht="12.75">
      <c r="A249" t="s">
        <v>48</v>
      </c>
      <c s="34" t="s">
        <v>271</v>
      </c>
      <c s="34" t="s">
        <v>1932</v>
      </c>
      <c s="35" t="s">
        <v>5</v>
      </c>
      <c s="6" t="s">
        <v>1933</v>
      </c>
      <c s="36" t="s">
        <v>52</v>
      </c>
      <c s="37">
        <v>2</v>
      </c>
      <c s="36">
        <v>0</v>
      </c>
      <c s="36">
        <f>ROUND(G249*H249,6)</f>
      </c>
      <c r="L249" s="38">
        <v>0</v>
      </c>
      <c s="32">
        <f>ROUND(ROUND(L249,2)*ROUND(G249,3),2)</f>
      </c>
      <c s="36" t="s">
        <v>53</v>
      </c>
      <c>
        <f>(M249*21)/100</f>
      </c>
      <c t="s">
        <v>26</v>
      </c>
    </row>
    <row r="250" spans="1:5" ht="12.75">
      <c r="A250" s="35" t="s">
        <v>54</v>
      </c>
      <c r="E250" s="39" t="s">
        <v>5</v>
      </c>
    </row>
    <row r="251" spans="1:5" ht="12.75">
      <c r="A251" s="35" t="s">
        <v>55</v>
      </c>
      <c r="E251" s="40" t="s">
        <v>5</v>
      </c>
    </row>
    <row r="252" spans="1:5" ht="165.75">
      <c r="A252" t="s">
        <v>57</v>
      </c>
      <c r="E252" s="39" t="s">
        <v>1934</v>
      </c>
    </row>
    <row r="253" spans="1:16" ht="12.75">
      <c r="A253" t="s">
        <v>48</v>
      </c>
      <c s="34" t="s">
        <v>275</v>
      </c>
      <c s="34" t="s">
        <v>1936</v>
      </c>
      <c s="35" t="s">
        <v>5</v>
      </c>
      <c s="6" t="s">
        <v>1937</v>
      </c>
      <c s="36" t="s">
        <v>52</v>
      </c>
      <c s="37">
        <v>2</v>
      </c>
      <c s="36">
        <v>0</v>
      </c>
      <c s="36">
        <f>ROUND(G253*H253,6)</f>
      </c>
      <c r="L253" s="38">
        <v>0</v>
      </c>
      <c s="32">
        <f>ROUND(ROUND(L253,2)*ROUND(G253,3),2)</f>
      </c>
      <c s="36" t="s">
        <v>53</v>
      </c>
      <c>
        <f>(M253*21)/100</f>
      </c>
      <c t="s">
        <v>26</v>
      </c>
    </row>
    <row r="254" spans="1:5" ht="12.75">
      <c r="A254" s="35" t="s">
        <v>54</v>
      </c>
      <c r="E254" s="39" t="s">
        <v>5</v>
      </c>
    </row>
    <row r="255" spans="1:5" ht="12.75">
      <c r="A255" s="35" t="s">
        <v>55</v>
      </c>
      <c r="E255" s="40" t="s">
        <v>5</v>
      </c>
    </row>
    <row r="256" spans="1:5" ht="114.75">
      <c r="A256" t="s">
        <v>57</v>
      </c>
      <c r="E256" s="39" t="s">
        <v>1938</v>
      </c>
    </row>
    <row r="257" spans="1:16" ht="12.75">
      <c r="A257" t="s">
        <v>48</v>
      </c>
      <c s="34" t="s">
        <v>278</v>
      </c>
      <c s="34" t="s">
        <v>1944</v>
      </c>
      <c s="35" t="s">
        <v>5</v>
      </c>
      <c s="6" t="s">
        <v>1945</v>
      </c>
      <c s="36" t="s">
        <v>52</v>
      </c>
      <c s="37">
        <v>2</v>
      </c>
      <c s="36">
        <v>0</v>
      </c>
      <c s="36">
        <f>ROUND(G257*H257,6)</f>
      </c>
      <c r="L257" s="38">
        <v>0</v>
      </c>
      <c s="32">
        <f>ROUND(ROUND(L257,2)*ROUND(G257,3),2)</f>
      </c>
      <c s="36" t="s">
        <v>53</v>
      </c>
      <c>
        <f>(M257*21)/100</f>
      </c>
      <c t="s">
        <v>26</v>
      </c>
    </row>
    <row r="258" spans="1:5" ht="12.75">
      <c r="A258" s="35" t="s">
        <v>54</v>
      </c>
      <c r="E258" s="39" t="s">
        <v>5</v>
      </c>
    </row>
    <row r="259" spans="1:5" ht="12.75">
      <c r="A259" s="35" t="s">
        <v>55</v>
      </c>
      <c r="E259" s="40" t="s">
        <v>5</v>
      </c>
    </row>
    <row r="260" spans="1:5" ht="165.75">
      <c r="A260" t="s">
        <v>57</v>
      </c>
      <c r="E260" s="39" t="s">
        <v>1946</v>
      </c>
    </row>
    <row r="261" spans="1:16" ht="12.75">
      <c r="A261" t="s">
        <v>48</v>
      </c>
      <c s="34" t="s">
        <v>281</v>
      </c>
      <c s="34" t="s">
        <v>1948</v>
      </c>
      <c s="35" t="s">
        <v>5</v>
      </c>
      <c s="6" t="s">
        <v>1949</v>
      </c>
      <c s="36" t="s">
        <v>52</v>
      </c>
      <c s="37">
        <v>2</v>
      </c>
      <c s="36">
        <v>0</v>
      </c>
      <c s="36">
        <f>ROUND(G261*H261,6)</f>
      </c>
      <c r="L261" s="38">
        <v>0</v>
      </c>
      <c s="32">
        <f>ROUND(ROUND(L261,2)*ROUND(G261,3),2)</f>
      </c>
      <c s="36" t="s">
        <v>53</v>
      </c>
      <c>
        <f>(M261*21)/100</f>
      </c>
      <c t="s">
        <v>26</v>
      </c>
    </row>
    <row r="262" spans="1:5" ht="12.75">
      <c r="A262" s="35" t="s">
        <v>54</v>
      </c>
      <c r="E262" s="39" t="s">
        <v>5</v>
      </c>
    </row>
    <row r="263" spans="1:5" ht="12.75">
      <c r="A263" s="35" t="s">
        <v>55</v>
      </c>
      <c r="E263" s="40" t="s">
        <v>5</v>
      </c>
    </row>
    <row r="264" spans="1:5" ht="114.75">
      <c r="A264" t="s">
        <v>57</v>
      </c>
      <c r="E264" s="39" t="s">
        <v>1950</v>
      </c>
    </row>
    <row r="265" spans="1:16" ht="25.5">
      <c r="A265" t="s">
        <v>48</v>
      </c>
      <c s="34" t="s">
        <v>284</v>
      </c>
      <c s="34" t="s">
        <v>1992</v>
      </c>
      <c s="35" t="s">
        <v>5</v>
      </c>
      <c s="6" t="s">
        <v>1993</v>
      </c>
      <c s="36" t="s">
        <v>52</v>
      </c>
      <c s="37">
        <v>14</v>
      </c>
      <c s="36">
        <v>0</v>
      </c>
      <c s="36">
        <f>ROUND(G265*H265,6)</f>
      </c>
      <c r="L265" s="38">
        <v>0</v>
      </c>
      <c s="32">
        <f>ROUND(ROUND(L265,2)*ROUND(G265,3),2)</f>
      </c>
      <c s="36" t="s">
        <v>53</v>
      </c>
      <c>
        <f>(M265*21)/100</f>
      </c>
      <c t="s">
        <v>26</v>
      </c>
    </row>
    <row r="266" spans="1:5" ht="12.75">
      <c r="A266" s="35" t="s">
        <v>54</v>
      </c>
      <c r="E266" s="39" t="s">
        <v>5</v>
      </c>
    </row>
    <row r="267" spans="1:5" ht="12.75">
      <c r="A267" s="35" t="s">
        <v>55</v>
      </c>
      <c r="E267" s="40" t="s">
        <v>5</v>
      </c>
    </row>
    <row r="268" spans="1:5" ht="127.5">
      <c r="A268" t="s">
        <v>57</v>
      </c>
      <c r="E268" s="39" t="s">
        <v>1994</v>
      </c>
    </row>
    <row r="269" spans="1:16" ht="25.5">
      <c r="A269" t="s">
        <v>48</v>
      </c>
      <c s="34" t="s">
        <v>287</v>
      </c>
      <c s="34" t="s">
        <v>1996</v>
      </c>
      <c s="35" t="s">
        <v>5</v>
      </c>
      <c s="6" t="s">
        <v>1997</v>
      </c>
      <c s="36" t="s">
        <v>52</v>
      </c>
      <c s="37">
        <v>14</v>
      </c>
      <c s="36">
        <v>0</v>
      </c>
      <c s="36">
        <f>ROUND(G269*H269,6)</f>
      </c>
      <c r="L269" s="38">
        <v>0</v>
      </c>
      <c s="32">
        <f>ROUND(ROUND(L269,2)*ROUND(G269,3),2)</f>
      </c>
      <c s="36" t="s">
        <v>53</v>
      </c>
      <c>
        <f>(M269*21)/100</f>
      </c>
      <c t="s">
        <v>26</v>
      </c>
    </row>
    <row r="270" spans="1:5" ht="12.75">
      <c r="A270" s="35" t="s">
        <v>54</v>
      </c>
      <c r="E270" s="39" t="s">
        <v>5</v>
      </c>
    </row>
    <row r="271" spans="1:5" ht="12.75">
      <c r="A271" s="35" t="s">
        <v>55</v>
      </c>
      <c r="E271" s="40" t="s">
        <v>5</v>
      </c>
    </row>
    <row r="272" spans="1:5" ht="114.75">
      <c r="A272" t="s">
        <v>57</v>
      </c>
      <c r="E272" s="39" t="s">
        <v>1998</v>
      </c>
    </row>
    <row r="273" spans="1:16" ht="12.75">
      <c r="A273" t="s">
        <v>48</v>
      </c>
      <c s="34" t="s">
        <v>291</v>
      </c>
      <c s="34" t="s">
        <v>2004</v>
      </c>
      <c s="35" t="s">
        <v>5</v>
      </c>
      <c s="6" t="s">
        <v>2005</v>
      </c>
      <c s="36" t="s">
        <v>52</v>
      </c>
      <c s="37">
        <v>5</v>
      </c>
      <c s="36">
        <v>0</v>
      </c>
      <c s="36">
        <f>ROUND(G273*H273,6)</f>
      </c>
      <c r="L273" s="38">
        <v>0</v>
      </c>
      <c s="32">
        <f>ROUND(ROUND(L273,2)*ROUND(G273,3),2)</f>
      </c>
      <c s="36" t="s">
        <v>53</v>
      </c>
      <c>
        <f>(M273*21)/100</f>
      </c>
      <c t="s">
        <v>26</v>
      </c>
    </row>
    <row r="274" spans="1:5" ht="12.75">
      <c r="A274" s="35" t="s">
        <v>54</v>
      </c>
      <c r="E274" s="39" t="s">
        <v>5</v>
      </c>
    </row>
    <row r="275" spans="1:5" ht="12.75">
      <c r="A275" s="35" t="s">
        <v>55</v>
      </c>
      <c r="E275" s="40" t="s">
        <v>5</v>
      </c>
    </row>
    <row r="276" spans="1:5" ht="127.5">
      <c r="A276" t="s">
        <v>57</v>
      </c>
      <c r="E276" s="39" t="s">
        <v>2006</v>
      </c>
    </row>
    <row r="277" spans="1:16" ht="12.75">
      <c r="A277" t="s">
        <v>48</v>
      </c>
      <c s="34" t="s">
        <v>294</v>
      </c>
      <c s="34" t="s">
        <v>2008</v>
      </c>
      <c s="35" t="s">
        <v>5</v>
      </c>
      <c s="6" t="s">
        <v>2009</v>
      </c>
      <c s="36" t="s">
        <v>52</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114.75">
      <c r="A280" t="s">
        <v>57</v>
      </c>
      <c r="E280" s="39" t="s">
        <v>2010</v>
      </c>
    </row>
    <row r="281" spans="1:16" ht="12.75">
      <c r="A281" t="s">
        <v>48</v>
      </c>
      <c s="34" t="s">
        <v>298</v>
      </c>
      <c s="34" t="s">
        <v>2012</v>
      </c>
      <c s="35" t="s">
        <v>5</v>
      </c>
      <c s="6" t="s">
        <v>2013</v>
      </c>
      <c s="36" t="s">
        <v>52</v>
      </c>
      <c s="37">
        <v>8</v>
      </c>
      <c s="36">
        <v>0</v>
      </c>
      <c s="36">
        <f>ROUND(G281*H281,6)</f>
      </c>
      <c r="L281" s="38">
        <v>0</v>
      </c>
      <c s="32">
        <f>ROUND(ROUND(L281,2)*ROUND(G281,3),2)</f>
      </c>
      <c s="36" t="s">
        <v>53</v>
      </c>
      <c>
        <f>(M281*21)/100</f>
      </c>
      <c t="s">
        <v>26</v>
      </c>
    </row>
    <row r="282" spans="1:5" ht="12.75">
      <c r="A282" s="35" t="s">
        <v>54</v>
      </c>
      <c r="E282" s="39" t="s">
        <v>5</v>
      </c>
    </row>
    <row r="283" spans="1:5" ht="12.75">
      <c r="A283" s="35" t="s">
        <v>55</v>
      </c>
      <c r="E283" s="40" t="s">
        <v>2476</v>
      </c>
    </row>
    <row r="284" spans="1:5" ht="140.25">
      <c r="A284" t="s">
        <v>57</v>
      </c>
      <c r="E284" s="39" t="s">
        <v>2014</v>
      </c>
    </row>
    <row r="285" spans="1:16" ht="12.75">
      <c r="A285" t="s">
        <v>48</v>
      </c>
      <c s="34" t="s">
        <v>523</v>
      </c>
      <c s="34" t="s">
        <v>2477</v>
      </c>
      <c s="35" t="s">
        <v>5</v>
      </c>
      <c s="6" t="s">
        <v>2478</v>
      </c>
      <c s="36" t="s">
        <v>52</v>
      </c>
      <c s="37">
        <v>4</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140.25">
      <c r="A288" t="s">
        <v>57</v>
      </c>
      <c r="E288" s="39" t="s">
        <v>2479</v>
      </c>
    </row>
    <row r="289" spans="1:16" ht="38.25">
      <c r="A289" t="s">
        <v>48</v>
      </c>
      <c s="34" t="s">
        <v>527</v>
      </c>
      <c s="34" t="s">
        <v>2016</v>
      </c>
      <c s="35" t="s">
        <v>5</v>
      </c>
      <c s="6" t="s">
        <v>2017</v>
      </c>
      <c s="36" t="s">
        <v>52</v>
      </c>
      <c s="37">
        <v>2</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102">
      <c r="A292" t="s">
        <v>57</v>
      </c>
      <c r="E292" s="39" t="s">
        <v>2018</v>
      </c>
    </row>
    <row r="293" spans="1:16" ht="25.5">
      <c r="A293" t="s">
        <v>48</v>
      </c>
      <c s="34" t="s">
        <v>353</v>
      </c>
      <c s="34" t="s">
        <v>2020</v>
      </c>
      <c s="35" t="s">
        <v>5</v>
      </c>
      <c s="6" t="s">
        <v>2021</v>
      </c>
      <c s="36" t="s">
        <v>52</v>
      </c>
      <c s="37">
        <v>2</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102">
      <c r="A296" t="s">
        <v>57</v>
      </c>
      <c r="E296" s="39" t="s">
        <v>2022</v>
      </c>
    </row>
    <row r="297" spans="1:16" ht="12.75">
      <c r="A297" t="s">
        <v>48</v>
      </c>
      <c s="34" t="s">
        <v>533</v>
      </c>
      <c s="34" t="s">
        <v>2024</v>
      </c>
      <c s="35" t="s">
        <v>5</v>
      </c>
      <c s="6" t="s">
        <v>2025</v>
      </c>
      <c s="36" t="s">
        <v>52</v>
      </c>
      <c s="37">
        <v>2</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114.75">
      <c r="A300" t="s">
        <v>57</v>
      </c>
      <c r="E300" s="39" t="s">
        <v>2026</v>
      </c>
    </row>
    <row r="301" spans="1:16" ht="12.75">
      <c r="A301" t="s">
        <v>48</v>
      </c>
      <c s="34" t="s">
        <v>537</v>
      </c>
      <c s="34" t="s">
        <v>2028</v>
      </c>
      <c s="35" t="s">
        <v>5</v>
      </c>
      <c s="6" t="s">
        <v>2029</v>
      </c>
      <c s="36" t="s">
        <v>52</v>
      </c>
      <c s="37">
        <v>2</v>
      </c>
      <c s="36">
        <v>0</v>
      </c>
      <c s="36">
        <f>ROUND(G301*H301,6)</f>
      </c>
      <c r="L301" s="38">
        <v>0</v>
      </c>
      <c s="32">
        <f>ROUND(ROUND(L301,2)*ROUND(G301,3),2)</f>
      </c>
      <c s="36" t="s">
        <v>53</v>
      </c>
      <c>
        <f>(M301*21)/100</f>
      </c>
      <c t="s">
        <v>26</v>
      </c>
    </row>
    <row r="302" spans="1:5" ht="12.75">
      <c r="A302" s="35" t="s">
        <v>54</v>
      </c>
      <c r="E302" s="39" t="s">
        <v>5</v>
      </c>
    </row>
    <row r="303" spans="1:5" ht="12.75">
      <c r="A303" s="35" t="s">
        <v>55</v>
      </c>
      <c r="E303" s="40" t="s">
        <v>5</v>
      </c>
    </row>
    <row r="304" spans="1:5" ht="114.75">
      <c r="A304" t="s">
        <v>57</v>
      </c>
      <c r="E304" s="39" t="s">
        <v>2030</v>
      </c>
    </row>
    <row r="305" spans="1:13" ht="12.75">
      <c r="A305" t="s">
        <v>45</v>
      </c>
      <c r="C305" s="31" t="s">
        <v>2043</v>
      </c>
      <c r="E305" s="33" t="s">
        <v>2044</v>
      </c>
      <c r="J305" s="32">
        <f>0</f>
      </c>
      <c s="32">
        <f>0</f>
      </c>
      <c s="32">
        <f>0+L306+L310+L314+L318+L322+L326+L330</f>
      </c>
      <c s="32">
        <f>0+M306+M310+M314+M318+M322+M326+M330</f>
      </c>
    </row>
    <row r="306" spans="1:16" ht="12.75">
      <c r="A306" t="s">
        <v>48</v>
      </c>
      <c s="34" t="s">
        <v>540</v>
      </c>
      <c s="34" t="s">
        <v>2046</v>
      </c>
      <c s="35" t="s">
        <v>5</v>
      </c>
      <c s="6" t="s">
        <v>2047</v>
      </c>
      <c s="36" t="s">
        <v>52</v>
      </c>
      <c s="37">
        <v>3</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14.75">
      <c r="A309" t="s">
        <v>57</v>
      </c>
      <c r="E309" s="39" t="s">
        <v>2048</v>
      </c>
    </row>
    <row r="310" spans="1:16" ht="12.75">
      <c r="A310" t="s">
        <v>48</v>
      </c>
      <c s="34" t="s">
        <v>370</v>
      </c>
      <c s="34" t="s">
        <v>2050</v>
      </c>
      <c s="35" t="s">
        <v>5</v>
      </c>
      <c s="6" t="s">
        <v>2051</v>
      </c>
      <c s="36" t="s">
        <v>52</v>
      </c>
      <c s="37">
        <v>3</v>
      </c>
      <c s="36">
        <v>0</v>
      </c>
      <c s="36">
        <f>ROUND(G310*H310,6)</f>
      </c>
      <c r="L310" s="38">
        <v>0</v>
      </c>
      <c s="32">
        <f>ROUND(ROUND(L310,2)*ROUND(G310,3),2)</f>
      </c>
      <c s="36" t="s">
        <v>53</v>
      </c>
      <c>
        <f>(M310*21)/100</f>
      </c>
      <c t="s">
        <v>26</v>
      </c>
    </row>
    <row r="311" spans="1:5" ht="12.75">
      <c r="A311" s="35" t="s">
        <v>54</v>
      </c>
      <c r="E311" s="39" t="s">
        <v>5</v>
      </c>
    </row>
    <row r="312" spans="1:5" ht="12.75">
      <c r="A312" s="35" t="s">
        <v>55</v>
      </c>
      <c r="E312" s="40" t="s">
        <v>5</v>
      </c>
    </row>
    <row r="313" spans="1:5" ht="114.75">
      <c r="A313" t="s">
        <v>57</v>
      </c>
      <c r="E313" s="39" t="s">
        <v>2052</v>
      </c>
    </row>
    <row r="314" spans="1:16" ht="12.75">
      <c r="A314" t="s">
        <v>48</v>
      </c>
      <c s="34" t="s">
        <v>546</v>
      </c>
      <c s="34" t="s">
        <v>2054</v>
      </c>
      <c s="35" t="s">
        <v>5</v>
      </c>
      <c s="6" t="s">
        <v>2055</v>
      </c>
      <c s="36" t="s">
        <v>52</v>
      </c>
      <c s="37">
        <v>4</v>
      </c>
      <c s="36">
        <v>0</v>
      </c>
      <c s="36">
        <f>ROUND(G314*H314,6)</f>
      </c>
      <c r="L314" s="38">
        <v>0</v>
      </c>
      <c s="32">
        <f>ROUND(ROUND(L314,2)*ROUND(G314,3),2)</f>
      </c>
      <c s="36" t="s">
        <v>53</v>
      </c>
      <c>
        <f>(M314*21)/100</f>
      </c>
      <c t="s">
        <v>26</v>
      </c>
    </row>
    <row r="315" spans="1:5" ht="12.75">
      <c r="A315" s="35" t="s">
        <v>54</v>
      </c>
      <c r="E315" s="39" t="s">
        <v>5</v>
      </c>
    </row>
    <row r="316" spans="1:5" ht="12.75">
      <c r="A316" s="35" t="s">
        <v>55</v>
      </c>
      <c r="E316" s="40" t="s">
        <v>5</v>
      </c>
    </row>
    <row r="317" spans="1:5" ht="140.25">
      <c r="A317" t="s">
        <v>57</v>
      </c>
      <c r="E317" s="39" t="s">
        <v>2056</v>
      </c>
    </row>
    <row r="318" spans="1:16" ht="12.75">
      <c r="A318" t="s">
        <v>48</v>
      </c>
      <c s="34" t="s">
        <v>1339</v>
      </c>
      <c s="34" t="s">
        <v>2058</v>
      </c>
      <c s="35" t="s">
        <v>5</v>
      </c>
      <c s="6" t="s">
        <v>2059</v>
      </c>
      <c s="36" t="s">
        <v>52</v>
      </c>
      <c s="37">
        <v>4</v>
      </c>
      <c s="36">
        <v>0</v>
      </c>
      <c s="36">
        <f>ROUND(G318*H318,6)</f>
      </c>
      <c r="L318" s="38">
        <v>0</v>
      </c>
      <c s="32">
        <f>ROUND(ROUND(L318,2)*ROUND(G318,3),2)</f>
      </c>
      <c s="36" t="s">
        <v>53</v>
      </c>
      <c>
        <f>(M318*21)/100</f>
      </c>
      <c t="s">
        <v>26</v>
      </c>
    </row>
    <row r="319" spans="1:5" ht="12.75">
      <c r="A319" s="35" t="s">
        <v>54</v>
      </c>
      <c r="E319" s="39" t="s">
        <v>5</v>
      </c>
    </row>
    <row r="320" spans="1:5" ht="12.75">
      <c r="A320" s="35" t="s">
        <v>55</v>
      </c>
      <c r="E320" s="40" t="s">
        <v>5</v>
      </c>
    </row>
    <row r="321" spans="1:5" ht="114.75">
      <c r="A321" t="s">
        <v>57</v>
      </c>
      <c r="E321" s="39" t="s">
        <v>2060</v>
      </c>
    </row>
    <row r="322" spans="1:16" ht="12.75">
      <c r="A322" t="s">
        <v>48</v>
      </c>
      <c s="34" t="s">
        <v>1343</v>
      </c>
      <c s="34" t="s">
        <v>2480</v>
      </c>
      <c s="35" t="s">
        <v>5</v>
      </c>
      <c s="6" t="s">
        <v>2481</v>
      </c>
      <c s="36" t="s">
        <v>52</v>
      </c>
      <c s="37">
        <v>2</v>
      </c>
      <c s="36">
        <v>0</v>
      </c>
      <c s="36">
        <f>ROUND(G322*H322,6)</f>
      </c>
      <c r="L322" s="38">
        <v>0</v>
      </c>
      <c s="32">
        <f>ROUND(ROUND(L322,2)*ROUND(G322,3),2)</f>
      </c>
      <c s="36" t="s">
        <v>53</v>
      </c>
      <c>
        <f>(M322*21)/100</f>
      </c>
      <c t="s">
        <v>26</v>
      </c>
    </row>
    <row r="323" spans="1:5" ht="12.75">
      <c r="A323" s="35" t="s">
        <v>54</v>
      </c>
      <c r="E323" s="39" t="s">
        <v>5</v>
      </c>
    </row>
    <row r="324" spans="1:5" ht="12.75">
      <c r="A324" s="35" t="s">
        <v>55</v>
      </c>
      <c r="E324" s="40" t="s">
        <v>5</v>
      </c>
    </row>
    <row r="325" spans="1:5" ht="165.75">
      <c r="A325" t="s">
        <v>57</v>
      </c>
      <c r="E325" s="39" t="s">
        <v>2482</v>
      </c>
    </row>
    <row r="326" spans="1:16" ht="25.5">
      <c r="A326" t="s">
        <v>48</v>
      </c>
      <c s="34" t="s">
        <v>1346</v>
      </c>
      <c s="34" t="s">
        <v>2483</v>
      </c>
      <c s="35" t="s">
        <v>5</v>
      </c>
      <c s="6" t="s">
        <v>2484</v>
      </c>
      <c s="36" t="s">
        <v>52</v>
      </c>
      <c s="37">
        <v>2</v>
      </c>
      <c s="36">
        <v>0</v>
      </c>
      <c s="36">
        <f>ROUND(G326*H326,6)</f>
      </c>
      <c r="L326" s="38">
        <v>0</v>
      </c>
      <c s="32">
        <f>ROUND(ROUND(L326,2)*ROUND(G326,3),2)</f>
      </c>
      <c s="36" t="s">
        <v>53</v>
      </c>
      <c>
        <f>(M326*21)/100</f>
      </c>
      <c t="s">
        <v>26</v>
      </c>
    </row>
    <row r="327" spans="1:5" ht="12.75">
      <c r="A327" s="35" t="s">
        <v>54</v>
      </c>
      <c r="E327" s="39" t="s">
        <v>5</v>
      </c>
    </row>
    <row r="328" spans="1:5" ht="12.75">
      <c r="A328" s="35" t="s">
        <v>55</v>
      </c>
      <c r="E328" s="40" t="s">
        <v>5</v>
      </c>
    </row>
    <row r="329" spans="1:5" ht="114.75">
      <c r="A329" t="s">
        <v>57</v>
      </c>
      <c r="E329" s="39" t="s">
        <v>2485</v>
      </c>
    </row>
    <row r="330" spans="1:16" ht="12.75">
      <c r="A330" t="s">
        <v>48</v>
      </c>
      <c s="34" t="s">
        <v>1350</v>
      </c>
      <c s="34" t="s">
        <v>2486</v>
      </c>
      <c s="35" t="s">
        <v>5</v>
      </c>
      <c s="6" t="s">
        <v>2487</v>
      </c>
      <c s="36" t="s">
        <v>52</v>
      </c>
      <c s="37">
        <v>1</v>
      </c>
      <c s="36">
        <v>0</v>
      </c>
      <c s="36">
        <f>ROUND(G330*H330,6)</f>
      </c>
      <c r="L330" s="38">
        <v>0</v>
      </c>
      <c s="32">
        <f>ROUND(ROUND(L330,2)*ROUND(G330,3),2)</f>
      </c>
      <c s="36" t="s">
        <v>53</v>
      </c>
      <c>
        <f>(M330*21)/100</f>
      </c>
      <c t="s">
        <v>26</v>
      </c>
    </row>
    <row r="331" spans="1:5" ht="12.75">
      <c r="A331" s="35" t="s">
        <v>54</v>
      </c>
      <c r="E331" s="39" t="s">
        <v>5</v>
      </c>
    </row>
    <row r="332" spans="1:5" ht="12.75">
      <c r="A332" s="35" t="s">
        <v>55</v>
      </c>
      <c r="E332" s="40" t="s">
        <v>5</v>
      </c>
    </row>
    <row r="333" spans="1:5" ht="153">
      <c r="A333" t="s">
        <v>57</v>
      </c>
      <c r="E333" s="39" t="s">
        <v>2488</v>
      </c>
    </row>
    <row r="334" spans="1:13" ht="12.75">
      <c r="A334" t="s">
        <v>45</v>
      </c>
      <c r="C334" s="31" t="s">
        <v>2081</v>
      </c>
      <c r="E334" s="33" t="s">
        <v>2082</v>
      </c>
      <c r="J334" s="32">
        <f>0</f>
      </c>
      <c s="32">
        <f>0</f>
      </c>
      <c s="32">
        <f>0+L335+L339+L343+L347+L351+L355</f>
      </c>
      <c s="32">
        <f>0+M335+M339+M343+M347+M351+M355</f>
      </c>
    </row>
    <row r="335" spans="1:16" ht="12.75">
      <c r="A335" t="s">
        <v>48</v>
      </c>
      <c s="34" t="s">
        <v>1353</v>
      </c>
      <c s="34" t="s">
        <v>2084</v>
      </c>
      <c s="35" t="s">
        <v>5</v>
      </c>
      <c s="6" t="s">
        <v>2085</v>
      </c>
      <c s="36" t="s">
        <v>249</v>
      </c>
      <c s="37">
        <v>60</v>
      </c>
      <c s="36">
        <v>0</v>
      </c>
      <c s="36">
        <f>ROUND(G335*H335,6)</f>
      </c>
      <c r="L335" s="38">
        <v>0</v>
      </c>
      <c s="32">
        <f>ROUND(ROUND(L335,2)*ROUND(G335,3),2)</f>
      </c>
      <c s="36" t="s">
        <v>53</v>
      </c>
      <c>
        <f>(M335*21)/100</f>
      </c>
      <c t="s">
        <v>26</v>
      </c>
    </row>
    <row r="336" spans="1:5" ht="12.75">
      <c r="A336" s="35" t="s">
        <v>54</v>
      </c>
      <c r="E336" s="39" t="s">
        <v>5</v>
      </c>
    </row>
    <row r="337" spans="1:5" ht="12.75">
      <c r="A337" s="35" t="s">
        <v>55</v>
      </c>
      <c r="E337" s="40" t="s">
        <v>5</v>
      </c>
    </row>
    <row r="338" spans="1:5" ht="114.75">
      <c r="A338" t="s">
        <v>57</v>
      </c>
      <c r="E338" s="39" t="s">
        <v>2086</v>
      </c>
    </row>
    <row r="339" spans="1:16" ht="12.75">
      <c r="A339" t="s">
        <v>48</v>
      </c>
      <c s="34" t="s">
        <v>1356</v>
      </c>
      <c s="34" t="s">
        <v>665</v>
      </c>
      <c s="35" t="s">
        <v>5</v>
      </c>
      <c s="6" t="s">
        <v>666</v>
      </c>
      <c s="36" t="s">
        <v>249</v>
      </c>
      <c s="37">
        <v>40</v>
      </c>
      <c s="36">
        <v>0</v>
      </c>
      <c s="36">
        <f>ROUND(G339*H339,6)</f>
      </c>
      <c r="L339" s="38">
        <v>0</v>
      </c>
      <c s="32">
        <f>ROUND(ROUND(L339,2)*ROUND(G339,3),2)</f>
      </c>
      <c s="36" t="s">
        <v>53</v>
      </c>
      <c>
        <f>(M339*21)/100</f>
      </c>
      <c t="s">
        <v>26</v>
      </c>
    </row>
    <row r="340" spans="1:5" ht="12.75">
      <c r="A340" s="35" t="s">
        <v>54</v>
      </c>
      <c r="E340" s="39" t="s">
        <v>5</v>
      </c>
    </row>
    <row r="341" spans="1:5" ht="12.75">
      <c r="A341" s="35" t="s">
        <v>55</v>
      </c>
      <c r="E341" s="40" t="s">
        <v>5</v>
      </c>
    </row>
    <row r="342" spans="1:5" ht="102">
      <c r="A342" t="s">
        <v>57</v>
      </c>
      <c r="E342" s="39" t="s">
        <v>2088</v>
      </c>
    </row>
    <row r="343" spans="1:16" ht="12.75">
      <c r="A343" t="s">
        <v>48</v>
      </c>
      <c s="34" t="s">
        <v>1361</v>
      </c>
      <c s="34" t="s">
        <v>2090</v>
      </c>
      <c s="35" t="s">
        <v>5</v>
      </c>
      <c s="6" t="s">
        <v>2091</v>
      </c>
      <c s="36" t="s">
        <v>52</v>
      </c>
      <c s="37">
        <v>4</v>
      </c>
      <c s="36">
        <v>0</v>
      </c>
      <c s="36">
        <f>ROUND(G343*H343,6)</f>
      </c>
      <c r="L343" s="38">
        <v>0</v>
      </c>
      <c s="32">
        <f>ROUND(ROUND(L343,2)*ROUND(G343,3),2)</f>
      </c>
      <c s="36" t="s">
        <v>53</v>
      </c>
      <c>
        <f>(M343*21)/100</f>
      </c>
      <c t="s">
        <v>26</v>
      </c>
    </row>
    <row r="344" spans="1:5" ht="12.75">
      <c r="A344" s="35" t="s">
        <v>54</v>
      </c>
      <c r="E344" s="39" t="s">
        <v>5</v>
      </c>
    </row>
    <row r="345" spans="1:5" ht="12.75">
      <c r="A345" s="35" t="s">
        <v>55</v>
      </c>
      <c r="E345" s="40" t="s">
        <v>5</v>
      </c>
    </row>
    <row r="346" spans="1:5" ht="140.25">
      <c r="A346" t="s">
        <v>57</v>
      </c>
      <c r="E346" s="39" t="s">
        <v>2092</v>
      </c>
    </row>
    <row r="347" spans="1:16" ht="12.75">
      <c r="A347" t="s">
        <v>48</v>
      </c>
      <c s="34" t="s">
        <v>1365</v>
      </c>
      <c s="34" t="s">
        <v>2094</v>
      </c>
      <c s="35" t="s">
        <v>5</v>
      </c>
      <c s="6" t="s">
        <v>2095</v>
      </c>
      <c s="36" t="s">
        <v>52</v>
      </c>
      <c s="37">
        <v>4</v>
      </c>
      <c s="36">
        <v>0</v>
      </c>
      <c s="36">
        <f>ROUND(G347*H347,6)</f>
      </c>
      <c r="L347" s="38">
        <v>0</v>
      </c>
      <c s="32">
        <f>ROUND(ROUND(L347,2)*ROUND(G347,3),2)</f>
      </c>
      <c s="36" t="s">
        <v>53</v>
      </c>
      <c>
        <f>(M347*21)/100</f>
      </c>
      <c t="s">
        <v>26</v>
      </c>
    </row>
    <row r="348" spans="1:5" ht="12.75">
      <c r="A348" s="35" t="s">
        <v>54</v>
      </c>
      <c r="E348" s="39" t="s">
        <v>5</v>
      </c>
    </row>
    <row r="349" spans="1:5" ht="12.75">
      <c r="A349" s="35" t="s">
        <v>55</v>
      </c>
      <c r="E349" s="40" t="s">
        <v>5</v>
      </c>
    </row>
    <row r="350" spans="1:5" ht="114.75">
      <c r="A350" t="s">
        <v>57</v>
      </c>
      <c r="E350" s="39" t="s">
        <v>2096</v>
      </c>
    </row>
    <row r="351" spans="1:16" ht="25.5">
      <c r="A351" t="s">
        <v>48</v>
      </c>
      <c s="34" t="s">
        <v>1369</v>
      </c>
      <c s="34" t="s">
        <v>2102</v>
      </c>
      <c s="35" t="s">
        <v>5</v>
      </c>
      <c s="6" t="s">
        <v>2103</v>
      </c>
      <c s="36" t="s">
        <v>52</v>
      </c>
      <c s="37">
        <v>9</v>
      </c>
      <c s="36">
        <v>0</v>
      </c>
      <c s="36">
        <f>ROUND(G351*H351,6)</f>
      </c>
      <c r="L351" s="38">
        <v>0</v>
      </c>
      <c s="32">
        <f>ROUND(ROUND(L351,2)*ROUND(G351,3),2)</f>
      </c>
      <c s="36" t="s">
        <v>53</v>
      </c>
      <c>
        <f>(M351*21)/100</f>
      </c>
      <c t="s">
        <v>26</v>
      </c>
    </row>
    <row r="352" spans="1:5" ht="12.75">
      <c r="A352" s="35" t="s">
        <v>54</v>
      </c>
      <c r="E352" s="39" t="s">
        <v>5</v>
      </c>
    </row>
    <row r="353" spans="1:5" ht="12.75">
      <c r="A353" s="35" t="s">
        <v>55</v>
      </c>
      <c r="E353" s="40" t="s">
        <v>5</v>
      </c>
    </row>
    <row r="354" spans="1:5" ht="102">
      <c r="A354" t="s">
        <v>57</v>
      </c>
      <c r="E354" s="39" t="s">
        <v>2104</v>
      </c>
    </row>
    <row r="355" spans="1:16" ht="12.75">
      <c r="A355" t="s">
        <v>48</v>
      </c>
      <c s="34" t="s">
        <v>1372</v>
      </c>
      <c s="34" t="s">
        <v>2106</v>
      </c>
      <c s="35" t="s">
        <v>5</v>
      </c>
      <c s="6" t="s">
        <v>2107</v>
      </c>
      <c s="36" t="s">
        <v>249</v>
      </c>
      <c s="37">
        <v>100</v>
      </c>
      <c s="36">
        <v>0</v>
      </c>
      <c s="36">
        <f>ROUND(G355*H355,6)</f>
      </c>
      <c r="L355" s="38">
        <v>0</v>
      </c>
      <c s="32">
        <f>ROUND(ROUND(L355,2)*ROUND(G355,3),2)</f>
      </c>
      <c s="36" t="s">
        <v>53</v>
      </c>
      <c>
        <f>(M355*21)/100</f>
      </c>
      <c t="s">
        <v>26</v>
      </c>
    </row>
    <row r="356" spans="1:5" ht="12.75">
      <c r="A356" s="35" t="s">
        <v>54</v>
      </c>
      <c r="E356" s="39" t="s">
        <v>5</v>
      </c>
    </row>
    <row r="357" spans="1:5" ht="12.75">
      <c r="A357" s="35" t="s">
        <v>55</v>
      </c>
      <c r="E357" s="40" t="s">
        <v>5</v>
      </c>
    </row>
    <row r="358" spans="1:5" ht="114.75">
      <c r="A358" t="s">
        <v>57</v>
      </c>
      <c r="E358" s="39" t="s">
        <v>2108</v>
      </c>
    </row>
    <row r="359" spans="1:13" ht="12.75">
      <c r="A359" t="s">
        <v>45</v>
      </c>
      <c r="C359" s="31" t="s">
        <v>386</v>
      </c>
      <c r="E359" s="33" t="s">
        <v>387</v>
      </c>
      <c r="J359" s="32">
        <f>0</f>
      </c>
      <c s="32">
        <f>0</f>
      </c>
      <c s="32">
        <f>0+L360+L364+L368+L372+L376+L380+L384+L388+L392+L396+L400+L404</f>
      </c>
      <c s="32">
        <f>0+M360+M364+M368+M372+M376+M380+M384+M388+M392+M396+M400+M404</f>
      </c>
    </row>
    <row r="360" spans="1:16" ht="25.5">
      <c r="A360" t="s">
        <v>48</v>
      </c>
      <c s="34" t="s">
        <v>1375</v>
      </c>
      <c s="34" t="s">
        <v>2117</v>
      </c>
      <c s="35" t="s">
        <v>5</v>
      </c>
      <c s="6" t="s">
        <v>2118</v>
      </c>
      <c s="36" t="s">
        <v>101</v>
      </c>
      <c s="37">
        <v>29</v>
      </c>
      <c s="36">
        <v>0</v>
      </c>
      <c s="36">
        <f>ROUND(G360*H360,6)</f>
      </c>
      <c r="L360" s="38">
        <v>0</v>
      </c>
      <c s="32">
        <f>ROUND(ROUND(L360,2)*ROUND(G360,3),2)</f>
      </c>
      <c s="36" t="s">
        <v>53</v>
      </c>
      <c>
        <f>(M360*21)/100</f>
      </c>
      <c t="s">
        <v>26</v>
      </c>
    </row>
    <row r="361" spans="1:5" ht="12.75">
      <c r="A361" s="35" t="s">
        <v>54</v>
      </c>
      <c r="E361" s="39" t="s">
        <v>5</v>
      </c>
    </row>
    <row r="362" spans="1:5" ht="12.75">
      <c r="A362" s="35" t="s">
        <v>55</v>
      </c>
      <c r="E362" s="40" t="s">
        <v>2489</v>
      </c>
    </row>
    <row r="363" spans="1:5" ht="114.75">
      <c r="A363" t="s">
        <v>57</v>
      </c>
      <c r="E363" s="39" t="s">
        <v>2119</v>
      </c>
    </row>
    <row r="364" spans="1:16" ht="12.75">
      <c r="A364" t="s">
        <v>48</v>
      </c>
      <c s="34" t="s">
        <v>1378</v>
      </c>
      <c s="34" t="s">
        <v>2245</v>
      </c>
      <c s="35" t="s">
        <v>5</v>
      </c>
      <c s="6" t="s">
        <v>2246</v>
      </c>
      <c s="36" t="s">
        <v>390</v>
      </c>
      <c s="37">
        <v>0.03</v>
      </c>
      <c s="36">
        <v>0</v>
      </c>
      <c s="36">
        <f>ROUND(G364*H364,6)</f>
      </c>
      <c r="L364" s="38">
        <v>0</v>
      </c>
      <c s="32">
        <f>ROUND(ROUND(L364,2)*ROUND(G364,3),2)</f>
      </c>
      <c s="36" t="s">
        <v>53</v>
      </c>
      <c>
        <f>(M364*21)/100</f>
      </c>
      <c t="s">
        <v>26</v>
      </c>
    </row>
    <row r="365" spans="1:5" ht="12.75">
      <c r="A365" s="35" t="s">
        <v>54</v>
      </c>
      <c r="E365" s="39" t="s">
        <v>5</v>
      </c>
    </row>
    <row r="366" spans="1:5" ht="12.75">
      <c r="A366" s="35" t="s">
        <v>55</v>
      </c>
      <c r="E366" s="40" t="s">
        <v>2490</v>
      </c>
    </row>
    <row r="367" spans="1:5" ht="153">
      <c r="A367" t="s">
        <v>57</v>
      </c>
      <c r="E367" s="39" t="s">
        <v>2124</v>
      </c>
    </row>
    <row r="368" spans="1:16" ht="12.75">
      <c r="A368" t="s">
        <v>48</v>
      </c>
      <c s="34" t="s">
        <v>1381</v>
      </c>
      <c s="34" t="s">
        <v>2121</v>
      </c>
      <c s="35" t="s">
        <v>5</v>
      </c>
      <c s="6" t="s">
        <v>2122</v>
      </c>
      <c s="36" t="s">
        <v>390</v>
      </c>
      <c s="37">
        <v>0.285</v>
      </c>
      <c s="36">
        <v>0</v>
      </c>
      <c s="36">
        <f>ROUND(G368*H368,6)</f>
      </c>
      <c r="L368" s="38">
        <v>0</v>
      </c>
      <c s="32">
        <f>ROUND(ROUND(L368,2)*ROUND(G368,3),2)</f>
      </c>
      <c s="36" t="s">
        <v>53</v>
      </c>
      <c>
        <f>(M368*21)/100</f>
      </c>
      <c t="s">
        <v>26</v>
      </c>
    </row>
    <row r="369" spans="1:5" ht="12.75">
      <c r="A369" s="35" t="s">
        <v>54</v>
      </c>
      <c r="E369" s="39" t="s">
        <v>5</v>
      </c>
    </row>
    <row r="370" spans="1:5" ht="12.75">
      <c r="A370" s="35" t="s">
        <v>55</v>
      </c>
      <c r="E370" s="40" t="s">
        <v>2491</v>
      </c>
    </row>
    <row r="371" spans="1:5" ht="153">
      <c r="A371" t="s">
        <v>57</v>
      </c>
      <c r="E371" s="39" t="s">
        <v>2124</v>
      </c>
    </row>
    <row r="372" spans="1:16" ht="12.75">
      <c r="A372" t="s">
        <v>48</v>
      </c>
      <c s="34" t="s">
        <v>1384</v>
      </c>
      <c s="34" t="s">
        <v>455</v>
      </c>
      <c s="35" t="s">
        <v>5</v>
      </c>
      <c s="6" t="s">
        <v>456</v>
      </c>
      <c s="36" t="s">
        <v>52</v>
      </c>
      <c s="37">
        <v>3</v>
      </c>
      <c s="36">
        <v>0</v>
      </c>
      <c s="36">
        <f>ROUND(G372*H372,6)</f>
      </c>
      <c r="L372" s="38">
        <v>0</v>
      </c>
      <c s="32">
        <f>ROUND(ROUND(L372,2)*ROUND(G372,3),2)</f>
      </c>
      <c s="36" t="s">
        <v>53</v>
      </c>
      <c>
        <f>(M372*21)/100</f>
      </c>
      <c t="s">
        <v>26</v>
      </c>
    </row>
    <row r="373" spans="1:5" ht="12.75">
      <c r="A373" s="35" t="s">
        <v>54</v>
      </c>
      <c r="E373" s="39" t="s">
        <v>5</v>
      </c>
    </row>
    <row r="374" spans="1:5" ht="12.75">
      <c r="A374" s="35" t="s">
        <v>55</v>
      </c>
      <c r="E374" s="40" t="s">
        <v>5</v>
      </c>
    </row>
    <row r="375" spans="1:5" ht="127.5">
      <c r="A375" t="s">
        <v>57</v>
      </c>
      <c r="E375" s="39" t="s">
        <v>2140</v>
      </c>
    </row>
    <row r="376" spans="1:16" ht="12.75">
      <c r="A376" t="s">
        <v>48</v>
      </c>
      <c s="34" t="s">
        <v>1387</v>
      </c>
      <c s="34" t="s">
        <v>452</v>
      </c>
      <c s="35" t="s">
        <v>5</v>
      </c>
      <c s="6" t="s">
        <v>453</v>
      </c>
      <c s="36" t="s">
        <v>52</v>
      </c>
      <c s="37">
        <v>3</v>
      </c>
      <c s="36">
        <v>0</v>
      </c>
      <c s="36">
        <f>ROUND(G376*H376,6)</f>
      </c>
      <c r="L376" s="38">
        <v>0</v>
      </c>
      <c s="32">
        <f>ROUND(ROUND(L376,2)*ROUND(G376,3),2)</f>
      </c>
      <c s="36" t="s">
        <v>53</v>
      </c>
      <c>
        <f>(M376*21)/100</f>
      </c>
      <c t="s">
        <v>26</v>
      </c>
    </row>
    <row r="377" spans="1:5" ht="12.75">
      <c r="A377" s="35" t="s">
        <v>54</v>
      </c>
      <c r="E377" s="39" t="s">
        <v>5</v>
      </c>
    </row>
    <row r="378" spans="1:5" ht="12.75">
      <c r="A378" s="35" t="s">
        <v>55</v>
      </c>
      <c r="E378" s="40" t="s">
        <v>5</v>
      </c>
    </row>
    <row r="379" spans="1:5" ht="114.75">
      <c r="A379" t="s">
        <v>57</v>
      </c>
      <c r="E379" s="39" t="s">
        <v>2142</v>
      </c>
    </row>
    <row r="380" spans="1:16" ht="12.75">
      <c r="A380" t="s">
        <v>48</v>
      </c>
      <c s="34" t="s">
        <v>1389</v>
      </c>
      <c s="34" t="s">
        <v>457</v>
      </c>
      <c s="35" t="s">
        <v>5</v>
      </c>
      <c s="6" t="s">
        <v>458</v>
      </c>
      <c s="36" t="s">
        <v>52</v>
      </c>
      <c s="37">
        <v>1</v>
      </c>
      <c s="36">
        <v>0</v>
      </c>
      <c s="36">
        <f>ROUND(G380*H380,6)</f>
      </c>
      <c r="L380" s="38">
        <v>0</v>
      </c>
      <c s="32">
        <f>ROUND(ROUND(L380,2)*ROUND(G380,3),2)</f>
      </c>
      <c s="36" t="s">
        <v>53</v>
      </c>
      <c>
        <f>(M380*21)/100</f>
      </c>
      <c t="s">
        <v>26</v>
      </c>
    </row>
    <row r="381" spans="1:5" ht="12.75">
      <c r="A381" s="35" t="s">
        <v>54</v>
      </c>
      <c r="E381" s="39" t="s">
        <v>5</v>
      </c>
    </row>
    <row r="382" spans="1:5" ht="12.75">
      <c r="A382" s="35" t="s">
        <v>55</v>
      </c>
      <c r="E382" s="40" t="s">
        <v>5</v>
      </c>
    </row>
    <row r="383" spans="1:5" ht="153">
      <c r="A383" t="s">
        <v>57</v>
      </c>
      <c r="E383" s="39" t="s">
        <v>2144</v>
      </c>
    </row>
    <row r="384" spans="1:16" ht="12.75">
      <c r="A384" t="s">
        <v>48</v>
      </c>
      <c s="34" t="s">
        <v>1931</v>
      </c>
      <c s="34" t="s">
        <v>2148</v>
      </c>
      <c s="35" t="s">
        <v>5</v>
      </c>
      <c s="6" t="s">
        <v>2149</v>
      </c>
      <c s="36" t="s">
        <v>52</v>
      </c>
      <c s="37">
        <v>3</v>
      </c>
      <c s="36">
        <v>0</v>
      </c>
      <c s="36">
        <f>ROUND(G384*H384,6)</f>
      </c>
      <c r="L384" s="38">
        <v>0</v>
      </c>
      <c s="32">
        <f>ROUND(ROUND(L384,2)*ROUND(G384,3),2)</f>
      </c>
      <c s="36" t="s">
        <v>53</v>
      </c>
      <c>
        <f>(M384*21)/100</f>
      </c>
      <c t="s">
        <v>26</v>
      </c>
    </row>
    <row r="385" spans="1:5" ht="12.75">
      <c r="A385" s="35" t="s">
        <v>54</v>
      </c>
      <c r="E385" s="39" t="s">
        <v>5</v>
      </c>
    </row>
    <row r="386" spans="1:5" ht="12.75">
      <c r="A386" s="35" t="s">
        <v>55</v>
      </c>
      <c r="E386" s="40" t="s">
        <v>5</v>
      </c>
    </row>
    <row r="387" spans="1:5" ht="127.5">
      <c r="A387" t="s">
        <v>57</v>
      </c>
      <c r="E387" s="39" t="s">
        <v>2140</v>
      </c>
    </row>
    <row r="388" spans="1:16" ht="12.75">
      <c r="A388" t="s">
        <v>48</v>
      </c>
      <c s="34" t="s">
        <v>1935</v>
      </c>
      <c s="34" t="s">
        <v>2151</v>
      </c>
      <c s="35" t="s">
        <v>5</v>
      </c>
      <c s="6" t="s">
        <v>2152</v>
      </c>
      <c s="36" t="s">
        <v>52</v>
      </c>
      <c s="37">
        <v>3</v>
      </c>
      <c s="36">
        <v>0</v>
      </c>
      <c s="36">
        <f>ROUND(G388*H388,6)</f>
      </c>
      <c r="L388" s="38">
        <v>0</v>
      </c>
      <c s="32">
        <f>ROUND(ROUND(L388,2)*ROUND(G388,3),2)</f>
      </c>
      <c s="36" t="s">
        <v>53</v>
      </c>
      <c>
        <f>(M388*21)/100</f>
      </c>
      <c t="s">
        <v>26</v>
      </c>
    </row>
    <row r="389" spans="1:5" ht="12.75">
      <c r="A389" s="35" t="s">
        <v>54</v>
      </c>
      <c r="E389" s="39" t="s">
        <v>5</v>
      </c>
    </row>
    <row r="390" spans="1:5" ht="12.75">
      <c r="A390" s="35" t="s">
        <v>55</v>
      </c>
      <c r="E390" s="40" t="s">
        <v>5</v>
      </c>
    </row>
    <row r="391" spans="1:5" ht="178.5">
      <c r="A391" t="s">
        <v>57</v>
      </c>
      <c r="E391" s="39" t="s">
        <v>2153</v>
      </c>
    </row>
    <row r="392" spans="1:16" ht="12.75">
      <c r="A392" t="s">
        <v>48</v>
      </c>
      <c s="34" t="s">
        <v>1939</v>
      </c>
      <c s="34" t="s">
        <v>2492</v>
      </c>
      <c s="35" t="s">
        <v>5</v>
      </c>
      <c s="6" t="s">
        <v>2493</v>
      </c>
      <c s="36" t="s">
        <v>52</v>
      </c>
      <c s="37">
        <v>6</v>
      </c>
      <c s="36">
        <v>0</v>
      </c>
      <c s="36">
        <f>ROUND(G392*H392,6)</f>
      </c>
      <c r="L392" s="38">
        <v>0</v>
      </c>
      <c s="32">
        <f>ROUND(ROUND(L392,2)*ROUND(G392,3),2)</f>
      </c>
      <c s="36" t="s">
        <v>53</v>
      </c>
      <c>
        <f>(M392*21)/100</f>
      </c>
      <c t="s">
        <v>26</v>
      </c>
    </row>
    <row r="393" spans="1:5" ht="12.75">
      <c r="A393" s="35" t="s">
        <v>54</v>
      </c>
      <c r="E393" s="39" t="s">
        <v>5</v>
      </c>
    </row>
    <row r="394" spans="1:5" ht="12.75">
      <c r="A394" s="35" t="s">
        <v>55</v>
      </c>
      <c r="E394" s="40" t="s">
        <v>5</v>
      </c>
    </row>
    <row r="395" spans="1:5" ht="127.5">
      <c r="A395" t="s">
        <v>57</v>
      </c>
      <c r="E395" s="39" t="s">
        <v>2157</v>
      </c>
    </row>
    <row r="396" spans="1:16" ht="12.75">
      <c r="A396" t="s">
        <v>48</v>
      </c>
      <c s="34" t="s">
        <v>1943</v>
      </c>
      <c s="34" t="s">
        <v>2494</v>
      </c>
      <c s="35" t="s">
        <v>5</v>
      </c>
      <c s="6" t="s">
        <v>2495</v>
      </c>
      <c s="36" t="s">
        <v>52</v>
      </c>
      <c s="37">
        <v>2</v>
      </c>
      <c s="36">
        <v>0</v>
      </c>
      <c s="36">
        <f>ROUND(G396*H396,6)</f>
      </c>
      <c r="L396" s="38">
        <v>0</v>
      </c>
      <c s="32">
        <f>ROUND(ROUND(L396,2)*ROUND(G396,3),2)</f>
      </c>
      <c s="36" t="s">
        <v>53</v>
      </c>
      <c>
        <f>(M396*21)/100</f>
      </c>
      <c t="s">
        <v>26</v>
      </c>
    </row>
    <row r="397" spans="1:5" ht="12.75">
      <c r="A397" s="35" t="s">
        <v>54</v>
      </c>
      <c r="E397" s="39" t="s">
        <v>5</v>
      </c>
    </row>
    <row r="398" spans="1:5" ht="12.75">
      <c r="A398" s="35" t="s">
        <v>55</v>
      </c>
      <c r="E398" s="40" t="s">
        <v>5</v>
      </c>
    </row>
    <row r="399" spans="1:5" ht="127.5">
      <c r="A399" t="s">
        <v>57</v>
      </c>
      <c r="E399" s="39" t="s">
        <v>2140</v>
      </c>
    </row>
    <row r="400" spans="1:16" ht="12.75">
      <c r="A400" t="s">
        <v>48</v>
      </c>
      <c s="34" t="s">
        <v>1947</v>
      </c>
      <c s="34" t="s">
        <v>2251</v>
      </c>
      <c s="35" t="s">
        <v>5</v>
      </c>
      <c s="6" t="s">
        <v>2252</v>
      </c>
      <c s="36" t="s">
        <v>52</v>
      </c>
      <c s="37">
        <v>2</v>
      </c>
      <c s="36">
        <v>0</v>
      </c>
      <c s="36">
        <f>ROUND(G400*H400,6)</f>
      </c>
      <c r="L400" s="38">
        <v>0</v>
      </c>
      <c s="32">
        <f>ROUND(ROUND(L400,2)*ROUND(G400,3),2)</f>
      </c>
      <c s="36" t="s">
        <v>53</v>
      </c>
      <c>
        <f>(M400*21)/100</f>
      </c>
      <c t="s">
        <v>26</v>
      </c>
    </row>
    <row r="401" spans="1:5" ht="12.75">
      <c r="A401" s="35" t="s">
        <v>54</v>
      </c>
      <c r="E401" s="39" t="s">
        <v>5</v>
      </c>
    </row>
    <row r="402" spans="1:5" ht="12.75">
      <c r="A402" s="35" t="s">
        <v>55</v>
      </c>
      <c r="E402" s="40" t="s">
        <v>5</v>
      </c>
    </row>
    <row r="403" spans="1:5" ht="165.75">
      <c r="A403" t="s">
        <v>57</v>
      </c>
      <c r="E403" s="39" t="s">
        <v>2496</v>
      </c>
    </row>
    <row r="404" spans="1:16" ht="12.75">
      <c r="A404" t="s">
        <v>48</v>
      </c>
      <c s="34" t="s">
        <v>1951</v>
      </c>
      <c s="34" t="s">
        <v>515</v>
      </c>
      <c s="35" t="s">
        <v>5</v>
      </c>
      <c s="6" t="s">
        <v>516</v>
      </c>
      <c s="36" t="s">
        <v>52</v>
      </c>
      <c s="37">
        <v>3</v>
      </c>
      <c s="36">
        <v>0</v>
      </c>
      <c s="36">
        <f>ROUND(G404*H404,6)</f>
      </c>
      <c r="L404" s="38">
        <v>0</v>
      </c>
      <c s="32">
        <f>ROUND(ROUND(L404,2)*ROUND(G404,3),2)</f>
      </c>
      <c s="36" t="s">
        <v>53</v>
      </c>
      <c>
        <f>(M404*21)/100</f>
      </c>
      <c t="s">
        <v>26</v>
      </c>
    </row>
    <row r="405" spans="1:5" ht="12.75">
      <c r="A405" s="35" t="s">
        <v>54</v>
      </c>
      <c r="E405" s="39" t="s">
        <v>5</v>
      </c>
    </row>
    <row r="406" spans="1:5" ht="12.75">
      <c r="A406" s="35" t="s">
        <v>55</v>
      </c>
      <c r="E406" s="40" t="s">
        <v>5</v>
      </c>
    </row>
    <row r="407" spans="1:5" ht="127.5">
      <c r="A407" t="s">
        <v>57</v>
      </c>
      <c r="E407" s="39" t="s">
        <v>2159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3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COUNTIFS(L8:L233,"=0",A8:A233,"P")+COUNTIFS(L8:L233,"",A8:A233,"P")+SUM(Q8:Q233)</f>
      </c>
    </row>
    <row r="8" spans="1:13" ht="12.75">
      <c r="A8" t="s">
        <v>43</v>
      </c>
      <c r="C8" s="28" t="s">
        <v>2499</v>
      </c>
      <c r="E8" s="30" t="s">
        <v>2498</v>
      </c>
      <c r="J8" s="29">
        <f>0+J9+J14+J27+J76</f>
      </c>
      <c s="29">
        <f>0+K9+K14+K27+K76</f>
      </c>
      <c s="29">
        <f>0+L9+L14+L27+L76</f>
      </c>
      <c s="29">
        <f>0+M9+M14+M27+M76</f>
      </c>
    </row>
    <row r="9" spans="1:13" ht="12.75">
      <c r="A9" t="s">
        <v>45</v>
      </c>
      <c r="C9" s="31" t="s">
        <v>1685</v>
      </c>
      <c r="E9" s="33" t="s">
        <v>1686</v>
      </c>
      <c r="J9" s="32">
        <f>0</f>
      </c>
      <c s="32">
        <f>0</f>
      </c>
      <c s="32">
        <f>0+L10</f>
      </c>
      <c s="32">
        <f>0+M10</f>
      </c>
    </row>
    <row r="10" spans="1:16" ht="12.75">
      <c r="A10" t="s">
        <v>48</v>
      </c>
      <c s="34" t="s">
        <v>49</v>
      </c>
      <c s="34" t="s">
        <v>1687</v>
      </c>
      <c s="35" t="s">
        <v>5</v>
      </c>
      <c s="6" t="s">
        <v>1688</v>
      </c>
      <c s="36" t="s">
        <v>1003</v>
      </c>
      <c s="37">
        <v>0.2</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2273</v>
      </c>
    </row>
    <row r="14" spans="1:13" ht="12.75">
      <c r="A14" t="s">
        <v>45</v>
      </c>
      <c r="C14" s="31" t="s">
        <v>49</v>
      </c>
      <c r="E14" s="33" t="s">
        <v>1216</v>
      </c>
      <c r="J14" s="32">
        <f>0</f>
      </c>
      <c s="32">
        <f>0</f>
      </c>
      <c s="32">
        <f>0+L15+L19+L23</f>
      </c>
      <c s="32">
        <f>0+M15+M19+M23</f>
      </c>
    </row>
    <row r="15" spans="1:16" ht="12.75">
      <c r="A15" t="s">
        <v>48</v>
      </c>
      <c s="34" t="s">
        <v>26</v>
      </c>
      <c s="34" t="s">
        <v>63</v>
      </c>
      <c s="35" t="s">
        <v>5</v>
      </c>
      <c s="6" t="s">
        <v>64</v>
      </c>
      <c s="36" t="s">
        <v>65</v>
      </c>
      <c s="37">
        <v>66.92</v>
      </c>
      <c s="36">
        <v>0</v>
      </c>
      <c s="36">
        <f>ROUND(G15*H15,6)</f>
      </c>
      <c r="L15" s="38">
        <v>0</v>
      </c>
      <c s="32">
        <f>ROUND(ROUND(L15,2)*ROUND(G15,3),2)</f>
      </c>
      <c s="36" t="s">
        <v>53</v>
      </c>
      <c>
        <f>(M15*21)/100</f>
      </c>
      <c t="s">
        <v>26</v>
      </c>
    </row>
    <row r="16" spans="1:5" ht="12.75">
      <c r="A16" s="35" t="s">
        <v>54</v>
      </c>
      <c r="E16" s="39" t="s">
        <v>5</v>
      </c>
    </row>
    <row r="17" spans="1:5" ht="12.75">
      <c r="A17" s="35" t="s">
        <v>55</v>
      </c>
      <c r="E17" s="40" t="s">
        <v>5</v>
      </c>
    </row>
    <row r="18" spans="1:5" ht="318.75">
      <c r="A18" t="s">
        <v>57</v>
      </c>
      <c r="E18" s="39" t="s">
        <v>2500</v>
      </c>
    </row>
    <row r="19" spans="1:16" ht="12.75">
      <c r="A19" t="s">
        <v>48</v>
      </c>
      <c s="34" t="s">
        <v>25</v>
      </c>
      <c s="34" t="s">
        <v>68</v>
      </c>
      <c s="35" t="s">
        <v>5</v>
      </c>
      <c s="6" t="s">
        <v>69</v>
      </c>
      <c s="36" t="s">
        <v>65</v>
      </c>
      <c s="37">
        <v>66.92</v>
      </c>
      <c s="36">
        <v>0</v>
      </c>
      <c s="36">
        <f>ROUND(G19*H19,6)</f>
      </c>
      <c r="L19" s="38">
        <v>0</v>
      </c>
      <c s="32">
        <f>ROUND(ROUND(L19,2)*ROUND(G19,3),2)</f>
      </c>
      <c s="36" t="s">
        <v>53</v>
      </c>
      <c>
        <f>(M19*21)/100</f>
      </c>
      <c t="s">
        <v>26</v>
      </c>
    </row>
    <row r="20" spans="1:5" ht="12.75">
      <c r="A20" s="35" t="s">
        <v>54</v>
      </c>
      <c r="E20" s="39" t="s">
        <v>5</v>
      </c>
    </row>
    <row r="21" spans="1:5" ht="12.75">
      <c r="A21" s="35" t="s">
        <v>55</v>
      </c>
      <c r="E21" s="40" t="s">
        <v>5</v>
      </c>
    </row>
    <row r="22" spans="1:5" ht="229.5">
      <c r="A22" t="s">
        <v>57</v>
      </c>
      <c r="E22" s="39" t="s">
        <v>340</v>
      </c>
    </row>
    <row r="23" spans="1:16" ht="12.75">
      <c r="A23" t="s">
        <v>48</v>
      </c>
      <c s="34" t="s">
        <v>67</v>
      </c>
      <c s="34" t="s">
        <v>346</v>
      </c>
      <c s="35" t="s">
        <v>5</v>
      </c>
      <c s="6" t="s">
        <v>347</v>
      </c>
      <c s="36" t="s">
        <v>61</v>
      </c>
      <c s="37">
        <v>239</v>
      </c>
      <c s="36">
        <v>0</v>
      </c>
      <c s="36">
        <f>ROUND(G23*H23,6)</f>
      </c>
      <c r="L23" s="38">
        <v>0</v>
      </c>
      <c s="32">
        <f>ROUND(ROUND(L23,2)*ROUND(G23,3),2)</f>
      </c>
      <c s="36" t="s">
        <v>53</v>
      </c>
      <c>
        <f>(M23*21)/100</f>
      </c>
      <c t="s">
        <v>26</v>
      </c>
    </row>
    <row r="24" spans="1:5" ht="12.75">
      <c r="A24" s="35" t="s">
        <v>54</v>
      </c>
      <c r="E24" s="39" t="s">
        <v>5</v>
      </c>
    </row>
    <row r="25" spans="1:5" ht="12.75">
      <c r="A25" s="35" t="s">
        <v>55</v>
      </c>
      <c r="E25" s="40" t="s">
        <v>5</v>
      </c>
    </row>
    <row r="26" spans="1:5" ht="12.75">
      <c r="A26" t="s">
        <v>57</v>
      </c>
      <c r="E26" s="39" t="s">
        <v>74</v>
      </c>
    </row>
    <row r="27" spans="1:13" ht="12.75">
      <c r="A27" t="s">
        <v>45</v>
      </c>
      <c r="C27" s="31" t="s">
        <v>353</v>
      </c>
      <c r="E27" s="33" t="s">
        <v>354</v>
      </c>
      <c r="J27" s="32">
        <f>0</f>
      </c>
      <c s="32">
        <f>0</f>
      </c>
      <c s="32">
        <f>0+L28+L32+L36+L40+L44+L48+L52+L56+L60+L64+L68+L72</f>
      </c>
      <c s="32">
        <f>0+M28+M32+M36+M40+M44+M48+M52+M56+M60+M64+M68+M72</f>
      </c>
    </row>
    <row r="28" spans="1:16" ht="25.5">
      <c r="A28" t="s">
        <v>48</v>
      </c>
      <c s="34" t="s">
        <v>71</v>
      </c>
      <c s="34" t="s">
        <v>2501</v>
      </c>
      <c s="35" t="s">
        <v>5</v>
      </c>
      <c s="6" t="s">
        <v>2502</v>
      </c>
      <c s="36" t="s">
        <v>52</v>
      </c>
      <c s="37">
        <v>34</v>
      </c>
      <c s="36">
        <v>0</v>
      </c>
      <c s="36">
        <f>ROUND(G28*H28,6)</f>
      </c>
      <c r="L28" s="38">
        <v>0</v>
      </c>
      <c s="32">
        <f>ROUND(ROUND(L28,2)*ROUND(G28,3),2)</f>
      </c>
      <c s="36" t="s">
        <v>53</v>
      </c>
      <c>
        <f>(M28*21)/100</f>
      </c>
      <c t="s">
        <v>26</v>
      </c>
    </row>
    <row r="29" spans="1:5" ht="12.75">
      <c r="A29" s="35" t="s">
        <v>54</v>
      </c>
      <c r="E29" s="39" t="s">
        <v>5</v>
      </c>
    </row>
    <row r="30" spans="1:5" ht="12.75">
      <c r="A30" s="35" t="s">
        <v>55</v>
      </c>
      <c r="E30" s="40" t="s">
        <v>5</v>
      </c>
    </row>
    <row r="31" spans="1:5" ht="76.5">
      <c r="A31" t="s">
        <v>57</v>
      </c>
      <c r="E31" s="39" t="s">
        <v>2503</v>
      </c>
    </row>
    <row r="32" spans="1:16" ht="12.75">
      <c r="A32" t="s">
        <v>48</v>
      </c>
      <c s="34" t="s">
        <v>75</v>
      </c>
      <c s="34" t="s">
        <v>1708</v>
      </c>
      <c s="35" t="s">
        <v>5</v>
      </c>
      <c s="6" t="s">
        <v>1709</v>
      </c>
      <c s="36" t="s">
        <v>52</v>
      </c>
      <c s="37">
        <v>10</v>
      </c>
      <c s="36">
        <v>0</v>
      </c>
      <c s="36">
        <f>ROUND(G32*H32,6)</f>
      </c>
      <c r="L32" s="38">
        <v>0</v>
      </c>
      <c s="32">
        <f>ROUND(ROUND(L32,2)*ROUND(G32,3),2)</f>
      </c>
      <c s="36" t="s">
        <v>53</v>
      </c>
      <c>
        <f>(M32*21)/100</f>
      </c>
      <c t="s">
        <v>26</v>
      </c>
    </row>
    <row r="33" spans="1:5" ht="12.75">
      <c r="A33" s="35" t="s">
        <v>54</v>
      </c>
      <c r="E33" s="39" t="s">
        <v>5</v>
      </c>
    </row>
    <row r="34" spans="1:5" ht="12.75">
      <c r="A34" s="35" t="s">
        <v>55</v>
      </c>
      <c r="E34" s="40" t="s">
        <v>5</v>
      </c>
    </row>
    <row r="35" spans="1:5" ht="114.75">
      <c r="A35" t="s">
        <v>57</v>
      </c>
      <c r="E35" s="39" t="s">
        <v>2277</v>
      </c>
    </row>
    <row r="36" spans="1:16" ht="12.75">
      <c r="A36" t="s">
        <v>48</v>
      </c>
      <c s="34" t="s">
        <v>46</v>
      </c>
      <c s="34" t="s">
        <v>355</v>
      </c>
      <c s="35" t="s">
        <v>5</v>
      </c>
      <c s="6" t="s">
        <v>356</v>
      </c>
      <c s="36" t="s">
        <v>101</v>
      </c>
      <c s="37">
        <v>362</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102">
      <c r="A39" t="s">
        <v>57</v>
      </c>
      <c r="E39" s="39" t="s">
        <v>357</v>
      </c>
    </row>
    <row r="40" spans="1:16" ht="12.75">
      <c r="A40" t="s">
        <v>48</v>
      </c>
      <c s="34" t="s">
        <v>82</v>
      </c>
      <c s="34" t="s">
        <v>985</v>
      </c>
      <c s="35" t="s">
        <v>5</v>
      </c>
      <c s="6" t="s">
        <v>986</v>
      </c>
      <c s="36" t="s">
        <v>101</v>
      </c>
      <c s="37">
        <v>90</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102">
      <c r="A43" t="s">
        <v>57</v>
      </c>
      <c r="E43" s="39" t="s">
        <v>360</v>
      </c>
    </row>
    <row r="44" spans="1:16" ht="12.75">
      <c r="A44" t="s">
        <v>48</v>
      </c>
      <c s="34" t="s">
        <v>86</v>
      </c>
      <c s="34" t="s">
        <v>361</v>
      </c>
      <c s="35" t="s">
        <v>5</v>
      </c>
      <c s="6" t="s">
        <v>362</v>
      </c>
      <c s="36" t="s">
        <v>101</v>
      </c>
      <c s="37">
        <v>452</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40.25">
      <c r="A47" t="s">
        <v>57</v>
      </c>
      <c r="E47" s="39" t="s">
        <v>364</v>
      </c>
    </row>
    <row r="48" spans="1:16" ht="25.5">
      <c r="A48" t="s">
        <v>48</v>
      </c>
      <c s="34" t="s">
        <v>90</v>
      </c>
      <c s="34" t="s">
        <v>1721</v>
      </c>
      <c s="35" t="s">
        <v>5</v>
      </c>
      <c s="6" t="s">
        <v>1722</v>
      </c>
      <c s="36" t="s">
        <v>101</v>
      </c>
      <c s="37">
        <v>362</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140.25">
      <c r="A51" t="s">
        <v>57</v>
      </c>
      <c r="E51" s="39" t="s">
        <v>2279</v>
      </c>
    </row>
    <row r="52" spans="1:16" ht="12.75">
      <c r="A52" t="s">
        <v>48</v>
      </c>
      <c s="34" t="s">
        <v>94</v>
      </c>
      <c s="34" t="s">
        <v>2504</v>
      </c>
      <c s="35" t="s">
        <v>5</v>
      </c>
      <c s="6" t="s">
        <v>2505</v>
      </c>
      <c s="36" t="s">
        <v>52</v>
      </c>
      <c s="37">
        <v>4</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02">
      <c r="A55" t="s">
        <v>57</v>
      </c>
      <c r="E55" s="39" t="s">
        <v>2506</v>
      </c>
    </row>
    <row r="56" spans="1:16" ht="12.75">
      <c r="A56" t="s">
        <v>48</v>
      </c>
      <c s="34" t="s">
        <v>98</v>
      </c>
      <c s="34" t="s">
        <v>365</v>
      </c>
      <c s="35" t="s">
        <v>5</v>
      </c>
      <c s="6" t="s">
        <v>366</v>
      </c>
      <c s="36" t="s">
        <v>52</v>
      </c>
      <c s="37">
        <v>20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02">
      <c r="A59" t="s">
        <v>57</v>
      </c>
      <c r="E59" s="39" t="s">
        <v>367</v>
      </c>
    </row>
    <row r="60" spans="1:16" ht="25.5">
      <c r="A60" t="s">
        <v>48</v>
      </c>
      <c s="34" t="s">
        <v>103</v>
      </c>
      <c s="34" t="s">
        <v>368</v>
      </c>
      <c s="35" t="s">
        <v>5</v>
      </c>
      <c s="6" t="s">
        <v>369</v>
      </c>
      <c s="36" t="s">
        <v>52</v>
      </c>
      <c s="37">
        <v>12</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02">
      <c r="A63" t="s">
        <v>57</v>
      </c>
      <c r="E63" s="39" t="s">
        <v>357</v>
      </c>
    </row>
    <row r="64" spans="1:16" ht="25.5">
      <c r="A64" t="s">
        <v>48</v>
      </c>
      <c s="34" t="s">
        <v>106</v>
      </c>
      <c s="34" t="s">
        <v>2507</v>
      </c>
      <c s="35" t="s">
        <v>5</v>
      </c>
      <c s="6" t="s">
        <v>2508</v>
      </c>
      <c s="36" t="s">
        <v>52</v>
      </c>
      <c s="37">
        <v>4</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02">
      <c r="A67" t="s">
        <v>57</v>
      </c>
      <c r="E67" s="39" t="s">
        <v>2509</v>
      </c>
    </row>
    <row r="68" spans="1:16" ht="38.25">
      <c r="A68" t="s">
        <v>48</v>
      </c>
      <c s="34" t="s">
        <v>109</v>
      </c>
      <c s="34" t="s">
        <v>2430</v>
      </c>
      <c s="35" t="s">
        <v>5</v>
      </c>
      <c s="6" t="s">
        <v>2431</v>
      </c>
      <c s="36" t="s">
        <v>2432</v>
      </c>
      <c s="37">
        <v>90</v>
      </c>
      <c s="36">
        <v>0</v>
      </c>
      <c s="36">
        <f>ROUND(G68*H68,6)</f>
      </c>
      <c r="L68" s="38">
        <v>0</v>
      </c>
      <c s="32">
        <f>ROUND(ROUND(L68,2)*ROUND(G68,3),2)</f>
      </c>
      <c s="36" t="s">
        <v>53</v>
      </c>
      <c>
        <f>(M68*21)/100</f>
      </c>
      <c t="s">
        <v>26</v>
      </c>
    </row>
    <row r="69" spans="1:5" ht="12.75">
      <c r="A69" s="35" t="s">
        <v>54</v>
      </c>
      <c r="E69" s="39" t="s">
        <v>5</v>
      </c>
    </row>
    <row r="70" spans="1:5" ht="12.75">
      <c r="A70" s="35" t="s">
        <v>55</v>
      </c>
      <c r="E70" s="40" t="s">
        <v>5</v>
      </c>
    </row>
    <row r="71" spans="1:5" ht="102">
      <c r="A71" t="s">
        <v>57</v>
      </c>
      <c r="E71" s="39" t="s">
        <v>367</v>
      </c>
    </row>
    <row r="72" spans="1:16" ht="25.5">
      <c r="A72" t="s">
        <v>48</v>
      </c>
      <c s="34" t="s">
        <v>112</v>
      </c>
      <c s="34" t="s">
        <v>1727</v>
      </c>
      <c s="35" t="s">
        <v>5</v>
      </c>
      <c s="6" t="s">
        <v>1728</v>
      </c>
      <c s="36" t="s">
        <v>101</v>
      </c>
      <c s="37">
        <v>362</v>
      </c>
      <c s="36">
        <v>0</v>
      </c>
      <c s="36">
        <f>ROUND(G72*H72,6)</f>
      </c>
      <c r="L72" s="38">
        <v>0</v>
      </c>
      <c s="32">
        <f>ROUND(ROUND(L72,2)*ROUND(G72,3),2)</f>
      </c>
      <c s="36" t="s">
        <v>53</v>
      </c>
      <c>
        <f>(M72*21)/100</f>
      </c>
      <c t="s">
        <v>26</v>
      </c>
    </row>
    <row r="73" spans="1:5" ht="12.75">
      <c r="A73" s="35" t="s">
        <v>54</v>
      </c>
      <c r="E73" s="39" t="s">
        <v>5</v>
      </c>
    </row>
    <row r="74" spans="1:5" ht="12.75">
      <c r="A74" s="35" t="s">
        <v>55</v>
      </c>
      <c r="E74" s="40" t="s">
        <v>5</v>
      </c>
    </row>
    <row r="75" spans="1:5" ht="140.25">
      <c r="A75" t="s">
        <v>57</v>
      </c>
      <c r="E75" s="39" t="s">
        <v>2279</v>
      </c>
    </row>
    <row r="76" spans="1:13" ht="12.75">
      <c r="A76" t="s">
        <v>45</v>
      </c>
      <c r="C76" s="31" t="s">
        <v>370</v>
      </c>
      <c r="E76" s="33" t="s">
        <v>1730</v>
      </c>
      <c r="J76" s="32">
        <f>0</f>
      </c>
      <c s="32">
        <f>0</f>
      </c>
      <c s="32">
        <f>0+L77+L81+L85+L89+L93+L97+L101+L105+L109+L113+L117+L121+L125+L129+L133+L137+L141+L145+L149+L153+L157+L161+L165+L169+L173+L177+L181+L185+L189+L193+L197+L201+L205+L209+L213+L217+L221+L225+L229+L233</f>
      </c>
      <c s="32">
        <f>0+M77+M81+M85+M89+M93+M97+M101+M105+M109+M113+M117+M121+M125+M129+M133+M137+M141+M145+M149+M153+M157+M161+M165+M169+M173+M177+M181+M185+M189+M193+M197+M201+M205+M209+M213+M217+M221+M225+M229+M233</f>
      </c>
    </row>
    <row r="77" spans="1:16" ht="12.75">
      <c r="A77" t="s">
        <v>48</v>
      </c>
      <c s="34" t="s">
        <v>115</v>
      </c>
      <c s="34" t="s">
        <v>2510</v>
      </c>
      <c s="35" t="s">
        <v>5</v>
      </c>
      <c s="6" t="s">
        <v>2511</v>
      </c>
      <c s="36" t="s">
        <v>101</v>
      </c>
      <c s="37">
        <v>10</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02">
      <c r="A80" t="s">
        <v>57</v>
      </c>
      <c r="E80" s="39" t="s">
        <v>2512</v>
      </c>
    </row>
    <row r="81" spans="1:16" ht="12.75">
      <c r="A81" t="s">
        <v>48</v>
      </c>
      <c s="34" t="s">
        <v>119</v>
      </c>
      <c s="34" t="s">
        <v>371</v>
      </c>
      <c s="35" t="s">
        <v>5</v>
      </c>
      <c s="6" t="s">
        <v>372</v>
      </c>
      <c s="36" t="s">
        <v>101</v>
      </c>
      <c s="37">
        <v>10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27.5">
      <c r="A84" t="s">
        <v>57</v>
      </c>
      <c r="E84" s="39" t="s">
        <v>2513</v>
      </c>
    </row>
    <row r="85" spans="1:16" ht="12.75">
      <c r="A85" t="s">
        <v>48</v>
      </c>
      <c s="34" t="s">
        <v>123</v>
      </c>
      <c s="34" t="s">
        <v>377</v>
      </c>
      <c s="35" t="s">
        <v>5</v>
      </c>
      <c s="6" t="s">
        <v>378</v>
      </c>
      <c s="36" t="s">
        <v>52</v>
      </c>
      <c s="37">
        <v>8</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76.5">
      <c r="A88" t="s">
        <v>57</v>
      </c>
      <c r="E88" s="39" t="s">
        <v>2514</v>
      </c>
    </row>
    <row r="89" spans="1:16" ht="12.75">
      <c r="A89" t="s">
        <v>48</v>
      </c>
      <c s="34" t="s">
        <v>126</v>
      </c>
      <c s="34" t="s">
        <v>997</v>
      </c>
      <c s="35" t="s">
        <v>5</v>
      </c>
      <c s="6" t="s">
        <v>998</v>
      </c>
      <c s="36" t="s">
        <v>52</v>
      </c>
      <c s="37">
        <v>4</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02">
      <c r="A92" t="s">
        <v>57</v>
      </c>
      <c r="E92" s="39" t="s">
        <v>2515</v>
      </c>
    </row>
    <row r="93" spans="1:16" ht="12.75">
      <c r="A93" t="s">
        <v>48</v>
      </c>
      <c s="34" t="s">
        <v>131</v>
      </c>
      <c s="34" t="s">
        <v>637</v>
      </c>
      <c s="35" t="s">
        <v>5</v>
      </c>
      <c s="6" t="s">
        <v>638</v>
      </c>
      <c s="36" t="s">
        <v>101</v>
      </c>
      <c s="37">
        <v>161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89.25">
      <c r="A96" t="s">
        <v>57</v>
      </c>
      <c r="E96" s="39" t="s">
        <v>2215</v>
      </c>
    </row>
    <row r="97" spans="1:16" ht="12.75">
      <c r="A97" t="s">
        <v>48</v>
      </c>
      <c s="34" t="s">
        <v>135</v>
      </c>
      <c s="34" t="s">
        <v>2516</v>
      </c>
      <c s="35" t="s">
        <v>5</v>
      </c>
      <c s="6" t="s">
        <v>2517</v>
      </c>
      <c s="36" t="s">
        <v>101</v>
      </c>
      <c s="37">
        <v>623</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89.25">
      <c r="A100" t="s">
        <v>57</v>
      </c>
      <c r="E100" s="39" t="s">
        <v>2215</v>
      </c>
    </row>
    <row r="101" spans="1:16" ht="12.75">
      <c r="A101" t="s">
        <v>48</v>
      </c>
      <c s="34" t="s">
        <v>139</v>
      </c>
      <c s="34" t="s">
        <v>2213</v>
      </c>
      <c s="35" t="s">
        <v>5</v>
      </c>
      <c s="6" t="s">
        <v>2214</v>
      </c>
      <c s="36" t="s">
        <v>101</v>
      </c>
      <c s="37">
        <v>623</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2215</v>
      </c>
    </row>
    <row r="105" spans="1:16" ht="12.75">
      <c r="A105" t="s">
        <v>48</v>
      </c>
      <c s="34" t="s">
        <v>143</v>
      </c>
      <c s="34" t="s">
        <v>2518</v>
      </c>
      <c s="35" t="s">
        <v>5</v>
      </c>
      <c s="6" t="s">
        <v>2519</v>
      </c>
      <c s="36" t="s">
        <v>101</v>
      </c>
      <c s="37">
        <v>531</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89.25">
      <c r="A108" t="s">
        <v>57</v>
      </c>
      <c r="E108" s="39" t="s">
        <v>2215</v>
      </c>
    </row>
    <row r="109" spans="1:16" ht="12.75">
      <c r="A109" t="s">
        <v>48</v>
      </c>
      <c s="34" t="s">
        <v>147</v>
      </c>
      <c s="34" t="s">
        <v>2520</v>
      </c>
      <c s="35" t="s">
        <v>5</v>
      </c>
      <c s="6" t="s">
        <v>2521</v>
      </c>
      <c s="36" t="s">
        <v>101</v>
      </c>
      <c s="37">
        <v>20</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89.25">
      <c r="A112" t="s">
        <v>57</v>
      </c>
      <c r="E112" s="39" t="s">
        <v>2215</v>
      </c>
    </row>
    <row r="113" spans="1:16" ht="25.5">
      <c r="A113" t="s">
        <v>48</v>
      </c>
      <c s="34" t="s">
        <v>151</v>
      </c>
      <c s="34" t="s">
        <v>644</v>
      </c>
      <c s="35" t="s">
        <v>5</v>
      </c>
      <c s="6" t="s">
        <v>645</v>
      </c>
      <c s="36" t="s">
        <v>52</v>
      </c>
      <c s="37">
        <v>4</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2217</v>
      </c>
    </row>
    <row r="117" spans="1:16" ht="25.5">
      <c r="A117" t="s">
        <v>48</v>
      </c>
      <c s="34" t="s">
        <v>155</v>
      </c>
      <c s="34" t="s">
        <v>2216</v>
      </c>
      <c s="35" t="s">
        <v>5</v>
      </c>
      <c s="6" t="s">
        <v>1420</v>
      </c>
      <c s="36" t="s">
        <v>52</v>
      </c>
      <c s="37">
        <v>32</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02">
      <c r="A120" t="s">
        <v>57</v>
      </c>
      <c r="E120" s="39" t="s">
        <v>2217</v>
      </c>
    </row>
    <row r="121" spans="1:16" ht="25.5">
      <c r="A121" t="s">
        <v>48</v>
      </c>
      <c s="34" t="s">
        <v>159</v>
      </c>
      <c s="34" t="s">
        <v>2522</v>
      </c>
      <c s="35" t="s">
        <v>5</v>
      </c>
      <c s="6" t="s">
        <v>2523</v>
      </c>
      <c s="36" t="s">
        <v>52</v>
      </c>
      <c s="37">
        <v>4</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02">
      <c r="A124" t="s">
        <v>57</v>
      </c>
      <c r="E124" s="39" t="s">
        <v>2217</v>
      </c>
    </row>
    <row r="125" spans="1:16" ht="25.5">
      <c r="A125" t="s">
        <v>48</v>
      </c>
      <c s="34" t="s">
        <v>162</v>
      </c>
      <c s="34" t="s">
        <v>2524</v>
      </c>
      <c s="35" t="s">
        <v>5</v>
      </c>
      <c s="6" t="s">
        <v>2525</v>
      </c>
      <c s="36" t="s">
        <v>52</v>
      </c>
      <c s="37">
        <v>4</v>
      </c>
      <c s="36">
        <v>0</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02">
      <c r="A128" t="s">
        <v>57</v>
      </c>
      <c r="E128" s="39" t="s">
        <v>2217</v>
      </c>
    </row>
    <row r="129" spans="1:16" ht="25.5">
      <c r="A129" t="s">
        <v>48</v>
      </c>
      <c s="34" t="s">
        <v>166</v>
      </c>
      <c s="34" t="s">
        <v>2526</v>
      </c>
      <c s="35" t="s">
        <v>5</v>
      </c>
      <c s="6" t="s">
        <v>2527</v>
      </c>
      <c s="36" t="s">
        <v>52</v>
      </c>
      <c s="37">
        <v>4</v>
      </c>
      <c s="36">
        <v>0</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102">
      <c r="A132" t="s">
        <v>57</v>
      </c>
      <c r="E132" s="39" t="s">
        <v>2217</v>
      </c>
    </row>
    <row r="133" spans="1:16" ht="12.75">
      <c r="A133" t="s">
        <v>48</v>
      </c>
      <c s="34" t="s">
        <v>170</v>
      </c>
      <c s="34" t="s">
        <v>735</v>
      </c>
      <c s="35" t="s">
        <v>5</v>
      </c>
      <c s="6" t="s">
        <v>736</v>
      </c>
      <c s="36" t="s">
        <v>101</v>
      </c>
      <c s="37">
        <v>425</v>
      </c>
      <c s="36">
        <v>0</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76.5">
      <c r="A136" t="s">
        <v>57</v>
      </c>
      <c r="E136" s="39" t="s">
        <v>2528</v>
      </c>
    </row>
    <row r="137" spans="1:16" ht="12.75">
      <c r="A137" t="s">
        <v>48</v>
      </c>
      <c s="34" t="s">
        <v>174</v>
      </c>
      <c s="34" t="s">
        <v>738</v>
      </c>
      <c s="35" t="s">
        <v>5</v>
      </c>
      <c s="6" t="s">
        <v>739</v>
      </c>
      <c s="36" t="s">
        <v>52</v>
      </c>
      <c s="37">
        <v>80</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89.25">
      <c r="A140" t="s">
        <v>57</v>
      </c>
      <c r="E140" s="39" t="s">
        <v>2529</v>
      </c>
    </row>
    <row r="141" spans="1:16" ht="12.75">
      <c r="A141" t="s">
        <v>48</v>
      </c>
      <c s="34" t="s">
        <v>177</v>
      </c>
      <c s="34" t="s">
        <v>2530</v>
      </c>
      <c s="35" t="s">
        <v>5</v>
      </c>
      <c s="6" t="s">
        <v>2531</v>
      </c>
      <c s="36" t="s">
        <v>52</v>
      </c>
      <c s="37">
        <v>2</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140.25">
      <c r="A144" t="s">
        <v>57</v>
      </c>
      <c r="E144" s="39" t="s">
        <v>2532</v>
      </c>
    </row>
    <row r="145" spans="1:16" ht="12.75">
      <c r="A145" t="s">
        <v>48</v>
      </c>
      <c s="34" t="s">
        <v>180</v>
      </c>
      <c s="34" t="s">
        <v>2533</v>
      </c>
      <c s="35" t="s">
        <v>5</v>
      </c>
      <c s="6" t="s">
        <v>2534</v>
      </c>
      <c s="36" t="s">
        <v>52</v>
      </c>
      <c s="37">
        <v>4</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140.25">
      <c r="A148" t="s">
        <v>57</v>
      </c>
      <c r="E148" s="39" t="s">
        <v>2532</v>
      </c>
    </row>
    <row r="149" spans="1:16" ht="12.75">
      <c r="A149" t="s">
        <v>48</v>
      </c>
      <c s="34" t="s">
        <v>183</v>
      </c>
      <c s="34" t="s">
        <v>2535</v>
      </c>
      <c s="35" t="s">
        <v>5</v>
      </c>
      <c s="6" t="s">
        <v>2536</v>
      </c>
      <c s="36" t="s">
        <v>52</v>
      </c>
      <c s="37">
        <v>1</v>
      </c>
      <c s="36">
        <v>0</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140.25">
      <c r="A152" t="s">
        <v>57</v>
      </c>
      <c r="E152" s="39" t="s">
        <v>2532</v>
      </c>
    </row>
    <row r="153" spans="1:16" ht="25.5">
      <c r="A153" t="s">
        <v>48</v>
      </c>
      <c s="34" t="s">
        <v>187</v>
      </c>
      <c s="34" t="s">
        <v>2537</v>
      </c>
      <c s="35" t="s">
        <v>5</v>
      </c>
      <c s="6" t="s">
        <v>2538</v>
      </c>
      <c s="36" t="s">
        <v>52</v>
      </c>
      <c s="37">
        <v>2</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102">
      <c r="A156" t="s">
        <v>57</v>
      </c>
      <c r="E156" s="39" t="s">
        <v>2539</v>
      </c>
    </row>
    <row r="157" spans="1:16" ht="25.5">
      <c r="A157" t="s">
        <v>48</v>
      </c>
      <c s="34" t="s">
        <v>190</v>
      </c>
      <c s="34" t="s">
        <v>2540</v>
      </c>
      <c s="35" t="s">
        <v>5</v>
      </c>
      <c s="6" t="s">
        <v>2541</v>
      </c>
      <c s="36" t="s">
        <v>52</v>
      </c>
      <c s="37">
        <v>2</v>
      </c>
      <c s="36">
        <v>0</v>
      </c>
      <c s="36">
        <f>ROUND(G157*H157,6)</f>
      </c>
      <c r="L157" s="38">
        <v>0</v>
      </c>
      <c s="32">
        <f>ROUND(ROUND(L157,2)*ROUND(G157,3),2)</f>
      </c>
      <c s="36" t="s">
        <v>53</v>
      </c>
      <c>
        <f>(M157*21)/100</f>
      </c>
      <c t="s">
        <v>26</v>
      </c>
    </row>
    <row r="158" spans="1:5" ht="12.75">
      <c r="A158" s="35" t="s">
        <v>54</v>
      </c>
      <c r="E158" s="39" t="s">
        <v>5</v>
      </c>
    </row>
    <row r="159" spans="1:5" ht="12.75">
      <c r="A159" s="35" t="s">
        <v>55</v>
      </c>
      <c r="E159" s="40" t="s">
        <v>5</v>
      </c>
    </row>
    <row r="160" spans="1:5" ht="102">
      <c r="A160" t="s">
        <v>57</v>
      </c>
      <c r="E160" s="39" t="s">
        <v>2542</v>
      </c>
    </row>
    <row r="161" spans="1:16" ht="25.5">
      <c r="A161" t="s">
        <v>48</v>
      </c>
      <c s="34" t="s">
        <v>193</v>
      </c>
      <c s="34" t="s">
        <v>2543</v>
      </c>
      <c s="35" t="s">
        <v>5</v>
      </c>
      <c s="6" t="s">
        <v>2544</v>
      </c>
      <c s="36" t="s">
        <v>52</v>
      </c>
      <c s="37">
        <v>2</v>
      </c>
      <c s="36">
        <v>0</v>
      </c>
      <c s="36">
        <f>ROUND(G161*H161,6)</f>
      </c>
      <c r="L161" s="38">
        <v>0</v>
      </c>
      <c s="32">
        <f>ROUND(ROUND(L161,2)*ROUND(G161,3),2)</f>
      </c>
      <c s="36" t="s">
        <v>53</v>
      </c>
      <c>
        <f>(M161*21)/100</f>
      </c>
      <c t="s">
        <v>26</v>
      </c>
    </row>
    <row r="162" spans="1:5" ht="12.75">
      <c r="A162" s="35" t="s">
        <v>54</v>
      </c>
      <c r="E162" s="39" t="s">
        <v>5</v>
      </c>
    </row>
    <row r="163" spans="1:5" ht="12.75">
      <c r="A163" s="35" t="s">
        <v>55</v>
      </c>
      <c r="E163" s="40" t="s">
        <v>5</v>
      </c>
    </row>
    <row r="164" spans="1:5" ht="89.25">
      <c r="A164" t="s">
        <v>57</v>
      </c>
      <c r="E164" s="39" t="s">
        <v>2545</v>
      </c>
    </row>
    <row r="165" spans="1:16" ht="25.5">
      <c r="A165" t="s">
        <v>48</v>
      </c>
      <c s="34" t="s">
        <v>196</v>
      </c>
      <c s="34" t="s">
        <v>2546</v>
      </c>
      <c s="35" t="s">
        <v>5</v>
      </c>
      <c s="6" t="s">
        <v>2547</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02">
      <c r="A168" t="s">
        <v>57</v>
      </c>
      <c r="E168" s="39" t="s">
        <v>2548</v>
      </c>
    </row>
    <row r="169" spans="1:16" ht="25.5">
      <c r="A169" t="s">
        <v>48</v>
      </c>
      <c s="34" t="s">
        <v>199</v>
      </c>
      <c s="34" t="s">
        <v>2549</v>
      </c>
      <c s="35" t="s">
        <v>5</v>
      </c>
      <c s="6" t="s">
        <v>2550</v>
      </c>
      <c s="36" t="s">
        <v>52</v>
      </c>
      <c s="37">
        <v>7</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76.5">
      <c r="A172" t="s">
        <v>57</v>
      </c>
      <c r="E172" s="39" t="s">
        <v>2551</v>
      </c>
    </row>
    <row r="173" spans="1:16" ht="25.5">
      <c r="A173" t="s">
        <v>48</v>
      </c>
      <c s="34" t="s">
        <v>203</v>
      </c>
      <c s="34" t="s">
        <v>2552</v>
      </c>
      <c s="35" t="s">
        <v>5</v>
      </c>
      <c s="6" t="s">
        <v>2553</v>
      </c>
      <c s="36" t="s">
        <v>52</v>
      </c>
      <c s="37">
        <v>2</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76.5">
      <c r="A176" t="s">
        <v>57</v>
      </c>
      <c r="E176" s="39" t="s">
        <v>2551</v>
      </c>
    </row>
    <row r="177" spans="1:16" ht="25.5">
      <c r="A177" t="s">
        <v>48</v>
      </c>
      <c s="34" t="s">
        <v>206</v>
      </c>
      <c s="34" t="s">
        <v>2554</v>
      </c>
      <c s="35" t="s">
        <v>5</v>
      </c>
      <c s="6" t="s">
        <v>2555</v>
      </c>
      <c s="36" t="s">
        <v>52</v>
      </c>
      <c s="37">
        <v>1</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02">
      <c r="A180" t="s">
        <v>57</v>
      </c>
      <c r="E180" s="39" t="s">
        <v>2548</v>
      </c>
    </row>
    <row r="181" spans="1:16" ht="12.75">
      <c r="A181" t="s">
        <v>48</v>
      </c>
      <c s="34" t="s">
        <v>209</v>
      </c>
      <c s="34" t="s">
        <v>2556</v>
      </c>
      <c s="35" t="s">
        <v>5</v>
      </c>
      <c s="6" t="s">
        <v>2557</v>
      </c>
      <c s="36" t="s">
        <v>52</v>
      </c>
      <c s="37">
        <v>1</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89.25">
      <c r="A184" t="s">
        <v>57</v>
      </c>
      <c r="E184" s="39" t="s">
        <v>2558</v>
      </c>
    </row>
    <row r="185" spans="1:16" ht="38.25">
      <c r="A185" t="s">
        <v>48</v>
      </c>
      <c s="34" t="s">
        <v>213</v>
      </c>
      <c s="34" t="s">
        <v>2559</v>
      </c>
      <c s="35" t="s">
        <v>5</v>
      </c>
      <c s="6" t="s">
        <v>2560</v>
      </c>
      <c s="36" t="s">
        <v>249</v>
      </c>
      <c s="37">
        <v>32</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140.25">
      <c r="A188" t="s">
        <v>57</v>
      </c>
      <c r="E188" s="39" t="s">
        <v>2561</v>
      </c>
    </row>
    <row r="189" spans="1:16" ht="25.5">
      <c r="A189" t="s">
        <v>48</v>
      </c>
      <c s="34" t="s">
        <v>217</v>
      </c>
      <c s="34" t="s">
        <v>2562</v>
      </c>
      <c s="35" t="s">
        <v>5</v>
      </c>
      <c s="6" t="s">
        <v>2563</v>
      </c>
      <c s="36" t="s">
        <v>249</v>
      </c>
      <c s="37">
        <v>32</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53">
      <c r="A192" t="s">
        <v>57</v>
      </c>
      <c r="E192" s="39" t="s">
        <v>2564</v>
      </c>
    </row>
    <row r="193" spans="1:16" ht="25.5">
      <c r="A193" t="s">
        <v>48</v>
      </c>
      <c s="34" t="s">
        <v>221</v>
      </c>
      <c s="34" t="s">
        <v>218</v>
      </c>
      <c s="35" t="s">
        <v>5</v>
      </c>
      <c s="6" t="s">
        <v>219</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5</v>
      </c>
    </row>
    <row r="196" spans="1:5" ht="114.75">
      <c r="A196" t="s">
        <v>57</v>
      </c>
      <c r="E196" s="39" t="s">
        <v>1388</v>
      </c>
    </row>
    <row r="197" spans="1:16" ht="38.25">
      <c r="A197" t="s">
        <v>48</v>
      </c>
      <c s="34" t="s">
        <v>224</v>
      </c>
      <c s="34" t="s">
        <v>222</v>
      </c>
      <c s="35" t="s">
        <v>5</v>
      </c>
      <c s="6" t="s">
        <v>223</v>
      </c>
      <c s="36" t="s">
        <v>52</v>
      </c>
      <c s="37">
        <v>5</v>
      </c>
      <c s="36">
        <v>0</v>
      </c>
      <c s="36">
        <f>ROUND(G197*H197,6)</f>
      </c>
      <c r="L197" s="38">
        <v>0</v>
      </c>
      <c s="32">
        <f>ROUND(ROUND(L197,2)*ROUND(G197,3),2)</f>
      </c>
      <c s="36" t="s">
        <v>53</v>
      </c>
      <c>
        <f>(M197*21)/100</f>
      </c>
      <c t="s">
        <v>26</v>
      </c>
    </row>
    <row r="198" spans="1:5" ht="12.75">
      <c r="A198" s="35" t="s">
        <v>54</v>
      </c>
      <c r="E198" s="39" t="s">
        <v>5</v>
      </c>
    </row>
    <row r="199" spans="1:5" ht="12.75">
      <c r="A199" s="35" t="s">
        <v>55</v>
      </c>
      <c r="E199" s="40" t="s">
        <v>5</v>
      </c>
    </row>
    <row r="200" spans="1:5" ht="114.75">
      <c r="A200" t="s">
        <v>57</v>
      </c>
      <c r="E200" s="39" t="s">
        <v>1388</v>
      </c>
    </row>
    <row r="201" spans="1:16" ht="25.5">
      <c r="A201" t="s">
        <v>48</v>
      </c>
      <c s="34" t="s">
        <v>228</v>
      </c>
      <c s="34" t="s">
        <v>225</v>
      </c>
      <c s="35" t="s">
        <v>5</v>
      </c>
      <c s="6" t="s">
        <v>226</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5</v>
      </c>
    </row>
    <row r="204" spans="1:5" ht="89.25">
      <c r="A204" t="s">
        <v>57</v>
      </c>
      <c r="E204" s="39" t="s">
        <v>1390</v>
      </c>
    </row>
    <row r="205" spans="1:16" ht="12.75">
      <c r="A205" t="s">
        <v>48</v>
      </c>
      <c s="34" t="s">
        <v>232</v>
      </c>
      <c s="34" t="s">
        <v>1109</v>
      </c>
      <c s="35" t="s">
        <v>5</v>
      </c>
      <c s="6" t="s">
        <v>1110</v>
      </c>
      <c s="36" t="s">
        <v>52</v>
      </c>
      <c s="37">
        <v>16</v>
      </c>
      <c s="36">
        <v>0</v>
      </c>
      <c s="36">
        <f>ROUND(G205*H205,6)</f>
      </c>
      <c r="L205" s="38">
        <v>0</v>
      </c>
      <c s="32">
        <f>ROUND(ROUND(L205,2)*ROUND(G205,3),2)</f>
      </c>
      <c s="36" t="s">
        <v>53</v>
      </c>
      <c>
        <f>(M205*21)/100</f>
      </c>
      <c t="s">
        <v>26</v>
      </c>
    </row>
    <row r="206" spans="1:5" ht="12.75">
      <c r="A206" s="35" t="s">
        <v>54</v>
      </c>
      <c r="E206" s="39" t="s">
        <v>5</v>
      </c>
    </row>
    <row r="207" spans="1:5" ht="12.75">
      <c r="A207" s="35" t="s">
        <v>55</v>
      </c>
      <c r="E207" s="40" t="s">
        <v>5</v>
      </c>
    </row>
    <row r="208" spans="1:5" ht="76.5">
      <c r="A208" t="s">
        <v>57</v>
      </c>
      <c r="E208" s="39" t="s">
        <v>2565</v>
      </c>
    </row>
    <row r="209" spans="1:16" ht="12.75">
      <c r="A209" t="s">
        <v>48</v>
      </c>
      <c s="34" t="s">
        <v>236</v>
      </c>
      <c s="34" t="s">
        <v>2566</v>
      </c>
      <c s="35" t="s">
        <v>5</v>
      </c>
      <c s="6" t="s">
        <v>2567</v>
      </c>
      <c s="36" t="s">
        <v>52</v>
      </c>
      <c s="37">
        <v>2</v>
      </c>
      <c s="36">
        <v>0</v>
      </c>
      <c s="36">
        <f>ROUND(G209*H209,6)</f>
      </c>
      <c r="L209" s="38">
        <v>0</v>
      </c>
      <c s="32">
        <f>ROUND(ROUND(L209,2)*ROUND(G209,3),2)</f>
      </c>
      <c s="36" t="s">
        <v>53</v>
      </c>
      <c>
        <f>(M209*21)/100</f>
      </c>
      <c t="s">
        <v>26</v>
      </c>
    </row>
    <row r="210" spans="1:5" ht="12.75">
      <c r="A210" s="35" t="s">
        <v>54</v>
      </c>
      <c r="E210" s="39" t="s">
        <v>5</v>
      </c>
    </row>
    <row r="211" spans="1:5" ht="12.75">
      <c r="A211" s="35" t="s">
        <v>55</v>
      </c>
      <c r="E211" s="40" t="s">
        <v>5</v>
      </c>
    </row>
    <row r="212" spans="1:5" ht="76.5">
      <c r="A212" t="s">
        <v>57</v>
      </c>
      <c r="E212" s="39" t="s">
        <v>2565</v>
      </c>
    </row>
    <row r="213" spans="1:16" ht="12.75">
      <c r="A213" t="s">
        <v>48</v>
      </c>
      <c s="34" t="s">
        <v>239</v>
      </c>
      <c s="34" t="s">
        <v>2568</v>
      </c>
      <c s="35" t="s">
        <v>5</v>
      </c>
      <c s="6" t="s">
        <v>2569</v>
      </c>
      <c s="36" t="s">
        <v>52</v>
      </c>
      <c s="37">
        <v>2</v>
      </c>
      <c s="36">
        <v>0</v>
      </c>
      <c s="36">
        <f>ROUND(G213*H213,6)</f>
      </c>
      <c r="L213" s="38">
        <v>0</v>
      </c>
      <c s="32">
        <f>ROUND(ROUND(L213,2)*ROUND(G213,3),2)</f>
      </c>
      <c s="36" t="s">
        <v>53</v>
      </c>
      <c>
        <f>(M213*21)/100</f>
      </c>
      <c t="s">
        <v>26</v>
      </c>
    </row>
    <row r="214" spans="1:5" ht="12.75">
      <c r="A214" s="35" t="s">
        <v>54</v>
      </c>
      <c r="E214" s="39" t="s">
        <v>5</v>
      </c>
    </row>
    <row r="215" spans="1:5" ht="12.75">
      <c r="A215" s="35" t="s">
        <v>55</v>
      </c>
      <c r="E215" s="40" t="s">
        <v>5</v>
      </c>
    </row>
    <row r="216" spans="1:5" ht="76.5">
      <c r="A216" t="s">
        <v>57</v>
      </c>
      <c r="E216" s="39" t="s">
        <v>2565</v>
      </c>
    </row>
    <row r="217" spans="1:16" ht="12.75">
      <c r="A217" t="s">
        <v>48</v>
      </c>
      <c s="34" t="s">
        <v>242</v>
      </c>
      <c s="34" t="s">
        <v>247</v>
      </c>
      <c s="35" t="s">
        <v>5</v>
      </c>
      <c s="6" t="s">
        <v>248</v>
      </c>
      <c s="36" t="s">
        <v>249</v>
      </c>
      <c s="37">
        <v>40</v>
      </c>
      <c s="36">
        <v>0</v>
      </c>
      <c s="36">
        <f>ROUND(G217*H217,6)</f>
      </c>
      <c r="L217" s="38">
        <v>0</v>
      </c>
      <c s="32">
        <f>ROUND(ROUND(L217,2)*ROUND(G217,3),2)</f>
      </c>
      <c s="36" t="s">
        <v>53</v>
      </c>
      <c>
        <f>(M217*21)/100</f>
      </c>
      <c t="s">
        <v>26</v>
      </c>
    </row>
    <row r="218" spans="1:5" ht="12.75">
      <c r="A218" s="35" t="s">
        <v>54</v>
      </c>
      <c r="E218" s="39" t="s">
        <v>5</v>
      </c>
    </row>
    <row r="219" spans="1:5" ht="12.75">
      <c r="A219" s="35" t="s">
        <v>55</v>
      </c>
      <c r="E219" s="40" t="s">
        <v>5</v>
      </c>
    </row>
    <row r="220" spans="1:5" ht="89.25">
      <c r="A220" t="s">
        <v>57</v>
      </c>
      <c r="E220" s="39" t="s">
        <v>2570</v>
      </c>
    </row>
    <row r="221" spans="1:16" ht="12.75">
      <c r="A221" t="s">
        <v>48</v>
      </c>
      <c s="34" t="s">
        <v>246</v>
      </c>
      <c s="34" t="s">
        <v>256</v>
      </c>
      <c s="35" t="s">
        <v>5</v>
      </c>
      <c s="6" t="s">
        <v>257</v>
      </c>
      <c s="36" t="s">
        <v>249</v>
      </c>
      <c s="37">
        <v>8</v>
      </c>
      <c s="36">
        <v>0</v>
      </c>
      <c s="36">
        <f>ROUND(G221*H221,6)</f>
      </c>
      <c r="L221" s="38">
        <v>0</v>
      </c>
      <c s="32">
        <f>ROUND(ROUND(L221,2)*ROUND(G221,3),2)</f>
      </c>
      <c s="36" t="s">
        <v>53</v>
      </c>
      <c>
        <f>(M221*21)/100</f>
      </c>
      <c t="s">
        <v>26</v>
      </c>
    </row>
    <row r="222" spans="1:5" ht="12.75">
      <c r="A222" s="35" t="s">
        <v>54</v>
      </c>
      <c r="E222" s="39" t="s">
        <v>5</v>
      </c>
    </row>
    <row r="223" spans="1:5" ht="12.75">
      <c r="A223" s="35" t="s">
        <v>55</v>
      </c>
      <c r="E223" s="40" t="s">
        <v>5</v>
      </c>
    </row>
    <row r="224" spans="1:5" ht="89.25">
      <c r="A224" t="s">
        <v>57</v>
      </c>
      <c r="E224" s="39" t="s">
        <v>2571</v>
      </c>
    </row>
    <row r="225" spans="1:16" ht="12.75">
      <c r="A225" t="s">
        <v>48</v>
      </c>
      <c s="34" t="s">
        <v>251</v>
      </c>
      <c s="34" t="s">
        <v>260</v>
      </c>
      <c s="35" t="s">
        <v>5</v>
      </c>
      <c s="6" t="s">
        <v>261</v>
      </c>
      <c s="36" t="s">
        <v>249</v>
      </c>
      <c s="37">
        <v>8</v>
      </c>
      <c s="36">
        <v>0</v>
      </c>
      <c s="36">
        <f>ROUND(G225*H225,6)</f>
      </c>
      <c r="L225" s="38">
        <v>0</v>
      </c>
      <c s="32">
        <f>ROUND(ROUND(L225,2)*ROUND(G225,3),2)</f>
      </c>
      <c s="36" t="s">
        <v>53</v>
      </c>
      <c>
        <f>(M225*21)/100</f>
      </c>
      <c t="s">
        <v>26</v>
      </c>
    </row>
    <row r="226" spans="1:5" ht="12.75">
      <c r="A226" s="35" t="s">
        <v>54</v>
      </c>
      <c r="E226" s="39" t="s">
        <v>5</v>
      </c>
    </row>
    <row r="227" spans="1:5" ht="12.75">
      <c r="A227" s="35" t="s">
        <v>55</v>
      </c>
      <c r="E227" s="40" t="s">
        <v>5</v>
      </c>
    </row>
    <row r="228" spans="1:5" ht="89.25">
      <c r="A228" t="s">
        <v>57</v>
      </c>
      <c r="E228" s="39" t="s">
        <v>2572</v>
      </c>
    </row>
    <row r="229" spans="1:16" ht="12.75">
      <c r="A229" t="s">
        <v>48</v>
      </c>
      <c s="34" t="s">
        <v>255</v>
      </c>
      <c s="34" t="s">
        <v>288</v>
      </c>
      <c s="35" t="s">
        <v>5</v>
      </c>
      <c s="6" t="s">
        <v>289</v>
      </c>
      <c s="36" t="s">
        <v>52</v>
      </c>
      <c s="37">
        <v>14</v>
      </c>
      <c s="36">
        <v>0</v>
      </c>
      <c s="36">
        <f>ROUND(G229*H229,6)</f>
      </c>
      <c r="L229" s="38">
        <v>0</v>
      </c>
      <c s="32">
        <f>ROUND(ROUND(L229,2)*ROUND(G229,3),2)</f>
      </c>
      <c s="36" t="s">
        <v>53</v>
      </c>
      <c>
        <f>(M229*21)/100</f>
      </c>
      <c t="s">
        <v>26</v>
      </c>
    </row>
    <row r="230" spans="1:5" ht="12.75">
      <c r="A230" s="35" t="s">
        <v>54</v>
      </c>
      <c r="E230" s="39" t="s">
        <v>5</v>
      </c>
    </row>
    <row r="231" spans="1:5" ht="12.75">
      <c r="A231" s="35" t="s">
        <v>55</v>
      </c>
      <c r="E231" s="40" t="s">
        <v>5</v>
      </c>
    </row>
    <row r="232" spans="1:5" ht="102">
      <c r="A232" t="s">
        <v>57</v>
      </c>
      <c r="E232" s="39" t="s">
        <v>2573</v>
      </c>
    </row>
    <row r="233" spans="1:16" ht="12.75">
      <c r="A233" t="s">
        <v>48</v>
      </c>
      <c s="34" t="s">
        <v>259</v>
      </c>
      <c s="34" t="s">
        <v>292</v>
      </c>
      <c s="35" t="s">
        <v>5</v>
      </c>
      <c s="6" t="s">
        <v>293</v>
      </c>
      <c s="36" t="s">
        <v>52</v>
      </c>
      <c s="37">
        <v>10</v>
      </c>
      <c s="36">
        <v>0</v>
      </c>
      <c s="36">
        <f>ROUND(G233*H233,6)</f>
      </c>
      <c r="L233" s="38">
        <v>0</v>
      </c>
      <c s="32">
        <f>ROUND(ROUND(L233,2)*ROUND(G233,3),2)</f>
      </c>
      <c s="36" t="s">
        <v>53</v>
      </c>
      <c>
        <f>(M233*21)/100</f>
      </c>
      <c t="s">
        <v>26</v>
      </c>
    </row>
    <row r="234" spans="1:5" ht="12.75">
      <c r="A234" s="35" t="s">
        <v>54</v>
      </c>
      <c r="E234" s="39" t="s">
        <v>5</v>
      </c>
    </row>
    <row r="235" spans="1:5" ht="12.75">
      <c r="A235" s="35" t="s">
        <v>55</v>
      </c>
      <c r="E235" s="40" t="s">
        <v>5</v>
      </c>
    </row>
    <row r="236" spans="1:5" ht="102">
      <c r="A236" t="s">
        <v>57</v>
      </c>
      <c r="E236" s="39" t="s">
        <v>2573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3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COUNTIFS(L8:L310,"=0",A8:A310,"P")+COUNTIFS(L8:L310,"",A8:A310,"P")+SUM(Q8:Q310)</f>
      </c>
    </row>
    <row r="8" spans="1:13" ht="12.75">
      <c r="A8" t="s">
        <v>43</v>
      </c>
      <c r="C8" s="28" t="s">
        <v>2576</v>
      </c>
      <c r="E8" s="30" t="s">
        <v>2575</v>
      </c>
      <c r="J8" s="29">
        <f>0+J9+J34+J55+J68+J121</f>
      </c>
      <c s="29">
        <f>0+K9+K34+K55+K68+K121</f>
      </c>
      <c s="29">
        <f>0+L9+L34+L55+L68+L121</f>
      </c>
      <c s="29">
        <f>0+M9+M34+M55+M68+M121</f>
      </c>
    </row>
    <row r="9" spans="1:13" ht="12.75">
      <c r="A9" t="s">
        <v>45</v>
      </c>
      <c r="C9" s="31" t="s">
        <v>1685</v>
      </c>
      <c r="E9" s="33" t="s">
        <v>1686</v>
      </c>
      <c r="J9" s="32">
        <f>0</f>
      </c>
      <c s="32">
        <f>0</f>
      </c>
      <c s="32">
        <f>0+L10+L14+L18+L22+L26+L30</f>
      </c>
      <c s="32">
        <f>0+M10+M14+M18+M22+M26+M30</f>
      </c>
    </row>
    <row r="10" spans="1:16" ht="12.75">
      <c r="A10" t="s">
        <v>48</v>
      </c>
      <c s="34" t="s">
        <v>49</v>
      </c>
      <c s="34" t="s">
        <v>1687</v>
      </c>
      <c s="35" t="s">
        <v>5</v>
      </c>
      <c s="6" t="s">
        <v>1688</v>
      </c>
      <c s="36" t="s">
        <v>1003</v>
      </c>
      <c s="37">
        <v>0.25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1689</v>
      </c>
    </row>
    <row r="14" spans="1:16" ht="12.75">
      <c r="A14" t="s">
        <v>48</v>
      </c>
      <c s="34" t="s">
        <v>26</v>
      </c>
      <c s="34" t="s">
        <v>2577</v>
      </c>
      <c s="35" t="s">
        <v>5</v>
      </c>
      <c s="6" t="s">
        <v>2578</v>
      </c>
      <c s="36" t="s">
        <v>1003</v>
      </c>
      <c s="37">
        <v>1</v>
      </c>
      <c s="36">
        <v>0</v>
      </c>
      <c s="36">
        <f>ROUND(G14*H14,6)</f>
      </c>
      <c r="L14" s="38">
        <v>0</v>
      </c>
      <c s="32">
        <f>ROUND(ROUND(L14,2)*ROUND(G14,3),2)</f>
      </c>
      <c s="36" t="s">
        <v>53</v>
      </c>
      <c>
        <f>(M14*21)/100</f>
      </c>
      <c t="s">
        <v>26</v>
      </c>
    </row>
    <row r="15" spans="1:5" ht="12.75">
      <c r="A15" s="35" t="s">
        <v>54</v>
      </c>
      <c r="E15" s="39" t="s">
        <v>2579</v>
      </c>
    </row>
    <row r="16" spans="1:5" ht="38.25">
      <c r="A16" s="35" t="s">
        <v>55</v>
      </c>
      <c r="E16" s="40" t="s">
        <v>2580</v>
      </c>
    </row>
    <row r="17" spans="1:5" ht="12.75">
      <c r="A17" t="s">
        <v>57</v>
      </c>
      <c r="E17" s="39" t="s">
        <v>5</v>
      </c>
    </row>
    <row r="18" spans="1:16" ht="12.75">
      <c r="A18" t="s">
        <v>48</v>
      </c>
      <c s="34" t="s">
        <v>25</v>
      </c>
      <c s="34" t="s">
        <v>2581</v>
      </c>
      <c s="35" t="s">
        <v>5</v>
      </c>
      <c s="6" t="s">
        <v>2582</v>
      </c>
      <c s="36" t="s">
        <v>65</v>
      </c>
      <c s="37">
        <v>32</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14.75">
      <c r="A21" t="s">
        <v>57</v>
      </c>
      <c r="E21" s="39" t="s">
        <v>2583</v>
      </c>
    </row>
    <row r="22" spans="1:16" ht="38.25">
      <c r="A22" t="s">
        <v>48</v>
      </c>
      <c s="34" t="s">
        <v>67</v>
      </c>
      <c s="34" t="s">
        <v>307</v>
      </c>
      <c s="35" t="s">
        <v>5</v>
      </c>
      <c s="6" t="s">
        <v>308</v>
      </c>
      <c s="36" t="s">
        <v>309</v>
      </c>
      <c s="37">
        <v>97.75</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6" ht="38.25">
      <c r="A26" t="s">
        <v>48</v>
      </c>
      <c s="34" t="s">
        <v>71</v>
      </c>
      <c s="34" t="s">
        <v>2584</v>
      </c>
      <c s="35" t="s">
        <v>5</v>
      </c>
      <c s="6" t="s">
        <v>2585</v>
      </c>
      <c s="36" t="s">
        <v>309</v>
      </c>
      <c s="37">
        <v>32</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316</v>
      </c>
    </row>
    <row r="30" spans="1:16" ht="38.25">
      <c r="A30" t="s">
        <v>48</v>
      </c>
      <c s="34" t="s">
        <v>75</v>
      </c>
      <c s="34" t="s">
        <v>2586</v>
      </c>
      <c s="35" t="s">
        <v>5</v>
      </c>
      <c s="6" t="s">
        <v>2587</v>
      </c>
      <c s="36" t="s">
        <v>309</v>
      </c>
      <c s="37">
        <v>0.25</v>
      </c>
      <c s="36">
        <v>0</v>
      </c>
      <c s="36">
        <f>ROUND(G30*H30,6)</f>
      </c>
      <c r="L30" s="38">
        <v>0</v>
      </c>
      <c s="32">
        <f>ROUND(ROUND(L30,2)*ROUND(G30,3),2)</f>
      </c>
      <c s="36" t="s">
        <v>53</v>
      </c>
      <c>
        <f>(M30*21)/100</f>
      </c>
      <c t="s">
        <v>26</v>
      </c>
    </row>
    <row r="31" spans="1:5" ht="25.5">
      <c r="A31" s="35" t="s">
        <v>54</v>
      </c>
      <c r="E31" s="39" t="s">
        <v>310</v>
      </c>
    </row>
    <row r="32" spans="1:5" ht="12.75">
      <c r="A32" s="35" t="s">
        <v>55</v>
      </c>
      <c r="E32" s="40" t="s">
        <v>5</v>
      </c>
    </row>
    <row r="33" spans="1:5" ht="153">
      <c r="A33" t="s">
        <v>57</v>
      </c>
      <c r="E33" s="39" t="s">
        <v>1692</v>
      </c>
    </row>
    <row r="34" spans="1:13" ht="12.75">
      <c r="A34" t="s">
        <v>45</v>
      </c>
      <c r="C34" s="31" t="s">
        <v>49</v>
      </c>
      <c r="E34" s="33" t="s">
        <v>1216</v>
      </c>
      <c r="J34" s="32">
        <f>0</f>
      </c>
      <c s="32">
        <f>0</f>
      </c>
      <c s="32">
        <f>0+L35+L39+L43+L47+L51</f>
      </c>
      <c s="32">
        <f>0+M35+M39+M43+M47+M51</f>
      </c>
    </row>
    <row r="35" spans="1:16" ht="12.75">
      <c r="A35" t="s">
        <v>48</v>
      </c>
      <c s="34" t="s">
        <v>46</v>
      </c>
      <c s="34" t="s">
        <v>970</v>
      </c>
      <c s="35" t="s">
        <v>5</v>
      </c>
      <c s="6" t="s">
        <v>971</v>
      </c>
      <c s="36" t="s">
        <v>65</v>
      </c>
      <c s="37">
        <v>94.678</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318.75">
      <c r="A38" t="s">
        <v>57</v>
      </c>
      <c r="E38" s="39" t="s">
        <v>1700</v>
      </c>
    </row>
    <row r="39" spans="1:16" ht="12.75">
      <c r="A39" t="s">
        <v>48</v>
      </c>
      <c s="34" t="s">
        <v>82</v>
      </c>
      <c s="34" t="s">
        <v>63</v>
      </c>
      <c s="35" t="s">
        <v>5</v>
      </c>
      <c s="6" t="s">
        <v>64</v>
      </c>
      <c s="36" t="s">
        <v>65</v>
      </c>
      <c s="37">
        <v>57.58</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318.75">
      <c r="A42" t="s">
        <v>57</v>
      </c>
      <c r="E42" s="39" t="s">
        <v>2588</v>
      </c>
    </row>
    <row r="43" spans="1:16" ht="12.75">
      <c r="A43" t="s">
        <v>48</v>
      </c>
      <c s="34" t="s">
        <v>86</v>
      </c>
      <c s="34" t="s">
        <v>68</v>
      </c>
      <c s="35" t="s">
        <v>5</v>
      </c>
      <c s="6" t="s">
        <v>69</v>
      </c>
      <c s="36" t="s">
        <v>65</v>
      </c>
      <c s="37">
        <v>57.58</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29.5">
      <c r="A46" t="s">
        <v>57</v>
      </c>
      <c r="E46" s="39" t="s">
        <v>1223</v>
      </c>
    </row>
    <row r="47" spans="1:16" ht="12.75">
      <c r="A47" t="s">
        <v>48</v>
      </c>
      <c s="34" t="s">
        <v>90</v>
      </c>
      <c s="34" t="s">
        <v>346</v>
      </c>
      <c s="35" t="s">
        <v>5</v>
      </c>
      <c s="6" t="s">
        <v>347</v>
      </c>
      <c s="36" t="s">
        <v>61</v>
      </c>
      <c s="37">
        <v>266</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74</v>
      </c>
    </row>
    <row r="51" spans="1:16" ht="12.75">
      <c r="A51" t="s">
        <v>48</v>
      </c>
      <c s="34" t="s">
        <v>94</v>
      </c>
      <c s="34" t="s">
        <v>76</v>
      </c>
      <c s="35" t="s">
        <v>5</v>
      </c>
      <c s="6" t="s">
        <v>77</v>
      </c>
      <c s="36" t="s">
        <v>61</v>
      </c>
      <c s="37">
        <v>220</v>
      </c>
      <c s="36">
        <v>0</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25.5">
      <c r="A54" t="s">
        <v>57</v>
      </c>
      <c r="E54" s="39" t="s">
        <v>78</v>
      </c>
    </row>
    <row r="55" spans="1:13" ht="12.75">
      <c r="A55" t="s">
        <v>45</v>
      </c>
      <c r="C55" s="31" t="s">
        <v>26</v>
      </c>
      <c r="E55" s="33" t="s">
        <v>2589</v>
      </c>
      <c r="J55" s="32">
        <f>0</f>
      </c>
      <c s="32">
        <f>0</f>
      </c>
      <c s="32">
        <f>0+L56+L60+L64</f>
      </c>
      <c s="32">
        <f>0+M56+M60+M64</f>
      </c>
    </row>
    <row r="56" spans="1:16" ht="12.75">
      <c r="A56" t="s">
        <v>48</v>
      </c>
      <c s="34" t="s">
        <v>98</v>
      </c>
      <c s="34" t="s">
        <v>1884</v>
      </c>
      <c s="35" t="s">
        <v>5</v>
      </c>
      <c s="6" t="s">
        <v>1885</v>
      </c>
      <c s="36" t="s">
        <v>65</v>
      </c>
      <c s="37">
        <v>94.678</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369.75">
      <c r="A59" t="s">
        <v>57</v>
      </c>
      <c r="E59" s="39" t="s">
        <v>1699</v>
      </c>
    </row>
    <row r="60" spans="1:16" ht="12.75">
      <c r="A60" t="s">
        <v>48</v>
      </c>
      <c s="34" t="s">
        <v>103</v>
      </c>
      <c s="34" t="s">
        <v>2590</v>
      </c>
      <c s="35" t="s">
        <v>5</v>
      </c>
      <c s="6" t="s">
        <v>2591</v>
      </c>
      <c s="36" t="s">
        <v>65</v>
      </c>
      <c s="37">
        <v>7.25</v>
      </c>
      <c s="36">
        <v>0</v>
      </c>
      <c s="36">
        <f>ROUND(G60*H60,6)</f>
      </c>
      <c r="L60" s="38">
        <v>0</v>
      </c>
      <c s="32">
        <f>ROUND(ROUND(L60,2)*ROUND(G60,3),2)</f>
      </c>
      <c s="36" t="s">
        <v>53</v>
      </c>
      <c>
        <f>(M60*21)/100</f>
      </c>
      <c t="s">
        <v>26</v>
      </c>
    </row>
    <row r="61" spans="1:5" ht="12.75">
      <c r="A61" s="35" t="s">
        <v>54</v>
      </c>
      <c r="E61" s="39" t="s">
        <v>5</v>
      </c>
    </row>
    <row r="62" spans="1:5" ht="38.25">
      <c r="A62" s="35" t="s">
        <v>55</v>
      </c>
      <c r="E62" s="40" t="s">
        <v>2592</v>
      </c>
    </row>
    <row r="63" spans="1:5" ht="369.75">
      <c r="A63" t="s">
        <v>57</v>
      </c>
      <c r="E63" s="39" t="s">
        <v>1699</v>
      </c>
    </row>
    <row r="64" spans="1:16" ht="12.75">
      <c r="A64" t="s">
        <v>48</v>
      </c>
      <c s="34" t="s">
        <v>106</v>
      </c>
      <c s="34" t="s">
        <v>2593</v>
      </c>
      <c s="35" t="s">
        <v>5</v>
      </c>
      <c s="6" t="s">
        <v>2594</v>
      </c>
      <c s="36" t="s">
        <v>309</v>
      </c>
      <c s="37">
        <v>0.009</v>
      </c>
      <c s="36">
        <v>0</v>
      </c>
      <c s="36">
        <f>ROUND(G64*H64,6)</f>
      </c>
      <c r="L64" s="38">
        <v>0</v>
      </c>
      <c s="32">
        <f>ROUND(ROUND(L64,2)*ROUND(G64,3),2)</f>
      </c>
      <c s="36" t="s">
        <v>53</v>
      </c>
      <c>
        <f>(M64*21)/100</f>
      </c>
      <c t="s">
        <v>26</v>
      </c>
    </row>
    <row r="65" spans="1:5" ht="12.75">
      <c r="A65" s="35" t="s">
        <v>54</v>
      </c>
      <c r="E65" s="39" t="s">
        <v>2595</v>
      </c>
    </row>
    <row r="66" spans="1:5" ht="38.25">
      <c r="A66" s="35" t="s">
        <v>55</v>
      </c>
      <c r="E66" s="40" t="s">
        <v>2596</v>
      </c>
    </row>
    <row r="67" spans="1:5" ht="267.75">
      <c r="A67" t="s">
        <v>57</v>
      </c>
      <c r="E67" s="39" t="s">
        <v>2597</v>
      </c>
    </row>
    <row r="68" spans="1:13" ht="12.75">
      <c r="A68" t="s">
        <v>45</v>
      </c>
      <c r="C68" s="31" t="s">
        <v>353</v>
      </c>
      <c r="E68" s="33" t="s">
        <v>354</v>
      </c>
      <c r="J68" s="32">
        <f>0</f>
      </c>
      <c s="32">
        <f>0</f>
      </c>
      <c s="32">
        <f>0+L69+L73+L77+L81+L85+L89+L93+L97+L101+L105+L109+L113+L117</f>
      </c>
      <c s="32">
        <f>0+M69+M73+M77+M81+M85+M89+M93+M97+M101+M105+M109+M113+M117</f>
      </c>
    </row>
    <row r="69" spans="1:16" ht="25.5">
      <c r="A69" t="s">
        <v>48</v>
      </c>
      <c s="34" t="s">
        <v>109</v>
      </c>
      <c s="34" t="s">
        <v>2501</v>
      </c>
      <c s="35" t="s">
        <v>5</v>
      </c>
      <c s="6" t="s">
        <v>2502</v>
      </c>
      <c s="36" t="s">
        <v>52</v>
      </c>
      <c s="37">
        <v>40</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76.5">
      <c r="A72" t="s">
        <v>57</v>
      </c>
      <c r="E72" s="39" t="s">
        <v>2598</v>
      </c>
    </row>
    <row r="73" spans="1:16" ht="12.75">
      <c r="A73" t="s">
        <v>48</v>
      </c>
      <c s="34" t="s">
        <v>112</v>
      </c>
      <c s="34" t="s">
        <v>1708</v>
      </c>
      <c s="35" t="s">
        <v>5</v>
      </c>
      <c s="6" t="s">
        <v>1709</v>
      </c>
      <c s="36" t="s">
        <v>52</v>
      </c>
      <c s="37">
        <v>10</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1710</v>
      </c>
    </row>
    <row r="77" spans="1:16" ht="12.75">
      <c r="A77" t="s">
        <v>48</v>
      </c>
      <c s="34" t="s">
        <v>115</v>
      </c>
      <c s="34" t="s">
        <v>355</v>
      </c>
      <c s="35" t="s">
        <v>5</v>
      </c>
      <c s="6" t="s">
        <v>356</v>
      </c>
      <c s="36" t="s">
        <v>101</v>
      </c>
      <c s="37">
        <v>420</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14.75">
      <c r="A80" t="s">
        <v>57</v>
      </c>
      <c r="E80" s="39" t="s">
        <v>1711</v>
      </c>
    </row>
    <row r="81" spans="1:16" ht="12.75">
      <c r="A81" t="s">
        <v>48</v>
      </c>
      <c s="34" t="s">
        <v>119</v>
      </c>
      <c s="34" t="s">
        <v>1715</v>
      </c>
      <c s="35" t="s">
        <v>5</v>
      </c>
      <c s="6" t="s">
        <v>1716</v>
      </c>
      <c s="36" t="s">
        <v>101</v>
      </c>
      <c s="37">
        <v>110</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76.5">
      <c r="A84" t="s">
        <v>57</v>
      </c>
      <c r="E84" s="39" t="s">
        <v>1718</v>
      </c>
    </row>
    <row r="85" spans="1:16" ht="12.75">
      <c r="A85" t="s">
        <v>48</v>
      </c>
      <c s="34" t="s">
        <v>123</v>
      </c>
      <c s="34" t="s">
        <v>361</v>
      </c>
      <c s="35" t="s">
        <v>5</v>
      </c>
      <c s="6" t="s">
        <v>362</v>
      </c>
      <c s="36" t="s">
        <v>101</v>
      </c>
      <c s="37">
        <v>388</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140.25">
      <c r="A88" t="s">
        <v>57</v>
      </c>
      <c r="E88" s="39" t="s">
        <v>1720</v>
      </c>
    </row>
    <row r="89" spans="1:16" ht="25.5">
      <c r="A89" t="s">
        <v>48</v>
      </c>
      <c s="34" t="s">
        <v>126</v>
      </c>
      <c s="34" t="s">
        <v>1721</v>
      </c>
      <c s="35" t="s">
        <v>5</v>
      </c>
      <c s="6" t="s">
        <v>1722</v>
      </c>
      <c s="36" t="s">
        <v>101</v>
      </c>
      <c s="37">
        <v>420</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40.25">
      <c r="A92" t="s">
        <v>57</v>
      </c>
      <c r="E92" s="39" t="s">
        <v>1724</v>
      </c>
    </row>
    <row r="93" spans="1:16" ht="12.75">
      <c r="A93" t="s">
        <v>48</v>
      </c>
      <c s="34" t="s">
        <v>131</v>
      </c>
      <c s="34" t="s">
        <v>91</v>
      </c>
      <c s="35" t="s">
        <v>5</v>
      </c>
      <c s="6" t="s">
        <v>92</v>
      </c>
      <c s="36" t="s">
        <v>61</v>
      </c>
      <c s="37">
        <v>1.2</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38.25">
      <c r="A96" t="s">
        <v>57</v>
      </c>
      <c r="E96" s="39" t="s">
        <v>93</v>
      </c>
    </row>
    <row r="97" spans="1:16" ht="25.5">
      <c r="A97" t="s">
        <v>48</v>
      </c>
      <c s="34" t="s">
        <v>135</v>
      </c>
      <c s="34" t="s">
        <v>723</v>
      </c>
      <c s="35" t="s">
        <v>5</v>
      </c>
      <c s="6" t="s">
        <v>724</v>
      </c>
      <c s="36" t="s">
        <v>52</v>
      </c>
      <c s="37">
        <v>2</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38.25">
      <c r="A100" t="s">
        <v>57</v>
      </c>
      <c r="E100" s="39" t="s">
        <v>93</v>
      </c>
    </row>
    <row r="101" spans="1:16" ht="12.75">
      <c r="A101" t="s">
        <v>48</v>
      </c>
      <c s="34" t="s">
        <v>139</v>
      </c>
      <c s="34" t="s">
        <v>725</v>
      </c>
      <c s="35" t="s">
        <v>5</v>
      </c>
      <c s="6" t="s">
        <v>726</v>
      </c>
      <c s="36" t="s">
        <v>52</v>
      </c>
      <c s="37">
        <v>2</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38.25">
      <c r="A104" t="s">
        <v>57</v>
      </c>
      <c r="E104" s="39" t="s">
        <v>93</v>
      </c>
    </row>
    <row r="105" spans="1:16" ht="12.75">
      <c r="A105" t="s">
        <v>48</v>
      </c>
      <c s="34" t="s">
        <v>143</v>
      </c>
      <c s="34" t="s">
        <v>365</v>
      </c>
      <c s="35" t="s">
        <v>5</v>
      </c>
      <c s="6" t="s">
        <v>366</v>
      </c>
      <c s="36" t="s">
        <v>52</v>
      </c>
      <c s="37">
        <v>36</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114.75">
      <c r="A108" t="s">
        <v>57</v>
      </c>
      <c r="E108" s="39" t="s">
        <v>2599</v>
      </c>
    </row>
    <row r="109" spans="1:16" ht="25.5">
      <c r="A109" t="s">
        <v>48</v>
      </c>
      <c s="34" t="s">
        <v>147</v>
      </c>
      <c s="34" t="s">
        <v>368</v>
      </c>
      <c s="35" t="s">
        <v>5</v>
      </c>
      <c s="6" t="s">
        <v>369</v>
      </c>
      <c s="36" t="s">
        <v>52</v>
      </c>
      <c s="37">
        <v>10</v>
      </c>
      <c s="36">
        <v>0</v>
      </c>
      <c s="36">
        <f>ROUND(G109*H109,6)</f>
      </c>
      <c r="L109" s="38">
        <v>0</v>
      </c>
      <c s="32">
        <f>ROUND(ROUND(L109,2)*ROUND(G109,3),2)</f>
      </c>
      <c s="36" t="s">
        <v>53</v>
      </c>
      <c>
        <f>(M109*21)/100</f>
      </c>
      <c t="s">
        <v>26</v>
      </c>
    </row>
    <row r="110" spans="1:5" ht="12.75">
      <c r="A110" s="35" t="s">
        <v>54</v>
      </c>
      <c r="E110" s="39" t="s">
        <v>5</v>
      </c>
    </row>
    <row r="111" spans="1:5" ht="12.75">
      <c r="A111" s="35" t="s">
        <v>55</v>
      </c>
      <c r="E111" s="40" t="s">
        <v>5</v>
      </c>
    </row>
    <row r="112" spans="1:5" ht="114.75">
      <c r="A112" t="s">
        <v>57</v>
      </c>
      <c r="E112" s="39" t="s">
        <v>1711</v>
      </c>
    </row>
    <row r="113" spans="1:16" ht="25.5">
      <c r="A113" t="s">
        <v>48</v>
      </c>
      <c s="34" t="s">
        <v>151</v>
      </c>
      <c s="34" t="s">
        <v>2507</v>
      </c>
      <c s="35" t="s">
        <v>5</v>
      </c>
      <c s="6" t="s">
        <v>2508</v>
      </c>
      <c s="36" t="s">
        <v>52</v>
      </c>
      <c s="37">
        <v>2</v>
      </c>
      <c s="36">
        <v>0</v>
      </c>
      <c s="36">
        <f>ROUND(G113*H113,6)</f>
      </c>
      <c r="L113" s="38">
        <v>0</v>
      </c>
      <c s="32">
        <f>ROUND(ROUND(L113,2)*ROUND(G113,3),2)</f>
      </c>
      <c s="36" t="s">
        <v>53</v>
      </c>
      <c>
        <f>(M113*21)/100</f>
      </c>
      <c t="s">
        <v>26</v>
      </c>
    </row>
    <row r="114" spans="1:5" ht="12.75">
      <c r="A114" s="35" t="s">
        <v>54</v>
      </c>
      <c r="E114" s="39" t="s">
        <v>5</v>
      </c>
    </row>
    <row r="115" spans="1:5" ht="12.75">
      <c r="A115" s="35" t="s">
        <v>55</v>
      </c>
      <c r="E115" s="40" t="s">
        <v>5</v>
      </c>
    </row>
    <row r="116" spans="1:5" ht="102">
      <c r="A116" t="s">
        <v>57</v>
      </c>
      <c r="E116" s="39" t="s">
        <v>2600</v>
      </c>
    </row>
    <row r="117" spans="1:16" ht="25.5">
      <c r="A117" t="s">
        <v>48</v>
      </c>
      <c s="34" t="s">
        <v>155</v>
      </c>
      <c s="34" t="s">
        <v>1727</v>
      </c>
      <c s="35" t="s">
        <v>5</v>
      </c>
      <c s="6" t="s">
        <v>1728</v>
      </c>
      <c s="36" t="s">
        <v>101</v>
      </c>
      <c s="37">
        <v>420</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140.25">
      <c r="A120" t="s">
        <v>57</v>
      </c>
      <c r="E120" s="39" t="s">
        <v>1729</v>
      </c>
    </row>
    <row r="121" spans="1:13" ht="12.75">
      <c r="A121" t="s">
        <v>45</v>
      </c>
      <c r="C121" s="31" t="s">
        <v>370</v>
      </c>
      <c r="E121" s="33" t="s">
        <v>1730</v>
      </c>
      <c r="J121" s="32">
        <f>0</f>
      </c>
      <c s="32">
        <f>0</f>
      </c>
      <c s="32">
        <f>0+L122+L126+L130+L134+L138+L142+L146+L150+L154+L158+L162+L166+L170+L174+L178+L182+L186+L190+L194+L198+L202+L206+L210+L214+L218+L222+L226+L230+L234+L238+L242+L246+L250+L254+L258+L262+L266+L270+L274+L278+L282+L286+L290+L294+L298+L302+L306+L310</f>
      </c>
      <c s="32">
        <f>0+M122+M126+M130+M134+M138+M142+M146+M150+M154+M158+M162+M166+M170+M174+M178+M182+M186+M190+M194+M198+M202+M206+M210+M214+M218+M222+M226+M230+M234+M238+M242+M246+M250+M254+M258+M262+M266+M270+M274+M278+M282+M286+M290+M294+M298+M302+M306+M310</f>
      </c>
    </row>
    <row r="122" spans="1:16" ht="25.5">
      <c r="A122" t="s">
        <v>48</v>
      </c>
      <c s="34" t="s">
        <v>159</v>
      </c>
      <c s="34" t="s">
        <v>993</v>
      </c>
      <c s="35" t="s">
        <v>5</v>
      </c>
      <c s="6" t="s">
        <v>994</v>
      </c>
      <c s="36" t="s">
        <v>52</v>
      </c>
      <c s="37">
        <v>2</v>
      </c>
      <c s="36">
        <v>0</v>
      </c>
      <c s="36">
        <f>ROUND(G122*H122,6)</f>
      </c>
      <c r="L122" s="38">
        <v>0</v>
      </c>
      <c s="32">
        <f>ROUND(ROUND(L122,2)*ROUND(G122,3),2)</f>
      </c>
      <c s="36" t="s">
        <v>53</v>
      </c>
      <c>
        <f>(M122*21)/100</f>
      </c>
      <c t="s">
        <v>26</v>
      </c>
    </row>
    <row r="123" spans="1:5" ht="12.75">
      <c r="A123" s="35" t="s">
        <v>54</v>
      </c>
      <c r="E123" s="39" t="s">
        <v>5</v>
      </c>
    </row>
    <row r="124" spans="1:5" ht="12.75">
      <c r="A124" s="35" t="s">
        <v>55</v>
      </c>
      <c r="E124" s="40" t="s">
        <v>5</v>
      </c>
    </row>
    <row r="125" spans="1:5" ht="89.25">
      <c r="A125" t="s">
        <v>57</v>
      </c>
      <c r="E125" s="39" t="s">
        <v>2601</v>
      </c>
    </row>
    <row r="126" spans="1:16" ht="12.75">
      <c r="A126" t="s">
        <v>48</v>
      </c>
      <c s="34" t="s">
        <v>162</v>
      </c>
      <c s="34" t="s">
        <v>371</v>
      </c>
      <c s="35" t="s">
        <v>5</v>
      </c>
      <c s="6" t="s">
        <v>372</v>
      </c>
      <c s="36" t="s">
        <v>101</v>
      </c>
      <c s="37">
        <v>210</v>
      </c>
      <c s="36">
        <v>0</v>
      </c>
      <c s="36">
        <f>ROUND(G126*H126,6)</f>
      </c>
      <c r="L126" s="38">
        <v>0</v>
      </c>
      <c s="32">
        <f>ROUND(ROUND(L126,2)*ROUND(G126,3),2)</f>
      </c>
      <c s="36" t="s">
        <v>53</v>
      </c>
      <c>
        <f>(M126*21)/100</f>
      </c>
      <c t="s">
        <v>26</v>
      </c>
    </row>
    <row r="127" spans="1:5" ht="12.75">
      <c r="A127" s="35" t="s">
        <v>54</v>
      </c>
      <c r="E127" s="39" t="s">
        <v>5</v>
      </c>
    </row>
    <row r="128" spans="1:5" ht="12.75">
      <c r="A128" s="35" t="s">
        <v>55</v>
      </c>
      <c r="E128" s="40" t="s">
        <v>5</v>
      </c>
    </row>
    <row r="129" spans="1:5" ht="127.5">
      <c r="A129" t="s">
        <v>57</v>
      </c>
      <c r="E129" s="39" t="s">
        <v>1733</v>
      </c>
    </row>
    <row r="130" spans="1:16" ht="12.75">
      <c r="A130" t="s">
        <v>48</v>
      </c>
      <c s="34" t="s">
        <v>166</v>
      </c>
      <c s="34" t="s">
        <v>1734</v>
      </c>
      <c s="35" t="s">
        <v>5</v>
      </c>
      <c s="6" t="s">
        <v>1735</v>
      </c>
      <c s="36" t="s">
        <v>52</v>
      </c>
      <c s="37">
        <v>12</v>
      </c>
      <c s="36">
        <v>0</v>
      </c>
      <c s="36">
        <f>ROUND(G130*H130,6)</f>
      </c>
      <c r="L130" s="38">
        <v>0</v>
      </c>
      <c s="32">
        <f>ROUND(ROUND(L130,2)*ROUND(G130,3),2)</f>
      </c>
      <c s="36" t="s">
        <v>53</v>
      </c>
      <c>
        <f>(M130*21)/100</f>
      </c>
      <c t="s">
        <v>26</v>
      </c>
    </row>
    <row r="131" spans="1:5" ht="12.75">
      <c r="A131" s="35" t="s">
        <v>54</v>
      </c>
      <c r="E131" s="39" t="s">
        <v>5</v>
      </c>
    </row>
    <row r="132" spans="1:5" ht="12.75">
      <c r="A132" s="35" t="s">
        <v>55</v>
      </c>
      <c r="E132" s="40" t="s">
        <v>5</v>
      </c>
    </row>
    <row r="133" spans="1:5" ht="102">
      <c r="A133" t="s">
        <v>57</v>
      </c>
      <c r="E133" s="39" t="s">
        <v>1736</v>
      </c>
    </row>
    <row r="134" spans="1:16" ht="12.75">
      <c r="A134" t="s">
        <v>48</v>
      </c>
      <c s="34" t="s">
        <v>170</v>
      </c>
      <c s="34" t="s">
        <v>377</v>
      </c>
      <c s="35" t="s">
        <v>5</v>
      </c>
      <c s="6" t="s">
        <v>378</v>
      </c>
      <c s="36" t="s">
        <v>52</v>
      </c>
      <c s="37">
        <v>28</v>
      </c>
      <c s="36">
        <v>0</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76.5">
      <c r="A137" t="s">
        <v>57</v>
      </c>
      <c r="E137" s="39" t="s">
        <v>2602</v>
      </c>
    </row>
    <row r="138" spans="1:16" ht="12.75">
      <c r="A138" t="s">
        <v>48</v>
      </c>
      <c s="34" t="s">
        <v>174</v>
      </c>
      <c s="34" t="s">
        <v>997</v>
      </c>
      <c s="35" t="s">
        <v>5</v>
      </c>
      <c s="6" t="s">
        <v>998</v>
      </c>
      <c s="36" t="s">
        <v>52</v>
      </c>
      <c s="37">
        <v>46</v>
      </c>
      <c s="36">
        <v>0</v>
      </c>
      <c s="36">
        <f>ROUND(G138*H138,6)</f>
      </c>
      <c r="L138" s="38">
        <v>0</v>
      </c>
      <c s="32">
        <f>ROUND(ROUND(L138,2)*ROUND(G138,3),2)</f>
      </c>
      <c s="36" t="s">
        <v>53</v>
      </c>
      <c>
        <f>(M138*21)/100</f>
      </c>
      <c t="s">
        <v>26</v>
      </c>
    </row>
    <row r="139" spans="1:5" ht="12.75">
      <c r="A139" s="35" t="s">
        <v>54</v>
      </c>
      <c r="E139" s="39" t="s">
        <v>5</v>
      </c>
    </row>
    <row r="140" spans="1:5" ht="12.75">
      <c r="A140" s="35" t="s">
        <v>55</v>
      </c>
      <c r="E140" s="40" t="s">
        <v>5</v>
      </c>
    </row>
    <row r="141" spans="1:5" ht="102">
      <c r="A141" t="s">
        <v>57</v>
      </c>
      <c r="E141" s="39" t="s">
        <v>2603</v>
      </c>
    </row>
    <row r="142" spans="1:16" ht="12.75">
      <c r="A142" t="s">
        <v>48</v>
      </c>
      <c s="34" t="s">
        <v>177</v>
      </c>
      <c s="34" t="s">
        <v>637</v>
      </c>
      <c s="35" t="s">
        <v>5</v>
      </c>
      <c s="6" t="s">
        <v>638</v>
      </c>
      <c s="36" t="s">
        <v>101</v>
      </c>
      <c s="37">
        <v>672</v>
      </c>
      <c s="36">
        <v>0</v>
      </c>
      <c s="36">
        <f>ROUND(G142*H142,6)</f>
      </c>
      <c r="L142" s="38">
        <v>0</v>
      </c>
      <c s="32">
        <f>ROUND(ROUND(L142,2)*ROUND(G142,3),2)</f>
      </c>
      <c s="36" t="s">
        <v>53</v>
      </c>
      <c>
        <f>(M142*21)/100</f>
      </c>
      <c t="s">
        <v>26</v>
      </c>
    </row>
    <row r="143" spans="1:5" ht="12.75">
      <c r="A143" s="35" t="s">
        <v>54</v>
      </c>
      <c r="E143" s="39" t="s">
        <v>5</v>
      </c>
    </row>
    <row r="144" spans="1:5" ht="12.75">
      <c r="A144" s="35" t="s">
        <v>55</v>
      </c>
      <c r="E144" s="40" t="s">
        <v>5</v>
      </c>
    </row>
    <row r="145" spans="1:5" ht="89.25">
      <c r="A145" t="s">
        <v>57</v>
      </c>
      <c r="E145" s="39" t="s">
        <v>1739</v>
      </c>
    </row>
    <row r="146" spans="1:16" ht="12.75">
      <c r="A146" t="s">
        <v>48</v>
      </c>
      <c s="34" t="s">
        <v>180</v>
      </c>
      <c s="34" t="s">
        <v>2213</v>
      </c>
      <c s="35" t="s">
        <v>5</v>
      </c>
      <c s="6" t="s">
        <v>2214</v>
      </c>
      <c s="36" t="s">
        <v>101</v>
      </c>
      <c s="37">
        <v>700</v>
      </c>
      <c s="36">
        <v>0</v>
      </c>
      <c s="36">
        <f>ROUND(G146*H146,6)</f>
      </c>
      <c r="L146" s="38">
        <v>0</v>
      </c>
      <c s="32">
        <f>ROUND(ROUND(L146,2)*ROUND(G146,3),2)</f>
      </c>
      <c s="36" t="s">
        <v>53</v>
      </c>
      <c>
        <f>(M146*21)/100</f>
      </c>
      <c t="s">
        <v>26</v>
      </c>
    </row>
    <row r="147" spans="1:5" ht="12.75">
      <c r="A147" s="35" t="s">
        <v>54</v>
      </c>
      <c r="E147" s="39" t="s">
        <v>5</v>
      </c>
    </row>
    <row r="148" spans="1:5" ht="12.75">
      <c r="A148" s="35" t="s">
        <v>55</v>
      </c>
      <c r="E148" s="40" t="s">
        <v>5</v>
      </c>
    </row>
    <row r="149" spans="1:5" ht="89.25">
      <c r="A149" t="s">
        <v>57</v>
      </c>
      <c r="E149" s="39" t="s">
        <v>1739</v>
      </c>
    </row>
    <row r="150" spans="1:16" ht="12.75">
      <c r="A150" t="s">
        <v>48</v>
      </c>
      <c s="34" t="s">
        <v>183</v>
      </c>
      <c s="34" t="s">
        <v>2604</v>
      </c>
      <c s="35" t="s">
        <v>5</v>
      </c>
      <c s="6" t="s">
        <v>2605</v>
      </c>
      <c s="36" t="s">
        <v>101</v>
      </c>
      <c s="37">
        <v>153</v>
      </c>
      <c s="36">
        <v>0</v>
      </c>
      <c s="36">
        <f>ROUND(G150*H150,6)</f>
      </c>
      <c r="L150" s="38">
        <v>0</v>
      </c>
      <c s="32">
        <f>ROUND(ROUND(L150,2)*ROUND(G150,3),2)</f>
      </c>
      <c s="36" t="s">
        <v>53</v>
      </c>
      <c>
        <f>(M150*21)/100</f>
      </c>
      <c t="s">
        <v>26</v>
      </c>
    </row>
    <row r="151" spans="1:5" ht="12.75">
      <c r="A151" s="35" t="s">
        <v>54</v>
      </c>
      <c r="E151" s="39" t="s">
        <v>5</v>
      </c>
    </row>
    <row r="152" spans="1:5" ht="12.75">
      <c r="A152" s="35" t="s">
        <v>55</v>
      </c>
      <c r="E152" s="40" t="s">
        <v>5</v>
      </c>
    </row>
    <row r="153" spans="1:5" ht="89.25">
      <c r="A153" t="s">
        <v>57</v>
      </c>
      <c r="E153" s="39" t="s">
        <v>1739</v>
      </c>
    </row>
    <row r="154" spans="1:16" ht="12.75">
      <c r="A154" t="s">
        <v>48</v>
      </c>
      <c s="34" t="s">
        <v>187</v>
      </c>
      <c s="34" t="s">
        <v>2518</v>
      </c>
      <c s="35" t="s">
        <v>5</v>
      </c>
      <c s="6" t="s">
        <v>2519</v>
      </c>
      <c s="36" t="s">
        <v>101</v>
      </c>
      <c s="37">
        <v>821</v>
      </c>
      <c s="36">
        <v>0</v>
      </c>
      <c s="36">
        <f>ROUND(G154*H154,6)</f>
      </c>
      <c r="L154" s="38">
        <v>0</v>
      </c>
      <c s="32">
        <f>ROUND(ROUND(L154,2)*ROUND(G154,3),2)</f>
      </c>
      <c s="36" t="s">
        <v>53</v>
      </c>
      <c>
        <f>(M154*21)/100</f>
      </c>
      <c t="s">
        <v>26</v>
      </c>
    </row>
    <row r="155" spans="1:5" ht="12.75">
      <c r="A155" s="35" t="s">
        <v>54</v>
      </c>
      <c r="E155" s="39" t="s">
        <v>5</v>
      </c>
    </row>
    <row r="156" spans="1:5" ht="12.75">
      <c r="A156" s="35" t="s">
        <v>55</v>
      </c>
      <c r="E156" s="40" t="s">
        <v>5</v>
      </c>
    </row>
    <row r="157" spans="1:5" ht="89.25">
      <c r="A157" t="s">
        <v>57</v>
      </c>
      <c r="E157" s="39" t="s">
        <v>1739</v>
      </c>
    </row>
    <row r="158" spans="1:16" ht="25.5">
      <c r="A158" t="s">
        <v>48</v>
      </c>
      <c s="34" t="s">
        <v>190</v>
      </c>
      <c s="34" t="s">
        <v>644</v>
      </c>
      <c s="35" t="s">
        <v>5</v>
      </c>
      <c s="6" t="s">
        <v>645</v>
      </c>
      <c s="36" t="s">
        <v>52</v>
      </c>
      <c s="37">
        <v>18</v>
      </c>
      <c s="36">
        <v>0</v>
      </c>
      <c s="36">
        <f>ROUND(G158*H158,6)</f>
      </c>
      <c r="L158" s="38">
        <v>0</v>
      </c>
      <c s="32">
        <f>ROUND(ROUND(L158,2)*ROUND(G158,3),2)</f>
      </c>
      <c s="36" t="s">
        <v>53</v>
      </c>
      <c>
        <f>(M158*21)/100</f>
      </c>
      <c t="s">
        <v>26</v>
      </c>
    </row>
    <row r="159" spans="1:5" ht="12.75">
      <c r="A159" s="35" t="s">
        <v>54</v>
      </c>
      <c r="E159" s="39" t="s">
        <v>5</v>
      </c>
    </row>
    <row r="160" spans="1:5" ht="12.75">
      <c r="A160" s="35" t="s">
        <v>55</v>
      </c>
      <c r="E160" s="40" t="s">
        <v>5</v>
      </c>
    </row>
    <row r="161" spans="1:5" ht="102">
      <c r="A161" t="s">
        <v>57</v>
      </c>
      <c r="E161" s="39" t="s">
        <v>1741</v>
      </c>
    </row>
    <row r="162" spans="1:16" ht="25.5">
      <c r="A162" t="s">
        <v>48</v>
      </c>
      <c s="34" t="s">
        <v>193</v>
      </c>
      <c s="34" t="s">
        <v>2216</v>
      </c>
      <c s="35" t="s">
        <v>5</v>
      </c>
      <c s="6" t="s">
        <v>1420</v>
      </c>
      <c s="36" t="s">
        <v>52</v>
      </c>
      <c s="37">
        <v>10</v>
      </c>
      <c s="36">
        <v>0</v>
      </c>
      <c s="36">
        <f>ROUND(G162*H162,6)</f>
      </c>
      <c r="L162" s="38">
        <v>0</v>
      </c>
      <c s="32">
        <f>ROUND(ROUND(L162,2)*ROUND(G162,3),2)</f>
      </c>
      <c s="36" t="s">
        <v>53</v>
      </c>
      <c>
        <f>(M162*21)/100</f>
      </c>
      <c t="s">
        <v>26</v>
      </c>
    </row>
    <row r="163" spans="1:5" ht="12.75">
      <c r="A163" s="35" t="s">
        <v>54</v>
      </c>
      <c r="E163" s="39" t="s">
        <v>5</v>
      </c>
    </row>
    <row r="164" spans="1:5" ht="12.75">
      <c r="A164" s="35" t="s">
        <v>55</v>
      </c>
      <c r="E164" s="40" t="s">
        <v>5</v>
      </c>
    </row>
    <row r="165" spans="1:5" ht="102">
      <c r="A165" t="s">
        <v>57</v>
      </c>
      <c r="E165" s="39" t="s">
        <v>1741</v>
      </c>
    </row>
    <row r="166" spans="1:16" ht="25.5">
      <c r="A166" t="s">
        <v>48</v>
      </c>
      <c s="34" t="s">
        <v>196</v>
      </c>
      <c s="34" t="s">
        <v>2606</v>
      </c>
      <c s="35" t="s">
        <v>5</v>
      </c>
      <c s="6" t="s">
        <v>2607</v>
      </c>
      <c s="36" t="s">
        <v>52</v>
      </c>
      <c s="37">
        <v>2</v>
      </c>
      <c s="36">
        <v>0</v>
      </c>
      <c s="36">
        <f>ROUND(G166*H166,6)</f>
      </c>
      <c r="L166" s="38">
        <v>0</v>
      </c>
      <c s="32">
        <f>ROUND(ROUND(L166,2)*ROUND(G166,3),2)</f>
      </c>
      <c s="36" t="s">
        <v>53</v>
      </c>
      <c>
        <f>(M166*21)/100</f>
      </c>
      <c t="s">
        <v>26</v>
      </c>
    </row>
    <row r="167" spans="1:5" ht="12.75">
      <c r="A167" s="35" t="s">
        <v>54</v>
      </c>
      <c r="E167" s="39" t="s">
        <v>5</v>
      </c>
    </row>
    <row r="168" spans="1:5" ht="12.75">
      <c r="A168" s="35" t="s">
        <v>55</v>
      </c>
      <c r="E168" s="40" t="s">
        <v>5</v>
      </c>
    </row>
    <row r="169" spans="1:5" ht="102">
      <c r="A169" t="s">
        <v>57</v>
      </c>
      <c r="E169" s="39" t="s">
        <v>1741</v>
      </c>
    </row>
    <row r="170" spans="1:16" ht="25.5">
      <c r="A170" t="s">
        <v>48</v>
      </c>
      <c s="34" t="s">
        <v>199</v>
      </c>
      <c s="34" t="s">
        <v>2522</v>
      </c>
      <c s="35" t="s">
        <v>5</v>
      </c>
      <c s="6" t="s">
        <v>2523</v>
      </c>
      <c s="36" t="s">
        <v>52</v>
      </c>
      <c s="37">
        <v>10</v>
      </c>
      <c s="36">
        <v>0</v>
      </c>
      <c s="36">
        <f>ROUND(G170*H170,6)</f>
      </c>
      <c r="L170" s="38">
        <v>0</v>
      </c>
      <c s="32">
        <f>ROUND(ROUND(L170,2)*ROUND(G170,3),2)</f>
      </c>
      <c s="36" t="s">
        <v>53</v>
      </c>
      <c>
        <f>(M170*21)/100</f>
      </c>
      <c t="s">
        <v>26</v>
      </c>
    </row>
    <row r="171" spans="1:5" ht="12.75">
      <c r="A171" s="35" t="s">
        <v>54</v>
      </c>
      <c r="E171" s="39" t="s">
        <v>5</v>
      </c>
    </row>
    <row r="172" spans="1:5" ht="12.75">
      <c r="A172" s="35" t="s">
        <v>55</v>
      </c>
      <c r="E172" s="40" t="s">
        <v>5</v>
      </c>
    </row>
    <row r="173" spans="1:5" ht="102">
      <c r="A173" t="s">
        <v>57</v>
      </c>
      <c r="E173" s="39" t="s">
        <v>1741</v>
      </c>
    </row>
    <row r="174" spans="1:16" ht="25.5">
      <c r="A174" t="s">
        <v>48</v>
      </c>
      <c s="34" t="s">
        <v>203</v>
      </c>
      <c s="34" t="s">
        <v>2524</v>
      </c>
      <c s="35" t="s">
        <v>5</v>
      </c>
      <c s="6" t="s">
        <v>2525</v>
      </c>
      <c s="36" t="s">
        <v>52</v>
      </c>
      <c s="37">
        <v>2</v>
      </c>
      <c s="36">
        <v>0</v>
      </c>
      <c s="36">
        <f>ROUND(G174*H174,6)</f>
      </c>
      <c r="L174" s="38">
        <v>0</v>
      </c>
      <c s="32">
        <f>ROUND(ROUND(L174,2)*ROUND(G174,3),2)</f>
      </c>
      <c s="36" t="s">
        <v>53</v>
      </c>
      <c>
        <f>(M174*21)/100</f>
      </c>
      <c t="s">
        <v>26</v>
      </c>
    </row>
    <row r="175" spans="1:5" ht="12.75">
      <c r="A175" s="35" t="s">
        <v>54</v>
      </c>
      <c r="E175" s="39" t="s">
        <v>5</v>
      </c>
    </row>
    <row r="176" spans="1:5" ht="12.75">
      <c r="A176" s="35" t="s">
        <v>55</v>
      </c>
      <c r="E176" s="40" t="s">
        <v>5</v>
      </c>
    </row>
    <row r="177" spans="1:5" ht="102">
      <c r="A177" t="s">
        <v>57</v>
      </c>
      <c r="E177" s="39" t="s">
        <v>1741</v>
      </c>
    </row>
    <row r="178" spans="1:16" ht="12.75">
      <c r="A178" t="s">
        <v>48</v>
      </c>
      <c s="34" t="s">
        <v>206</v>
      </c>
      <c s="34" t="s">
        <v>735</v>
      </c>
      <c s="35" t="s">
        <v>5</v>
      </c>
      <c s="6" t="s">
        <v>736</v>
      </c>
      <c s="36" t="s">
        <v>101</v>
      </c>
      <c s="37">
        <v>110</v>
      </c>
      <c s="36">
        <v>0</v>
      </c>
      <c s="36">
        <f>ROUND(G178*H178,6)</f>
      </c>
      <c r="L178" s="38">
        <v>0</v>
      </c>
      <c s="32">
        <f>ROUND(ROUND(L178,2)*ROUND(G178,3),2)</f>
      </c>
      <c s="36" t="s">
        <v>53</v>
      </c>
      <c>
        <f>(M178*21)/100</f>
      </c>
      <c t="s">
        <v>26</v>
      </c>
    </row>
    <row r="179" spans="1:5" ht="12.75">
      <c r="A179" s="35" t="s">
        <v>54</v>
      </c>
      <c r="E179" s="39" t="s">
        <v>5</v>
      </c>
    </row>
    <row r="180" spans="1:5" ht="12.75">
      <c r="A180" s="35" t="s">
        <v>55</v>
      </c>
      <c r="E180" s="40" t="s">
        <v>5</v>
      </c>
    </row>
    <row r="181" spans="1:5" ht="76.5">
      <c r="A181" t="s">
        <v>57</v>
      </c>
      <c r="E181" s="39" t="s">
        <v>1742</v>
      </c>
    </row>
    <row r="182" spans="1:16" ht="12.75">
      <c r="A182" t="s">
        <v>48</v>
      </c>
      <c s="34" t="s">
        <v>209</v>
      </c>
      <c s="34" t="s">
        <v>738</v>
      </c>
      <c s="35" t="s">
        <v>5</v>
      </c>
      <c s="6" t="s">
        <v>739</v>
      </c>
      <c s="36" t="s">
        <v>52</v>
      </c>
      <c s="37">
        <v>40</v>
      </c>
      <c s="36">
        <v>0</v>
      </c>
      <c s="36">
        <f>ROUND(G182*H182,6)</f>
      </c>
      <c r="L182" s="38">
        <v>0</v>
      </c>
      <c s="32">
        <f>ROUND(ROUND(L182,2)*ROUND(G182,3),2)</f>
      </c>
      <c s="36" t="s">
        <v>53</v>
      </c>
      <c>
        <f>(M182*21)/100</f>
      </c>
      <c t="s">
        <v>26</v>
      </c>
    </row>
    <row r="183" spans="1:5" ht="12.75">
      <c r="A183" s="35" t="s">
        <v>54</v>
      </c>
      <c r="E183" s="39" t="s">
        <v>5</v>
      </c>
    </row>
    <row r="184" spans="1:5" ht="12.75">
      <c r="A184" s="35" t="s">
        <v>55</v>
      </c>
      <c r="E184" s="40" t="s">
        <v>5</v>
      </c>
    </row>
    <row r="185" spans="1:5" ht="89.25">
      <c r="A185" t="s">
        <v>57</v>
      </c>
      <c r="E185" s="39" t="s">
        <v>1743</v>
      </c>
    </row>
    <row r="186" spans="1:16" ht="12.75">
      <c r="A186" t="s">
        <v>48</v>
      </c>
      <c s="34" t="s">
        <v>213</v>
      </c>
      <c s="34" t="s">
        <v>124</v>
      </c>
      <c s="35" t="s">
        <v>5</v>
      </c>
      <c s="6" t="s">
        <v>125</v>
      </c>
      <c s="36" t="s">
        <v>101</v>
      </c>
      <c s="37">
        <v>365</v>
      </c>
      <c s="36">
        <v>0</v>
      </c>
      <c s="36">
        <f>ROUND(G186*H186,6)</f>
      </c>
      <c r="L186" s="38">
        <v>0</v>
      </c>
      <c s="32">
        <f>ROUND(ROUND(L186,2)*ROUND(G186,3),2)</f>
      </c>
      <c s="36" t="s">
        <v>53</v>
      </c>
      <c>
        <f>(M186*21)/100</f>
      </c>
      <c t="s">
        <v>26</v>
      </c>
    </row>
    <row r="187" spans="1:5" ht="12.75">
      <c r="A187" s="35" t="s">
        <v>54</v>
      </c>
      <c r="E187" s="39" t="s">
        <v>5</v>
      </c>
    </row>
    <row r="188" spans="1:5" ht="12.75">
      <c r="A188" s="35" t="s">
        <v>55</v>
      </c>
      <c r="E188" s="40" t="s">
        <v>5</v>
      </c>
    </row>
    <row r="189" spans="1:5" ht="114.75">
      <c r="A189" t="s">
        <v>57</v>
      </c>
      <c r="E189" s="39" t="s">
        <v>2608</v>
      </c>
    </row>
    <row r="190" spans="1:16" ht="25.5">
      <c r="A190" t="s">
        <v>48</v>
      </c>
      <c s="34" t="s">
        <v>217</v>
      </c>
      <c s="34" t="s">
        <v>2609</v>
      </c>
      <c s="35" t="s">
        <v>5</v>
      </c>
      <c s="6" t="s">
        <v>2610</v>
      </c>
      <c s="36" t="s">
        <v>52</v>
      </c>
      <c s="37">
        <v>2</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14.75">
      <c r="A193" t="s">
        <v>57</v>
      </c>
      <c r="E193" s="39" t="s">
        <v>2611</v>
      </c>
    </row>
    <row r="194" spans="1:16" ht="12.75">
      <c r="A194" t="s">
        <v>48</v>
      </c>
      <c s="34" t="s">
        <v>221</v>
      </c>
      <c s="34" t="s">
        <v>2612</v>
      </c>
      <c s="35" t="s">
        <v>5</v>
      </c>
      <c s="6" t="s">
        <v>2613</v>
      </c>
      <c s="36" t="s">
        <v>52</v>
      </c>
      <c s="37">
        <v>2</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89.25">
      <c r="A197" t="s">
        <v>57</v>
      </c>
      <c r="E197" s="39" t="s">
        <v>2614</v>
      </c>
    </row>
    <row r="198" spans="1:16" ht="12.75">
      <c r="A198" t="s">
        <v>48</v>
      </c>
      <c s="34" t="s">
        <v>224</v>
      </c>
      <c s="34" t="s">
        <v>2615</v>
      </c>
      <c s="35" t="s">
        <v>5</v>
      </c>
      <c s="6" t="s">
        <v>2616</v>
      </c>
      <c s="36" t="s">
        <v>52</v>
      </c>
      <c s="37">
        <v>1</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102">
      <c r="A201" t="s">
        <v>57</v>
      </c>
      <c r="E201" s="39" t="s">
        <v>2617</v>
      </c>
    </row>
    <row r="202" spans="1:16" ht="12.75">
      <c r="A202" t="s">
        <v>48</v>
      </c>
      <c s="34" t="s">
        <v>228</v>
      </c>
      <c s="34" t="s">
        <v>2618</v>
      </c>
      <c s="35" t="s">
        <v>5</v>
      </c>
      <c s="6" t="s">
        <v>2619</v>
      </c>
      <c s="36" t="s">
        <v>52</v>
      </c>
      <c s="37">
        <v>5</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89.25">
      <c r="A205" t="s">
        <v>57</v>
      </c>
      <c r="E205" s="39" t="s">
        <v>2620</v>
      </c>
    </row>
    <row r="206" spans="1:16" ht="25.5">
      <c r="A206" t="s">
        <v>48</v>
      </c>
      <c s="34" t="s">
        <v>232</v>
      </c>
      <c s="34" t="s">
        <v>2621</v>
      </c>
      <c s="35" t="s">
        <v>5</v>
      </c>
      <c s="6" t="s">
        <v>2622</v>
      </c>
      <c s="36" t="s">
        <v>52</v>
      </c>
      <c s="37">
        <v>2</v>
      </c>
      <c s="36">
        <v>0</v>
      </c>
      <c s="36">
        <f>ROUND(G206*H206,6)</f>
      </c>
      <c r="L206" s="38">
        <v>0</v>
      </c>
      <c s="32">
        <f>ROUND(ROUND(L206,2)*ROUND(G206,3),2)</f>
      </c>
      <c s="36" t="s">
        <v>53</v>
      </c>
      <c>
        <f>(M206*21)/100</f>
      </c>
      <c t="s">
        <v>26</v>
      </c>
    </row>
    <row r="207" spans="1:5" ht="12.75">
      <c r="A207" s="35" t="s">
        <v>54</v>
      </c>
      <c r="E207" s="39" t="s">
        <v>5</v>
      </c>
    </row>
    <row r="208" spans="1:5" ht="12.75">
      <c r="A208" s="35" t="s">
        <v>55</v>
      </c>
      <c r="E208" s="40" t="s">
        <v>5</v>
      </c>
    </row>
    <row r="209" spans="1:5" ht="102">
      <c r="A209" t="s">
        <v>57</v>
      </c>
      <c r="E209" s="39" t="s">
        <v>2617</v>
      </c>
    </row>
    <row r="210" spans="1:16" ht="25.5">
      <c r="A210" t="s">
        <v>48</v>
      </c>
      <c s="34" t="s">
        <v>236</v>
      </c>
      <c s="34" t="s">
        <v>2623</v>
      </c>
      <c s="35" t="s">
        <v>5</v>
      </c>
      <c s="6" t="s">
        <v>2624</v>
      </c>
      <c s="36" t="s">
        <v>52</v>
      </c>
      <c s="37">
        <v>16</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89.25">
      <c r="A213" t="s">
        <v>57</v>
      </c>
      <c r="E213" s="39" t="s">
        <v>2625</v>
      </c>
    </row>
    <row r="214" spans="1:16" ht="25.5">
      <c r="A214" t="s">
        <v>48</v>
      </c>
      <c s="34" t="s">
        <v>239</v>
      </c>
      <c s="34" t="s">
        <v>2626</v>
      </c>
      <c s="35" t="s">
        <v>5</v>
      </c>
      <c s="6" t="s">
        <v>2627</v>
      </c>
      <c s="36" t="s">
        <v>52</v>
      </c>
      <c s="37">
        <v>4</v>
      </c>
      <c s="36">
        <v>0</v>
      </c>
      <c s="36">
        <f>ROUND(G214*H214,6)</f>
      </c>
      <c r="L214" s="38">
        <v>0</v>
      </c>
      <c s="32">
        <f>ROUND(ROUND(L214,2)*ROUND(G214,3),2)</f>
      </c>
      <c s="36" t="s">
        <v>53</v>
      </c>
      <c>
        <f>(M214*21)/100</f>
      </c>
      <c t="s">
        <v>26</v>
      </c>
    </row>
    <row r="215" spans="1:5" ht="12.75">
      <c r="A215" s="35" t="s">
        <v>54</v>
      </c>
      <c r="E215" s="39" t="s">
        <v>5</v>
      </c>
    </row>
    <row r="216" spans="1:5" ht="12.75">
      <c r="A216" s="35" t="s">
        <v>55</v>
      </c>
      <c r="E216" s="40" t="s">
        <v>5</v>
      </c>
    </row>
    <row r="217" spans="1:5" ht="102">
      <c r="A217" t="s">
        <v>57</v>
      </c>
      <c r="E217" s="39" t="s">
        <v>2628</v>
      </c>
    </row>
    <row r="218" spans="1:16" ht="25.5">
      <c r="A218" t="s">
        <v>48</v>
      </c>
      <c s="34" t="s">
        <v>242</v>
      </c>
      <c s="34" t="s">
        <v>2629</v>
      </c>
      <c s="35" t="s">
        <v>5</v>
      </c>
      <c s="6" t="s">
        <v>2630</v>
      </c>
      <c s="36" t="s">
        <v>52</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5</v>
      </c>
    </row>
    <row r="221" spans="1:5" ht="102">
      <c r="A221" t="s">
        <v>57</v>
      </c>
      <c r="E221" s="39" t="s">
        <v>2631</v>
      </c>
    </row>
    <row r="222" spans="1:16" ht="38.25">
      <c r="A222" t="s">
        <v>48</v>
      </c>
      <c s="34" t="s">
        <v>246</v>
      </c>
      <c s="34" t="s">
        <v>2559</v>
      </c>
      <c s="35" t="s">
        <v>5</v>
      </c>
      <c s="6" t="s">
        <v>2560</v>
      </c>
      <c s="36" t="s">
        <v>249</v>
      </c>
      <c s="37">
        <v>16</v>
      </c>
      <c s="36">
        <v>0</v>
      </c>
      <c s="36">
        <f>ROUND(G222*H222,6)</f>
      </c>
      <c r="L222" s="38">
        <v>0</v>
      </c>
      <c s="32">
        <f>ROUND(ROUND(L222,2)*ROUND(G222,3),2)</f>
      </c>
      <c s="36" t="s">
        <v>53</v>
      </c>
      <c>
        <f>(M222*21)/100</f>
      </c>
      <c t="s">
        <v>26</v>
      </c>
    </row>
    <row r="223" spans="1:5" ht="12.75">
      <c r="A223" s="35" t="s">
        <v>54</v>
      </c>
      <c r="E223" s="39" t="s">
        <v>5</v>
      </c>
    </row>
    <row r="224" spans="1:5" ht="12.75">
      <c r="A224" s="35" t="s">
        <v>55</v>
      </c>
      <c r="E224" s="40" t="s">
        <v>5</v>
      </c>
    </row>
    <row r="225" spans="1:5" ht="140.25">
      <c r="A225" t="s">
        <v>57</v>
      </c>
      <c r="E225" s="39" t="s">
        <v>2632</v>
      </c>
    </row>
    <row r="226" spans="1:16" ht="25.5">
      <c r="A226" t="s">
        <v>48</v>
      </c>
      <c s="34" t="s">
        <v>251</v>
      </c>
      <c s="34" t="s">
        <v>2562</v>
      </c>
      <c s="35" t="s">
        <v>5</v>
      </c>
      <c s="6" t="s">
        <v>2563</v>
      </c>
      <c s="36" t="s">
        <v>249</v>
      </c>
      <c s="37">
        <v>16</v>
      </c>
      <c s="36">
        <v>0</v>
      </c>
      <c s="36">
        <f>ROUND(G226*H226,6)</f>
      </c>
      <c r="L226" s="38">
        <v>0</v>
      </c>
      <c s="32">
        <f>ROUND(ROUND(L226,2)*ROUND(G226,3),2)</f>
      </c>
      <c s="36" t="s">
        <v>53</v>
      </c>
      <c>
        <f>(M226*21)/100</f>
      </c>
      <c t="s">
        <v>26</v>
      </c>
    </row>
    <row r="227" spans="1:5" ht="12.75">
      <c r="A227" s="35" t="s">
        <v>54</v>
      </c>
      <c r="E227" s="39" t="s">
        <v>5</v>
      </c>
    </row>
    <row r="228" spans="1:5" ht="12.75">
      <c r="A228" s="35" t="s">
        <v>55</v>
      </c>
      <c r="E228" s="40" t="s">
        <v>5</v>
      </c>
    </row>
    <row r="229" spans="1:5" ht="153">
      <c r="A229" t="s">
        <v>57</v>
      </c>
      <c r="E229" s="39" t="s">
        <v>2633</v>
      </c>
    </row>
    <row r="230" spans="1:16" ht="12.75">
      <c r="A230" t="s">
        <v>48</v>
      </c>
      <c s="34" t="s">
        <v>255</v>
      </c>
      <c s="34" t="s">
        <v>2634</v>
      </c>
      <c s="35" t="s">
        <v>5</v>
      </c>
      <c s="6" t="s">
        <v>2635</v>
      </c>
      <c s="36" t="s">
        <v>52</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5</v>
      </c>
    </row>
    <row r="233" spans="1:5" ht="114.75">
      <c r="A233" t="s">
        <v>57</v>
      </c>
      <c r="E233" s="39" t="s">
        <v>2636</v>
      </c>
    </row>
    <row r="234" spans="1:16" ht="12.75">
      <c r="A234" t="s">
        <v>48</v>
      </c>
      <c s="34" t="s">
        <v>259</v>
      </c>
      <c s="34" t="s">
        <v>2637</v>
      </c>
      <c s="35" t="s">
        <v>5</v>
      </c>
      <c s="6" t="s">
        <v>2638</v>
      </c>
      <c s="36" t="s">
        <v>52</v>
      </c>
      <c s="37">
        <v>2</v>
      </c>
      <c s="36">
        <v>0</v>
      </c>
      <c s="36">
        <f>ROUND(G234*H234,6)</f>
      </c>
      <c r="L234" s="38">
        <v>0</v>
      </c>
      <c s="32">
        <f>ROUND(ROUND(L234,2)*ROUND(G234,3),2)</f>
      </c>
      <c s="36" t="s">
        <v>53</v>
      </c>
      <c>
        <f>(M234*21)/100</f>
      </c>
      <c t="s">
        <v>26</v>
      </c>
    </row>
    <row r="235" spans="1:5" ht="12.75">
      <c r="A235" s="35" t="s">
        <v>54</v>
      </c>
      <c r="E235" s="39" t="s">
        <v>5</v>
      </c>
    </row>
    <row r="236" spans="1:5" ht="12.75">
      <c r="A236" s="35" t="s">
        <v>55</v>
      </c>
      <c r="E236" s="40" t="s">
        <v>5</v>
      </c>
    </row>
    <row r="237" spans="1:5" ht="114.75">
      <c r="A237" t="s">
        <v>57</v>
      </c>
      <c r="E237" s="39" t="s">
        <v>2636</v>
      </c>
    </row>
    <row r="238" spans="1:16" ht="12.75">
      <c r="A238" t="s">
        <v>48</v>
      </c>
      <c s="34" t="s">
        <v>263</v>
      </c>
      <c s="34" t="s">
        <v>2639</v>
      </c>
      <c s="35" t="s">
        <v>5</v>
      </c>
      <c s="6" t="s">
        <v>2640</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5</v>
      </c>
    </row>
    <row r="241" spans="1:5" ht="114.75">
      <c r="A241" t="s">
        <v>57</v>
      </c>
      <c r="E241" s="39" t="s">
        <v>2636</v>
      </c>
    </row>
    <row r="242" spans="1:16" ht="12.75">
      <c r="A242" t="s">
        <v>48</v>
      </c>
      <c s="34" t="s">
        <v>267</v>
      </c>
      <c s="34" t="s">
        <v>2641</v>
      </c>
      <c s="35" t="s">
        <v>5</v>
      </c>
      <c s="6" t="s">
        <v>2642</v>
      </c>
      <c s="36" t="s">
        <v>52</v>
      </c>
      <c s="37">
        <v>3</v>
      </c>
      <c s="36">
        <v>0</v>
      </c>
      <c s="36">
        <f>ROUND(G242*H242,6)</f>
      </c>
      <c r="L242" s="38">
        <v>0</v>
      </c>
      <c s="32">
        <f>ROUND(ROUND(L242,2)*ROUND(G242,3),2)</f>
      </c>
      <c s="36" t="s">
        <v>53</v>
      </c>
      <c>
        <f>(M242*21)/100</f>
      </c>
      <c t="s">
        <v>26</v>
      </c>
    </row>
    <row r="243" spans="1:5" ht="12.75">
      <c r="A243" s="35" t="s">
        <v>54</v>
      </c>
      <c r="E243" s="39" t="s">
        <v>5</v>
      </c>
    </row>
    <row r="244" spans="1:5" ht="12.75">
      <c r="A244" s="35" t="s">
        <v>55</v>
      </c>
      <c r="E244" s="40" t="s">
        <v>5</v>
      </c>
    </row>
    <row r="245" spans="1:5" ht="114.75">
      <c r="A245" t="s">
        <v>57</v>
      </c>
      <c r="E245" s="39" t="s">
        <v>2636</v>
      </c>
    </row>
    <row r="246" spans="1:16" ht="12.75">
      <c r="A246" t="s">
        <v>48</v>
      </c>
      <c s="34" t="s">
        <v>271</v>
      </c>
      <c s="34" t="s">
        <v>2643</v>
      </c>
      <c s="35" t="s">
        <v>5</v>
      </c>
      <c s="6" t="s">
        <v>2644</v>
      </c>
      <c s="36" t="s">
        <v>52</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5</v>
      </c>
    </row>
    <row r="249" spans="1:5" ht="114.75">
      <c r="A249" t="s">
        <v>57</v>
      </c>
      <c r="E249" s="39" t="s">
        <v>2636</v>
      </c>
    </row>
    <row r="250" spans="1:16" ht="12.75">
      <c r="A250" t="s">
        <v>48</v>
      </c>
      <c s="34" t="s">
        <v>275</v>
      </c>
      <c s="34" t="s">
        <v>2645</v>
      </c>
      <c s="35" t="s">
        <v>5</v>
      </c>
      <c s="6" t="s">
        <v>2646</v>
      </c>
      <c s="36" t="s">
        <v>52</v>
      </c>
      <c s="37">
        <v>21</v>
      </c>
      <c s="36">
        <v>0</v>
      </c>
      <c s="36">
        <f>ROUND(G250*H250,6)</f>
      </c>
      <c r="L250" s="38">
        <v>0</v>
      </c>
      <c s="32">
        <f>ROUND(ROUND(L250,2)*ROUND(G250,3),2)</f>
      </c>
      <c s="36" t="s">
        <v>53</v>
      </c>
      <c>
        <f>(M250*21)/100</f>
      </c>
      <c t="s">
        <v>26</v>
      </c>
    </row>
    <row r="251" spans="1:5" ht="12.75">
      <c r="A251" s="35" t="s">
        <v>54</v>
      </c>
      <c r="E251" s="39" t="s">
        <v>5</v>
      </c>
    </row>
    <row r="252" spans="1:5" ht="12.75">
      <c r="A252" s="35" t="s">
        <v>55</v>
      </c>
      <c r="E252" s="40" t="s">
        <v>5</v>
      </c>
    </row>
    <row r="253" spans="1:5" ht="114.75">
      <c r="A253" t="s">
        <v>57</v>
      </c>
      <c r="E253" s="39" t="s">
        <v>2636</v>
      </c>
    </row>
    <row r="254" spans="1:16" ht="12.75">
      <c r="A254" t="s">
        <v>48</v>
      </c>
      <c s="34" t="s">
        <v>278</v>
      </c>
      <c s="34" t="s">
        <v>2647</v>
      </c>
      <c s="35" t="s">
        <v>5</v>
      </c>
      <c s="6" t="s">
        <v>2648</v>
      </c>
      <c s="36" t="s">
        <v>52</v>
      </c>
      <c s="37">
        <v>6</v>
      </c>
      <c s="36">
        <v>0</v>
      </c>
      <c s="36">
        <f>ROUND(G254*H254,6)</f>
      </c>
      <c r="L254" s="38">
        <v>0</v>
      </c>
      <c s="32">
        <f>ROUND(ROUND(L254,2)*ROUND(G254,3),2)</f>
      </c>
      <c s="36" t="s">
        <v>53</v>
      </c>
      <c>
        <f>(M254*21)/100</f>
      </c>
      <c t="s">
        <v>26</v>
      </c>
    </row>
    <row r="255" spans="1:5" ht="12.75">
      <c r="A255" s="35" t="s">
        <v>54</v>
      </c>
      <c r="E255" s="39" t="s">
        <v>5</v>
      </c>
    </row>
    <row r="256" spans="1:5" ht="12.75">
      <c r="A256" s="35" t="s">
        <v>55</v>
      </c>
      <c r="E256" s="40" t="s">
        <v>5</v>
      </c>
    </row>
    <row r="257" spans="1:5" ht="114.75">
      <c r="A257" t="s">
        <v>57</v>
      </c>
      <c r="E257" s="39" t="s">
        <v>2636</v>
      </c>
    </row>
    <row r="258" spans="1:16" ht="12.75">
      <c r="A258" t="s">
        <v>48</v>
      </c>
      <c s="34" t="s">
        <v>281</v>
      </c>
      <c s="34" t="s">
        <v>2649</v>
      </c>
      <c s="35" t="s">
        <v>5</v>
      </c>
      <c s="6" t="s">
        <v>2650</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5</v>
      </c>
    </row>
    <row r="261" spans="1:5" ht="114.75">
      <c r="A261" t="s">
        <v>57</v>
      </c>
      <c r="E261" s="39" t="s">
        <v>2636</v>
      </c>
    </row>
    <row r="262" spans="1:16" ht="25.5">
      <c r="A262" t="s">
        <v>48</v>
      </c>
      <c s="34" t="s">
        <v>284</v>
      </c>
      <c s="34" t="s">
        <v>218</v>
      </c>
      <c s="35" t="s">
        <v>5</v>
      </c>
      <c s="6" t="s">
        <v>219</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5</v>
      </c>
    </row>
    <row r="265" spans="1:5" ht="114.75">
      <c r="A265" t="s">
        <v>57</v>
      </c>
      <c r="E265" s="39" t="s">
        <v>2651</v>
      </c>
    </row>
    <row r="266" spans="1:16" ht="38.25">
      <c r="A266" t="s">
        <v>48</v>
      </c>
      <c s="34" t="s">
        <v>287</v>
      </c>
      <c s="34" t="s">
        <v>222</v>
      </c>
      <c s="35" t="s">
        <v>5</v>
      </c>
      <c s="6" t="s">
        <v>223</v>
      </c>
      <c s="36" t="s">
        <v>52</v>
      </c>
      <c s="37">
        <v>8</v>
      </c>
      <c s="36">
        <v>0</v>
      </c>
      <c s="36">
        <f>ROUND(G266*H266,6)</f>
      </c>
      <c r="L266" s="38">
        <v>0</v>
      </c>
      <c s="32">
        <f>ROUND(ROUND(L266,2)*ROUND(G266,3),2)</f>
      </c>
      <c s="36" t="s">
        <v>53</v>
      </c>
      <c>
        <f>(M266*21)/100</f>
      </c>
      <c t="s">
        <v>26</v>
      </c>
    </row>
    <row r="267" spans="1:5" ht="12.75">
      <c r="A267" s="35" t="s">
        <v>54</v>
      </c>
      <c r="E267" s="39" t="s">
        <v>5</v>
      </c>
    </row>
    <row r="268" spans="1:5" ht="12.75">
      <c r="A268" s="35" t="s">
        <v>55</v>
      </c>
      <c r="E268" s="40" t="s">
        <v>5</v>
      </c>
    </row>
    <row r="269" spans="1:5" ht="114.75">
      <c r="A269" t="s">
        <v>57</v>
      </c>
      <c r="E269" s="39" t="s">
        <v>2651</v>
      </c>
    </row>
    <row r="270" spans="1:16" ht="25.5">
      <c r="A270" t="s">
        <v>48</v>
      </c>
      <c s="34" t="s">
        <v>291</v>
      </c>
      <c s="34" t="s">
        <v>225</v>
      </c>
      <c s="35" t="s">
        <v>5</v>
      </c>
      <c s="6" t="s">
        <v>226</v>
      </c>
      <c s="36" t="s">
        <v>52</v>
      </c>
      <c s="37">
        <v>1</v>
      </c>
      <c s="36">
        <v>0</v>
      </c>
      <c s="36">
        <f>ROUND(G270*H270,6)</f>
      </c>
      <c r="L270" s="38">
        <v>0</v>
      </c>
      <c s="32">
        <f>ROUND(ROUND(L270,2)*ROUND(G270,3),2)</f>
      </c>
      <c s="36" t="s">
        <v>53</v>
      </c>
      <c>
        <f>(M270*21)/100</f>
      </c>
      <c t="s">
        <v>26</v>
      </c>
    </row>
    <row r="271" spans="1:5" ht="12.75">
      <c r="A271" s="35" t="s">
        <v>54</v>
      </c>
      <c r="E271" s="39" t="s">
        <v>5</v>
      </c>
    </row>
    <row r="272" spans="1:5" ht="12.75">
      <c r="A272" s="35" t="s">
        <v>55</v>
      </c>
      <c r="E272" s="40" t="s">
        <v>5</v>
      </c>
    </row>
    <row r="273" spans="1:5" ht="89.25">
      <c r="A273" t="s">
        <v>57</v>
      </c>
      <c r="E273" s="39" t="s">
        <v>2652</v>
      </c>
    </row>
    <row r="274" spans="1:16" ht="12.75">
      <c r="A274" t="s">
        <v>48</v>
      </c>
      <c s="34" t="s">
        <v>294</v>
      </c>
      <c s="34" t="s">
        <v>2653</v>
      </c>
      <c s="35" t="s">
        <v>5</v>
      </c>
      <c s="6" t="s">
        <v>2654</v>
      </c>
      <c s="36" t="s">
        <v>52</v>
      </c>
      <c s="37">
        <v>1</v>
      </c>
      <c s="36">
        <v>0</v>
      </c>
      <c s="36">
        <f>ROUND(G274*H274,6)</f>
      </c>
      <c r="L274" s="38">
        <v>0</v>
      </c>
      <c s="32">
        <f>ROUND(ROUND(L274,2)*ROUND(G274,3),2)</f>
      </c>
      <c s="36" t="s">
        <v>53</v>
      </c>
      <c>
        <f>(M274*21)/100</f>
      </c>
      <c t="s">
        <v>26</v>
      </c>
    </row>
    <row r="275" spans="1:5" ht="12.75">
      <c r="A275" s="35" t="s">
        <v>54</v>
      </c>
      <c r="E275" s="39" t="s">
        <v>5</v>
      </c>
    </row>
    <row r="276" spans="1:5" ht="12.75">
      <c r="A276" s="35" t="s">
        <v>55</v>
      </c>
      <c r="E276" s="40" t="s">
        <v>5</v>
      </c>
    </row>
    <row r="277" spans="1:5" ht="76.5">
      <c r="A277" t="s">
        <v>57</v>
      </c>
      <c r="E277" s="39" t="s">
        <v>2655</v>
      </c>
    </row>
    <row r="278" spans="1:16" ht="12.75">
      <c r="A278" t="s">
        <v>48</v>
      </c>
      <c s="34" t="s">
        <v>298</v>
      </c>
      <c s="34" t="s">
        <v>247</v>
      </c>
      <c s="35" t="s">
        <v>5</v>
      </c>
      <c s="6" t="s">
        <v>248</v>
      </c>
      <c s="36" t="s">
        <v>249</v>
      </c>
      <c s="37">
        <v>80</v>
      </c>
      <c s="36">
        <v>0</v>
      </c>
      <c s="36">
        <f>ROUND(G278*H278,6)</f>
      </c>
      <c r="L278" s="38">
        <v>0</v>
      </c>
      <c s="32">
        <f>ROUND(ROUND(L278,2)*ROUND(G278,3),2)</f>
      </c>
      <c s="36" t="s">
        <v>53</v>
      </c>
      <c>
        <f>(M278*21)/100</f>
      </c>
      <c t="s">
        <v>26</v>
      </c>
    </row>
    <row r="279" spans="1:5" ht="12.75">
      <c r="A279" s="35" t="s">
        <v>54</v>
      </c>
      <c r="E279" s="39" t="s">
        <v>5</v>
      </c>
    </row>
    <row r="280" spans="1:5" ht="12.75">
      <c r="A280" s="35" t="s">
        <v>55</v>
      </c>
      <c r="E280" s="40" t="s">
        <v>5</v>
      </c>
    </row>
    <row r="281" spans="1:5" ht="89.25">
      <c r="A281" t="s">
        <v>57</v>
      </c>
      <c r="E281" s="39" t="s">
        <v>2656</v>
      </c>
    </row>
    <row r="282" spans="1:16" ht="12.75">
      <c r="A282" t="s">
        <v>48</v>
      </c>
      <c s="34" t="s">
        <v>523</v>
      </c>
      <c s="34" t="s">
        <v>256</v>
      </c>
      <c s="35" t="s">
        <v>5</v>
      </c>
      <c s="6" t="s">
        <v>257</v>
      </c>
      <c s="36" t="s">
        <v>249</v>
      </c>
      <c s="37">
        <v>24</v>
      </c>
      <c s="36">
        <v>0</v>
      </c>
      <c s="36">
        <f>ROUND(G282*H282,6)</f>
      </c>
      <c r="L282" s="38">
        <v>0</v>
      </c>
      <c s="32">
        <f>ROUND(ROUND(L282,2)*ROUND(G282,3),2)</f>
      </c>
      <c s="36" t="s">
        <v>53</v>
      </c>
      <c>
        <f>(M282*21)/100</f>
      </c>
      <c t="s">
        <v>26</v>
      </c>
    </row>
    <row r="283" spans="1:5" ht="12.75">
      <c r="A283" s="35" t="s">
        <v>54</v>
      </c>
      <c r="E283" s="39" t="s">
        <v>5</v>
      </c>
    </row>
    <row r="284" spans="1:5" ht="12.75">
      <c r="A284" s="35" t="s">
        <v>55</v>
      </c>
      <c r="E284" s="40" t="s">
        <v>5</v>
      </c>
    </row>
    <row r="285" spans="1:5" ht="89.25">
      <c r="A285" t="s">
        <v>57</v>
      </c>
      <c r="E285" s="39" t="s">
        <v>2657</v>
      </c>
    </row>
    <row r="286" spans="1:16" ht="12.75">
      <c r="A286" t="s">
        <v>48</v>
      </c>
      <c s="34" t="s">
        <v>527</v>
      </c>
      <c s="34" t="s">
        <v>260</v>
      </c>
      <c s="35" t="s">
        <v>5</v>
      </c>
      <c s="6" t="s">
        <v>261</v>
      </c>
      <c s="36" t="s">
        <v>249</v>
      </c>
      <c s="37">
        <v>8</v>
      </c>
      <c s="36">
        <v>0</v>
      </c>
      <c s="36">
        <f>ROUND(G286*H286,6)</f>
      </c>
      <c r="L286" s="38">
        <v>0</v>
      </c>
      <c s="32">
        <f>ROUND(ROUND(L286,2)*ROUND(G286,3),2)</f>
      </c>
      <c s="36" t="s">
        <v>53</v>
      </c>
      <c>
        <f>(M286*21)/100</f>
      </c>
      <c t="s">
        <v>26</v>
      </c>
    </row>
    <row r="287" spans="1:5" ht="12.75">
      <c r="A287" s="35" t="s">
        <v>54</v>
      </c>
      <c r="E287" s="39" t="s">
        <v>5</v>
      </c>
    </row>
    <row r="288" spans="1:5" ht="12.75">
      <c r="A288" s="35" t="s">
        <v>55</v>
      </c>
      <c r="E288" s="40" t="s">
        <v>5</v>
      </c>
    </row>
    <row r="289" spans="1:5" ht="89.25">
      <c r="A289" t="s">
        <v>57</v>
      </c>
      <c r="E289" s="39" t="s">
        <v>2658</v>
      </c>
    </row>
    <row r="290" spans="1:16" ht="12.75">
      <c r="A290" t="s">
        <v>48</v>
      </c>
      <c s="34" t="s">
        <v>353</v>
      </c>
      <c s="34" t="s">
        <v>264</v>
      </c>
      <c s="35" t="s">
        <v>5</v>
      </c>
      <c s="6" t="s">
        <v>265</v>
      </c>
      <c s="36" t="s">
        <v>249</v>
      </c>
      <c s="37">
        <v>40</v>
      </c>
      <c s="36">
        <v>0</v>
      </c>
      <c s="36">
        <f>ROUND(G290*H290,6)</f>
      </c>
      <c r="L290" s="38">
        <v>0</v>
      </c>
      <c s="32">
        <f>ROUND(ROUND(L290,2)*ROUND(G290,3),2)</f>
      </c>
      <c s="36" t="s">
        <v>53</v>
      </c>
      <c>
        <f>(M290*21)/100</f>
      </c>
      <c t="s">
        <v>26</v>
      </c>
    </row>
    <row r="291" spans="1:5" ht="12.75">
      <c r="A291" s="35" t="s">
        <v>54</v>
      </c>
      <c r="E291" s="39" t="s">
        <v>5</v>
      </c>
    </row>
    <row r="292" spans="1:5" ht="12.75">
      <c r="A292" s="35" t="s">
        <v>55</v>
      </c>
      <c r="E292" s="40" t="s">
        <v>5</v>
      </c>
    </row>
    <row r="293" spans="1:5" ht="89.25">
      <c r="A293" t="s">
        <v>57</v>
      </c>
      <c r="E293" s="39" t="s">
        <v>2659</v>
      </c>
    </row>
    <row r="294" spans="1:16" ht="12.75">
      <c r="A294" t="s">
        <v>48</v>
      </c>
      <c s="34" t="s">
        <v>533</v>
      </c>
      <c s="34" t="s">
        <v>2660</v>
      </c>
      <c s="35" t="s">
        <v>5</v>
      </c>
      <c s="6" t="s">
        <v>2661</v>
      </c>
      <c s="36" t="s">
        <v>52</v>
      </c>
      <c s="37">
        <v>8</v>
      </c>
      <c s="36">
        <v>0</v>
      </c>
      <c s="36">
        <f>ROUND(G294*H294,6)</f>
      </c>
      <c r="L294" s="38">
        <v>0</v>
      </c>
      <c s="32">
        <f>ROUND(ROUND(L294,2)*ROUND(G294,3),2)</f>
      </c>
      <c s="36" t="s">
        <v>53</v>
      </c>
      <c>
        <f>(M294*21)/100</f>
      </c>
      <c t="s">
        <v>26</v>
      </c>
    </row>
    <row r="295" spans="1:5" ht="12.75">
      <c r="A295" s="35" t="s">
        <v>54</v>
      </c>
      <c r="E295" s="39" t="s">
        <v>5</v>
      </c>
    </row>
    <row r="296" spans="1:5" ht="12.75">
      <c r="A296" s="35" t="s">
        <v>55</v>
      </c>
      <c r="E296" s="40" t="s">
        <v>5</v>
      </c>
    </row>
    <row r="297" spans="1:5" ht="76.5">
      <c r="A297" t="s">
        <v>57</v>
      </c>
      <c r="E297" s="39" t="s">
        <v>2662</v>
      </c>
    </row>
    <row r="298" spans="1:16" ht="12.75">
      <c r="A298" t="s">
        <v>48</v>
      </c>
      <c s="34" t="s">
        <v>537</v>
      </c>
      <c s="34" t="s">
        <v>2663</v>
      </c>
      <c s="35" t="s">
        <v>5</v>
      </c>
      <c s="6" t="s">
        <v>2664</v>
      </c>
      <c s="36" t="s">
        <v>52</v>
      </c>
      <c s="37">
        <v>13</v>
      </c>
      <c s="36">
        <v>0</v>
      </c>
      <c s="36">
        <f>ROUND(G298*H298,6)</f>
      </c>
      <c r="L298" s="38">
        <v>0</v>
      </c>
      <c s="32">
        <f>ROUND(ROUND(L298,2)*ROUND(G298,3),2)</f>
      </c>
      <c s="36" t="s">
        <v>53</v>
      </c>
      <c>
        <f>(M298*21)/100</f>
      </c>
      <c t="s">
        <v>26</v>
      </c>
    </row>
    <row r="299" spans="1:5" ht="12.75">
      <c r="A299" s="35" t="s">
        <v>54</v>
      </c>
      <c r="E299" s="39" t="s">
        <v>5</v>
      </c>
    </row>
    <row r="300" spans="1:5" ht="12.75">
      <c r="A300" s="35" t="s">
        <v>55</v>
      </c>
      <c r="E300" s="40" t="s">
        <v>5</v>
      </c>
    </row>
    <row r="301" spans="1:5" ht="114.75">
      <c r="A301" t="s">
        <v>57</v>
      </c>
      <c r="E301" s="39" t="s">
        <v>2665</v>
      </c>
    </row>
    <row r="302" spans="1:16" ht="12.75">
      <c r="A302" t="s">
        <v>48</v>
      </c>
      <c s="34" t="s">
        <v>540</v>
      </c>
      <c s="34" t="s">
        <v>288</v>
      </c>
      <c s="35" t="s">
        <v>5</v>
      </c>
      <c s="6" t="s">
        <v>289</v>
      </c>
      <c s="36" t="s">
        <v>52</v>
      </c>
      <c s="37">
        <v>4</v>
      </c>
      <c s="36">
        <v>0</v>
      </c>
      <c s="36">
        <f>ROUND(G302*H302,6)</f>
      </c>
      <c r="L302" s="38">
        <v>0</v>
      </c>
      <c s="32">
        <f>ROUND(ROUND(L302,2)*ROUND(G302,3),2)</f>
      </c>
      <c s="36" t="s">
        <v>53</v>
      </c>
      <c>
        <f>(M302*21)/100</f>
      </c>
      <c t="s">
        <v>26</v>
      </c>
    </row>
    <row r="303" spans="1:5" ht="12.75">
      <c r="A303" s="35" t="s">
        <v>54</v>
      </c>
      <c r="E303" s="39" t="s">
        <v>5</v>
      </c>
    </row>
    <row r="304" spans="1:5" ht="12.75">
      <c r="A304" s="35" t="s">
        <v>55</v>
      </c>
      <c r="E304" s="40" t="s">
        <v>5</v>
      </c>
    </row>
    <row r="305" spans="1:5" ht="102">
      <c r="A305" t="s">
        <v>57</v>
      </c>
      <c r="E305" s="39" t="s">
        <v>2666</v>
      </c>
    </row>
    <row r="306" spans="1:16" ht="12.75">
      <c r="A306" t="s">
        <v>48</v>
      </c>
      <c s="34" t="s">
        <v>370</v>
      </c>
      <c s="34" t="s">
        <v>292</v>
      </c>
      <c s="35" t="s">
        <v>5</v>
      </c>
      <c s="6" t="s">
        <v>293</v>
      </c>
      <c s="36" t="s">
        <v>52</v>
      </c>
      <c s="37">
        <v>18</v>
      </c>
      <c s="36">
        <v>0</v>
      </c>
      <c s="36">
        <f>ROUND(G306*H306,6)</f>
      </c>
      <c r="L306" s="38">
        <v>0</v>
      </c>
      <c s="32">
        <f>ROUND(ROUND(L306,2)*ROUND(G306,3),2)</f>
      </c>
      <c s="36" t="s">
        <v>53</v>
      </c>
      <c>
        <f>(M306*21)/100</f>
      </c>
      <c t="s">
        <v>26</v>
      </c>
    </row>
    <row r="307" spans="1:5" ht="12.75">
      <c r="A307" s="35" t="s">
        <v>54</v>
      </c>
      <c r="E307" s="39" t="s">
        <v>5</v>
      </c>
    </row>
    <row r="308" spans="1:5" ht="12.75">
      <c r="A308" s="35" t="s">
        <v>55</v>
      </c>
      <c r="E308" s="40" t="s">
        <v>5</v>
      </c>
    </row>
    <row r="309" spans="1:5" ht="102">
      <c r="A309" t="s">
        <v>57</v>
      </c>
      <c r="E309" s="39" t="s">
        <v>2666</v>
      </c>
    </row>
    <row r="310" spans="1:16" ht="12.75">
      <c r="A310" t="s">
        <v>48</v>
      </c>
      <c s="34" t="s">
        <v>546</v>
      </c>
      <c s="34" t="s">
        <v>2667</v>
      </c>
      <c s="35" t="s">
        <v>5</v>
      </c>
      <c s="6" t="s">
        <v>2668</v>
      </c>
      <c s="36" t="s">
        <v>52</v>
      </c>
      <c s="37">
        <v>11</v>
      </c>
      <c s="36">
        <v>0</v>
      </c>
      <c s="36">
        <f>ROUND(G310*H310,6)</f>
      </c>
      <c r="L310" s="38">
        <v>0</v>
      </c>
      <c s="32">
        <f>ROUND(ROUND(L310,2)*ROUND(G310,3),2)</f>
      </c>
      <c s="36" t="s">
        <v>53</v>
      </c>
      <c>
        <f>(M310*21)/100</f>
      </c>
      <c t="s">
        <v>26</v>
      </c>
    </row>
    <row r="311" spans="1:5" ht="12.75">
      <c r="A311" s="35" t="s">
        <v>54</v>
      </c>
      <c r="E311" s="39" t="s">
        <v>5</v>
      </c>
    </row>
    <row r="312" spans="1:5" ht="12.75">
      <c r="A312" s="35" t="s">
        <v>55</v>
      </c>
      <c r="E312" s="40" t="s">
        <v>5</v>
      </c>
    </row>
    <row r="313" spans="1:5" ht="89.25">
      <c r="A313" t="s">
        <v>57</v>
      </c>
      <c r="E313" s="39" t="s">
        <v>2625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COUNTIFS(L8:L105,"=0",A8:A105,"P")+COUNTIFS(L8:L105,"",A8:A105,"P")+SUM(Q8:Q105)</f>
      </c>
    </row>
    <row r="8" spans="1:13" ht="12.75">
      <c r="A8" t="s">
        <v>43</v>
      </c>
      <c r="C8" s="28" t="s">
        <v>2671</v>
      </c>
      <c r="E8" s="30" t="s">
        <v>2670</v>
      </c>
      <c r="J8" s="29">
        <f>0+J9+J30+J35+J44</f>
      </c>
      <c s="29">
        <f>0+K9+K30+K35+K44</f>
      </c>
      <c s="29">
        <f>0+L9+L30+L35+L44</f>
      </c>
      <c s="29">
        <f>0+M9+M30+M35+M44</f>
      </c>
    </row>
    <row r="9" spans="1:13" ht="12.75">
      <c r="A9" t="s">
        <v>45</v>
      </c>
      <c r="C9" s="31" t="s">
        <v>49</v>
      </c>
      <c r="E9" s="33" t="s">
        <v>1216</v>
      </c>
      <c r="J9" s="32">
        <f>0</f>
      </c>
      <c s="32">
        <f>0</f>
      </c>
      <c s="32">
        <f>0+L10+L14+L18+L22+L26</f>
      </c>
      <c s="32">
        <f>0+M10+M14+M18+M22+M26</f>
      </c>
    </row>
    <row r="10" spans="1:16" ht="12.75">
      <c r="A10" t="s">
        <v>48</v>
      </c>
      <c s="34" t="s">
        <v>49</v>
      </c>
      <c s="34" t="s">
        <v>970</v>
      </c>
      <c s="35" t="s">
        <v>5</v>
      </c>
      <c s="6" t="s">
        <v>971</v>
      </c>
      <c s="36" t="s">
        <v>65</v>
      </c>
      <c s="37">
        <v>3.072</v>
      </c>
      <c s="36">
        <v>0</v>
      </c>
      <c s="36">
        <f>ROUND(G10*H10,6)</f>
      </c>
      <c r="L10" s="38">
        <v>0</v>
      </c>
      <c s="32">
        <f>ROUND(ROUND(L10,2)*ROUND(G10,3),2)</f>
      </c>
      <c s="36" t="s">
        <v>53</v>
      </c>
      <c>
        <f>(M10*21)/100</f>
      </c>
      <c t="s">
        <v>26</v>
      </c>
    </row>
    <row r="11" spans="1:5" ht="12.75">
      <c r="A11" s="35" t="s">
        <v>54</v>
      </c>
      <c r="E11" s="39" t="s">
        <v>5</v>
      </c>
    </row>
    <row r="12" spans="1:5" ht="12.75">
      <c r="A12" s="35" t="s">
        <v>55</v>
      </c>
      <c r="E12" s="40" t="s">
        <v>2672</v>
      </c>
    </row>
    <row r="13" spans="1:5" ht="318.75">
      <c r="A13" t="s">
        <v>57</v>
      </c>
      <c r="E13" s="39" t="s">
        <v>1700</v>
      </c>
    </row>
    <row r="14" spans="1:16" ht="12.75">
      <c r="A14" t="s">
        <v>48</v>
      </c>
      <c s="34" t="s">
        <v>26</v>
      </c>
      <c s="34" t="s">
        <v>63</v>
      </c>
      <c s="35" t="s">
        <v>5</v>
      </c>
      <c s="6" t="s">
        <v>64</v>
      </c>
      <c s="36" t="s">
        <v>65</v>
      </c>
      <c s="37">
        <v>36.12</v>
      </c>
      <c s="36">
        <v>0</v>
      </c>
      <c s="36">
        <f>ROUND(G14*H14,6)</f>
      </c>
      <c r="L14" s="38">
        <v>0</v>
      </c>
      <c s="32">
        <f>ROUND(ROUND(L14,2)*ROUND(G14,3),2)</f>
      </c>
      <c s="36" t="s">
        <v>53</v>
      </c>
      <c>
        <f>(M14*21)/100</f>
      </c>
      <c t="s">
        <v>26</v>
      </c>
    </row>
    <row r="15" spans="1:5" ht="12.75">
      <c r="A15" s="35" t="s">
        <v>54</v>
      </c>
      <c r="E15" s="39" t="s">
        <v>5</v>
      </c>
    </row>
    <row r="16" spans="1:5" ht="12.75">
      <c r="A16" s="35" t="s">
        <v>55</v>
      </c>
      <c r="E16" s="40" t="s">
        <v>2673</v>
      </c>
    </row>
    <row r="17" spans="1:5" ht="318.75">
      <c r="A17" t="s">
        <v>57</v>
      </c>
      <c r="E17" s="39" t="s">
        <v>2588</v>
      </c>
    </row>
    <row r="18" spans="1:16" ht="12.75">
      <c r="A18" t="s">
        <v>48</v>
      </c>
      <c s="34" t="s">
        <v>25</v>
      </c>
      <c s="34" t="s">
        <v>68</v>
      </c>
      <c s="35" t="s">
        <v>5</v>
      </c>
      <c s="6" t="s">
        <v>69</v>
      </c>
      <c s="36" t="s">
        <v>65</v>
      </c>
      <c s="37">
        <v>36.12</v>
      </c>
      <c s="36">
        <v>0</v>
      </c>
      <c s="36">
        <f>ROUND(G18*H18,6)</f>
      </c>
      <c r="L18" s="38">
        <v>0</v>
      </c>
      <c s="32">
        <f>ROUND(ROUND(L18,2)*ROUND(G18,3),2)</f>
      </c>
      <c s="36" t="s">
        <v>53</v>
      </c>
      <c>
        <f>(M18*21)/100</f>
      </c>
      <c t="s">
        <v>26</v>
      </c>
    </row>
    <row r="19" spans="1:5" ht="12.75">
      <c r="A19" s="35" t="s">
        <v>54</v>
      </c>
      <c r="E19" s="39" t="s">
        <v>5</v>
      </c>
    </row>
    <row r="20" spans="1:5" ht="12.75">
      <c r="A20" s="35" t="s">
        <v>55</v>
      </c>
      <c r="E20" s="40" t="s">
        <v>2673</v>
      </c>
    </row>
    <row r="21" spans="1:5" ht="229.5">
      <c r="A21" t="s">
        <v>57</v>
      </c>
      <c r="E21" s="39" t="s">
        <v>1223</v>
      </c>
    </row>
    <row r="22" spans="1:16" ht="12.75">
      <c r="A22" t="s">
        <v>48</v>
      </c>
      <c s="34" t="s">
        <v>67</v>
      </c>
      <c s="34" t="s">
        <v>346</v>
      </c>
      <c s="35" t="s">
        <v>5</v>
      </c>
      <c s="6" t="s">
        <v>347</v>
      </c>
      <c s="36" t="s">
        <v>61</v>
      </c>
      <c s="37">
        <v>129</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74</v>
      </c>
    </row>
    <row r="26" spans="1:16" ht="12.75">
      <c r="A26" t="s">
        <v>48</v>
      </c>
      <c s="34" t="s">
        <v>71</v>
      </c>
      <c s="34" t="s">
        <v>76</v>
      </c>
      <c s="35" t="s">
        <v>5</v>
      </c>
      <c s="6" t="s">
        <v>77</v>
      </c>
      <c s="36" t="s">
        <v>61</v>
      </c>
      <c s="37">
        <v>258</v>
      </c>
      <c s="36">
        <v>0</v>
      </c>
      <c s="36">
        <f>ROUND(G26*H26,6)</f>
      </c>
      <c r="L26" s="38">
        <v>0</v>
      </c>
      <c s="32">
        <f>ROUND(ROUND(L26,2)*ROUND(G26,3),2)</f>
      </c>
      <c s="36" t="s">
        <v>53</v>
      </c>
      <c>
        <f>(M26*21)/100</f>
      </c>
      <c t="s">
        <v>26</v>
      </c>
    </row>
    <row r="27" spans="1:5" ht="12.75">
      <c r="A27" s="35" t="s">
        <v>54</v>
      </c>
      <c r="E27" s="39" t="s">
        <v>5</v>
      </c>
    </row>
    <row r="28" spans="1:5" ht="12.75">
      <c r="A28" s="35" t="s">
        <v>55</v>
      </c>
      <c r="E28" s="40" t="s">
        <v>2674</v>
      </c>
    </row>
    <row r="29" spans="1:5" ht="25.5">
      <c r="A29" t="s">
        <v>57</v>
      </c>
      <c r="E29" s="39" t="s">
        <v>78</v>
      </c>
    </row>
    <row r="30" spans="1:13" ht="12.75">
      <c r="A30" t="s">
        <v>45</v>
      </c>
      <c r="C30" s="31" t="s">
        <v>26</v>
      </c>
      <c r="E30" s="33" t="s">
        <v>2589</v>
      </c>
      <c r="J30" s="32">
        <f>0</f>
      </c>
      <c s="32">
        <f>0</f>
      </c>
      <c s="32">
        <f>0+L31</f>
      </c>
      <c s="32">
        <f>0+M31</f>
      </c>
    </row>
    <row r="31" spans="1:16" ht="12.75">
      <c r="A31" t="s">
        <v>48</v>
      </c>
      <c s="34" t="s">
        <v>75</v>
      </c>
      <c s="34" t="s">
        <v>1884</v>
      </c>
      <c s="35" t="s">
        <v>5</v>
      </c>
      <c s="6" t="s">
        <v>1885</v>
      </c>
      <c s="36" t="s">
        <v>65</v>
      </c>
      <c s="37">
        <v>3.072</v>
      </c>
      <c s="36">
        <v>0</v>
      </c>
      <c s="36">
        <f>ROUND(G31*H31,6)</f>
      </c>
      <c r="L31" s="38">
        <v>0</v>
      </c>
      <c s="32">
        <f>ROUND(ROUND(L31,2)*ROUND(G31,3),2)</f>
      </c>
      <c s="36" t="s">
        <v>53</v>
      </c>
      <c>
        <f>(M31*21)/100</f>
      </c>
      <c t="s">
        <v>26</v>
      </c>
    </row>
    <row r="32" spans="1:5" ht="12.75">
      <c r="A32" s="35" t="s">
        <v>54</v>
      </c>
      <c r="E32" s="39" t="s">
        <v>5</v>
      </c>
    </row>
    <row r="33" spans="1:5" ht="12.75">
      <c r="A33" s="35" t="s">
        <v>55</v>
      </c>
      <c r="E33" s="40" t="s">
        <v>2675</v>
      </c>
    </row>
    <row r="34" spans="1:5" ht="369.75">
      <c r="A34" t="s">
        <v>57</v>
      </c>
      <c r="E34" s="39" t="s">
        <v>1699</v>
      </c>
    </row>
    <row r="35" spans="1:13" ht="12.75">
      <c r="A35" t="s">
        <v>45</v>
      </c>
      <c r="C35" s="31" t="s">
        <v>353</v>
      </c>
      <c r="E35" s="33" t="s">
        <v>354</v>
      </c>
      <c r="J35" s="32">
        <f>0</f>
      </c>
      <c s="32">
        <f>0</f>
      </c>
      <c s="32">
        <f>0+L36+L40</f>
      </c>
      <c s="32">
        <f>0+M36+M40</f>
      </c>
    </row>
    <row r="36" spans="1:16" ht="12.75">
      <c r="A36" t="s">
        <v>48</v>
      </c>
      <c s="34" t="s">
        <v>46</v>
      </c>
      <c s="34" t="s">
        <v>1715</v>
      </c>
      <c s="35" t="s">
        <v>5</v>
      </c>
      <c s="6" t="s">
        <v>1716</v>
      </c>
      <c s="36" t="s">
        <v>101</v>
      </c>
      <c s="37">
        <v>132</v>
      </c>
      <c s="36">
        <v>0</v>
      </c>
      <c s="36">
        <f>ROUND(G36*H36,6)</f>
      </c>
      <c r="L36" s="38">
        <v>0</v>
      </c>
      <c s="32">
        <f>ROUND(ROUND(L36,2)*ROUND(G36,3),2)</f>
      </c>
      <c s="36" t="s">
        <v>53</v>
      </c>
      <c>
        <f>(M36*21)/100</f>
      </c>
      <c t="s">
        <v>26</v>
      </c>
    </row>
    <row r="37" spans="1:5" ht="12.75">
      <c r="A37" s="35" t="s">
        <v>54</v>
      </c>
      <c r="E37" s="39" t="s">
        <v>5</v>
      </c>
    </row>
    <row r="38" spans="1:5" ht="12.75">
      <c r="A38" s="35" t="s">
        <v>55</v>
      </c>
      <c r="E38" s="40" t="s">
        <v>5</v>
      </c>
    </row>
    <row r="39" spans="1:5" ht="76.5">
      <c r="A39" t="s">
        <v>57</v>
      </c>
      <c r="E39" s="39" t="s">
        <v>1718</v>
      </c>
    </row>
    <row r="40" spans="1:16" ht="12.75">
      <c r="A40" t="s">
        <v>48</v>
      </c>
      <c s="34" t="s">
        <v>82</v>
      </c>
      <c s="34" t="s">
        <v>361</v>
      </c>
      <c s="35" t="s">
        <v>5</v>
      </c>
      <c s="6" t="s">
        <v>362</v>
      </c>
      <c s="36" t="s">
        <v>101</v>
      </c>
      <c s="37">
        <v>142</v>
      </c>
      <c s="36">
        <v>0</v>
      </c>
      <c s="36">
        <f>ROUND(G40*H40,6)</f>
      </c>
      <c r="L40" s="38">
        <v>0</v>
      </c>
      <c s="32">
        <f>ROUND(ROUND(L40,2)*ROUND(G40,3),2)</f>
      </c>
      <c s="36" t="s">
        <v>53</v>
      </c>
      <c>
        <f>(M40*21)/100</f>
      </c>
      <c t="s">
        <v>26</v>
      </c>
    </row>
    <row r="41" spans="1:5" ht="12.75">
      <c r="A41" s="35" t="s">
        <v>54</v>
      </c>
      <c r="E41" s="39" t="s">
        <v>5</v>
      </c>
    </row>
    <row r="42" spans="1:5" ht="12.75">
      <c r="A42" s="35" t="s">
        <v>55</v>
      </c>
      <c r="E42" s="40" t="s">
        <v>5</v>
      </c>
    </row>
    <row r="43" spans="1:5" ht="140.25">
      <c r="A43" t="s">
        <v>57</v>
      </c>
      <c r="E43" s="39" t="s">
        <v>1720</v>
      </c>
    </row>
    <row r="44" spans="1:13" ht="12.75">
      <c r="A44" t="s">
        <v>45</v>
      </c>
      <c r="C44" s="31" t="s">
        <v>370</v>
      </c>
      <c r="E44" s="33" t="s">
        <v>1730</v>
      </c>
      <c r="J44" s="32">
        <f>0</f>
      </c>
      <c s="32">
        <f>0</f>
      </c>
      <c s="32">
        <f>0+L45+L49+L53+L57+L61+L65+L69+L73+L77+L81+L85+L89+L93+L97+L101+L105</f>
      </c>
      <c s="32">
        <f>0+M45+M49+M53+M57+M61+M65+M69+M73+M77+M81+M85+M89+M93+M97+M101+M105</f>
      </c>
    </row>
    <row r="45" spans="1:16" ht="12.75">
      <c r="A45" t="s">
        <v>48</v>
      </c>
      <c s="34" t="s">
        <v>86</v>
      </c>
      <c s="34" t="s">
        <v>371</v>
      </c>
      <c s="35" t="s">
        <v>5</v>
      </c>
      <c s="6" t="s">
        <v>372</v>
      </c>
      <c s="36" t="s">
        <v>101</v>
      </c>
      <c s="37">
        <v>80</v>
      </c>
      <c s="36">
        <v>0</v>
      </c>
      <c s="36">
        <f>ROUND(G45*H45,6)</f>
      </c>
      <c r="L45" s="38">
        <v>0</v>
      </c>
      <c s="32">
        <f>ROUND(ROUND(L45,2)*ROUND(G45,3),2)</f>
      </c>
      <c s="36" t="s">
        <v>53</v>
      </c>
      <c>
        <f>(M45*21)/100</f>
      </c>
      <c t="s">
        <v>26</v>
      </c>
    </row>
    <row r="46" spans="1:5" ht="12.75">
      <c r="A46" s="35" t="s">
        <v>54</v>
      </c>
      <c r="E46" s="39" t="s">
        <v>5</v>
      </c>
    </row>
    <row r="47" spans="1:5" ht="12.75">
      <c r="A47" s="35" t="s">
        <v>55</v>
      </c>
      <c r="E47" s="40" t="s">
        <v>2676</v>
      </c>
    </row>
    <row r="48" spans="1:5" ht="127.5">
      <c r="A48" t="s">
        <v>57</v>
      </c>
      <c r="E48" s="39" t="s">
        <v>1733</v>
      </c>
    </row>
    <row r="49" spans="1:16" ht="12.75">
      <c r="A49" t="s">
        <v>48</v>
      </c>
      <c s="34" t="s">
        <v>90</v>
      </c>
      <c s="34" t="s">
        <v>377</v>
      </c>
      <c s="35" t="s">
        <v>5</v>
      </c>
      <c s="6" t="s">
        <v>378</v>
      </c>
      <c s="36" t="s">
        <v>52</v>
      </c>
      <c s="37">
        <v>2</v>
      </c>
      <c s="36">
        <v>0</v>
      </c>
      <c s="36">
        <f>ROUND(G49*H49,6)</f>
      </c>
      <c r="L49" s="38">
        <v>0</v>
      </c>
      <c s="32">
        <f>ROUND(ROUND(L49,2)*ROUND(G49,3),2)</f>
      </c>
      <c s="36" t="s">
        <v>53</v>
      </c>
      <c>
        <f>(M49*21)/100</f>
      </c>
      <c t="s">
        <v>26</v>
      </c>
    </row>
    <row r="50" spans="1:5" ht="12.75">
      <c r="A50" s="35" t="s">
        <v>54</v>
      </c>
      <c r="E50" s="39" t="s">
        <v>5</v>
      </c>
    </row>
    <row r="51" spans="1:5" ht="12.75">
      <c r="A51" s="35" t="s">
        <v>55</v>
      </c>
      <c r="E51" s="40" t="s">
        <v>5</v>
      </c>
    </row>
    <row r="52" spans="1:5" ht="76.5">
      <c r="A52" t="s">
        <v>57</v>
      </c>
      <c r="E52" s="39" t="s">
        <v>2602</v>
      </c>
    </row>
    <row r="53" spans="1:16" ht="12.75">
      <c r="A53" t="s">
        <v>48</v>
      </c>
      <c s="34" t="s">
        <v>94</v>
      </c>
      <c s="34" t="s">
        <v>997</v>
      </c>
      <c s="35" t="s">
        <v>5</v>
      </c>
      <c s="6" t="s">
        <v>998</v>
      </c>
      <c s="36" t="s">
        <v>52</v>
      </c>
      <c s="37">
        <v>2</v>
      </c>
      <c s="36">
        <v>0</v>
      </c>
      <c s="36">
        <f>ROUND(G53*H53,6)</f>
      </c>
      <c r="L53" s="38">
        <v>0</v>
      </c>
      <c s="32">
        <f>ROUND(ROUND(L53,2)*ROUND(G53,3),2)</f>
      </c>
      <c s="36" t="s">
        <v>53</v>
      </c>
      <c>
        <f>(M53*21)/100</f>
      </c>
      <c t="s">
        <v>26</v>
      </c>
    </row>
    <row r="54" spans="1:5" ht="12.75">
      <c r="A54" s="35" t="s">
        <v>54</v>
      </c>
      <c r="E54" s="39" t="s">
        <v>5</v>
      </c>
    </row>
    <row r="55" spans="1:5" ht="12.75">
      <c r="A55" s="35" t="s">
        <v>55</v>
      </c>
      <c r="E55" s="40" t="s">
        <v>5</v>
      </c>
    </row>
    <row r="56" spans="1:5" ht="102">
      <c r="A56" t="s">
        <v>57</v>
      </c>
      <c r="E56" s="39" t="s">
        <v>2603</v>
      </c>
    </row>
    <row r="57" spans="1:16" ht="12.75">
      <c r="A57" t="s">
        <v>48</v>
      </c>
      <c s="34" t="s">
        <v>98</v>
      </c>
      <c s="34" t="s">
        <v>637</v>
      </c>
      <c s="35" t="s">
        <v>5</v>
      </c>
      <c s="6" t="s">
        <v>638</v>
      </c>
      <c s="36" t="s">
        <v>101</v>
      </c>
      <c s="37">
        <v>42</v>
      </c>
      <c s="36">
        <v>0</v>
      </c>
      <c s="36">
        <f>ROUND(G57*H57,6)</f>
      </c>
      <c r="L57" s="38">
        <v>0</v>
      </c>
      <c s="32">
        <f>ROUND(ROUND(L57,2)*ROUND(G57,3),2)</f>
      </c>
      <c s="36" t="s">
        <v>53</v>
      </c>
      <c>
        <f>(M57*21)/100</f>
      </c>
      <c t="s">
        <v>26</v>
      </c>
    </row>
    <row r="58" spans="1:5" ht="12.75">
      <c r="A58" s="35" t="s">
        <v>54</v>
      </c>
      <c r="E58" s="39" t="s">
        <v>5</v>
      </c>
    </row>
    <row r="59" spans="1:5" ht="12.75">
      <c r="A59" s="35" t="s">
        <v>55</v>
      </c>
      <c r="E59" s="40" t="s">
        <v>5</v>
      </c>
    </row>
    <row r="60" spans="1:5" ht="89.25">
      <c r="A60" t="s">
        <v>57</v>
      </c>
      <c r="E60" s="39" t="s">
        <v>1739</v>
      </c>
    </row>
    <row r="61" spans="1:16" ht="12.75">
      <c r="A61" t="s">
        <v>48</v>
      </c>
      <c s="34" t="s">
        <v>103</v>
      </c>
      <c s="34" t="s">
        <v>2213</v>
      </c>
      <c s="35" t="s">
        <v>5</v>
      </c>
      <c s="6" t="s">
        <v>2214</v>
      </c>
      <c s="36" t="s">
        <v>101</v>
      </c>
      <c s="37">
        <v>300</v>
      </c>
      <c s="36">
        <v>0</v>
      </c>
      <c s="36">
        <f>ROUND(G61*H61,6)</f>
      </c>
      <c r="L61" s="38">
        <v>0</v>
      </c>
      <c s="32">
        <f>ROUND(ROUND(L61,2)*ROUND(G61,3),2)</f>
      </c>
      <c s="36" t="s">
        <v>53</v>
      </c>
      <c>
        <f>(M61*21)/100</f>
      </c>
      <c t="s">
        <v>26</v>
      </c>
    </row>
    <row r="62" spans="1:5" ht="12.75">
      <c r="A62" s="35" t="s">
        <v>54</v>
      </c>
      <c r="E62" s="39" t="s">
        <v>5</v>
      </c>
    </row>
    <row r="63" spans="1:5" ht="12.75">
      <c r="A63" s="35" t="s">
        <v>55</v>
      </c>
      <c r="E63" s="40" t="s">
        <v>5</v>
      </c>
    </row>
    <row r="64" spans="1:5" ht="89.25">
      <c r="A64" t="s">
        <v>57</v>
      </c>
      <c r="E64" s="39" t="s">
        <v>1739</v>
      </c>
    </row>
    <row r="65" spans="1:16" ht="25.5">
      <c r="A65" t="s">
        <v>48</v>
      </c>
      <c s="34" t="s">
        <v>106</v>
      </c>
      <c s="34" t="s">
        <v>644</v>
      </c>
      <c s="35" t="s">
        <v>5</v>
      </c>
      <c s="6" t="s">
        <v>645</v>
      </c>
      <c s="36" t="s">
        <v>52</v>
      </c>
      <c s="37">
        <v>12</v>
      </c>
      <c s="36">
        <v>0</v>
      </c>
      <c s="36">
        <f>ROUND(G65*H65,6)</f>
      </c>
      <c r="L65" s="38">
        <v>0</v>
      </c>
      <c s="32">
        <f>ROUND(ROUND(L65,2)*ROUND(G65,3),2)</f>
      </c>
      <c s="36" t="s">
        <v>53</v>
      </c>
      <c>
        <f>(M65*21)/100</f>
      </c>
      <c t="s">
        <v>26</v>
      </c>
    </row>
    <row r="66" spans="1:5" ht="12.75">
      <c r="A66" s="35" t="s">
        <v>54</v>
      </c>
      <c r="E66" s="39" t="s">
        <v>5</v>
      </c>
    </row>
    <row r="67" spans="1:5" ht="12.75">
      <c r="A67" s="35" t="s">
        <v>55</v>
      </c>
      <c r="E67" s="40" t="s">
        <v>5</v>
      </c>
    </row>
    <row r="68" spans="1:5" ht="102">
      <c r="A68" t="s">
        <v>57</v>
      </c>
      <c r="E68" s="39" t="s">
        <v>1741</v>
      </c>
    </row>
    <row r="69" spans="1:16" ht="25.5">
      <c r="A69" t="s">
        <v>48</v>
      </c>
      <c s="34" t="s">
        <v>109</v>
      </c>
      <c s="34" t="s">
        <v>2216</v>
      </c>
      <c s="35" t="s">
        <v>5</v>
      </c>
      <c s="6" t="s">
        <v>1420</v>
      </c>
      <c s="36" t="s">
        <v>52</v>
      </c>
      <c s="37">
        <v>12</v>
      </c>
      <c s="36">
        <v>0</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02">
      <c r="A72" t="s">
        <v>57</v>
      </c>
      <c r="E72" s="39" t="s">
        <v>1741</v>
      </c>
    </row>
    <row r="73" spans="1:16" ht="25.5">
      <c r="A73" t="s">
        <v>48</v>
      </c>
      <c s="34" t="s">
        <v>112</v>
      </c>
      <c s="34" t="s">
        <v>2609</v>
      </c>
      <c s="35" t="s">
        <v>5</v>
      </c>
      <c s="6" t="s">
        <v>2610</v>
      </c>
      <c s="36" t="s">
        <v>52</v>
      </c>
      <c s="37">
        <v>6</v>
      </c>
      <c s="36">
        <v>0</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14.75">
      <c r="A76" t="s">
        <v>57</v>
      </c>
      <c r="E76" s="39" t="s">
        <v>2611</v>
      </c>
    </row>
    <row r="77" spans="1:16" ht="12.75">
      <c r="A77" t="s">
        <v>48</v>
      </c>
      <c s="34" t="s">
        <v>115</v>
      </c>
      <c s="34" t="s">
        <v>2612</v>
      </c>
      <c s="35" t="s">
        <v>5</v>
      </c>
      <c s="6" t="s">
        <v>2613</v>
      </c>
      <c s="36" t="s">
        <v>52</v>
      </c>
      <c s="37">
        <v>6</v>
      </c>
      <c s="36">
        <v>0</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89.25">
      <c r="A80" t="s">
        <v>57</v>
      </c>
      <c r="E80" s="39" t="s">
        <v>2614</v>
      </c>
    </row>
    <row r="81" spans="1:16" ht="25.5">
      <c r="A81" t="s">
        <v>48</v>
      </c>
      <c s="34" t="s">
        <v>119</v>
      </c>
      <c s="34" t="s">
        <v>2621</v>
      </c>
      <c s="35" t="s">
        <v>5</v>
      </c>
      <c s="6" t="s">
        <v>2622</v>
      </c>
      <c s="36" t="s">
        <v>52</v>
      </c>
      <c s="37">
        <v>6</v>
      </c>
      <c s="36">
        <v>0</v>
      </c>
      <c s="36">
        <f>ROUND(G81*H81,6)</f>
      </c>
      <c r="L81" s="38">
        <v>0</v>
      </c>
      <c s="32">
        <f>ROUND(ROUND(L81,2)*ROUND(G81,3),2)</f>
      </c>
      <c s="36" t="s">
        <v>53</v>
      </c>
      <c>
        <f>(M81*21)/100</f>
      </c>
      <c t="s">
        <v>26</v>
      </c>
    </row>
    <row r="82" spans="1:5" ht="12.75">
      <c r="A82" s="35" t="s">
        <v>54</v>
      </c>
      <c r="E82" s="39" t="s">
        <v>5</v>
      </c>
    </row>
    <row r="83" spans="1:5" ht="12.75">
      <c r="A83" s="35" t="s">
        <v>55</v>
      </c>
      <c r="E83" s="40" t="s">
        <v>5</v>
      </c>
    </row>
    <row r="84" spans="1:5" ht="102">
      <c r="A84" t="s">
        <v>57</v>
      </c>
      <c r="E84" s="39" t="s">
        <v>2617</v>
      </c>
    </row>
    <row r="85" spans="1:16" ht="25.5">
      <c r="A85" t="s">
        <v>48</v>
      </c>
      <c s="34" t="s">
        <v>123</v>
      </c>
      <c s="34" t="s">
        <v>2623</v>
      </c>
      <c s="35" t="s">
        <v>5</v>
      </c>
      <c s="6" t="s">
        <v>2624</v>
      </c>
      <c s="36" t="s">
        <v>52</v>
      </c>
      <c s="37">
        <v>6</v>
      </c>
      <c s="36">
        <v>0</v>
      </c>
      <c s="36">
        <f>ROUND(G85*H85,6)</f>
      </c>
      <c r="L85" s="38">
        <v>0</v>
      </c>
      <c s="32">
        <f>ROUND(ROUND(L85,2)*ROUND(G85,3),2)</f>
      </c>
      <c s="36" t="s">
        <v>53</v>
      </c>
      <c>
        <f>(M85*21)/100</f>
      </c>
      <c t="s">
        <v>26</v>
      </c>
    </row>
    <row r="86" spans="1:5" ht="12.75">
      <c r="A86" s="35" t="s">
        <v>54</v>
      </c>
      <c r="E86" s="39" t="s">
        <v>5</v>
      </c>
    </row>
    <row r="87" spans="1:5" ht="12.75">
      <c r="A87" s="35" t="s">
        <v>55</v>
      </c>
      <c r="E87" s="40" t="s">
        <v>5</v>
      </c>
    </row>
    <row r="88" spans="1:5" ht="89.25">
      <c r="A88" t="s">
        <v>57</v>
      </c>
      <c r="E88" s="39" t="s">
        <v>2625</v>
      </c>
    </row>
    <row r="89" spans="1:16" ht="25.5">
      <c r="A89" t="s">
        <v>48</v>
      </c>
      <c s="34" t="s">
        <v>126</v>
      </c>
      <c s="34" t="s">
        <v>1105</v>
      </c>
      <c s="35" t="s">
        <v>5</v>
      </c>
      <c s="6" t="s">
        <v>1106</v>
      </c>
      <c s="36" t="s">
        <v>52</v>
      </c>
      <c s="37">
        <v>1</v>
      </c>
      <c s="36">
        <v>0</v>
      </c>
      <c s="36">
        <f>ROUND(G89*H89,6)</f>
      </c>
      <c r="L89" s="38">
        <v>0</v>
      </c>
      <c s="32">
        <f>ROUND(ROUND(L89,2)*ROUND(G89,3),2)</f>
      </c>
      <c s="36" t="s">
        <v>53</v>
      </c>
      <c>
        <f>(M89*21)/100</f>
      </c>
      <c t="s">
        <v>26</v>
      </c>
    </row>
    <row r="90" spans="1:5" ht="12.75">
      <c r="A90" s="35" t="s">
        <v>54</v>
      </c>
      <c r="E90" s="39" t="s">
        <v>5</v>
      </c>
    </row>
    <row r="91" spans="1:5" ht="12.75">
      <c r="A91" s="35" t="s">
        <v>55</v>
      </c>
      <c r="E91" s="40" t="s">
        <v>5</v>
      </c>
    </row>
    <row r="92" spans="1:5" ht="114.75">
      <c r="A92" t="s">
        <v>57</v>
      </c>
      <c r="E92" s="39" t="s">
        <v>2651</v>
      </c>
    </row>
    <row r="93" spans="1:16" ht="25.5">
      <c r="A93" t="s">
        <v>48</v>
      </c>
      <c s="34" t="s">
        <v>131</v>
      </c>
      <c s="34" t="s">
        <v>225</v>
      </c>
      <c s="35" t="s">
        <v>5</v>
      </c>
      <c s="6" t="s">
        <v>226</v>
      </c>
      <c s="36" t="s">
        <v>52</v>
      </c>
      <c s="37">
        <v>1</v>
      </c>
      <c s="36">
        <v>0</v>
      </c>
      <c s="36">
        <f>ROUND(G93*H93,6)</f>
      </c>
      <c r="L93" s="38">
        <v>0</v>
      </c>
      <c s="32">
        <f>ROUND(ROUND(L93,2)*ROUND(G93,3),2)</f>
      </c>
      <c s="36" t="s">
        <v>53</v>
      </c>
      <c>
        <f>(M93*21)/100</f>
      </c>
      <c t="s">
        <v>26</v>
      </c>
    </row>
    <row r="94" spans="1:5" ht="12.75">
      <c r="A94" s="35" t="s">
        <v>54</v>
      </c>
      <c r="E94" s="39" t="s">
        <v>5</v>
      </c>
    </row>
    <row r="95" spans="1:5" ht="12.75">
      <c r="A95" s="35" t="s">
        <v>55</v>
      </c>
      <c r="E95" s="40" t="s">
        <v>5</v>
      </c>
    </row>
    <row r="96" spans="1:5" ht="89.25">
      <c r="A96" t="s">
        <v>57</v>
      </c>
      <c r="E96" s="39" t="s">
        <v>2652</v>
      </c>
    </row>
    <row r="97" spans="1:16" ht="12.75">
      <c r="A97" t="s">
        <v>48</v>
      </c>
      <c s="34" t="s">
        <v>135</v>
      </c>
      <c s="34" t="s">
        <v>2653</v>
      </c>
      <c s="35" t="s">
        <v>5</v>
      </c>
      <c s="6" t="s">
        <v>2654</v>
      </c>
      <c s="36" t="s">
        <v>52</v>
      </c>
      <c s="37">
        <v>1</v>
      </c>
      <c s="36">
        <v>0</v>
      </c>
      <c s="36">
        <f>ROUND(G97*H97,6)</f>
      </c>
      <c r="L97" s="38">
        <v>0</v>
      </c>
      <c s="32">
        <f>ROUND(ROUND(L97,2)*ROUND(G97,3),2)</f>
      </c>
      <c s="36" t="s">
        <v>53</v>
      </c>
      <c>
        <f>(M97*21)/100</f>
      </c>
      <c t="s">
        <v>26</v>
      </c>
    </row>
    <row r="98" spans="1:5" ht="12.75">
      <c r="A98" s="35" t="s">
        <v>54</v>
      </c>
      <c r="E98" s="39" t="s">
        <v>5</v>
      </c>
    </row>
    <row r="99" spans="1:5" ht="12.75">
      <c r="A99" s="35" t="s">
        <v>55</v>
      </c>
      <c r="E99" s="40" t="s">
        <v>5</v>
      </c>
    </row>
    <row r="100" spans="1:5" ht="76.5">
      <c r="A100" t="s">
        <v>57</v>
      </c>
      <c r="E100" s="39" t="s">
        <v>2655</v>
      </c>
    </row>
    <row r="101" spans="1:16" ht="12.75">
      <c r="A101" t="s">
        <v>48</v>
      </c>
      <c s="34" t="s">
        <v>139</v>
      </c>
      <c s="34" t="s">
        <v>247</v>
      </c>
      <c s="35" t="s">
        <v>5</v>
      </c>
      <c s="6" t="s">
        <v>248</v>
      </c>
      <c s="36" t="s">
        <v>249</v>
      </c>
      <c s="37">
        <v>16</v>
      </c>
      <c s="36">
        <v>0</v>
      </c>
      <c s="36">
        <f>ROUND(G101*H101,6)</f>
      </c>
      <c r="L101" s="38">
        <v>0</v>
      </c>
      <c s="32">
        <f>ROUND(ROUND(L101,2)*ROUND(G101,3),2)</f>
      </c>
      <c s="36" t="s">
        <v>53</v>
      </c>
      <c>
        <f>(M101*21)/100</f>
      </c>
      <c t="s">
        <v>26</v>
      </c>
    </row>
    <row r="102" spans="1:5" ht="12.75">
      <c r="A102" s="35" t="s">
        <v>54</v>
      </c>
      <c r="E102" s="39" t="s">
        <v>5</v>
      </c>
    </row>
    <row r="103" spans="1:5" ht="12.75">
      <c r="A103" s="35" t="s">
        <v>55</v>
      </c>
      <c r="E103" s="40" t="s">
        <v>5</v>
      </c>
    </row>
    <row r="104" spans="1:5" ht="89.25">
      <c r="A104" t="s">
        <v>57</v>
      </c>
      <c r="E104" s="39" t="s">
        <v>2656</v>
      </c>
    </row>
    <row r="105" spans="1:16" ht="12.75">
      <c r="A105" t="s">
        <v>48</v>
      </c>
      <c s="34" t="s">
        <v>143</v>
      </c>
      <c s="34" t="s">
        <v>288</v>
      </c>
      <c s="35" t="s">
        <v>5</v>
      </c>
      <c s="6" t="s">
        <v>289</v>
      </c>
      <c s="36" t="s">
        <v>52</v>
      </c>
      <c s="37">
        <v>12</v>
      </c>
      <c s="36">
        <v>0</v>
      </c>
      <c s="36">
        <f>ROUND(G105*H105,6)</f>
      </c>
      <c r="L105" s="38">
        <v>0</v>
      </c>
      <c s="32">
        <f>ROUND(ROUND(L105,2)*ROUND(G105,3),2)</f>
      </c>
      <c s="36" t="s">
        <v>53</v>
      </c>
      <c>
        <f>(M105*21)/100</f>
      </c>
      <c t="s">
        <v>26</v>
      </c>
    </row>
    <row r="106" spans="1:5" ht="12.75">
      <c r="A106" s="35" t="s">
        <v>54</v>
      </c>
      <c r="E106" s="39" t="s">
        <v>5</v>
      </c>
    </row>
    <row r="107" spans="1:5" ht="12.75">
      <c r="A107" s="35" t="s">
        <v>55</v>
      </c>
      <c r="E107" s="40" t="s">
        <v>5</v>
      </c>
    </row>
    <row r="108" spans="1:5" ht="102">
      <c r="A108" t="s">
        <v>57</v>
      </c>
      <c r="E108" s="39" t="s">
        <v>2666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3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COUNTIFS(L8:L297,"=0",A8:A297,"P")+COUNTIFS(L8:L297,"",A8:A297,"P")+SUM(Q8:Q297)</f>
      </c>
    </row>
    <row r="8" spans="1:13" ht="12.75">
      <c r="A8" t="s">
        <v>43</v>
      </c>
      <c r="C8" s="28" t="s">
        <v>2679</v>
      </c>
      <c r="E8" s="30" t="s">
        <v>2678</v>
      </c>
      <c r="J8" s="29">
        <f>0+J9+J26+J47+J116</f>
      </c>
      <c s="29">
        <f>0+K9+K26+K47+K116</f>
      </c>
      <c s="29">
        <f>0+L9+L26+L47+L116</f>
      </c>
      <c s="29">
        <f>0+M9+M26+M47+M116</f>
      </c>
    </row>
    <row r="9" spans="1:13" ht="12.75">
      <c r="A9" t="s">
        <v>45</v>
      </c>
      <c r="C9" s="31" t="s">
        <v>1685</v>
      </c>
      <c r="E9" s="33" t="s">
        <v>1686</v>
      </c>
      <c r="J9" s="32">
        <f>0</f>
      </c>
      <c s="32">
        <f>0</f>
      </c>
      <c s="32">
        <f>0+L10+L14+L18+L22</f>
      </c>
      <c s="32">
        <f>0+M10+M14+M18+M22</f>
      </c>
    </row>
    <row r="10" spans="1:16" ht="12.75">
      <c r="A10" t="s">
        <v>48</v>
      </c>
      <c s="34" t="s">
        <v>49</v>
      </c>
      <c s="34" t="s">
        <v>1687</v>
      </c>
      <c s="35" t="s">
        <v>5</v>
      </c>
      <c s="6" t="s">
        <v>1688</v>
      </c>
      <c s="36" t="s">
        <v>1003</v>
      </c>
      <c s="37">
        <v>0.25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38.25">
      <c r="A13" t="s">
        <v>57</v>
      </c>
      <c r="E13" s="39" t="s">
        <v>2680</v>
      </c>
    </row>
    <row r="14" spans="1:16" ht="12.75">
      <c r="A14" t="s">
        <v>48</v>
      </c>
      <c s="34" t="s">
        <v>26</v>
      </c>
      <c s="34" t="s">
        <v>2581</v>
      </c>
      <c s="35" t="s">
        <v>5</v>
      </c>
      <c s="6" t="s">
        <v>2582</v>
      </c>
      <c s="36" t="s">
        <v>65</v>
      </c>
      <c s="37">
        <v>10.35</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14.75">
      <c r="A17" t="s">
        <v>57</v>
      </c>
      <c r="E17" s="39" t="s">
        <v>2583</v>
      </c>
    </row>
    <row r="18" spans="1:16" ht="12.75">
      <c r="A18" t="s">
        <v>48</v>
      </c>
      <c s="34" t="s">
        <v>25</v>
      </c>
      <c s="34" t="s">
        <v>2681</v>
      </c>
      <c s="35" t="s">
        <v>5</v>
      </c>
      <c s="6" t="s">
        <v>2682</v>
      </c>
      <c s="36" t="s">
        <v>65</v>
      </c>
      <c s="37">
        <v>1</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89.25">
      <c r="A21" t="s">
        <v>57</v>
      </c>
      <c r="E21" s="39" t="s">
        <v>2683</v>
      </c>
    </row>
    <row r="22" spans="1:16" ht="38.25">
      <c r="A22" t="s">
        <v>48</v>
      </c>
      <c s="34" t="s">
        <v>67</v>
      </c>
      <c s="34" t="s">
        <v>2584</v>
      </c>
      <c s="35" t="s">
        <v>5</v>
      </c>
      <c s="6" t="s">
        <v>2585</v>
      </c>
      <c s="36" t="s">
        <v>309</v>
      </c>
      <c s="37">
        <v>10.35</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1692</v>
      </c>
    </row>
    <row r="26" spans="1:13" ht="12.75">
      <c r="A26" t="s">
        <v>45</v>
      </c>
      <c r="C26" s="31" t="s">
        <v>49</v>
      </c>
      <c r="E26" s="33" t="s">
        <v>1216</v>
      </c>
      <c r="J26" s="32">
        <f>0</f>
      </c>
      <c s="32">
        <f>0</f>
      </c>
      <c s="32">
        <f>0+L27+L31+L35+L39+L43</f>
      </c>
      <c s="32">
        <f>0+M27+M31+M35+M39+M43</f>
      </c>
    </row>
    <row r="27" spans="1:16" ht="12.75">
      <c r="A27" t="s">
        <v>48</v>
      </c>
      <c s="34" t="s">
        <v>71</v>
      </c>
      <c s="34" t="s">
        <v>63</v>
      </c>
      <c s="35" t="s">
        <v>5</v>
      </c>
      <c s="6" t="s">
        <v>64</v>
      </c>
      <c s="36" t="s">
        <v>65</v>
      </c>
      <c s="37">
        <v>35.44</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318.75">
      <c r="A30" t="s">
        <v>57</v>
      </c>
      <c r="E30" s="39" t="s">
        <v>2588</v>
      </c>
    </row>
    <row r="31" spans="1:16" ht="12.75">
      <c r="A31" t="s">
        <v>48</v>
      </c>
      <c s="34" t="s">
        <v>75</v>
      </c>
      <c s="34" t="s">
        <v>335</v>
      </c>
      <c s="35" t="s">
        <v>5</v>
      </c>
      <c s="6" t="s">
        <v>336</v>
      </c>
      <c s="36" t="s">
        <v>101</v>
      </c>
      <c s="37">
        <v>14</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25.5">
      <c r="A34" t="s">
        <v>57</v>
      </c>
      <c r="E34" s="39" t="s">
        <v>338</v>
      </c>
    </row>
    <row r="35" spans="1:16" ht="12.75">
      <c r="A35" t="s">
        <v>48</v>
      </c>
      <c s="34" t="s">
        <v>46</v>
      </c>
      <c s="34" t="s">
        <v>68</v>
      </c>
      <c s="35" t="s">
        <v>5</v>
      </c>
      <c s="6" t="s">
        <v>69</v>
      </c>
      <c s="36" t="s">
        <v>65</v>
      </c>
      <c s="37">
        <v>35.44</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229.5">
      <c r="A38" t="s">
        <v>57</v>
      </c>
      <c r="E38" s="39" t="s">
        <v>1223</v>
      </c>
    </row>
    <row r="39" spans="1:16" ht="12.75">
      <c r="A39" t="s">
        <v>48</v>
      </c>
      <c s="34" t="s">
        <v>82</v>
      </c>
      <c s="34" t="s">
        <v>346</v>
      </c>
      <c s="35" t="s">
        <v>5</v>
      </c>
      <c s="6" t="s">
        <v>347</v>
      </c>
      <c s="36" t="s">
        <v>61</v>
      </c>
      <c s="37">
        <v>123</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74</v>
      </c>
    </row>
    <row r="43" spans="1:16" ht="12.75">
      <c r="A43" t="s">
        <v>48</v>
      </c>
      <c s="34" t="s">
        <v>86</v>
      </c>
      <c s="34" t="s">
        <v>76</v>
      </c>
      <c s="35" t="s">
        <v>5</v>
      </c>
      <c s="6" t="s">
        <v>77</v>
      </c>
      <c s="36" t="s">
        <v>61</v>
      </c>
      <c s="37">
        <v>220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25.5">
      <c r="A46" t="s">
        <v>57</v>
      </c>
      <c r="E46" s="39" t="s">
        <v>78</v>
      </c>
    </row>
    <row r="47" spans="1:13" ht="12.75">
      <c r="A47" t="s">
        <v>45</v>
      </c>
      <c r="C47" s="31" t="s">
        <v>353</v>
      </c>
      <c r="E47" s="33" t="s">
        <v>354</v>
      </c>
      <c r="J47" s="32">
        <f>0</f>
      </c>
      <c s="32">
        <f>0</f>
      </c>
      <c s="32">
        <f>0+L48+L52+L56+L60+L64+L68+L72+L76+L80+L84+L88+L92+L96+L100+L104+L108+L112</f>
      </c>
      <c s="32">
        <f>0+M48+M52+M56+M60+M64+M68+M72+M76+M80+M84+M88+M92+M96+M100+M104+M108+M112</f>
      </c>
    </row>
    <row r="48" spans="1:16" ht="25.5">
      <c r="A48" t="s">
        <v>48</v>
      </c>
      <c s="34" t="s">
        <v>90</v>
      </c>
      <c s="34" t="s">
        <v>2501</v>
      </c>
      <c s="35" t="s">
        <v>5</v>
      </c>
      <c s="6" t="s">
        <v>2502</v>
      </c>
      <c s="36" t="s">
        <v>52</v>
      </c>
      <c s="37">
        <v>40</v>
      </c>
      <c s="36">
        <v>0</v>
      </c>
      <c s="36">
        <f>ROUND(G48*H48,6)</f>
      </c>
      <c r="L48" s="38">
        <v>0</v>
      </c>
      <c s="32">
        <f>ROUND(ROUND(L48,2)*ROUND(G48,3),2)</f>
      </c>
      <c s="36" t="s">
        <v>53</v>
      </c>
      <c>
        <f>(M48*21)/100</f>
      </c>
      <c t="s">
        <v>26</v>
      </c>
    </row>
    <row r="49" spans="1:5" ht="12.75">
      <c r="A49" s="35" t="s">
        <v>54</v>
      </c>
      <c r="E49" s="39" t="s">
        <v>5</v>
      </c>
    </row>
    <row r="50" spans="1:5" ht="12.75">
      <c r="A50" s="35" t="s">
        <v>55</v>
      </c>
      <c r="E50" s="40" t="s">
        <v>5</v>
      </c>
    </row>
    <row r="51" spans="1:5" ht="76.5">
      <c r="A51" t="s">
        <v>57</v>
      </c>
      <c r="E51" s="39" t="s">
        <v>2598</v>
      </c>
    </row>
    <row r="52" spans="1:16" ht="12.75">
      <c r="A52" t="s">
        <v>48</v>
      </c>
      <c s="34" t="s">
        <v>94</v>
      </c>
      <c s="34" t="s">
        <v>1708</v>
      </c>
      <c s="35" t="s">
        <v>5</v>
      </c>
      <c s="6" t="s">
        <v>1709</v>
      </c>
      <c s="36" t="s">
        <v>52</v>
      </c>
      <c s="37">
        <v>22</v>
      </c>
      <c s="36">
        <v>0</v>
      </c>
      <c s="36">
        <f>ROUND(G52*H52,6)</f>
      </c>
      <c r="L52" s="38">
        <v>0</v>
      </c>
      <c s="32">
        <f>ROUND(ROUND(L52,2)*ROUND(G52,3),2)</f>
      </c>
      <c s="36" t="s">
        <v>53</v>
      </c>
      <c>
        <f>(M52*21)/100</f>
      </c>
      <c t="s">
        <v>26</v>
      </c>
    </row>
    <row r="53" spans="1:5" ht="12.75">
      <c r="A53" s="35" t="s">
        <v>54</v>
      </c>
      <c r="E53" s="39" t="s">
        <v>5</v>
      </c>
    </row>
    <row r="54" spans="1:5" ht="12.75">
      <c r="A54" s="35" t="s">
        <v>55</v>
      </c>
      <c r="E54" s="40" t="s">
        <v>5</v>
      </c>
    </row>
    <row r="55" spans="1:5" ht="114.75">
      <c r="A55" t="s">
        <v>57</v>
      </c>
      <c r="E55" s="39" t="s">
        <v>1710</v>
      </c>
    </row>
    <row r="56" spans="1:16" ht="12.75">
      <c r="A56" t="s">
        <v>48</v>
      </c>
      <c s="34" t="s">
        <v>98</v>
      </c>
      <c s="34" t="s">
        <v>355</v>
      </c>
      <c s="35" t="s">
        <v>5</v>
      </c>
      <c s="6" t="s">
        <v>356</v>
      </c>
      <c s="36" t="s">
        <v>101</v>
      </c>
      <c s="37">
        <v>1350</v>
      </c>
      <c s="36">
        <v>0</v>
      </c>
      <c s="36">
        <f>ROUND(G56*H56,6)</f>
      </c>
      <c r="L56" s="38">
        <v>0</v>
      </c>
      <c s="32">
        <f>ROUND(ROUND(L56,2)*ROUND(G56,3),2)</f>
      </c>
      <c s="36" t="s">
        <v>53</v>
      </c>
      <c>
        <f>(M56*21)/100</f>
      </c>
      <c t="s">
        <v>26</v>
      </c>
    </row>
    <row r="57" spans="1:5" ht="12.75">
      <c r="A57" s="35" t="s">
        <v>54</v>
      </c>
      <c r="E57" s="39" t="s">
        <v>5</v>
      </c>
    </row>
    <row r="58" spans="1:5" ht="12.75">
      <c r="A58" s="35" t="s">
        <v>55</v>
      </c>
      <c r="E58" s="40" t="s">
        <v>5</v>
      </c>
    </row>
    <row r="59" spans="1:5" ht="114.75">
      <c r="A59" t="s">
        <v>57</v>
      </c>
      <c r="E59" s="39" t="s">
        <v>1711</v>
      </c>
    </row>
    <row r="60" spans="1:16" ht="12.75">
      <c r="A60" t="s">
        <v>48</v>
      </c>
      <c s="34" t="s">
        <v>103</v>
      </c>
      <c s="34" t="s">
        <v>985</v>
      </c>
      <c s="35" t="s">
        <v>5</v>
      </c>
      <c s="6" t="s">
        <v>986</v>
      </c>
      <c s="36" t="s">
        <v>101</v>
      </c>
      <c s="37">
        <v>60</v>
      </c>
      <c s="36">
        <v>0</v>
      </c>
      <c s="36">
        <f>ROUND(G60*H60,6)</f>
      </c>
      <c r="L60" s="38">
        <v>0</v>
      </c>
      <c s="32">
        <f>ROUND(ROUND(L60,2)*ROUND(G60,3),2)</f>
      </c>
      <c s="36" t="s">
        <v>53</v>
      </c>
      <c>
        <f>(M60*21)/100</f>
      </c>
      <c t="s">
        <v>26</v>
      </c>
    </row>
    <row r="61" spans="1:5" ht="12.75">
      <c r="A61" s="35" t="s">
        <v>54</v>
      </c>
      <c r="E61" s="39" t="s">
        <v>5</v>
      </c>
    </row>
    <row r="62" spans="1:5" ht="12.75">
      <c r="A62" s="35" t="s">
        <v>55</v>
      </c>
      <c r="E62" s="40" t="s">
        <v>5</v>
      </c>
    </row>
    <row r="63" spans="1:5" ht="102">
      <c r="A63" t="s">
        <v>57</v>
      </c>
      <c r="E63" s="39" t="s">
        <v>2684</v>
      </c>
    </row>
    <row r="64" spans="1:16" ht="12.75">
      <c r="A64" t="s">
        <v>48</v>
      </c>
      <c s="34" t="s">
        <v>106</v>
      </c>
      <c s="34" t="s">
        <v>361</v>
      </c>
      <c s="35" t="s">
        <v>5</v>
      </c>
      <c s="6" t="s">
        <v>362</v>
      </c>
      <c s="36" t="s">
        <v>101</v>
      </c>
      <c s="37">
        <v>1410</v>
      </c>
      <c s="36">
        <v>0</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40.25">
      <c r="A67" t="s">
        <v>57</v>
      </c>
      <c r="E67" s="39" t="s">
        <v>1720</v>
      </c>
    </row>
    <row r="68" spans="1:16" ht="12.75">
      <c r="A68" t="s">
        <v>48</v>
      </c>
      <c s="34" t="s">
        <v>109</v>
      </c>
      <c s="34" t="s">
        <v>982</v>
      </c>
      <c s="35" t="s">
        <v>5</v>
      </c>
      <c s="6" t="s">
        <v>983</v>
      </c>
      <c s="36" t="s">
        <v>52</v>
      </c>
      <c s="37">
        <v>1</v>
      </c>
      <c s="36">
        <v>0</v>
      </c>
      <c s="36">
        <f>ROUND(G68*H68,6)</f>
      </c>
      <c r="L68" s="38">
        <v>0</v>
      </c>
      <c s="32">
        <f>ROUND(ROUND(L68,2)*ROUND(G68,3),2)</f>
      </c>
      <c s="36" t="s">
        <v>53</v>
      </c>
      <c>
        <f>(M68*21)/100</f>
      </c>
      <c t="s">
        <v>26</v>
      </c>
    </row>
    <row r="69" spans="1:5" ht="12.75">
      <c r="A69" s="35" t="s">
        <v>54</v>
      </c>
      <c r="E69" s="39" t="s">
        <v>5</v>
      </c>
    </row>
    <row r="70" spans="1:5" ht="12.75">
      <c r="A70" s="35" t="s">
        <v>55</v>
      </c>
      <c r="E70" s="40" t="s">
        <v>5</v>
      </c>
    </row>
    <row r="71" spans="1:5" ht="89.25">
      <c r="A71" t="s">
        <v>57</v>
      </c>
      <c r="E71" s="39" t="s">
        <v>2685</v>
      </c>
    </row>
    <row r="72" spans="1:16" ht="12.75">
      <c r="A72" t="s">
        <v>48</v>
      </c>
      <c s="34" t="s">
        <v>112</v>
      </c>
      <c s="34" t="s">
        <v>2686</v>
      </c>
      <c s="35" t="s">
        <v>5</v>
      </c>
      <c s="6" t="s">
        <v>2687</v>
      </c>
      <c s="36" t="s">
        <v>101</v>
      </c>
      <c s="37">
        <v>1115</v>
      </c>
      <c s="36">
        <v>0</v>
      </c>
      <c s="36">
        <f>ROUND(G72*H72,6)</f>
      </c>
      <c r="L72" s="38">
        <v>0</v>
      </c>
      <c s="32">
        <f>ROUND(ROUND(L72,2)*ROUND(G72,3),2)</f>
      </c>
      <c s="36" t="s">
        <v>53</v>
      </c>
      <c>
        <f>(M72*21)/100</f>
      </c>
      <c t="s">
        <v>26</v>
      </c>
    </row>
    <row r="73" spans="1:5" ht="12.75">
      <c r="A73" s="35" t="s">
        <v>54</v>
      </c>
      <c r="E73" s="39" t="s">
        <v>5</v>
      </c>
    </row>
    <row r="74" spans="1:5" ht="12.75">
      <c r="A74" s="35" t="s">
        <v>55</v>
      </c>
      <c r="E74" s="40" t="s">
        <v>5</v>
      </c>
    </row>
    <row r="75" spans="1:5" ht="114.75">
      <c r="A75" t="s">
        <v>57</v>
      </c>
      <c r="E75" s="39" t="s">
        <v>1711</v>
      </c>
    </row>
    <row r="76" spans="1:16" ht="25.5">
      <c r="A76" t="s">
        <v>48</v>
      </c>
      <c s="34" t="s">
        <v>115</v>
      </c>
      <c s="34" t="s">
        <v>1721</v>
      </c>
      <c s="35" t="s">
        <v>5</v>
      </c>
      <c s="6" t="s">
        <v>1722</v>
      </c>
      <c s="36" t="s">
        <v>101</v>
      </c>
      <c s="37">
        <v>1350</v>
      </c>
      <c s="36">
        <v>0</v>
      </c>
      <c s="36">
        <f>ROUND(G76*H76,6)</f>
      </c>
      <c r="L76" s="38">
        <v>0</v>
      </c>
      <c s="32">
        <f>ROUND(ROUND(L76,2)*ROUND(G76,3),2)</f>
      </c>
      <c s="36" t="s">
        <v>53</v>
      </c>
      <c>
        <f>(M76*21)/100</f>
      </c>
      <c t="s">
        <v>26</v>
      </c>
    </row>
    <row r="77" spans="1:5" ht="12.75">
      <c r="A77" s="35" t="s">
        <v>54</v>
      </c>
      <c r="E77" s="39" t="s">
        <v>5</v>
      </c>
    </row>
    <row r="78" spans="1:5" ht="12.75">
      <c r="A78" s="35" t="s">
        <v>55</v>
      </c>
      <c r="E78" s="40" t="s">
        <v>5</v>
      </c>
    </row>
    <row r="79" spans="1:5" ht="140.25">
      <c r="A79" t="s">
        <v>57</v>
      </c>
      <c r="E79" s="39" t="s">
        <v>1724</v>
      </c>
    </row>
    <row r="80" spans="1:16" ht="12.75">
      <c r="A80" t="s">
        <v>48</v>
      </c>
      <c s="34" t="s">
        <v>119</v>
      </c>
      <c s="34" t="s">
        <v>715</v>
      </c>
      <c s="35" t="s">
        <v>5</v>
      </c>
      <c s="6" t="s">
        <v>716</v>
      </c>
      <c s="36" t="s">
        <v>101</v>
      </c>
      <c s="37">
        <v>52</v>
      </c>
      <c s="36">
        <v>0</v>
      </c>
      <c s="36">
        <f>ROUND(G80*H80,6)</f>
      </c>
      <c r="L80" s="38">
        <v>0</v>
      </c>
      <c s="32">
        <f>ROUND(ROUND(L80,2)*ROUND(G80,3),2)</f>
      </c>
      <c s="36" t="s">
        <v>53</v>
      </c>
      <c>
        <f>(M80*21)/100</f>
      </c>
      <c t="s">
        <v>26</v>
      </c>
    </row>
    <row r="81" spans="1:5" ht="12.75">
      <c r="A81" s="35" t="s">
        <v>54</v>
      </c>
      <c r="E81" s="39" t="s">
        <v>5</v>
      </c>
    </row>
    <row r="82" spans="1:5" ht="12.75">
      <c r="A82" s="35" t="s">
        <v>55</v>
      </c>
      <c r="E82" s="40" t="s">
        <v>5</v>
      </c>
    </row>
    <row r="83" spans="1:5" ht="76.5">
      <c r="A83" t="s">
        <v>57</v>
      </c>
      <c r="E83" s="39" t="s">
        <v>1718</v>
      </c>
    </row>
    <row r="84" spans="1:16" ht="12.75">
      <c r="A84" t="s">
        <v>48</v>
      </c>
      <c s="34" t="s">
        <v>123</v>
      </c>
      <c s="34" t="s">
        <v>717</v>
      </c>
      <c s="35" t="s">
        <v>5</v>
      </c>
      <c s="6" t="s">
        <v>718</v>
      </c>
      <c s="36" t="s">
        <v>101</v>
      </c>
      <c s="37">
        <v>110</v>
      </c>
      <c s="36">
        <v>0</v>
      </c>
      <c s="36">
        <f>ROUND(G84*H84,6)</f>
      </c>
      <c r="L84" s="38">
        <v>0</v>
      </c>
      <c s="32">
        <f>ROUND(ROUND(L84,2)*ROUND(G84,3),2)</f>
      </c>
      <c s="36" t="s">
        <v>53</v>
      </c>
      <c>
        <f>(M84*21)/100</f>
      </c>
      <c t="s">
        <v>26</v>
      </c>
    </row>
    <row r="85" spans="1:5" ht="12.75">
      <c r="A85" s="35" t="s">
        <v>54</v>
      </c>
      <c r="E85" s="39" t="s">
        <v>5</v>
      </c>
    </row>
    <row r="86" spans="1:5" ht="12.75">
      <c r="A86" s="35" t="s">
        <v>55</v>
      </c>
      <c r="E86" s="40" t="s">
        <v>5</v>
      </c>
    </row>
    <row r="87" spans="1:5" ht="76.5">
      <c r="A87" t="s">
        <v>57</v>
      </c>
      <c r="E87" s="39" t="s">
        <v>1718</v>
      </c>
    </row>
    <row r="88" spans="1:16" ht="12.75">
      <c r="A88" t="s">
        <v>48</v>
      </c>
      <c s="34" t="s">
        <v>126</v>
      </c>
      <c s="34" t="s">
        <v>91</v>
      </c>
      <c s="35" t="s">
        <v>5</v>
      </c>
      <c s="6" t="s">
        <v>92</v>
      </c>
      <c s="36" t="s">
        <v>61</v>
      </c>
      <c s="37">
        <v>2.4</v>
      </c>
      <c s="36">
        <v>0</v>
      </c>
      <c s="36">
        <f>ROUND(G88*H88,6)</f>
      </c>
      <c r="L88" s="38">
        <v>0</v>
      </c>
      <c s="32">
        <f>ROUND(ROUND(L88,2)*ROUND(G88,3),2)</f>
      </c>
      <c s="36" t="s">
        <v>53</v>
      </c>
      <c>
        <f>(M88*21)/100</f>
      </c>
      <c t="s">
        <v>26</v>
      </c>
    </row>
    <row r="89" spans="1:5" ht="12.75">
      <c r="A89" s="35" t="s">
        <v>54</v>
      </c>
      <c r="E89" s="39" t="s">
        <v>5</v>
      </c>
    </row>
    <row r="90" spans="1:5" ht="12.75">
      <c r="A90" s="35" t="s">
        <v>55</v>
      </c>
      <c r="E90" s="40" t="s">
        <v>5</v>
      </c>
    </row>
    <row r="91" spans="1:5" ht="38.25">
      <c r="A91" t="s">
        <v>57</v>
      </c>
      <c r="E91" s="39" t="s">
        <v>93</v>
      </c>
    </row>
    <row r="92" spans="1:16" ht="25.5">
      <c r="A92" t="s">
        <v>48</v>
      </c>
      <c s="34" t="s">
        <v>131</v>
      </c>
      <c s="34" t="s">
        <v>723</v>
      </c>
      <c s="35" t="s">
        <v>5</v>
      </c>
      <c s="6" t="s">
        <v>724</v>
      </c>
      <c s="36" t="s">
        <v>52</v>
      </c>
      <c s="37">
        <v>4</v>
      </c>
      <c s="36">
        <v>0</v>
      </c>
      <c s="36">
        <f>ROUND(G92*H92,6)</f>
      </c>
      <c r="L92" s="38">
        <v>0</v>
      </c>
      <c s="32">
        <f>ROUND(ROUND(L92,2)*ROUND(G92,3),2)</f>
      </c>
      <c s="36" t="s">
        <v>53</v>
      </c>
      <c>
        <f>(M92*21)/100</f>
      </c>
      <c t="s">
        <v>26</v>
      </c>
    </row>
    <row r="93" spans="1:5" ht="12.75">
      <c r="A93" s="35" t="s">
        <v>54</v>
      </c>
      <c r="E93" s="39" t="s">
        <v>5</v>
      </c>
    </row>
    <row r="94" spans="1:5" ht="12.75">
      <c r="A94" s="35" t="s">
        <v>55</v>
      </c>
      <c r="E94" s="40" t="s">
        <v>5</v>
      </c>
    </row>
    <row r="95" spans="1:5" ht="38.25">
      <c r="A95" t="s">
        <v>57</v>
      </c>
      <c r="E95" s="39" t="s">
        <v>93</v>
      </c>
    </row>
    <row r="96" spans="1:16" ht="12.75">
      <c r="A96" t="s">
        <v>48</v>
      </c>
      <c s="34" t="s">
        <v>135</v>
      </c>
      <c s="34" t="s">
        <v>725</v>
      </c>
      <c s="35" t="s">
        <v>5</v>
      </c>
      <c s="6" t="s">
        <v>726</v>
      </c>
      <c s="36" t="s">
        <v>52</v>
      </c>
      <c s="37">
        <v>4</v>
      </c>
      <c s="36">
        <v>0</v>
      </c>
      <c s="36">
        <f>ROUND(G96*H96,6)</f>
      </c>
      <c r="L96" s="38">
        <v>0</v>
      </c>
      <c s="32">
        <f>ROUND(ROUND(L96,2)*ROUND(G96,3),2)</f>
      </c>
      <c s="36" t="s">
        <v>53</v>
      </c>
      <c>
        <f>(M96*21)/100</f>
      </c>
      <c t="s">
        <v>26</v>
      </c>
    </row>
    <row r="97" spans="1:5" ht="12.75">
      <c r="A97" s="35" t="s">
        <v>54</v>
      </c>
      <c r="E97" s="39" t="s">
        <v>5</v>
      </c>
    </row>
    <row r="98" spans="1:5" ht="12.75">
      <c r="A98" s="35" t="s">
        <v>55</v>
      </c>
      <c r="E98" s="40" t="s">
        <v>5</v>
      </c>
    </row>
    <row r="99" spans="1:5" ht="38.25">
      <c r="A99" t="s">
        <v>57</v>
      </c>
      <c r="E99" s="39" t="s">
        <v>93</v>
      </c>
    </row>
    <row r="100" spans="1:16" ht="12.75">
      <c r="A100" t="s">
        <v>48</v>
      </c>
      <c s="34" t="s">
        <v>139</v>
      </c>
      <c s="34" t="s">
        <v>365</v>
      </c>
      <c s="35" t="s">
        <v>5</v>
      </c>
      <c s="6" t="s">
        <v>366</v>
      </c>
      <c s="36" t="s">
        <v>52</v>
      </c>
      <c s="37">
        <v>42</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14.75">
      <c r="A103" t="s">
        <v>57</v>
      </c>
      <c r="E103" s="39" t="s">
        <v>2599</v>
      </c>
    </row>
    <row r="104" spans="1:16" ht="25.5">
      <c r="A104" t="s">
        <v>48</v>
      </c>
      <c s="34" t="s">
        <v>143</v>
      </c>
      <c s="34" t="s">
        <v>368</v>
      </c>
      <c s="35" t="s">
        <v>5</v>
      </c>
      <c s="6" t="s">
        <v>369</v>
      </c>
      <c s="36" t="s">
        <v>52</v>
      </c>
      <c s="37">
        <v>20</v>
      </c>
      <c s="36">
        <v>0</v>
      </c>
      <c s="36">
        <f>ROUND(G104*H104,6)</f>
      </c>
      <c r="L104" s="38">
        <v>0</v>
      </c>
      <c s="32">
        <f>ROUND(ROUND(L104,2)*ROUND(G104,3),2)</f>
      </c>
      <c s="36" t="s">
        <v>53</v>
      </c>
      <c>
        <f>(M104*21)/100</f>
      </c>
      <c t="s">
        <v>26</v>
      </c>
    </row>
    <row r="105" spans="1:5" ht="12.75">
      <c r="A105" s="35" t="s">
        <v>54</v>
      </c>
      <c r="E105" s="39" t="s">
        <v>5</v>
      </c>
    </row>
    <row r="106" spans="1:5" ht="12.75">
      <c r="A106" s="35" t="s">
        <v>55</v>
      </c>
      <c r="E106" s="40" t="s">
        <v>5</v>
      </c>
    </row>
    <row r="107" spans="1:5" ht="114.75">
      <c r="A107" t="s">
        <v>57</v>
      </c>
      <c r="E107" s="39" t="s">
        <v>1711</v>
      </c>
    </row>
    <row r="108" spans="1:16" ht="25.5">
      <c r="A108" t="s">
        <v>48</v>
      </c>
      <c s="34" t="s">
        <v>147</v>
      </c>
      <c s="34" t="s">
        <v>2507</v>
      </c>
      <c s="35" t="s">
        <v>5</v>
      </c>
      <c s="6" t="s">
        <v>2508</v>
      </c>
      <c s="36" t="s">
        <v>52</v>
      </c>
      <c s="37">
        <v>2</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02">
      <c r="A111" t="s">
        <v>57</v>
      </c>
      <c r="E111" s="39" t="s">
        <v>2600</v>
      </c>
    </row>
    <row r="112" spans="1:16" ht="25.5">
      <c r="A112" t="s">
        <v>48</v>
      </c>
      <c s="34" t="s">
        <v>151</v>
      </c>
      <c s="34" t="s">
        <v>1727</v>
      </c>
      <c s="35" t="s">
        <v>5</v>
      </c>
      <c s="6" t="s">
        <v>2688</v>
      </c>
      <c s="36" t="s">
        <v>101</v>
      </c>
      <c s="37">
        <v>1350</v>
      </c>
      <c s="36">
        <v>0</v>
      </c>
      <c s="36">
        <f>ROUND(G112*H112,6)</f>
      </c>
      <c r="L112" s="38">
        <v>0</v>
      </c>
      <c s="32">
        <f>ROUND(ROUND(L112,2)*ROUND(G112,3),2)</f>
      </c>
      <c s="36" t="s">
        <v>53</v>
      </c>
      <c>
        <f>(M112*21)/100</f>
      </c>
      <c t="s">
        <v>26</v>
      </c>
    </row>
    <row r="113" spans="1:5" ht="12.75">
      <c r="A113" s="35" t="s">
        <v>54</v>
      </c>
      <c r="E113" s="39" t="s">
        <v>5</v>
      </c>
    </row>
    <row r="114" spans="1:5" ht="12.75">
      <c r="A114" s="35" t="s">
        <v>55</v>
      </c>
      <c r="E114" s="40" t="s">
        <v>5</v>
      </c>
    </row>
    <row r="115" spans="1:5" ht="140.25">
      <c r="A115" t="s">
        <v>57</v>
      </c>
      <c r="E115" s="39" t="s">
        <v>1724</v>
      </c>
    </row>
    <row r="116" spans="1:13" ht="12.75">
      <c r="A116" t="s">
        <v>45</v>
      </c>
      <c r="C116" s="31" t="s">
        <v>370</v>
      </c>
      <c r="E116" s="33" t="s">
        <v>1730</v>
      </c>
      <c r="J116" s="32">
        <f>0</f>
      </c>
      <c s="32">
        <f>0</f>
      </c>
      <c s="32">
        <f>0+L117+L121+L125+L129+L133+L137+L141+L145+L149+L153+L157+L161+L165+L169+L173+L177+L181+L185+L189+L193+L197+L201+L205+L209+L213+L217+L221+L225+L229+L233+L237+L241+L245+L249+L253+L257+L261+L265+L269+L273+L277+L281+L285+L289+L293+L297</f>
      </c>
      <c s="32">
        <f>0+M117+M121+M125+M129+M133+M137+M141+M145+M149+M153+M157+M161+M165+M169+M173+M177+M181+M185+M189+M193+M197+M201+M205+M209+M213+M217+M221+M225+M229+M233+M237+M241+M245+M249+M253+M257+M261+M265+M269+M273+M277+M281+M285+M289+M293+M297</f>
      </c>
    </row>
    <row r="117" spans="1:16" ht="12.75">
      <c r="A117" t="s">
        <v>48</v>
      </c>
      <c s="34" t="s">
        <v>155</v>
      </c>
      <c s="34" t="s">
        <v>2689</v>
      </c>
      <c s="35" t="s">
        <v>5</v>
      </c>
      <c s="6" t="s">
        <v>2690</v>
      </c>
      <c s="36" t="s">
        <v>52</v>
      </c>
      <c s="37">
        <v>2</v>
      </c>
      <c s="36">
        <v>0</v>
      </c>
      <c s="36">
        <f>ROUND(G117*H117,6)</f>
      </c>
      <c r="L117" s="38">
        <v>0</v>
      </c>
      <c s="32">
        <f>ROUND(ROUND(L117,2)*ROUND(G117,3),2)</f>
      </c>
      <c s="36" t="s">
        <v>53</v>
      </c>
      <c>
        <f>(M117*21)/100</f>
      </c>
      <c t="s">
        <v>26</v>
      </c>
    </row>
    <row r="118" spans="1:5" ht="12.75">
      <c r="A118" s="35" t="s">
        <v>54</v>
      </c>
      <c r="E118" s="39" t="s">
        <v>5</v>
      </c>
    </row>
    <row r="119" spans="1:5" ht="12.75">
      <c r="A119" s="35" t="s">
        <v>55</v>
      </c>
      <c r="E119" s="40" t="s">
        <v>5</v>
      </c>
    </row>
    <row r="120" spans="1:5" ht="76.5">
      <c r="A120" t="s">
        <v>57</v>
      </c>
      <c r="E120" s="39" t="s">
        <v>2691</v>
      </c>
    </row>
    <row r="121" spans="1:16" ht="12.75">
      <c r="A121" t="s">
        <v>48</v>
      </c>
      <c s="34" t="s">
        <v>159</v>
      </c>
      <c s="34" t="s">
        <v>371</v>
      </c>
      <c s="35" t="s">
        <v>5</v>
      </c>
      <c s="6" t="s">
        <v>372</v>
      </c>
      <c s="36" t="s">
        <v>101</v>
      </c>
      <c s="37">
        <v>75</v>
      </c>
      <c s="36">
        <v>0</v>
      </c>
      <c s="36">
        <f>ROUND(G121*H121,6)</f>
      </c>
      <c r="L121" s="38">
        <v>0</v>
      </c>
      <c s="32">
        <f>ROUND(ROUND(L121,2)*ROUND(G121,3),2)</f>
      </c>
      <c s="36" t="s">
        <v>53</v>
      </c>
      <c>
        <f>(M121*21)/100</f>
      </c>
      <c t="s">
        <v>26</v>
      </c>
    </row>
    <row r="122" spans="1:5" ht="12.75">
      <c r="A122" s="35" t="s">
        <v>54</v>
      </c>
      <c r="E122" s="39" t="s">
        <v>5</v>
      </c>
    </row>
    <row r="123" spans="1:5" ht="12.75">
      <c r="A123" s="35" t="s">
        <v>55</v>
      </c>
      <c r="E123" s="40" t="s">
        <v>5</v>
      </c>
    </row>
    <row r="124" spans="1:5" ht="127.5">
      <c r="A124" t="s">
        <v>57</v>
      </c>
      <c r="E124" s="39" t="s">
        <v>1733</v>
      </c>
    </row>
    <row r="125" spans="1:16" ht="12.75">
      <c r="A125" t="s">
        <v>48</v>
      </c>
      <c s="34" t="s">
        <v>162</v>
      </c>
      <c s="34" t="s">
        <v>1734</v>
      </c>
      <c s="35" t="s">
        <v>5</v>
      </c>
      <c s="6" t="s">
        <v>1735</v>
      </c>
      <c s="36" t="s">
        <v>52</v>
      </c>
      <c s="37">
        <v>4</v>
      </c>
      <c s="36">
        <v>0</v>
      </c>
      <c s="36">
        <f>ROUND(G125*H125,6)</f>
      </c>
      <c r="L125" s="38">
        <v>0</v>
      </c>
      <c s="32">
        <f>ROUND(ROUND(L125,2)*ROUND(G125,3),2)</f>
      </c>
      <c s="36" t="s">
        <v>53</v>
      </c>
      <c>
        <f>(M125*21)/100</f>
      </c>
      <c t="s">
        <v>26</v>
      </c>
    </row>
    <row r="126" spans="1:5" ht="12.75">
      <c r="A126" s="35" t="s">
        <v>54</v>
      </c>
      <c r="E126" s="39" t="s">
        <v>5</v>
      </c>
    </row>
    <row r="127" spans="1:5" ht="12.75">
      <c r="A127" s="35" t="s">
        <v>55</v>
      </c>
      <c r="E127" s="40" t="s">
        <v>5</v>
      </c>
    </row>
    <row r="128" spans="1:5" ht="102">
      <c r="A128" t="s">
        <v>57</v>
      </c>
      <c r="E128" s="39" t="s">
        <v>1736</v>
      </c>
    </row>
    <row r="129" spans="1:16" ht="12.75">
      <c r="A129" t="s">
        <v>48</v>
      </c>
      <c s="34" t="s">
        <v>166</v>
      </c>
      <c s="34" t="s">
        <v>377</v>
      </c>
      <c s="35" t="s">
        <v>5</v>
      </c>
      <c s="6" t="s">
        <v>378</v>
      </c>
      <c s="36" t="s">
        <v>52</v>
      </c>
      <c s="37">
        <v>6</v>
      </c>
      <c s="36">
        <v>0</v>
      </c>
      <c s="36">
        <f>ROUND(G129*H129,6)</f>
      </c>
      <c r="L129" s="38">
        <v>0</v>
      </c>
      <c s="32">
        <f>ROUND(ROUND(L129,2)*ROUND(G129,3),2)</f>
      </c>
      <c s="36" t="s">
        <v>53</v>
      </c>
      <c>
        <f>(M129*21)/100</f>
      </c>
      <c t="s">
        <v>26</v>
      </c>
    </row>
    <row r="130" spans="1:5" ht="12.75">
      <c r="A130" s="35" t="s">
        <v>54</v>
      </c>
      <c r="E130" s="39" t="s">
        <v>5</v>
      </c>
    </row>
    <row r="131" spans="1:5" ht="12.75">
      <c r="A131" s="35" t="s">
        <v>55</v>
      </c>
      <c r="E131" s="40" t="s">
        <v>5</v>
      </c>
    </row>
    <row r="132" spans="1:5" ht="76.5">
      <c r="A132" t="s">
        <v>57</v>
      </c>
      <c r="E132" s="39" t="s">
        <v>2602</v>
      </c>
    </row>
    <row r="133" spans="1:16" ht="12.75">
      <c r="A133" t="s">
        <v>48</v>
      </c>
      <c s="34" t="s">
        <v>170</v>
      </c>
      <c s="34" t="s">
        <v>997</v>
      </c>
      <c s="35" t="s">
        <v>5</v>
      </c>
      <c s="6" t="s">
        <v>998</v>
      </c>
      <c s="36" t="s">
        <v>52</v>
      </c>
      <c s="37">
        <v>2</v>
      </c>
      <c s="36">
        <v>0</v>
      </c>
      <c s="36">
        <f>ROUND(G133*H133,6)</f>
      </c>
      <c r="L133" s="38">
        <v>0</v>
      </c>
      <c s="32">
        <f>ROUND(ROUND(L133,2)*ROUND(G133,3),2)</f>
      </c>
      <c s="36" t="s">
        <v>53</v>
      </c>
      <c>
        <f>(M133*21)/100</f>
      </c>
      <c t="s">
        <v>26</v>
      </c>
    </row>
    <row r="134" spans="1:5" ht="12.75">
      <c r="A134" s="35" t="s">
        <v>54</v>
      </c>
      <c r="E134" s="39" t="s">
        <v>5</v>
      </c>
    </row>
    <row r="135" spans="1:5" ht="12.75">
      <c r="A135" s="35" t="s">
        <v>55</v>
      </c>
      <c r="E135" s="40" t="s">
        <v>5</v>
      </c>
    </row>
    <row r="136" spans="1:5" ht="102">
      <c r="A136" t="s">
        <v>57</v>
      </c>
      <c r="E136" s="39" t="s">
        <v>2603</v>
      </c>
    </row>
    <row r="137" spans="1:16" ht="12.75">
      <c r="A137" t="s">
        <v>48</v>
      </c>
      <c s="34" t="s">
        <v>174</v>
      </c>
      <c s="34" t="s">
        <v>637</v>
      </c>
      <c s="35" t="s">
        <v>5</v>
      </c>
      <c s="6" t="s">
        <v>638</v>
      </c>
      <c s="36" t="s">
        <v>101</v>
      </c>
      <c s="37">
        <v>355</v>
      </c>
      <c s="36">
        <v>0</v>
      </c>
      <c s="36">
        <f>ROUND(G137*H137,6)</f>
      </c>
      <c r="L137" s="38">
        <v>0</v>
      </c>
      <c s="32">
        <f>ROUND(ROUND(L137,2)*ROUND(G137,3),2)</f>
      </c>
      <c s="36" t="s">
        <v>53</v>
      </c>
      <c>
        <f>(M137*21)/100</f>
      </c>
      <c t="s">
        <v>26</v>
      </c>
    </row>
    <row r="138" spans="1:5" ht="12.75">
      <c r="A138" s="35" t="s">
        <v>54</v>
      </c>
      <c r="E138" s="39" t="s">
        <v>5</v>
      </c>
    </row>
    <row r="139" spans="1:5" ht="12.75">
      <c r="A139" s="35" t="s">
        <v>55</v>
      </c>
      <c r="E139" s="40" t="s">
        <v>5</v>
      </c>
    </row>
    <row r="140" spans="1:5" ht="89.25">
      <c r="A140" t="s">
        <v>57</v>
      </c>
      <c r="E140" s="39" t="s">
        <v>1739</v>
      </c>
    </row>
    <row r="141" spans="1:16" ht="12.75">
      <c r="A141" t="s">
        <v>48</v>
      </c>
      <c s="34" t="s">
        <v>177</v>
      </c>
      <c s="34" t="s">
        <v>2213</v>
      </c>
      <c s="35" t="s">
        <v>5</v>
      </c>
      <c s="6" t="s">
        <v>2214</v>
      </c>
      <c s="36" t="s">
        <v>101</v>
      </c>
      <c s="37">
        <v>815</v>
      </c>
      <c s="36">
        <v>0</v>
      </c>
      <c s="36">
        <f>ROUND(G141*H141,6)</f>
      </c>
      <c r="L141" s="38">
        <v>0</v>
      </c>
      <c s="32">
        <f>ROUND(ROUND(L141,2)*ROUND(G141,3),2)</f>
      </c>
      <c s="36" t="s">
        <v>53</v>
      </c>
      <c>
        <f>(M141*21)/100</f>
      </c>
      <c t="s">
        <v>26</v>
      </c>
    </row>
    <row r="142" spans="1:5" ht="12.75">
      <c r="A142" s="35" t="s">
        <v>54</v>
      </c>
      <c r="E142" s="39" t="s">
        <v>5</v>
      </c>
    </row>
    <row r="143" spans="1:5" ht="12.75">
      <c r="A143" s="35" t="s">
        <v>55</v>
      </c>
      <c r="E143" s="40" t="s">
        <v>5</v>
      </c>
    </row>
    <row r="144" spans="1:5" ht="89.25">
      <c r="A144" t="s">
        <v>57</v>
      </c>
      <c r="E144" s="39" t="s">
        <v>1739</v>
      </c>
    </row>
    <row r="145" spans="1:16" ht="12.75">
      <c r="A145" t="s">
        <v>48</v>
      </c>
      <c s="34" t="s">
        <v>180</v>
      </c>
      <c s="34" t="s">
        <v>2604</v>
      </c>
      <c s="35" t="s">
        <v>5</v>
      </c>
      <c s="6" t="s">
        <v>2605</v>
      </c>
      <c s="36" t="s">
        <v>101</v>
      </c>
      <c s="37">
        <v>268</v>
      </c>
      <c s="36">
        <v>0</v>
      </c>
      <c s="36">
        <f>ROUND(G145*H145,6)</f>
      </c>
      <c r="L145" s="38">
        <v>0</v>
      </c>
      <c s="32">
        <f>ROUND(ROUND(L145,2)*ROUND(G145,3),2)</f>
      </c>
      <c s="36" t="s">
        <v>53</v>
      </c>
      <c>
        <f>(M145*21)/100</f>
      </c>
      <c t="s">
        <v>26</v>
      </c>
    </row>
    <row r="146" spans="1:5" ht="12.75">
      <c r="A146" s="35" t="s">
        <v>54</v>
      </c>
      <c r="E146" s="39" t="s">
        <v>5</v>
      </c>
    </row>
    <row r="147" spans="1:5" ht="12.75">
      <c r="A147" s="35" t="s">
        <v>55</v>
      </c>
      <c r="E147" s="40" t="s">
        <v>5</v>
      </c>
    </row>
    <row r="148" spans="1:5" ht="89.25">
      <c r="A148" t="s">
        <v>57</v>
      </c>
      <c r="E148" s="39" t="s">
        <v>1739</v>
      </c>
    </row>
    <row r="149" spans="1:16" ht="12.75">
      <c r="A149" t="s">
        <v>48</v>
      </c>
      <c s="34" t="s">
        <v>183</v>
      </c>
      <c s="34" t="s">
        <v>2518</v>
      </c>
      <c s="35" t="s">
        <v>5</v>
      </c>
      <c s="6" t="s">
        <v>2519</v>
      </c>
      <c s="36" t="s">
        <v>101</v>
      </c>
      <c s="37">
        <v>2307</v>
      </c>
      <c s="36">
        <v>0</v>
      </c>
      <c s="36">
        <f>ROUND(G149*H149,6)</f>
      </c>
      <c r="L149" s="38">
        <v>0</v>
      </c>
      <c s="32">
        <f>ROUND(ROUND(L149,2)*ROUND(G149,3),2)</f>
      </c>
      <c s="36" t="s">
        <v>53</v>
      </c>
      <c>
        <f>(M149*21)/100</f>
      </c>
      <c t="s">
        <v>26</v>
      </c>
    </row>
    <row r="150" spans="1:5" ht="12.75">
      <c r="A150" s="35" t="s">
        <v>54</v>
      </c>
      <c r="E150" s="39" t="s">
        <v>5</v>
      </c>
    </row>
    <row r="151" spans="1:5" ht="12.75">
      <c r="A151" s="35" t="s">
        <v>55</v>
      </c>
      <c r="E151" s="40" t="s">
        <v>5</v>
      </c>
    </row>
    <row r="152" spans="1:5" ht="89.25">
      <c r="A152" t="s">
        <v>57</v>
      </c>
      <c r="E152" s="39" t="s">
        <v>1739</v>
      </c>
    </row>
    <row r="153" spans="1:16" ht="12.75">
      <c r="A153" t="s">
        <v>48</v>
      </c>
      <c s="34" t="s">
        <v>187</v>
      </c>
      <c s="34" t="s">
        <v>2520</v>
      </c>
      <c s="35" t="s">
        <v>5</v>
      </c>
      <c s="6" t="s">
        <v>2521</v>
      </c>
      <c s="36" t="s">
        <v>101</v>
      </c>
      <c s="37">
        <v>50</v>
      </c>
      <c s="36">
        <v>0</v>
      </c>
      <c s="36">
        <f>ROUND(G153*H153,6)</f>
      </c>
      <c r="L153" s="38">
        <v>0</v>
      </c>
      <c s="32">
        <f>ROUND(ROUND(L153,2)*ROUND(G153,3),2)</f>
      </c>
      <c s="36" t="s">
        <v>53</v>
      </c>
      <c>
        <f>(M153*21)/100</f>
      </c>
      <c t="s">
        <v>26</v>
      </c>
    </row>
    <row r="154" spans="1:5" ht="12.75">
      <c r="A154" s="35" t="s">
        <v>54</v>
      </c>
      <c r="E154" s="39" t="s">
        <v>5</v>
      </c>
    </row>
    <row r="155" spans="1:5" ht="12.75">
      <c r="A155" s="35" t="s">
        <v>55</v>
      </c>
      <c r="E155" s="40" t="s">
        <v>5</v>
      </c>
    </row>
    <row r="156" spans="1:5" ht="89.25">
      <c r="A156" t="s">
        <v>57</v>
      </c>
      <c r="E156" s="39" t="s">
        <v>1739</v>
      </c>
    </row>
    <row r="157" spans="1:16" ht="25.5">
      <c r="A157" t="s">
        <v>48</v>
      </c>
      <c s="34" t="s">
        <v>190</v>
      </c>
      <c s="34" t="s">
        <v>644</v>
      </c>
      <c s="35" t="s">
        <v>5</v>
      </c>
      <c s="6" t="s">
        <v>645</v>
      </c>
      <c s="36" t="s">
        <v>52</v>
      </c>
      <c s="37">
        <v>8</v>
      </c>
      <c s="36">
        <v>0</v>
      </c>
      <c s="36">
        <f>ROUND(G157*H157,6)</f>
      </c>
      <c r="L157" s="38">
        <v>0</v>
      </c>
      <c s="32">
        <f>ROUND(ROUND(L157,2)*ROUND(G157,3),2)</f>
      </c>
      <c s="36" t="s">
        <v>53</v>
      </c>
      <c>
        <f>(M157*21)/100</f>
      </c>
      <c t="s">
        <v>26</v>
      </c>
    </row>
    <row r="158" spans="1:5" ht="12.75">
      <c r="A158" s="35" t="s">
        <v>54</v>
      </c>
      <c r="E158" s="39" t="s">
        <v>5</v>
      </c>
    </row>
    <row r="159" spans="1:5" ht="12.75">
      <c r="A159" s="35" t="s">
        <v>55</v>
      </c>
      <c r="E159" s="40" t="s">
        <v>5</v>
      </c>
    </row>
    <row r="160" spans="1:5" ht="102">
      <c r="A160" t="s">
        <v>57</v>
      </c>
      <c r="E160" s="39" t="s">
        <v>1741</v>
      </c>
    </row>
    <row r="161" spans="1:16" ht="25.5">
      <c r="A161" t="s">
        <v>48</v>
      </c>
      <c s="34" t="s">
        <v>193</v>
      </c>
      <c s="34" t="s">
        <v>2216</v>
      </c>
      <c s="35" t="s">
        <v>5</v>
      </c>
      <c s="6" t="s">
        <v>1420</v>
      </c>
      <c s="36" t="s">
        <v>52</v>
      </c>
      <c s="37">
        <v>18</v>
      </c>
      <c s="36">
        <v>0</v>
      </c>
      <c s="36">
        <f>ROUND(G161*H161,6)</f>
      </c>
      <c r="L161" s="38">
        <v>0</v>
      </c>
      <c s="32">
        <f>ROUND(ROUND(L161,2)*ROUND(G161,3),2)</f>
      </c>
      <c s="36" t="s">
        <v>53</v>
      </c>
      <c>
        <f>(M161*21)/100</f>
      </c>
      <c t="s">
        <v>26</v>
      </c>
    </row>
    <row r="162" spans="1:5" ht="12.75">
      <c r="A162" s="35" t="s">
        <v>54</v>
      </c>
      <c r="E162" s="39" t="s">
        <v>5</v>
      </c>
    </row>
    <row r="163" spans="1:5" ht="12.75">
      <c r="A163" s="35" t="s">
        <v>55</v>
      </c>
      <c r="E163" s="40" t="s">
        <v>5</v>
      </c>
    </row>
    <row r="164" spans="1:5" ht="102">
      <c r="A164" t="s">
        <v>57</v>
      </c>
      <c r="E164" s="39" t="s">
        <v>1741</v>
      </c>
    </row>
    <row r="165" spans="1:16" ht="25.5">
      <c r="A165" t="s">
        <v>48</v>
      </c>
      <c s="34" t="s">
        <v>196</v>
      </c>
      <c s="34" t="s">
        <v>2606</v>
      </c>
      <c s="35" t="s">
        <v>5</v>
      </c>
      <c s="6" t="s">
        <v>2607</v>
      </c>
      <c s="36" t="s">
        <v>52</v>
      </c>
      <c s="37">
        <v>4</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02">
      <c r="A168" t="s">
        <v>57</v>
      </c>
      <c r="E168" s="39" t="s">
        <v>1741</v>
      </c>
    </row>
    <row r="169" spans="1:16" ht="25.5">
      <c r="A169" t="s">
        <v>48</v>
      </c>
      <c s="34" t="s">
        <v>199</v>
      </c>
      <c s="34" t="s">
        <v>2522</v>
      </c>
      <c s="35" t="s">
        <v>5</v>
      </c>
      <c s="6" t="s">
        <v>2523</v>
      </c>
      <c s="36" t="s">
        <v>52</v>
      </c>
      <c s="37">
        <v>12</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02">
      <c r="A172" t="s">
        <v>57</v>
      </c>
      <c r="E172" s="39" t="s">
        <v>1741</v>
      </c>
    </row>
    <row r="173" spans="1:16" ht="25.5">
      <c r="A173" t="s">
        <v>48</v>
      </c>
      <c s="34" t="s">
        <v>203</v>
      </c>
      <c s="34" t="s">
        <v>2524</v>
      </c>
      <c s="35" t="s">
        <v>5</v>
      </c>
      <c s="6" t="s">
        <v>2525</v>
      </c>
      <c s="36" t="s">
        <v>52</v>
      </c>
      <c s="37">
        <v>2</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102">
      <c r="A176" t="s">
        <v>57</v>
      </c>
      <c r="E176" s="39" t="s">
        <v>1741</v>
      </c>
    </row>
    <row r="177" spans="1:16" ht="25.5">
      <c r="A177" t="s">
        <v>48</v>
      </c>
      <c s="34" t="s">
        <v>206</v>
      </c>
      <c s="34" t="s">
        <v>2526</v>
      </c>
      <c s="35" t="s">
        <v>5</v>
      </c>
      <c s="6" t="s">
        <v>2527</v>
      </c>
      <c s="36" t="s">
        <v>52</v>
      </c>
      <c s="37">
        <v>4</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02">
      <c r="A180" t="s">
        <v>57</v>
      </c>
      <c r="E180" s="39" t="s">
        <v>1741</v>
      </c>
    </row>
    <row r="181" spans="1:16" ht="12.75">
      <c r="A181" t="s">
        <v>48</v>
      </c>
      <c s="34" t="s">
        <v>209</v>
      </c>
      <c s="34" t="s">
        <v>735</v>
      </c>
      <c s="35" t="s">
        <v>5</v>
      </c>
      <c s="6" t="s">
        <v>736</v>
      </c>
      <c s="36" t="s">
        <v>101</v>
      </c>
      <c s="37">
        <v>60</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76.5">
      <c r="A184" t="s">
        <v>57</v>
      </c>
      <c r="E184" s="39" t="s">
        <v>1742</v>
      </c>
    </row>
    <row r="185" spans="1:16" ht="12.75">
      <c r="A185" t="s">
        <v>48</v>
      </c>
      <c s="34" t="s">
        <v>213</v>
      </c>
      <c s="34" t="s">
        <v>738</v>
      </c>
      <c s="35" t="s">
        <v>5</v>
      </c>
      <c s="6" t="s">
        <v>739</v>
      </c>
      <c s="36" t="s">
        <v>52</v>
      </c>
      <c s="37">
        <v>72</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89.25">
      <c r="A188" t="s">
        <v>57</v>
      </c>
      <c r="E188" s="39" t="s">
        <v>1743</v>
      </c>
    </row>
    <row r="189" spans="1:16" ht="12.75">
      <c r="A189" t="s">
        <v>48</v>
      </c>
      <c s="34" t="s">
        <v>217</v>
      </c>
      <c s="34" t="s">
        <v>124</v>
      </c>
      <c s="35" t="s">
        <v>5</v>
      </c>
      <c s="6" t="s">
        <v>125</v>
      </c>
      <c s="36" t="s">
        <v>101</v>
      </c>
      <c s="37">
        <v>252</v>
      </c>
      <c s="36">
        <v>0</v>
      </c>
      <c s="36">
        <f>ROUND(G189*H189,6)</f>
      </c>
      <c r="L189" s="38">
        <v>0</v>
      </c>
      <c s="32">
        <f>ROUND(ROUND(L189,2)*ROUND(G189,3),2)</f>
      </c>
      <c s="36" t="s">
        <v>53</v>
      </c>
      <c>
        <f>(M189*21)/100</f>
      </c>
      <c t="s">
        <v>26</v>
      </c>
    </row>
    <row r="190" spans="1:5" ht="12.75">
      <c r="A190" s="35" t="s">
        <v>54</v>
      </c>
      <c r="E190" s="39" t="s">
        <v>5</v>
      </c>
    </row>
    <row r="191" spans="1:5" ht="12.75">
      <c r="A191" s="35" t="s">
        <v>55</v>
      </c>
      <c r="E191" s="40" t="s">
        <v>5</v>
      </c>
    </row>
    <row r="192" spans="1:5" ht="114.75">
      <c r="A192" t="s">
        <v>57</v>
      </c>
      <c r="E192" s="39" t="s">
        <v>2608</v>
      </c>
    </row>
    <row r="193" spans="1:16" ht="25.5">
      <c r="A193" t="s">
        <v>48</v>
      </c>
      <c s="34" t="s">
        <v>221</v>
      </c>
      <c s="34" t="s">
        <v>2692</v>
      </c>
      <c s="35" t="s">
        <v>5</v>
      </c>
      <c s="6" t="s">
        <v>2693</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5</v>
      </c>
    </row>
    <row r="196" spans="1:5" ht="102">
      <c r="A196" t="s">
        <v>57</v>
      </c>
      <c r="E196" s="39" t="s">
        <v>2694</v>
      </c>
    </row>
    <row r="197" spans="1:16" ht="25.5">
      <c r="A197" t="s">
        <v>48</v>
      </c>
      <c s="34" t="s">
        <v>224</v>
      </c>
      <c s="34" t="s">
        <v>2695</v>
      </c>
      <c s="35" t="s">
        <v>5</v>
      </c>
      <c s="6" t="s">
        <v>2696</v>
      </c>
      <c s="36" t="s">
        <v>52</v>
      </c>
      <c s="37">
        <v>2</v>
      </c>
      <c s="36">
        <v>0</v>
      </c>
      <c s="36">
        <f>ROUND(G197*H197,6)</f>
      </c>
      <c r="L197" s="38">
        <v>0</v>
      </c>
      <c s="32">
        <f>ROUND(ROUND(L197,2)*ROUND(G197,3),2)</f>
      </c>
      <c s="36" t="s">
        <v>53</v>
      </c>
      <c>
        <f>(M197*21)/100</f>
      </c>
      <c t="s">
        <v>26</v>
      </c>
    </row>
    <row r="198" spans="1:5" ht="12.75">
      <c r="A198" s="35" t="s">
        <v>54</v>
      </c>
      <c r="E198" s="39" t="s">
        <v>5</v>
      </c>
    </row>
    <row r="199" spans="1:5" ht="12.75">
      <c r="A199" s="35" t="s">
        <v>55</v>
      </c>
      <c r="E199" s="40" t="s">
        <v>5</v>
      </c>
    </row>
    <row r="200" spans="1:5" ht="89.25">
      <c r="A200" t="s">
        <v>57</v>
      </c>
      <c r="E200" s="39" t="s">
        <v>2697</v>
      </c>
    </row>
    <row r="201" spans="1:16" ht="25.5">
      <c r="A201" t="s">
        <v>48</v>
      </c>
      <c s="34" t="s">
        <v>228</v>
      </c>
      <c s="34" t="s">
        <v>2698</v>
      </c>
      <c s="35" t="s">
        <v>5</v>
      </c>
      <c s="6" t="s">
        <v>2699</v>
      </c>
      <c s="36" t="s">
        <v>52</v>
      </c>
      <c s="37">
        <v>2</v>
      </c>
      <c s="36">
        <v>0</v>
      </c>
      <c s="36">
        <f>ROUND(G201*H201,6)</f>
      </c>
      <c r="L201" s="38">
        <v>0</v>
      </c>
      <c s="32">
        <f>ROUND(ROUND(L201,2)*ROUND(G201,3),2)</f>
      </c>
      <c s="36" t="s">
        <v>53</v>
      </c>
      <c>
        <f>(M201*21)/100</f>
      </c>
      <c t="s">
        <v>26</v>
      </c>
    </row>
    <row r="202" spans="1:5" ht="12.75">
      <c r="A202" s="35" t="s">
        <v>54</v>
      </c>
      <c r="E202" s="39" t="s">
        <v>5</v>
      </c>
    </row>
    <row r="203" spans="1:5" ht="12.75">
      <c r="A203" s="35" t="s">
        <v>55</v>
      </c>
      <c r="E203" s="40" t="s">
        <v>5</v>
      </c>
    </row>
    <row r="204" spans="1:5" ht="89.25">
      <c r="A204" t="s">
        <v>57</v>
      </c>
      <c r="E204" s="39" t="s">
        <v>2697</v>
      </c>
    </row>
    <row r="205" spans="1:16" ht="12.75">
      <c r="A205" t="s">
        <v>48</v>
      </c>
      <c s="34" t="s">
        <v>232</v>
      </c>
      <c s="34" t="s">
        <v>2700</v>
      </c>
      <c s="35" t="s">
        <v>5</v>
      </c>
      <c s="6" t="s">
        <v>2701</v>
      </c>
      <c s="36" t="s">
        <v>52</v>
      </c>
      <c s="37">
        <v>12</v>
      </c>
      <c s="36">
        <v>0</v>
      </c>
      <c s="36">
        <f>ROUND(G205*H205,6)</f>
      </c>
      <c r="L205" s="38">
        <v>0</v>
      </c>
      <c s="32">
        <f>ROUND(ROUND(L205,2)*ROUND(G205,3),2)</f>
      </c>
      <c s="36" t="s">
        <v>53</v>
      </c>
      <c>
        <f>(M205*21)/100</f>
      </c>
      <c t="s">
        <v>26</v>
      </c>
    </row>
    <row r="206" spans="1:5" ht="12.75">
      <c r="A206" s="35" t="s">
        <v>54</v>
      </c>
      <c r="E206" s="39" t="s">
        <v>5</v>
      </c>
    </row>
    <row r="207" spans="1:5" ht="12.75">
      <c r="A207" s="35" t="s">
        <v>55</v>
      </c>
      <c r="E207" s="40" t="s">
        <v>5</v>
      </c>
    </row>
    <row r="208" spans="1:5" ht="114.75">
      <c r="A208" t="s">
        <v>57</v>
      </c>
      <c r="E208" s="39" t="s">
        <v>2636</v>
      </c>
    </row>
    <row r="209" spans="1:16" ht="12.75">
      <c r="A209" t="s">
        <v>48</v>
      </c>
      <c s="34" t="s">
        <v>236</v>
      </c>
      <c s="34" t="s">
        <v>2702</v>
      </c>
      <c s="35" t="s">
        <v>5</v>
      </c>
      <c s="6" t="s">
        <v>2703</v>
      </c>
      <c s="36" t="s">
        <v>52</v>
      </c>
      <c s="37">
        <v>2</v>
      </c>
      <c s="36">
        <v>0</v>
      </c>
      <c s="36">
        <f>ROUND(G209*H209,6)</f>
      </c>
      <c r="L209" s="38">
        <v>0</v>
      </c>
      <c s="32">
        <f>ROUND(ROUND(L209,2)*ROUND(G209,3),2)</f>
      </c>
      <c s="36" t="s">
        <v>53</v>
      </c>
      <c>
        <f>(M209*21)/100</f>
      </c>
      <c t="s">
        <v>26</v>
      </c>
    </row>
    <row r="210" spans="1:5" ht="12.75">
      <c r="A210" s="35" t="s">
        <v>54</v>
      </c>
      <c r="E210" s="39" t="s">
        <v>5</v>
      </c>
    </row>
    <row r="211" spans="1:5" ht="12.75">
      <c r="A211" s="35" t="s">
        <v>55</v>
      </c>
      <c r="E211" s="40" t="s">
        <v>5</v>
      </c>
    </row>
    <row r="212" spans="1:5" ht="114.75">
      <c r="A212" t="s">
        <v>57</v>
      </c>
      <c r="E212" s="39" t="s">
        <v>2636</v>
      </c>
    </row>
    <row r="213" spans="1:16" ht="12.75">
      <c r="A213" t="s">
        <v>48</v>
      </c>
      <c s="34" t="s">
        <v>239</v>
      </c>
      <c s="34" t="s">
        <v>2704</v>
      </c>
      <c s="35" t="s">
        <v>5</v>
      </c>
      <c s="6" t="s">
        <v>2705</v>
      </c>
      <c s="36" t="s">
        <v>52</v>
      </c>
      <c s="37">
        <v>1</v>
      </c>
      <c s="36">
        <v>0</v>
      </c>
      <c s="36">
        <f>ROUND(G213*H213,6)</f>
      </c>
      <c r="L213" s="38">
        <v>0</v>
      </c>
      <c s="32">
        <f>ROUND(ROUND(L213,2)*ROUND(G213,3),2)</f>
      </c>
      <c s="36" t="s">
        <v>53</v>
      </c>
      <c>
        <f>(M213*21)/100</f>
      </c>
      <c t="s">
        <v>26</v>
      </c>
    </row>
    <row r="214" spans="1:5" ht="12.75">
      <c r="A214" s="35" t="s">
        <v>54</v>
      </c>
      <c r="E214" s="39" t="s">
        <v>5</v>
      </c>
    </row>
    <row r="215" spans="1:5" ht="12.75">
      <c r="A215" s="35" t="s">
        <v>55</v>
      </c>
      <c r="E215" s="40" t="s">
        <v>5</v>
      </c>
    </row>
    <row r="216" spans="1:5" ht="102">
      <c r="A216" t="s">
        <v>57</v>
      </c>
      <c r="E216" s="39" t="s">
        <v>2706</v>
      </c>
    </row>
    <row r="217" spans="1:16" ht="12.75">
      <c r="A217" t="s">
        <v>48</v>
      </c>
      <c s="34" t="s">
        <v>242</v>
      </c>
      <c s="34" t="s">
        <v>2707</v>
      </c>
      <c s="35" t="s">
        <v>5</v>
      </c>
      <c s="6" t="s">
        <v>2708</v>
      </c>
      <c s="36" t="s">
        <v>52</v>
      </c>
      <c s="37">
        <v>1</v>
      </c>
      <c s="36">
        <v>0</v>
      </c>
      <c s="36">
        <f>ROUND(G217*H217,6)</f>
      </c>
      <c r="L217" s="38">
        <v>0</v>
      </c>
      <c s="32">
        <f>ROUND(ROUND(L217,2)*ROUND(G217,3),2)</f>
      </c>
      <c s="36" t="s">
        <v>53</v>
      </c>
      <c>
        <f>(M217*21)/100</f>
      </c>
      <c t="s">
        <v>26</v>
      </c>
    </row>
    <row r="218" spans="1:5" ht="12.75">
      <c r="A218" s="35" t="s">
        <v>54</v>
      </c>
      <c r="E218" s="39" t="s">
        <v>5</v>
      </c>
    </row>
    <row r="219" spans="1:5" ht="12.75">
      <c r="A219" s="35" t="s">
        <v>55</v>
      </c>
      <c r="E219" s="40" t="s">
        <v>5</v>
      </c>
    </row>
    <row r="220" spans="1:5" ht="102">
      <c r="A220" t="s">
        <v>57</v>
      </c>
      <c r="E220" s="39" t="s">
        <v>2706</v>
      </c>
    </row>
    <row r="221" spans="1:16" ht="25.5">
      <c r="A221" t="s">
        <v>48</v>
      </c>
      <c s="34" t="s">
        <v>246</v>
      </c>
      <c s="34" t="s">
        <v>1097</v>
      </c>
      <c s="35" t="s">
        <v>5</v>
      </c>
      <c s="6" t="s">
        <v>1098</v>
      </c>
      <c s="36" t="s">
        <v>52</v>
      </c>
      <c s="37">
        <v>1</v>
      </c>
      <c s="36">
        <v>0</v>
      </c>
      <c s="36">
        <f>ROUND(G221*H221,6)</f>
      </c>
      <c r="L221" s="38">
        <v>0</v>
      </c>
      <c s="32">
        <f>ROUND(ROUND(L221,2)*ROUND(G221,3),2)</f>
      </c>
      <c s="36" t="s">
        <v>53</v>
      </c>
      <c>
        <f>(M221*21)/100</f>
      </c>
      <c t="s">
        <v>26</v>
      </c>
    </row>
    <row r="222" spans="1:5" ht="12.75">
      <c r="A222" s="35" t="s">
        <v>54</v>
      </c>
      <c r="E222" s="39" t="s">
        <v>5</v>
      </c>
    </row>
    <row r="223" spans="1:5" ht="12.75">
      <c r="A223" s="35" t="s">
        <v>55</v>
      </c>
      <c r="E223" s="40" t="s">
        <v>5</v>
      </c>
    </row>
    <row r="224" spans="1:5" ht="102">
      <c r="A224" t="s">
        <v>57</v>
      </c>
      <c r="E224" s="39" t="s">
        <v>2706</v>
      </c>
    </row>
    <row r="225" spans="1:16" ht="12.75">
      <c r="A225" t="s">
        <v>48</v>
      </c>
      <c s="34" t="s">
        <v>251</v>
      </c>
      <c s="34" t="s">
        <v>2709</v>
      </c>
      <c s="35" t="s">
        <v>5</v>
      </c>
      <c s="6" t="s">
        <v>2710</v>
      </c>
      <c s="36" t="s">
        <v>52</v>
      </c>
      <c s="37">
        <v>1</v>
      </c>
      <c s="36">
        <v>0</v>
      </c>
      <c s="36">
        <f>ROUND(G225*H225,6)</f>
      </c>
      <c r="L225" s="38">
        <v>0</v>
      </c>
      <c s="32">
        <f>ROUND(ROUND(L225,2)*ROUND(G225,3),2)</f>
      </c>
      <c s="36" t="s">
        <v>53</v>
      </c>
      <c>
        <f>(M225*21)/100</f>
      </c>
      <c t="s">
        <v>26</v>
      </c>
    </row>
    <row r="226" spans="1:5" ht="12.75">
      <c r="A226" s="35" t="s">
        <v>54</v>
      </c>
      <c r="E226" s="39" t="s">
        <v>5</v>
      </c>
    </row>
    <row r="227" spans="1:5" ht="12.75">
      <c r="A227" s="35" t="s">
        <v>55</v>
      </c>
      <c r="E227" s="40" t="s">
        <v>5</v>
      </c>
    </row>
    <row r="228" spans="1:5" ht="102">
      <c r="A228" t="s">
        <v>57</v>
      </c>
      <c r="E228" s="39" t="s">
        <v>2706</v>
      </c>
    </row>
    <row r="229" spans="1:16" ht="12.75">
      <c r="A229" t="s">
        <v>48</v>
      </c>
      <c s="34" t="s">
        <v>255</v>
      </c>
      <c s="34" t="s">
        <v>2711</v>
      </c>
      <c s="35" t="s">
        <v>5</v>
      </c>
      <c s="6" t="s">
        <v>2712</v>
      </c>
      <c s="36" t="s">
        <v>52</v>
      </c>
      <c s="37">
        <v>1</v>
      </c>
      <c s="36">
        <v>0</v>
      </c>
      <c s="36">
        <f>ROUND(G229*H229,6)</f>
      </c>
      <c r="L229" s="38">
        <v>0</v>
      </c>
      <c s="32">
        <f>ROUND(ROUND(L229,2)*ROUND(G229,3),2)</f>
      </c>
      <c s="36" t="s">
        <v>53</v>
      </c>
      <c>
        <f>(M229*21)/100</f>
      </c>
      <c t="s">
        <v>26</v>
      </c>
    </row>
    <row r="230" spans="1:5" ht="12.75">
      <c r="A230" s="35" t="s">
        <v>54</v>
      </c>
      <c r="E230" s="39" t="s">
        <v>5</v>
      </c>
    </row>
    <row r="231" spans="1:5" ht="12.75">
      <c r="A231" s="35" t="s">
        <v>55</v>
      </c>
      <c r="E231" s="40" t="s">
        <v>5</v>
      </c>
    </row>
    <row r="232" spans="1:5" ht="102">
      <c r="A232" t="s">
        <v>57</v>
      </c>
      <c r="E232" s="39" t="s">
        <v>2706</v>
      </c>
    </row>
    <row r="233" spans="1:16" ht="12.75">
      <c r="A233" t="s">
        <v>48</v>
      </c>
      <c s="34" t="s">
        <v>259</v>
      </c>
      <c s="34" t="s">
        <v>2713</v>
      </c>
      <c s="35" t="s">
        <v>5</v>
      </c>
      <c s="6" t="s">
        <v>2714</v>
      </c>
      <c s="36" t="s">
        <v>52</v>
      </c>
      <c s="37">
        <v>1</v>
      </c>
      <c s="36">
        <v>0</v>
      </c>
      <c s="36">
        <f>ROUND(G233*H233,6)</f>
      </c>
      <c r="L233" s="38">
        <v>0</v>
      </c>
      <c s="32">
        <f>ROUND(ROUND(L233,2)*ROUND(G233,3),2)</f>
      </c>
      <c s="36" t="s">
        <v>53</v>
      </c>
      <c>
        <f>(M233*21)/100</f>
      </c>
      <c t="s">
        <v>26</v>
      </c>
    </row>
    <row r="234" spans="1:5" ht="12.75">
      <c r="A234" s="35" t="s">
        <v>54</v>
      </c>
      <c r="E234" s="39" t="s">
        <v>5</v>
      </c>
    </row>
    <row r="235" spans="1:5" ht="12.75">
      <c r="A235" s="35" t="s">
        <v>55</v>
      </c>
      <c r="E235" s="40" t="s">
        <v>5</v>
      </c>
    </row>
    <row r="236" spans="1:5" ht="102">
      <c r="A236" t="s">
        <v>57</v>
      </c>
      <c r="E236" s="39" t="s">
        <v>2706</v>
      </c>
    </row>
    <row r="237" spans="1:16" ht="12.75">
      <c r="A237" t="s">
        <v>48</v>
      </c>
      <c s="34" t="s">
        <v>263</v>
      </c>
      <c s="34" t="s">
        <v>2715</v>
      </c>
      <c s="35" t="s">
        <v>5</v>
      </c>
      <c s="6" t="s">
        <v>2716</v>
      </c>
      <c s="36" t="s">
        <v>52</v>
      </c>
      <c s="37">
        <v>1</v>
      </c>
      <c s="36">
        <v>0</v>
      </c>
      <c s="36">
        <f>ROUND(G237*H237,6)</f>
      </c>
      <c r="L237" s="38">
        <v>0</v>
      </c>
      <c s="32">
        <f>ROUND(ROUND(L237,2)*ROUND(G237,3),2)</f>
      </c>
      <c s="36" t="s">
        <v>53</v>
      </c>
      <c>
        <f>(M237*21)/100</f>
      </c>
      <c t="s">
        <v>26</v>
      </c>
    </row>
    <row r="238" spans="1:5" ht="12.75">
      <c r="A238" s="35" t="s">
        <v>54</v>
      </c>
      <c r="E238" s="39" t="s">
        <v>5</v>
      </c>
    </row>
    <row r="239" spans="1:5" ht="12.75">
      <c r="A239" s="35" t="s">
        <v>55</v>
      </c>
      <c r="E239" s="40" t="s">
        <v>5</v>
      </c>
    </row>
    <row r="240" spans="1:5" ht="102">
      <c r="A240" t="s">
        <v>57</v>
      </c>
      <c r="E240" s="39" t="s">
        <v>2706</v>
      </c>
    </row>
    <row r="241" spans="1:16" ht="12.75">
      <c r="A241" t="s">
        <v>48</v>
      </c>
      <c s="34" t="s">
        <v>267</v>
      </c>
      <c s="34" t="s">
        <v>2717</v>
      </c>
      <c s="35" t="s">
        <v>5</v>
      </c>
      <c s="6" t="s">
        <v>2718</v>
      </c>
      <c s="36" t="s">
        <v>52</v>
      </c>
      <c s="37">
        <v>3</v>
      </c>
      <c s="36">
        <v>0</v>
      </c>
      <c s="36">
        <f>ROUND(G241*H241,6)</f>
      </c>
      <c r="L241" s="38">
        <v>0</v>
      </c>
      <c s="32">
        <f>ROUND(ROUND(L241,2)*ROUND(G241,3),2)</f>
      </c>
      <c s="36" t="s">
        <v>53</v>
      </c>
      <c>
        <f>(M241*21)/100</f>
      </c>
      <c t="s">
        <v>26</v>
      </c>
    </row>
    <row r="242" spans="1:5" ht="12.75">
      <c r="A242" s="35" t="s">
        <v>54</v>
      </c>
      <c r="E242" s="39" t="s">
        <v>5</v>
      </c>
    </row>
    <row r="243" spans="1:5" ht="12.75">
      <c r="A243" s="35" t="s">
        <v>55</v>
      </c>
      <c r="E243" s="40" t="s">
        <v>5</v>
      </c>
    </row>
    <row r="244" spans="1:5" ht="89.25">
      <c r="A244" t="s">
        <v>57</v>
      </c>
      <c r="E244" s="39" t="s">
        <v>2719</v>
      </c>
    </row>
    <row r="245" spans="1:16" ht="12.75">
      <c r="A245" t="s">
        <v>48</v>
      </c>
      <c s="34" t="s">
        <v>271</v>
      </c>
      <c s="34" t="s">
        <v>2720</v>
      </c>
      <c s="35" t="s">
        <v>5</v>
      </c>
      <c s="6" t="s">
        <v>2721</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5</v>
      </c>
    </row>
    <row r="248" spans="1:5" ht="102">
      <c r="A248" t="s">
        <v>57</v>
      </c>
      <c r="E248" s="39" t="s">
        <v>2706</v>
      </c>
    </row>
    <row r="249" spans="1:16" ht="12.75">
      <c r="A249" t="s">
        <v>48</v>
      </c>
      <c s="34" t="s">
        <v>275</v>
      </c>
      <c s="34" t="s">
        <v>2722</v>
      </c>
      <c s="35" t="s">
        <v>5</v>
      </c>
      <c s="6" t="s">
        <v>2723</v>
      </c>
      <c s="36" t="s">
        <v>52</v>
      </c>
      <c s="37">
        <v>1</v>
      </c>
      <c s="36">
        <v>0</v>
      </c>
      <c s="36">
        <f>ROUND(G249*H249,6)</f>
      </c>
      <c r="L249" s="38">
        <v>0</v>
      </c>
      <c s="32">
        <f>ROUND(ROUND(L249,2)*ROUND(G249,3),2)</f>
      </c>
      <c s="36" t="s">
        <v>53</v>
      </c>
      <c>
        <f>(M249*21)/100</f>
      </c>
      <c t="s">
        <v>26</v>
      </c>
    </row>
    <row r="250" spans="1:5" ht="12.75">
      <c r="A250" s="35" t="s">
        <v>54</v>
      </c>
      <c r="E250" s="39" t="s">
        <v>5</v>
      </c>
    </row>
    <row r="251" spans="1:5" ht="12.75">
      <c r="A251" s="35" t="s">
        <v>55</v>
      </c>
      <c r="E251" s="40" t="s">
        <v>5</v>
      </c>
    </row>
    <row r="252" spans="1:5" ht="102">
      <c r="A252" t="s">
        <v>57</v>
      </c>
      <c r="E252" s="39" t="s">
        <v>2706</v>
      </c>
    </row>
    <row r="253" spans="1:16" ht="12.75">
      <c r="A253" t="s">
        <v>48</v>
      </c>
      <c s="34" t="s">
        <v>278</v>
      </c>
      <c s="34" t="s">
        <v>2724</v>
      </c>
      <c s="35" t="s">
        <v>5</v>
      </c>
      <c s="6" t="s">
        <v>2725</v>
      </c>
      <c s="36" t="s">
        <v>52</v>
      </c>
      <c s="37">
        <v>3</v>
      </c>
      <c s="36">
        <v>0</v>
      </c>
      <c s="36">
        <f>ROUND(G253*H253,6)</f>
      </c>
      <c r="L253" s="38">
        <v>0</v>
      </c>
      <c s="32">
        <f>ROUND(ROUND(L253,2)*ROUND(G253,3),2)</f>
      </c>
      <c s="36" t="s">
        <v>53</v>
      </c>
      <c>
        <f>(M253*21)/100</f>
      </c>
      <c t="s">
        <v>26</v>
      </c>
    </row>
    <row r="254" spans="1:5" ht="12.75">
      <c r="A254" s="35" t="s">
        <v>54</v>
      </c>
      <c r="E254" s="39" t="s">
        <v>5</v>
      </c>
    </row>
    <row r="255" spans="1:5" ht="12.75">
      <c r="A255" s="35" t="s">
        <v>55</v>
      </c>
      <c r="E255" s="40" t="s">
        <v>5</v>
      </c>
    </row>
    <row r="256" spans="1:5" ht="102">
      <c r="A256" t="s">
        <v>57</v>
      </c>
      <c r="E256" s="39" t="s">
        <v>2726</v>
      </c>
    </row>
    <row r="257" spans="1:16" ht="12.75">
      <c r="A257" t="s">
        <v>48</v>
      </c>
      <c s="34" t="s">
        <v>281</v>
      </c>
      <c s="34" t="s">
        <v>2727</v>
      </c>
      <c s="35" t="s">
        <v>5</v>
      </c>
      <c s="6" t="s">
        <v>2728</v>
      </c>
      <c s="36" t="s">
        <v>52</v>
      </c>
      <c s="37">
        <v>4</v>
      </c>
      <c s="36">
        <v>0</v>
      </c>
      <c s="36">
        <f>ROUND(G257*H257,6)</f>
      </c>
      <c r="L257" s="38">
        <v>0</v>
      </c>
      <c s="32">
        <f>ROUND(ROUND(L257,2)*ROUND(G257,3),2)</f>
      </c>
      <c s="36" t="s">
        <v>53</v>
      </c>
      <c>
        <f>(M257*21)/100</f>
      </c>
      <c t="s">
        <v>26</v>
      </c>
    </row>
    <row r="258" spans="1:5" ht="12.75">
      <c r="A258" s="35" t="s">
        <v>54</v>
      </c>
      <c r="E258" s="39" t="s">
        <v>5</v>
      </c>
    </row>
    <row r="259" spans="1:5" ht="12.75">
      <c r="A259" s="35" t="s">
        <v>55</v>
      </c>
      <c r="E259" s="40" t="s">
        <v>5</v>
      </c>
    </row>
    <row r="260" spans="1:5" ht="102">
      <c r="A260" t="s">
        <v>57</v>
      </c>
      <c r="E260" s="39" t="s">
        <v>2726</v>
      </c>
    </row>
    <row r="261" spans="1:16" ht="12.75">
      <c r="A261" t="s">
        <v>48</v>
      </c>
      <c s="34" t="s">
        <v>284</v>
      </c>
      <c s="34" t="s">
        <v>2729</v>
      </c>
      <c s="35" t="s">
        <v>5</v>
      </c>
      <c s="6" t="s">
        <v>2730</v>
      </c>
      <c s="36" t="s">
        <v>52</v>
      </c>
      <c s="37">
        <v>6</v>
      </c>
      <c s="36">
        <v>0</v>
      </c>
      <c s="36">
        <f>ROUND(G261*H261,6)</f>
      </c>
      <c r="L261" s="38">
        <v>0</v>
      </c>
      <c s="32">
        <f>ROUND(ROUND(L261,2)*ROUND(G261,3),2)</f>
      </c>
      <c s="36" t="s">
        <v>53</v>
      </c>
      <c>
        <f>(M261*21)/100</f>
      </c>
      <c t="s">
        <v>26</v>
      </c>
    </row>
    <row r="262" spans="1:5" ht="12.75">
      <c r="A262" s="35" t="s">
        <v>54</v>
      </c>
      <c r="E262" s="39" t="s">
        <v>5</v>
      </c>
    </row>
    <row r="263" spans="1:5" ht="12.75">
      <c r="A263" s="35" t="s">
        <v>55</v>
      </c>
      <c r="E263" s="40" t="s">
        <v>5</v>
      </c>
    </row>
    <row r="264" spans="1:5" ht="102">
      <c r="A264" t="s">
        <v>57</v>
      </c>
      <c r="E264" s="39" t="s">
        <v>2726</v>
      </c>
    </row>
    <row r="265" spans="1:16" ht="25.5">
      <c r="A265" t="s">
        <v>48</v>
      </c>
      <c s="34" t="s">
        <v>287</v>
      </c>
      <c s="34" t="s">
        <v>218</v>
      </c>
      <c s="35" t="s">
        <v>5</v>
      </c>
      <c s="6" t="s">
        <v>219</v>
      </c>
      <c s="36" t="s">
        <v>52</v>
      </c>
      <c s="37">
        <v>1</v>
      </c>
      <c s="36">
        <v>0</v>
      </c>
      <c s="36">
        <f>ROUND(G265*H265,6)</f>
      </c>
      <c r="L265" s="38">
        <v>0</v>
      </c>
      <c s="32">
        <f>ROUND(ROUND(L265,2)*ROUND(G265,3),2)</f>
      </c>
      <c s="36" t="s">
        <v>53</v>
      </c>
      <c>
        <f>(M265*21)/100</f>
      </c>
      <c t="s">
        <v>26</v>
      </c>
    </row>
    <row r="266" spans="1:5" ht="12.75">
      <c r="A266" s="35" t="s">
        <v>54</v>
      </c>
      <c r="E266" s="39" t="s">
        <v>5</v>
      </c>
    </row>
    <row r="267" spans="1:5" ht="12.75">
      <c r="A267" s="35" t="s">
        <v>55</v>
      </c>
      <c r="E267" s="40" t="s">
        <v>5</v>
      </c>
    </row>
    <row r="268" spans="1:5" ht="114.75">
      <c r="A268" t="s">
        <v>57</v>
      </c>
      <c r="E268" s="39" t="s">
        <v>2651</v>
      </c>
    </row>
    <row r="269" spans="1:16" ht="38.25">
      <c r="A269" t="s">
        <v>48</v>
      </c>
      <c s="34" t="s">
        <v>291</v>
      </c>
      <c s="34" t="s">
        <v>222</v>
      </c>
      <c s="35" t="s">
        <v>5</v>
      </c>
      <c s="6" t="s">
        <v>223</v>
      </c>
      <c s="36" t="s">
        <v>52</v>
      </c>
      <c s="37">
        <v>2</v>
      </c>
      <c s="36">
        <v>0</v>
      </c>
      <c s="36">
        <f>ROUND(G269*H269,6)</f>
      </c>
      <c r="L269" s="38">
        <v>0</v>
      </c>
      <c s="32">
        <f>ROUND(ROUND(L269,2)*ROUND(G269,3),2)</f>
      </c>
      <c s="36" t="s">
        <v>53</v>
      </c>
      <c>
        <f>(M269*21)/100</f>
      </c>
      <c t="s">
        <v>26</v>
      </c>
    </row>
    <row r="270" spans="1:5" ht="12.75">
      <c r="A270" s="35" t="s">
        <v>54</v>
      </c>
      <c r="E270" s="39" t="s">
        <v>5</v>
      </c>
    </row>
    <row r="271" spans="1:5" ht="12.75">
      <c r="A271" s="35" t="s">
        <v>55</v>
      </c>
      <c r="E271" s="40" t="s">
        <v>5</v>
      </c>
    </row>
    <row r="272" spans="1:5" ht="114.75">
      <c r="A272" t="s">
        <v>57</v>
      </c>
      <c r="E272" s="39" t="s">
        <v>2651</v>
      </c>
    </row>
    <row r="273" spans="1:16" ht="25.5">
      <c r="A273" t="s">
        <v>48</v>
      </c>
      <c s="34" t="s">
        <v>294</v>
      </c>
      <c s="34" t="s">
        <v>225</v>
      </c>
      <c s="35" t="s">
        <v>5</v>
      </c>
      <c s="6" t="s">
        <v>226</v>
      </c>
      <c s="36" t="s">
        <v>52</v>
      </c>
      <c s="37">
        <v>3</v>
      </c>
      <c s="36">
        <v>0</v>
      </c>
      <c s="36">
        <f>ROUND(G273*H273,6)</f>
      </c>
      <c r="L273" s="38">
        <v>0</v>
      </c>
      <c s="32">
        <f>ROUND(ROUND(L273,2)*ROUND(G273,3),2)</f>
      </c>
      <c s="36" t="s">
        <v>53</v>
      </c>
      <c>
        <f>(M273*21)/100</f>
      </c>
      <c t="s">
        <v>26</v>
      </c>
    </row>
    <row r="274" spans="1:5" ht="12.75">
      <c r="A274" s="35" t="s">
        <v>54</v>
      </c>
      <c r="E274" s="39" t="s">
        <v>5</v>
      </c>
    </row>
    <row r="275" spans="1:5" ht="12.75">
      <c r="A275" s="35" t="s">
        <v>55</v>
      </c>
      <c r="E275" s="40" t="s">
        <v>5</v>
      </c>
    </row>
    <row r="276" spans="1:5" ht="89.25">
      <c r="A276" t="s">
        <v>57</v>
      </c>
      <c r="E276" s="39" t="s">
        <v>2652</v>
      </c>
    </row>
    <row r="277" spans="1:16" ht="12.75">
      <c r="A277" t="s">
        <v>48</v>
      </c>
      <c s="34" t="s">
        <v>298</v>
      </c>
      <c s="34" t="s">
        <v>247</v>
      </c>
      <c s="35" t="s">
        <v>5</v>
      </c>
      <c s="6" t="s">
        <v>248</v>
      </c>
      <c s="36" t="s">
        <v>249</v>
      </c>
      <c s="37">
        <v>40</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89.25">
      <c r="A280" t="s">
        <v>57</v>
      </c>
      <c r="E280" s="39" t="s">
        <v>2656</v>
      </c>
    </row>
    <row r="281" spans="1:16" ht="12.75">
      <c r="A281" t="s">
        <v>48</v>
      </c>
      <c s="34" t="s">
        <v>523</v>
      </c>
      <c s="34" t="s">
        <v>256</v>
      </c>
      <c s="35" t="s">
        <v>5</v>
      </c>
      <c s="6" t="s">
        <v>257</v>
      </c>
      <c s="36" t="s">
        <v>249</v>
      </c>
      <c s="37">
        <v>12</v>
      </c>
      <c s="36">
        <v>0</v>
      </c>
      <c s="36">
        <f>ROUND(G281*H281,6)</f>
      </c>
      <c r="L281" s="38">
        <v>0</v>
      </c>
      <c s="32">
        <f>ROUND(ROUND(L281,2)*ROUND(G281,3),2)</f>
      </c>
      <c s="36" t="s">
        <v>53</v>
      </c>
      <c>
        <f>(M281*21)/100</f>
      </c>
      <c t="s">
        <v>26</v>
      </c>
    </row>
    <row r="282" spans="1:5" ht="12.75">
      <c r="A282" s="35" t="s">
        <v>54</v>
      </c>
      <c r="E282" s="39" t="s">
        <v>5</v>
      </c>
    </row>
    <row r="283" spans="1:5" ht="12.75">
      <c r="A283" s="35" t="s">
        <v>55</v>
      </c>
      <c r="E283" s="40" t="s">
        <v>5</v>
      </c>
    </row>
    <row r="284" spans="1:5" ht="89.25">
      <c r="A284" t="s">
        <v>57</v>
      </c>
      <c r="E284" s="39" t="s">
        <v>2657</v>
      </c>
    </row>
    <row r="285" spans="1:16" ht="12.75">
      <c r="A285" t="s">
        <v>48</v>
      </c>
      <c s="34" t="s">
        <v>527</v>
      </c>
      <c s="34" t="s">
        <v>260</v>
      </c>
      <c s="35" t="s">
        <v>5</v>
      </c>
      <c s="6" t="s">
        <v>261</v>
      </c>
      <c s="36" t="s">
        <v>249</v>
      </c>
      <c s="37">
        <v>8</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89.25">
      <c r="A288" t="s">
        <v>57</v>
      </c>
      <c r="E288" s="39" t="s">
        <v>2658</v>
      </c>
    </row>
    <row r="289" spans="1:16" ht="12.75">
      <c r="A289" t="s">
        <v>48</v>
      </c>
      <c s="34" t="s">
        <v>353</v>
      </c>
      <c s="34" t="s">
        <v>264</v>
      </c>
      <c s="35" t="s">
        <v>5</v>
      </c>
      <c s="6" t="s">
        <v>265</v>
      </c>
      <c s="36" t="s">
        <v>249</v>
      </c>
      <c s="37">
        <v>20</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89.25">
      <c r="A292" t="s">
        <v>57</v>
      </c>
      <c r="E292" s="39" t="s">
        <v>2659</v>
      </c>
    </row>
    <row r="293" spans="1:16" ht="12.75">
      <c r="A293" t="s">
        <v>48</v>
      </c>
      <c s="34" t="s">
        <v>533</v>
      </c>
      <c s="34" t="s">
        <v>2660</v>
      </c>
      <c s="35" t="s">
        <v>5</v>
      </c>
      <c s="6" t="s">
        <v>2661</v>
      </c>
      <c s="36" t="s">
        <v>52</v>
      </c>
      <c s="37">
        <v>8</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76.5">
      <c r="A296" t="s">
        <v>57</v>
      </c>
      <c r="E296" s="39" t="s">
        <v>2662</v>
      </c>
    </row>
    <row r="297" spans="1:16" ht="12.75">
      <c r="A297" t="s">
        <v>48</v>
      </c>
      <c s="34" t="s">
        <v>537</v>
      </c>
      <c s="34" t="s">
        <v>2731</v>
      </c>
      <c s="35" t="s">
        <v>5</v>
      </c>
      <c s="6" t="s">
        <v>2732</v>
      </c>
      <c s="36" t="s">
        <v>52</v>
      </c>
      <c s="37">
        <v>1</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76.5">
      <c r="A300" t="s">
        <v>57</v>
      </c>
      <c r="E300" s="39" t="s">
        <v>2733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COUNTIFS(L8:L122,"=0",A8:A122,"P")+COUNTIFS(L8:L122,"",A8:A122,"P")+SUM(Q8:Q122)</f>
      </c>
    </row>
    <row r="8" spans="1:13" ht="12.75">
      <c r="A8" t="s">
        <v>43</v>
      </c>
      <c r="C8" s="28" t="s">
        <v>2736</v>
      </c>
      <c r="E8" s="30" t="s">
        <v>2735</v>
      </c>
      <c r="J8" s="29">
        <f>0+J9</f>
      </c>
      <c s="29">
        <f>0+K9</f>
      </c>
      <c s="29">
        <f>0+L9</f>
      </c>
      <c s="29">
        <f>0+M9</f>
      </c>
    </row>
    <row r="9" spans="1:13" ht="12.75">
      <c r="A9" t="s">
        <v>45</v>
      </c>
      <c r="C9" s="31" t="s">
        <v>370</v>
      </c>
      <c r="E9" s="33" t="s">
        <v>2737</v>
      </c>
      <c r="J9" s="32">
        <f>0</f>
      </c>
      <c s="32">
        <f>0</f>
      </c>
      <c s="32">
        <f>0+L10+L14+L18+L22+L26+L30+L34+L38+L42+L46+L50+L54+L58+L62+L66+L70+L74+L78+L82+L86+L90+L94+L98+L102+L106+L110+L114+L118+L122</f>
      </c>
      <c s="32">
        <f>0+M10+M14+M18+M22+M26+M30+M34+M38+M42+M46+M50+M54+M58+M62+M66+M70+M74+M78+M82+M86+M90+M94+M98+M102+M106+M110+M114+M118+M122</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2738</v>
      </c>
    </row>
    <row r="13" spans="1:5" ht="12.75">
      <c r="A13" t="s">
        <v>57</v>
      </c>
      <c r="E13" s="39" t="s">
        <v>58</v>
      </c>
    </row>
    <row r="14" spans="1:16" ht="12.75">
      <c r="A14" t="s">
        <v>48</v>
      </c>
      <c s="34" t="s">
        <v>26</v>
      </c>
      <c s="34" t="s">
        <v>59</v>
      </c>
      <c s="35" t="s">
        <v>5</v>
      </c>
      <c s="6" t="s">
        <v>60</v>
      </c>
      <c s="36" t="s">
        <v>61</v>
      </c>
      <c s="37">
        <v>80</v>
      </c>
      <c s="36">
        <v>0</v>
      </c>
      <c s="36">
        <f>ROUND(G14*H14,6)</f>
      </c>
      <c r="L14" s="38">
        <v>0</v>
      </c>
      <c s="32">
        <f>ROUND(ROUND(L14,2)*ROUND(G14,3),2)</f>
      </c>
      <c s="36" t="s">
        <v>53</v>
      </c>
      <c>
        <f>(M14*21)/100</f>
      </c>
      <c t="s">
        <v>26</v>
      </c>
    </row>
    <row r="15" spans="1:5" ht="12.75">
      <c r="A15" s="35" t="s">
        <v>54</v>
      </c>
      <c r="E15" s="39" t="s">
        <v>5</v>
      </c>
    </row>
    <row r="16" spans="1:5" ht="12.75">
      <c r="A16" s="35" t="s">
        <v>55</v>
      </c>
      <c r="E16" s="40" t="s">
        <v>2738</v>
      </c>
    </row>
    <row r="17" spans="1:5" ht="12.75">
      <c r="A17" t="s">
        <v>57</v>
      </c>
      <c r="E17" s="39" t="s">
        <v>62</v>
      </c>
    </row>
    <row r="18" spans="1:16" ht="12.75">
      <c r="A18" t="s">
        <v>48</v>
      </c>
      <c s="34" t="s">
        <v>25</v>
      </c>
      <c s="34" t="s">
        <v>63</v>
      </c>
      <c s="35" t="s">
        <v>5</v>
      </c>
      <c s="6" t="s">
        <v>64</v>
      </c>
      <c s="36" t="s">
        <v>65</v>
      </c>
      <c s="37">
        <v>20</v>
      </c>
      <c s="36">
        <v>0</v>
      </c>
      <c s="36">
        <f>ROUND(G18*H18,6)</f>
      </c>
      <c r="L18" s="38">
        <v>0</v>
      </c>
      <c s="32">
        <f>ROUND(ROUND(L18,2)*ROUND(G18,3),2)</f>
      </c>
      <c s="36" t="s">
        <v>53</v>
      </c>
      <c>
        <f>(M18*21)/100</f>
      </c>
      <c t="s">
        <v>26</v>
      </c>
    </row>
    <row r="19" spans="1:5" ht="12.75">
      <c r="A19" s="35" t="s">
        <v>54</v>
      </c>
      <c r="E19" s="39" t="s">
        <v>5</v>
      </c>
    </row>
    <row r="20" spans="1:5" ht="12.75">
      <c r="A20" s="35" t="s">
        <v>55</v>
      </c>
      <c r="E20" s="40" t="s">
        <v>2738</v>
      </c>
    </row>
    <row r="21" spans="1:5" ht="216.75">
      <c r="A21" t="s">
        <v>57</v>
      </c>
      <c r="E21" s="39" t="s">
        <v>66</v>
      </c>
    </row>
    <row r="22" spans="1:16" ht="12.75">
      <c r="A22" t="s">
        <v>48</v>
      </c>
      <c s="34" t="s">
        <v>67</v>
      </c>
      <c s="34" t="s">
        <v>68</v>
      </c>
      <c s="35" t="s">
        <v>5</v>
      </c>
      <c s="6" t="s">
        <v>69</v>
      </c>
      <c s="36" t="s">
        <v>65</v>
      </c>
      <c s="37">
        <v>20</v>
      </c>
      <c s="36">
        <v>0</v>
      </c>
      <c s="36">
        <f>ROUND(G22*H22,6)</f>
      </c>
      <c r="L22" s="38">
        <v>0</v>
      </c>
      <c s="32">
        <f>ROUND(ROUND(L22,2)*ROUND(G22,3),2)</f>
      </c>
      <c s="36" t="s">
        <v>53</v>
      </c>
      <c>
        <f>(M22*21)/100</f>
      </c>
      <c t="s">
        <v>26</v>
      </c>
    </row>
    <row r="23" spans="1:5" ht="12.75">
      <c r="A23" s="35" t="s">
        <v>54</v>
      </c>
      <c r="E23" s="39" t="s">
        <v>5</v>
      </c>
    </row>
    <row r="24" spans="1:5" ht="12.75">
      <c r="A24" s="35" t="s">
        <v>55</v>
      </c>
      <c r="E24" s="40" t="s">
        <v>2738</v>
      </c>
    </row>
    <row r="25" spans="1:5" ht="153">
      <c r="A25" t="s">
        <v>57</v>
      </c>
      <c r="E25" s="39" t="s">
        <v>70</v>
      </c>
    </row>
    <row r="26" spans="1:16" ht="12.75">
      <c r="A26" t="s">
        <v>48</v>
      </c>
      <c s="34" t="s">
        <v>71</v>
      </c>
      <c s="34" t="s">
        <v>72</v>
      </c>
      <c s="35" t="s">
        <v>5</v>
      </c>
      <c s="6" t="s">
        <v>73</v>
      </c>
      <c s="36" t="s">
        <v>61</v>
      </c>
      <c s="37">
        <v>80</v>
      </c>
      <c s="36">
        <v>0</v>
      </c>
      <c s="36">
        <f>ROUND(G26*H26,6)</f>
      </c>
      <c r="L26" s="38">
        <v>0</v>
      </c>
      <c s="32">
        <f>ROUND(ROUND(L26,2)*ROUND(G26,3),2)</f>
      </c>
      <c s="36" t="s">
        <v>53</v>
      </c>
      <c>
        <f>(M26*21)/100</f>
      </c>
      <c t="s">
        <v>26</v>
      </c>
    </row>
    <row r="27" spans="1:5" ht="12.75">
      <c r="A27" s="35" t="s">
        <v>54</v>
      </c>
      <c r="E27" s="39" t="s">
        <v>5</v>
      </c>
    </row>
    <row r="28" spans="1:5" ht="12.75">
      <c r="A28" s="35" t="s">
        <v>55</v>
      </c>
      <c r="E28" s="40" t="s">
        <v>2738</v>
      </c>
    </row>
    <row r="29" spans="1:5" ht="12.75">
      <c r="A29" t="s">
        <v>57</v>
      </c>
      <c r="E29" s="39" t="s">
        <v>74</v>
      </c>
    </row>
    <row r="30" spans="1:16" ht="12.75">
      <c r="A30" t="s">
        <v>48</v>
      </c>
      <c s="34" t="s">
        <v>75</v>
      </c>
      <c s="34" t="s">
        <v>76</v>
      </c>
      <c s="35" t="s">
        <v>5</v>
      </c>
      <c s="6" t="s">
        <v>77</v>
      </c>
      <c s="36" t="s">
        <v>61</v>
      </c>
      <c s="37">
        <v>80</v>
      </c>
      <c s="36">
        <v>0</v>
      </c>
      <c s="36">
        <f>ROUND(G30*H30,6)</f>
      </c>
      <c r="L30" s="38">
        <v>0</v>
      </c>
      <c s="32">
        <f>ROUND(ROUND(L30,2)*ROUND(G30,3),2)</f>
      </c>
      <c s="36" t="s">
        <v>53</v>
      </c>
      <c>
        <f>(M30*21)/100</f>
      </c>
      <c t="s">
        <v>26</v>
      </c>
    </row>
    <row r="31" spans="1:5" ht="12.75">
      <c r="A31" s="35" t="s">
        <v>54</v>
      </c>
      <c r="E31" s="39" t="s">
        <v>5</v>
      </c>
    </row>
    <row r="32" spans="1:5" ht="12.75">
      <c r="A32" s="35" t="s">
        <v>55</v>
      </c>
      <c r="E32" s="40" t="s">
        <v>2738</v>
      </c>
    </row>
    <row r="33" spans="1:5" ht="25.5">
      <c r="A33" t="s">
        <v>57</v>
      </c>
      <c r="E33" s="39" t="s">
        <v>78</v>
      </c>
    </row>
    <row r="34" spans="1:16" ht="12.75">
      <c r="A34" t="s">
        <v>48</v>
      </c>
      <c s="34" t="s">
        <v>46</v>
      </c>
      <c s="34" t="s">
        <v>2510</v>
      </c>
      <c s="35" t="s">
        <v>5</v>
      </c>
      <c s="6" t="s">
        <v>2511</v>
      </c>
      <c s="36" t="s">
        <v>101</v>
      </c>
      <c s="37">
        <v>45</v>
      </c>
      <c s="36">
        <v>0</v>
      </c>
      <c s="36">
        <f>ROUND(G34*H34,6)</f>
      </c>
      <c r="L34" s="38">
        <v>0</v>
      </c>
      <c s="32">
        <f>ROUND(ROUND(L34,2)*ROUND(G34,3),2)</f>
      </c>
      <c s="36" t="s">
        <v>53</v>
      </c>
      <c>
        <f>(M34*21)/100</f>
      </c>
      <c t="s">
        <v>26</v>
      </c>
    </row>
    <row r="35" spans="1:5" ht="12.75">
      <c r="A35" s="35" t="s">
        <v>54</v>
      </c>
      <c r="E35" s="39" t="s">
        <v>5</v>
      </c>
    </row>
    <row r="36" spans="1:5" ht="12.75">
      <c r="A36" s="35" t="s">
        <v>55</v>
      </c>
      <c r="E36" s="40" t="s">
        <v>2738</v>
      </c>
    </row>
    <row r="37" spans="1:5" ht="38.25">
      <c r="A37" t="s">
        <v>57</v>
      </c>
      <c r="E37" s="39" t="s">
        <v>2739</v>
      </c>
    </row>
    <row r="38" spans="1:16" ht="12.75">
      <c r="A38" t="s">
        <v>48</v>
      </c>
      <c s="34" t="s">
        <v>82</v>
      </c>
      <c s="34" t="s">
        <v>371</v>
      </c>
      <c s="35" t="s">
        <v>5</v>
      </c>
      <c s="6" t="s">
        <v>372</v>
      </c>
      <c s="36" t="s">
        <v>101</v>
      </c>
      <c s="37">
        <v>320</v>
      </c>
      <c s="36">
        <v>0</v>
      </c>
      <c s="36">
        <f>ROUND(G38*H38,6)</f>
      </c>
      <c r="L38" s="38">
        <v>0</v>
      </c>
      <c s="32">
        <f>ROUND(ROUND(L38,2)*ROUND(G38,3),2)</f>
      </c>
      <c s="36" t="s">
        <v>53</v>
      </c>
      <c>
        <f>(M38*21)/100</f>
      </c>
      <c t="s">
        <v>26</v>
      </c>
    </row>
    <row r="39" spans="1:5" ht="12.75">
      <c r="A39" s="35" t="s">
        <v>54</v>
      </c>
      <c r="E39" s="39" t="s">
        <v>5</v>
      </c>
    </row>
    <row r="40" spans="1:5" ht="12.75">
      <c r="A40" s="35" t="s">
        <v>55</v>
      </c>
      <c r="E40" s="40" t="s">
        <v>2738</v>
      </c>
    </row>
    <row r="41" spans="1:5" ht="51">
      <c r="A41" t="s">
        <v>57</v>
      </c>
      <c r="E41" s="39" t="s">
        <v>373</v>
      </c>
    </row>
    <row r="42" spans="1:16" ht="12.75">
      <c r="A42" t="s">
        <v>48</v>
      </c>
      <c s="34" t="s">
        <v>86</v>
      </c>
      <c s="34" t="s">
        <v>1734</v>
      </c>
      <c s="35" t="s">
        <v>5</v>
      </c>
      <c s="6" t="s">
        <v>1735</v>
      </c>
      <c s="36" t="s">
        <v>52</v>
      </c>
      <c s="37">
        <v>8</v>
      </c>
      <c s="36">
        <v>0</v>
      </c>
      <c s="36">
        <f>ROUND(G42*H42,6)</f>
      </c>
      <c r="L42" s="38">
        <v>0</v>
      </c>
      <c s="32">
        <f>ROUND(ROUND(L42,2)*ROUND(G42,3),2)</f>
      </c>
      <c s="36" t="s">
        <v>53</v>
      </c>
      <c>
        <f>(M42*21)/100</f>
      </c>
      <c t="s">
        <v>26</v>
      </c>
    </row>
    <row r="43" spans="1:5" ht="12.75">
      <c r="A43" s="35" t="s">
        <v>54</v>
      </c>
      <c r="E43" s="39" t="s">
        <v>5</v>
      </c>
    </row>
    <row r="44" spans="1:5" ht="12.75">
      <c r="A44" s="35" t="s">
        <v>55</v>
      </c>
      <c r="E44" s="40" t="s">
        <v>2738</v>
      </c>
    </row>
    <row r="45" spans="1:5" ht="38.25">
      <c r="A45" t="s">
        <v>57</v>
      </c>
      <c r="E45" s="39" t="s">
        <v>2740</v>
      </c>
    </row>
    <row r="46" spans="1:16" ht="12.75">
      <c r="A46" t="s">
        <v>48</v>
      </c>
      <c s="34" t="s">
        <v>90</v>
      </c>
      <c s="34" t="s">
        <v>377</v>
      </c>
      <c s="35" t="s">
        <v>5</v>
      </c>
      <c s="6" t="s">
        <v>378</v>
      </c>
      <c s="36" t="s">
        <v>52</v>
      </c>
      <c s="37">
        <v>60</v>
      </c>
      <c s="36">
        <v>0</v>
      </c>
      <c s="36">
        <f>ROUND(G46*H46,6)</f>
      </c>
      <c r="L46" s="38">
        <v>0</v>
      </c>
      <c s="32">
        <f>ROUND(ROUND(L46,2)*ROUND(G46,3),2)</f>
      </c>
      <c s="36" t="s">
        <v>53</v>
      </c>
      <c>
        <f>(M46*21)/100</f>
      </c>
      <c t="s">
        <v>26</v>
      </c>
    </row>
    <row r="47" spans="1:5" ht="12.75">
      <c r="A47" s="35" t="s">
        <v>54</v>
      </c>
      <c r="E47" s="39" t="s">
        <v>5</v>
      </c>
    </row>
    <row r="48" spans="1:5" ht="12.75">
      <c r="A48" s="35" t="s">
        <v>55</v>
      </c>
      <c r="E48" s="40" t="s">
        <v>2738</v>
      </c>
    </row>
    <row r="49" spans="1:5" ht="25.5">
      <c r="A49" t="s">
        <v>57</v>
      </c>
      <c r="E49" s="39" t="s">
        <v>173</v>
      </c>
    </row>
    <row r="50" spans="1:16" ht="12.75">
      <c r="A50" t="s">
        <v>48</v>
      </c>
      <c s="34" t="s">
        <v>94</v>
      </c>
      <c s="34" t="s">
        <v>2741</v>
      </c>
      <c s="35" t="s">
        <v>5</v>
      </c>
      <c s="6" t="s">
        <v>2742</v>
      </c>
      <c s="36" t="s">
        <v>52</v>
      </c>
      <c s="37">
        <v>2</v>
      </c>
      <c s="36">
        <v>0</v>
      </c>
      <c s="36">
        <f>ROUND(G50*H50,6)</f>
      </c>
      <c r="L50" s="38">
        <v>0</v>
      </c>
      <c s="32">
        <f>ROUND(ROUND(L50,2)*ROUND(G50,3),2)</f>
      </c>
      <c s="36" t="s">
        <v>53</v>
      </c>
      <c>
        <f>(M50*21)/100</f>
      </c>
      <c t="s">
        <v>26</v>
      </c>
    </row>
    <row r="51" spans="1:5" ht="12.75">
      <c r="A51" s="35" t="s">
        <v>54</v>
      </c>
      <c r="E51" s="39" t="s">
        <v>5</v>
      </c>
    </row>
    <row r="52" spans="1:5" ht="12.75">
      <c r="A52" s="35" t="s">
        <v>55</v>
      </c>
      <c r="E52" s="40" t="s">
        <v>2738</v>
      </c>
    </row>
    <row r="53" spans="1:5" ht="38.25">
      <c r="A53" t="s">
        <v>57</v>
      </c>
      <c r="E53" s="39" t="s">
        <v>2743</v>
      </c>
    </row>
    <row r="54" spans="1:16" ht="12.75">
      <c r="A54" t="s">
        <v>48</v>
      </c>
      <c s="34" t="s">
        <v>98</v>
      </c>
      <c s="34" t="s">
        <v>379</v>
      </c>
      <c s="35" t="s">
        <v>5</v>
      </c>
      <c s="6" t="s">
        <v>380</v>
      </c>
      <c s="36" t="s">
        <v>52</v>
      </c>
      <c s="37">
        <v>12</v>
      </c>
      <c s="36">
        <v>0</v>
      </c>
      <c s="36">
        <f>ROUND(G54*H54,6)</f>
      </c>
      <c r="L54" s="38">
        <v>0</v>
      </c>
      <c s="32">
        <f>ROUND(ROUND(L54,2)*ROUND(G54,3),2)</f>
      </c>
      <c s="36" t="s">
        <v>53</v>
      </c>
      <c>
        <f>(M54*21)/100</f>
      </c>
      <c t="s">
        <v>26</v>
      </c>
    </row>
    <row r="55" spans="1:5" ht="12.75">
      <c r="A55" s="35" t="s">
        <v>54</v>
      </c>
      <c r="E55" s="39" t="s">
        <v>5</v>
      </c>
    </row>
    <row r="56" spans="1:5" ht="12.75">
      <c r="A56" s="35" t="s">
        <v>55</v>
      </c>
      <c r="E56" s="40" t="s">
        <v>2738</v>
      </c>
    </row>
    <row r="57" spans="1:5" ht="38.25">
      <c r="A57" t="s">
        <v>57</v>
      </c>
      <c r="E57" s="39" t="s">
        <v>382</v>
      </c>
    </row>
    <row r="58" spans="1:16" ht="12.75">
      <c r="A58" t="s">
        <v>48</v>
      </c>
      <c s="34" t="s">
        <v>103</v>
      </c>
      <c s="34" t="s">
        <v>997</v>
      </c>
      <c s="35" t="s">
        <v>5</v>
      </c>
      <c s="6" t="s">
        <v>998</v>
      </c>
      <c s="36" t="s">
        <v>52</v>
      </c>
      <c s="37">
        <v>60</v>
      </c>
      <c s="36">
        <v>0</v>
      </c>
      <c s="36">
        <f>ROUND(G58*H58,6)</f>
      </c>
      <c r="L58" s="38">
        <v>0</v>
      </c>
      <c s="32">
        <f>ROUND(ROUND(L58,2)*ROUND(G58,3),2)</f>
      </c>
      <c s="36" t="s">
        <v>53</v>
      </c>
      <c>
        <f>(M58*21)/100</f>
      </c>
      <c t="s">
        <v>26</v>
      </c>
    </row>
    <row r="59" spans="1:5" ht="12.75">
      <c r="A59" s="35" t="s">
        <v>54</v>
      </c>
      <c r="E59" s="39" t="s">
        <v>5</v>
      </c>
    </row>
    <row r="60" spans="1:5" ht="12.75">
      <c r="A60" s="35" t="s">
        <v>55</v>
      </c>
      <c r="E60" s="40" t="s">
        <v>2738</v>
      </c>
    </row>
    <row r="61" spans="1:5" ht="38.25">
      <c r="A61" t="s">
        <v>57</v>
      </c>
      <c r="E61" s="39" t="s">
        <v>1226</v>
      </c>
    </row>
    <row r="62" spans="1:16" ht="12.75">
      <c r="A62" t="s">
        <v>48</v>
      </c>
      <c s="34" t="s">
        <v>106</v>
      </c>
      <c s="34" t="s">
        <v>999</v>
      </c>
      <c s="35" t="s">
        <v>5</v>
      </c>
      <c s="6" t="s">
        <v>1000</v>
      </c>
      <c s="36" t="s">
        <v>52</v>
      </c>
      <c s="37">
        <v>2</v>
      </c>
      <c s="36">
        <v>0</v>
      </c>
      <c s="36">
        <f>ROUND(G62*H62,6)</f>
      </c>
      <c r="L62" s="38">
        <v>0</v>
      </c>
      <c s="32">
        <f>ROUND(ROUND(L62,2)*ROUND(G62,3),2)</f>
      </c>
      <c s="36" t="s">
        <v>53</v>
      </c>
      <c>
        <f>(M62*21)/100</f>
      </c>
      <c t="s">
        <v>26</v>
      </c>
    </row>
    <row r="63" spans="1:5" ht="12.75">
      <c r="A63" s="35" t="s">
        <v>54</v>
      </c>
      <c r="E63" s="39" t="s">
        <v>5</v>
      </c>
    </row>
    <row r="64" spans="1:5" ht="12.75">
      <c r="A64" s="35" t="s">
        <v>55</v>
      </c>
      <c r="E64" s="40" t="s">
        <v>2738</v>
      </c>
    </row>
    <row r="65" spans="1:5" ht="51">
      <c r="A65" t="s">
        <v>57</v>
      </c>
      <c r="E65" s="39" t="s">
        <v>2744</v>
      </c>
    </row>
    <row r="66" spans="1:16" ht="12.75">
      <c r="A66" t="s">
        <v>48</v>
      </c>
      <c s="34" t="s">
        <v>109</v>
      </c>
      <c s="34" t="s">
        <v>2745</v>
      </c>
      <c s="35" t="s">
        <v>5</v>
      </c>
      <c s="6" t="s">
        <v>2746</v>
      </c>
      <c s="36" t="s">
        <v>101</v>
      </c>
      <c s="37">
        <v>160</v>
      </c>
      <c s="36">
        <v>0</v>
      </c>
      <c s="36">
        <f>ROUND(G66*H66,6)</f>
      </c>
      <c r="L66" s="38">
        <v>0</v>
      </c>
      <c s="32">
        <f>ROUND(ROUND(L66,2)*ROUND(G66,3),2)</f>
      </c>
      <c s="36" t="s">
        <v>53</v>
      </c>
      <c>
        <f>(M66*21)/100</f>
      </c>
      <c t="s">
        <v>26</v>
      </c>
    </row>
    <row r="67" spans="1:5" ht="12.75">
      <c r="A67" s="35" t="s">
        <v>54</v>
      </c>
      <c r="E67" s="39" t="s">
        <v>5</v>
      </c>
    </row>
    <row r="68" spans="1:5" ht="12.75">
      <c r="A68" s="35" t="s">
        <v>55</v>
      </c>
      <c r="E68" s="40" t="s">
        <v>2738</v>
      </c>
    </row>
    <row r="69" spans="1:5" ht="38.25">
      <c r="A69" t="s">
        <v>57</v>
      </c>
      <c r="E69" s="39" t="s">
        <v>2747</v>
      </c>
    </row>
    <row r="70" spans="1:16" ht="12.75">
      <c r="A70" t="s">
        <v>48</v>
      </c>
      <c s="34" t="s">
        <v>112</v>
      </c>
      <c s="34" t="s">
        <v>2748</v>
      </c>
      <c s="35" t="s">
        <v>5</v>
      </c>
      <c s="6" t="s">
        <v>2749</v>
      </c>
      <c s="36" t="s">
        <v>1003</v>
      </c>
      <c s="37">
        <v>4</v>
      </c>
      <c s="36">
        <v>0</v>
      </c>
      <c s="36">
        <f>ROUND(G70*H70,6)</f>
      </c>
      <c r="L70" s="38">
        <v>0</v>
      </c>
      <c s="32">
        <f>ROUND(ROUND(L70,2)*ROUND(G70,3),2)</f>
      </c>
      <c s="36" t="s">
        <v>53</v>
      </c>
      <c>
        <f>(M70*21)/100</f>
      </c>
      <c t="s">
        <v>26</v>
      </c>
    </row>
    <row r="71" spans="1:5" ht="12.75">
      <c r="A71" s="35" t="s">
        <v>54</v>
      </c>
      <c r="E71" s="39" t="s">
        <v>5</v>
      </c>
    </row>
    <row r="72" spans="1:5" ht="12.75">
      <c r="A72" s="35" t="s">
        <v>55</v>
      </c>
      <c r="E72" s="40" t="s">
        <v>2738</v>
      </c>
    </row>
    <row r="73" spans="1:5" ht="89.25">
      <c r="A73" t="s">
        <v>57</v>
      </c>
      <c r="E73" s="39" t="s">
        <v>2750</v>
      </c>
    </row>
    <row r="74" spans="1:16" ht="25.5">
      <c r="A74" t="s">
        <v>48</v>
      </c>
      <c s="34" t="s">
        <v>115</v>
      </c>
      <c s="34" t="s">
        <v>383</v>
      </c>
      <c s="35" t="s">
        <v>5</v>
      </c>
      <c s="6" t="s">
        <v>384</v>
      </c>
      <c s="36" t="s">
        <v>101</v>
      </c>
      <c s="37">
        <v>5</v>
      </c>
      <c s="36">
        <v>0</v>
      </c>
      <c s="36">
        <f>ROUND(G74*H74,6)</f>
      </c>
      <c r="L74" s="38">
        <v>0</v>
      </c>
      <c s="32">
        <f>ROUND(ROUND(L74,2)*ROUND(G74,3),2)</f>
      </c>
      <c s="36" t="s">
        <v>53</v>
      </c>
      <c>
        <f>(M74*21)/100</f>
      </c>
      <c t="s">
        <v>26</v>
      </c>
    </row>
    <row r="75" spans="1:5" ht="12.75">
      <c r="A75" s="35" t="s">
        <v>54</v>
      </c>
      <c r="E75" s="39" t="s">
        <v>5</v>
      </c>
    </row>
    <row r="76" spans="1:5" ht="12.75">
      <c r="A76" s="35" t="s">
        <v>55</v>
      </c>
      <c r="E76" s="40" t="s">
        <v>2738</v>
      </c>
    </row>
    <row r="77" spans="1:5" ht="38.25">
      <c r="A77" t="s">
        <v>57</v>
      </c>
      <c r="E77" s="39" t="s">
        <v>102</v>
      </c>
    </row>
    <row r="78" spans="1:16" ht="25.5">
      <c r="A78" t="s">
        <v>48</v>
      </c>
      <c s="34" t="s">
        <v>119</v>
      </c>
      <c s="34" t="s">
        <v>641</v>
      </c>
      <c s="35" t="s">
        <v>5</v>
      </c>
      <c s="6" t="s">
        <v>642</v>
      </c>
      <c s="36" t="s">
        <v>52</v>
      </c>
      <c s="37">
        <v>24</v>
      </c>
      <c s="36">
        <v>0</v>
      </c>
      <c s="36">
        <f>ROUND(G78*H78,6)</f>
      </c>
      <c r="L78" s="38">
        <v>0</v>
      </c>
      <c s="32">
        <f>ROUND(ROUND(L78,2)*ROUND(G78,3),2)</f>
      </c>
      <c s="36" t="s">
        <v>53</v>
      </c>
      <c>
        <f>(M78*21)/100</f>
      </c>
      <c t="s">
        <v>26</v>
      </c>
    </row>
    <row r="79" spans="1:5" ht="12.75">
      <c r="A79" s="35" t="s">
        <v>54</v>
      </c>
      <c r="E79" s="39" t="s">
        <v>5</v>
      </c>
    </row>
    <row r="80" spans="1:5" ht="12.75">
      <c r="A80" s="35" t="s">
        <v>55</v>
      </c>
      <c r="E80" s="40" t="s">
        <v>2738</v>
      </c>
    </row>
    <row r="81" spans="1:5" ht="38.25">
      <c r="A81" t="s">
        <v>57</v>
      </c>
      <c r="E81" s="39" t="s">
        <v>97</v>
      </c>
    </row>
    <row r="82" spans="1:16" ht="12.75">
      <c r="A82" t="s">
        <v>48</v>
      </c>
      <c s="34" t="s">
        <v>123</v>
      </c>
      <c s="34" t="s">
        <v>116</v>
      </c>
      <c s="35" t="s">
        <v>5</v>
      </c>
      <c s="6" t="s">
        <v>117</v>
      </c>
      <c s="36" t="s">
        <v>52</v>
      </c>
      <c s="37">
        <v>6</v>
      </c>
      <c s="36">
        <v>0</v>
      </c>
      <c s="36">
        <f>ROUND(G82*H82,6)</f>
      </c>
      <c r="L82" s="38">
        <v>0</v>
      </c>
      <c s="32">
        <f>ROUND(ROUND(L82,2)*ROUND(G82,3),2)</f>
      </c>
      <c s="36" t="s">
        <v>53</v>
      </c>
      <c>
        <f>(M82*21)/100</f>
      </c>
      <c t="s">
        <v>26</v>
      </c>
    </row>
    <row r="83" spans="1:5" ht="12.75">
      <c r="A83" s="35" t="s">
        <v>54</v>
      </c>
      <c r="E83" s="39" t="s">
        <v>5</v>
      </c>
    </row>
    <row r="84" spans="1:5" ht="12.75">
      <c r="A84" s="35" t="s">
        <v>55</v>
      </c>
      <c r="E84" s="40" t="s">
        <v>2738</v>
      </c>
    </row>
    <row r="85" spans="1:5" ht="38.25">
      <c r="A85" t="s">
        <v>57</v>
      </c>
      <c r="E85" s="39" t="s">
        <v>118</v>
      </c>
    </row>
    <row r="86" spans="1:16" ht="25.5">
      <c r="A86" t="s">
        <v>48</v>
      </c>
      <c s="34" t="s">
        <v>126</v>
      </c>
      <c s="34" t="s">
        <v>1105</v>
      </c>
      <c s="35" t="s">
        <v>5</v>
      </c>
      <c s="6" t="s">
        <v>1106</v>
      </c>
      <c s="36" t="s">
        <v>52</v>
      </c>
      <c s="37">
        <v>1</v>
      </c>
      <c s="36">
        <v>0</v>
      </c>
      <c s="36">
        <f>ROUND(G86*H86,6)</f>
      </c>
      <c r="L86" s="38">
        <v>0</v>
      </c>
      <c s="32">
        <f>ROUND(ROUND(L86,2)*ROUND(G86,3),2)</f>
      </c>
      <c s="36" t="s">
        <v>53</v>
      </c>
      <c>
        <f>(M86*21)/100</f>
      </c>
      <c t="s">
        <v>26</v>
      </c>
    </row>
    <row r="87" spans="1:5" ht="12.75">
      <c r="A87" s="35" t="s">
        <v>54</v>
      </c>
      <c r="E87" s="39" t="s">
        <v>5</v>
      </c>
    </row>
    <row r="88" spans="1:5" ht="12.75">
      <c r="A88" s="35" t="s">
        <v>55</v>
      </c>
      <c r="E88" s="40" t="s">
        <v>2738</v>
      </c>
    </row>
    <row r="89" spans="1:5" ht="63.75">
      <c r="A89" t="s">
        <v>57</v>
      </c>
      <c r="E89" s="39" t="s">
        <v>220</v>
      </c>
    </row>
    <row r="90" spans="1:16" ht="25.5">
      <c r="A90" t="s">
        <v>48</v>
      </c>
      <c s="34" t="s">
        <v>131</v>
      </c>
      <c s="34" t="s">
        <v>225</v>
      </c>
      <c s="35" t="s">
        <v>5</v>
      </c>
      <c s="6" t="s">
        <v>226</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2738</v>
      </c>
    </row>
    <row r="93" spans="1:5" ht="38.25">
      <c r="A93" t="s">
        <v>57</v>
      </c>
      <c r="E93" s="39" t="s">
        <v>227</v>
      </c>
    </row>
    <row r="94" spans="1:16" ht="12.75">
      <c r="A94" t="s">
        <v>48</v>
      </c>
      <c s="34" t="s">
        <v>135</v>
      </c>
      <c s="34" t="s">
        <v>2751</v>
      </c>
      <c s="35" t="s">
        <v>5</v>
      </c>
      <c s="6" t="s">
        <v>2752</v>
      </c>
      <c s="36" t="s">
        <v>52</v>
      </c>
      <c s="37">
        <v>1</v>
      </c>
      <c s="36">
        <v>0</v>
      </c>
      <c s="36">
        <f>ROUND(G94*H94,6)</f>
      </c>
      <c r="L94" s="38">
        <v>0</v>
      </c>
      <c s="32">
        <f>ROUND(ROUND(L94,2)*ROUND(G94,3),2)</f>
      </c>
      <c s="36" t="s">
        <v>53</v>
      </c>
      <c>
        <f>(M94*21)/100</f>
      </c>
      <c t="s">
        <v>26</v>
      </c>
    </row>
    <row r="95" spans="1:5" ht="12.75">
      <c r="A95" s="35" t="s">
        <v>54</v>
      </c>
      <c r="E95" s="39" t="s">
        <v>5</v>
      </c>
    </row>
    <row r="96" spans="1:5" ht="12.75">
      <c r="A96" s="35" t="s">
        <v>55</v>
      </c>
      <c r="E96" s="40" t="s">
        <v>2738</v>
      </c>
    </row>
    <row r="97" spans="1:5" ht="38.25">
      <c r="A97" t="s">
        <v>57</v>
      </c>
      <c r="E97" s="39" t="s">
        <v>231</v>
      </c>
    </row>
    <row r="98" spans="1:16" ht="12.75">
      <c r="A98" t="s">
        <v>48</v>
      </c>
      <c s="34" t="s">
        <v>139</v>
      </c>
      <c s="34" t="s">
        <v>2753</v>
      </c>
      <c s="35" t="s">
        <v>5</v>
      </c>
      <c s="6" t="s">
        <v>2754</v>
      </c>
      <c s="36" t="s">
        <v>52</v>
      </c>
      <c s="37">
        <v>1</v>
      </c>
      <c s="36">
        <v>0</v>
      </c>
      <c s="36">
        <f>ROUND(G98*H98,6)</f>
      </c>
      <c r="L98" s="38">
        <v>0</v>
      </c>
      <c s="32">
        <f>ROUND(ROUND(L98,2)*ROUND(G98,3),2)</f>
      </c>
      <c s="36" t="s">
        <v>53</v>
      </c>
      <c>
        <f>(M98*21)/100</f>
      </c>
      <c t="s">
        <v>26</v>
      </c>
    </row>
    <row r="99" spans="1:5" ht="12.75">
      <c r="A99" s="35" t="s">
        <v>54</v>
      </c>
      <c r="E99" s="39" t="s">
        <v>5</v>
      </c>
    </row>
    <row r="100" spans="1:5" ht="12.75">
      <c r="A100" s="35" t="s">
        <v>55</v>
      </c>
      <c r="E100" s="40" t="s">
        <v>2738</v>
      </c>
    </row>
    <row r="101" spans="1:5" ht="38.25">
      <c r="A101" t="s">
        <v>57</v>
      </c>
      <c r="E101" s="39" t="s">
        <v>231</v>
      </c>
    </row>
    <row r="102" spans="1:16" ht="25.5">
      <c r="A102" t="s">
        <v>48</v>
      </c>
      <c s="34" t="s">
        <v>143</v>
      </c>
      <c s="34" t="s">
        <v>229</v>
      </c>
      <c s="35" t="s">
        <v>5</v>
      </c>
      <c s="6" t="s">
        <v>230</v>
      </c>
      <c s="36" t="s">
        <v>52</v>
      </c>
      <c s="37">
        <v>1</v>
      </c>
      <c s="36">
        <v>0</v>
      </c>
      <c s="36">
        <f>ROUND(G102*H102,6)</f>
      </c>
      <c r="L102" s="38">
        <v>0</v>
      </c>
      <c s="32">
        <f>ROUND(ROUND(L102,2)*ROUND(G102,3),2)</f>
      </c>
      <c s="36" t="s">
        <v>53</v>
      </c>
      <c>
        <f>(M102*21)/100</f>
      </c>
      <c t="s">
        <v>26</v>
      </c>
    </row>
    <row r="103" spans="1:5" ht="12.75">
      <c r="A103" s="35" t="s">
        <v>54</v>
      </c>
      <c r="E103" s="39" t="s">
        <v>5</v>
      </c>
    </row>
    <row r="104" spans="1:5" ht="12.75">
      <c r="A104" s="35" t="s">
        <v>55</v>
      </c>
      <c r="E104" s="40" t="s">
        <v>2738</v>
      </c>
    </row>
    <row r="105" spans="1:5" ht="38.25">
      <c r="A105" t="s">
        <v>57</v>
      </c>
      <c r="E105" s="39" t="s">
        <v>231</v>
      </c>
    </row>
    <row r="106" spans="1:16" ht="12.75">
      <c r="A106" t="s">
        <v>48</v>
      </c>
      <c s="34" t="s">
        <v>147</v>
      </c>
      <c s="34" t="s">
        <v>247</v>
      </c>
      <c s="35" t="s">
        <v>5</v>
      </c>
      <c s="6" t="s">
        <v>248</v>
      </c>
      <c s="36" t="s">
        <v>249</v>
      </c>
      <c s="37">
        <v>20</v>
      </c>
      <c s="36">
        <v>0</v>
      </c>
      <c s="36">
        <f>ROUND(G106*H106,6)</f>
      </c>
      <c r="L106" s="38">
        <v>0</v>
      </c>
      <c s="32">
        <f>ROUND(ROUND(L106,2)*ROUND(G106,3),2)</f>
      </c>
      <c s="36" t="s">
        <v>53</v>
      </c>
      <c>
        <f>(M106*21)/100</f>
      </c>
      <c t="s">
        <v>26</v>
      </c>
    </row>
    <row r="107" spans="1:5" ht="12.75">
      <c r="A107" s="35" t="s">
        <v>54</v>
      </c>
      <c r="E107" s="39" t="s">
        <v>5</v>
      </c>
    </row>
    <row r="108" spans="1:5" ht="12.75">
      <c r="A108" s="35" t="s">
        <v>55</v>
      </c>
      <c r="E108" s="40" t="s">
        <v>2738</v>
      </c>
    </row>
    <row r="109" spans="1:5" ht="38.25">
      <c r="A109" t="s">
        <v>57</v>
      </c>
      <c r="E109" s="39" t="s">
        <v>250</v>
      </c>
    </row>
    <row r="110" spans="1:16" ht="12.75">
      <c r="A110" t="s">
        <v>48</v>
      </c>
      <c s="34" t="s">
        <v>151</v>
      </c>
      <c s="34" t="s">
        <v>256</v>
      </c>
      <c s="35" t="s">
        <v>5</v>
      </c>
      <c s="6" t="s">
        <v>257</v>
      </c>
      <c s="36" t="s">
        <v>249</v>
      </c>
      <c s="37">
        <v>4</v>
      </c>
      <c s="36">
        <v>0</v>
      </c>
      <c s="36">
        <f>ROUND(G110*H110,6)</f>
      </c>
      <c r="L110" s="38">
        <v>0</v>
      </c>
      <c s="32">
        <f>ROUND(ROUND(L110,2)*ROUND(G110,3),2)</f>
      </c>
      <c s="36" t="s">
        <v>53</v>
      </c>
      <c>
        <f>(M110*21)/100</f>
      </c>
      <c t="s">
        <v>26</v>
      </c>
    </row>
    <row r="111" spans="1:5" ht="12.75">
      <c r="A111" s="35" t="s">
        <v>54</v>
      </c>
      <c r="E111" s="39" t="s">
        <v>5</v>
      </c>
    </row>
    <row r="112" spans="1:5" ht="12.75">
      <c r="A112" s="35" t="s">
        <v>55</v>
      </c>
      <c r="E112" s="40" t="s">
        <v>2738</v>
      </c>
    </row>
    <row r="113" spans="1:5" ht="38.25">
      <c r="A113" t="s">
        <v>57</v>
      </c>
      <c r="E113" s="39" t="s">
        <v>258</v>
      </c>
    </row>
    <row r="114" spans="1:16" ht="12.75">
      <c r="A114" t="s">
        <v>48</v>
      </c>
      <c s="34" t="s">
        <v>155</v>
      </c>
      <c s="34" t="s">
        <v>260</v>
      </c>
      <c s="35" t="s">
        <v>5</v>
      </c>
      <c s="6" t="s">
        <v>261</v>
      </c>
      <c s="36" t="s">
        <v>249</v>
      </c>
      <c s="37">
        <v>4</v>
      </c>
      <c s="36">
        <v>0</v>
      </c>
      <c s="36">
        <f>ROUND(G114*H114,6)</f>
      </c>
      <c r="L114" s="38">
        <v>0</v>
      </c>
      <c s="32">
        <f>ROUND(ROUND(L114,2)*ROUND(G114,3),2)</f>
      </c>
      <c s="36" t="s">
        <v>53</v>
      </c>
      <c>
        <f>(M114*21)/100</f>
      </c>
      <c t="s">
        <v>26</v>
      </c>
    </row>
    <row r="115" spans="1:5" ht="12.75">
      <c r="A115" s="35" t="s">
        <v>54</v>
      </c>
      <c r="E115" s="39" t="s">
        <v>5</v>
      </c>
    </row>
    <row r="116" spans="1:5" ht="12.75">
      <c r="A116" s="35" t="s">
        <v>55</v>
      </c>
      <c r="E116" s="40" t="s">
        <v>2738</v>
      </c>
    </row>
    <row r="117" spans="1:5" ht="38.25">
      <c r="A117" t="s">
        <v>57</v>
      </c>
      <c r="E117" s="39" t="s">
        <v>262</v>
      </c>
    </row>
    <row r="118" spans="1:16" ht="12.75">
      <c r="A118" t="s">
        <v>48</v>
      </c>
      <c s="34" t="s">
        <v>159</v>
      </c>
      <c s="34" t="s">
        <v>264</v>
      </c>
      <c s="35" t="s">
        <v>5</v>
      </c>
      <c s="6" t="s">
        <v>265</v>
      </c>
      <c s="36" t="s">
        <v>249</v>
      </c>
      <c s="37">
        <v>15</v>
      </c>
      <c s="36">
        <v>0</v>
      </c>
      <c s="36">
        <f>ROUND(G118*H118,6)</f>
      </c>
      <c r="L118" s="38">
        <v>0</v>
      </c>
      <c s="32">
        <f>ROUND(ROUND(L118,2)*ROUND(G118,3),2)</f>
      </c>
      <c s="36" t="s">
        <v>53</v>
      </c>
      <c>
        <f>(M118*21)/100</f>
      </c>
      <c t="s">
        <v>26</v>
      </c>
    </row>
    <row r="119" spans="1:5" ht="12.75">
      <c r="A119" s="35" t="s">
        <v>54</v>
      </c>
      <c r="E119" s="39" t="s">
        <v>5</v>
      </c>
    </row>
    <row r="120" spans="1:5" ht="12.75">
      <c r="A120" s="35" t="s">
        <v>55</v>
      </c>
      <c r="E120" s="40" t="s">
        <v>2738</v>
      </c>
    </row>
    <row r="121" spans="1:5" ht="38.25">
      <c r="A121" t="s">
        <v>57</v>
      </c>
      <c r="E121" s="39" t="s">
        <v>266</v>
      </c>
    </row>
    <row r="122" spans="1:16" ht="25.5">
      <c r="A122" t="s">
        <v>48</v>
      </c>
      <c s="34" t="s">
        <v>162</v>
      </c>
      <c s="34" t="s">
        <v>295</v>
      </c>
      <c s="35" t="s">
        <v>5</v>
      </c>
      <c s="6" t="s">
        <v>296</v>
      </c>
      <c s="36" t="s">
        <v>129</v>
      </c>
      <c s="37">
        <v>75</v>
      </c>
      <c s="36">
        <v>0</v>
      </c>
      <c s="36">
        <f>ROUND(G122*H122,6)</f>
      </c>
      <c r="L122" s="38">
        <v>0</v>
      </c>
      <c s="32">
        <f>ROUND(ROUND(L122,2)*ROUND(G122,3),2)</f>
      </c>
      <c s="36" t="s">
        <v>53</v>
      </c>
      <c>
        <f>(M122*21)/100</f>
      </c>
      <c t="s">
        <v>26</v>
      </c>
    </row>
    <row r="123" spans="1:5" ht="12.75">
      <c r="A123" s="35" t="s">
        <v>54</v>
      </c>
      <c r="E123" s="39" t="s">
        <v>5</v>
      </c>
    </row>
    <row r="124" spans="1:5" ht="12.75">
      <c r="A124" s="35" t="s">
        <v>55</v>
      </c>
      <c r="E124" s="40" t="s">
        <v>2738</v>
      </c>
    </row>
    <row r="125" spans="1:5" ht="76.5">
      <c r="A125" t="s">
        <v>57</v>
      </c>
      <c r="E125" s="39" t="s">
        <v>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2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COUNTIFS(L8:L228,"=0",A8:A228,"P")+COUNTIFS(L8:L228,"",A8:A228,"P")+SUM(Q8:Q228)</f>
      </c>
    </row>
    <row r="8" spans="1:13" ht="12.75">
      <c r="A8" t="s">
        <v>43</v>
      </c>
      <c r="C8" s="28" t="s">
        <v>2757</v>
      </c>
      <c r="E8" s="30" t="s">
        <v>2756</v>
      </c>
      <c r="J8" s="29">
        <f>0+J9+J22+J43+J56+J61+J82+J87</f>
      </c>
      <c s="29">
        <f>0+K9+K22+K43+K56+K61+K82+K87</f>
      </c>
      <c s="29">
        <f>0+L9+L22+L43+L56+L61+L82+L87</f>
      </c>
      <c s="29">
        <f>0+M9+M22+M43+M56+M61+M82+M87</f>
      </c>
    </row>
    <row r="9" spans="1:13" ht="12.75">
      <c r="A9" t="s">
        <v>45</v>
      </c>
      <c r="C9" s="31" t="s">
        <v>305</v>
      </c>
      <c r="E9" s="33" t="s">
        <v>306</v>
      </c>
      <c r="J9" s="32">
        <f>0</f>
      </c>
      <c s="32">
        <f>0</f>
      </c>
      <c s="32">
        <f>0+L10+L14+L18</f>
      </c>
      <c s="32">
        <f>0+M10+M14+M18</f>
      </c>
    </row>
    <row r="10" spans="1:16" ht="38.25">
      <c r="A10" t="s">
        <v>48</v>
      </c>
      <c s="34" t="s">
        <v>49</v>
      </c>
      <c s="34" t="s">
        <v>307</v>
      </c>
      <c s="35" t="s">
        <v>5</v>
      </c>
      <c s="6" t="s">
        <v>308</v>
      </c>
      <c s="36" t="s">
        <v>309</v>
      </c>
      <c s="37">
        <v>4</v>
      </c>
      <c s="36">
        <v>0</v>
      </c>
      <c s="36">
        <f>ROUND(G10*H10,6)</f>
      </c>
      <c r="L10" s="38">
        <v>0</v>
      </c>
      <c s="32">
        <f>ROUND(ROUND(L10,2)*ROUND(G10,3),2)</f>
      </c>
      <c s="36" t="s">
        <v>53</v>
      </c>
      <c>
        <f>(M10*21)/100</f>
      </c>
      <c t="s">
        <v>26</v>
      </c>
    </row>
    <row r="11" spans="1:5" ht="25.5">
      <c r="A11" s="35" t="s">
        <v>54</v>
      </c>
      <c r="E11" s="39" t="s">
        <v>310</v>
      </c>
    </row>
    <row r="12" spans="1:5" ht="12.75">
      <c r="A12" s="35" t="s">
        <v>55</v>
      </c>
      <c r="E12" s="40" t="s">
        <v>67</v>
      </c>
    </row>
    <row r="13" spans="1:5" ht="153">
      <c r="A13" t="s">
        <v>57</v>
      </c>
      <c r="E13" s="39" t="s">
        <v>316</v>
      </c>
    </row>
    <row r="14" spans="1:16" ht="38.25">
      <c r="A14" t="s">
        <v>48</v>
      </c>
      <c s="34" t="s">
        <v>26</v>
      </c>
      <c s="34" t="s">
        <v>690</v>
      </c>
      <c s="35" t="s">
        <v>5</v>
      </c>
      <c s="6" t="s">
        <v>691</v>
      </c>
      <c s="36" t="s">
        <v>309</v>
      </c>
      <c s="37">
        <v>0.45</v>
      </c>
      <c s="36">
        <v>0</v>
      </c>
      <c s="36">
        <f>ROUND(G14*H14,6)</f>
      </c>
      <c r="L14" s="38">
        <v>0</v>
      </c>
      <c s="32">
        <f>ROUND(ROUND(L14,2)*ROUND(G14,3),2)</f>
      </c>
      <c s="36" t="s">
        <v>53</v>
      </c>
      <c>
        <f>(M14*21)/100</f>
      </c>
      <c t="s">
        <v>26</v>
      </c>
    </row>
    <row r="15" spans="1:5" ht="25.5">
      <c r="A15" s="35" t="s">
        <v>54</v>
      </c>
      <c r="E15" s="39" t="s">
        <v>310</v>
      </c>
    </row>
    <row r="16" spans="1:5" ht="12.75">
      <c r="A16" s="35" t="s">
        <v>55</v>
      </c>
      <c r="E16" s="40" t="s">
        <v>2758</v>
      </c>
    </row>
    <row r="17" spans="1:5" ht="153">
      <c r="A17" t="s">
        <v>57</v>
      </c>
      <c r="E17" s="39" t="s">
        <v>316</v>
      </c>
    </row>
    <row r="18" spans="1:16" ht="25.5">
      <c r="A18" t="s">
        <v>48</v>
      </c>
      <c s="34" t="s">
        <v>25</v>
      </c>
      <c s="34" t="s">
        <v>313</v>
      </c>
      <c s="35" t="s">
        <v>5</v>
      </c>
      <c s="6" t="s">
        <v>314</v>
      </c>
      <c s="36" t="s">
        <v>309</v>
      </c>
      <c s="37">
        <v>0.2</v>
      </c>
      <c s="36">
        <v>0</v>
      </c>
      <c s="36">
        <f>ROUND(G18*H18,6)</f>
      </c>
      <c r="L18" s="38">
        <v>0</v>
      </c>
      <c s="32">
        <f>ROUND(ROUND(L18,2)*ROUND(G18,3),2)</f>
      </c>
      <c s="36" t="s">
        <v>53</v>
      </c>
      <c>
        <f>(M18*21)/100</f>
      </c>
      <c t="s">
        <v>26</v>
      </c>
    </row>
    <row r="19" spans="1:5" ht="25.5">
      <c r="A19" s="35" t="s">
        <v>54</v>
      </c>
      <c r="E19" s="39" t="s">
        <v>310</v>
      </c>
    </row>
    <row r="20" spans="1:5" ht="12.75">
      <c r="A20" s="35" t="s">
        <v>55</v>
      </c>
      <c r="E20" s="40" t="s">
        <v>2759</v>
      </c>
    </row>
    <row r="21" spans="1:5" ht="153">
      <c r="A21" t="s">
        <v>57</v>
      </c>
      <c r="E21" s="39" t="s">
        <v>316</v>
      </c>
    </row>
    <row r="22" spans="1:13" ht="12.75">
      <c r="A22" t="s">
        <v>45</v>
      </c>
      <c r="C22" s="31" t="s">
        <v>103</v>
      </c>
      <c r="E22" s="33" t="s">
        <v>323</v>
      </c>
      <c r="J22" s="32">
        <f>0</f>
      </c>
      <c s="32">
        <f>0</f>
      </c>
      <c s="32">
        <f>0+L23+L27+L31+L35+L39</f>
      </c>
      <c s="32">
        <f>0+M23+M27+M31+M35+M39</f>
      </c>
    </row>
    <row r="23" spans="1:16" ht="12.75">
      <c r="A23" t="s">
        <v>48</v>
      </c>
      <c s="34" t="s">
        <v>67</v>
      </c>
      <c s="34" t="s">
        <v>320</v>
      </c>
      <c s="35" t="s">
        <v>5</v>
      </c>
      <c s="6" t="s">
        <v>321</v>
      </c>
      <c s="36" t="s">
        <v>65</v>
      </c>
      <c s="37">
        <v>20</v>
      </c>
      <c s="36">
        <v>0</v>
      </c>
      <c s="36">
        <f>ROUND(G23*H23,6)</f>
      </c>
      <c r="L23" s="38">
        <v>0</v>
      </c>
      <c s="32">
        <f>ROUND(ROUND(L23,2)*ROUND(G23,3),2)</f>
      </c>
      <c s="36" t="s">
        <v>53</v>
      </c>
      <c>
        <f>(M23*21)/100</f>
      </c>
      <c t="s">
        <v>26</v>
      </c>
    </row>
    <row r="24" spans="1:5" ht="12.75">
      <c r="A24" s="35" t="s">
        <v>54</v>
      </c>
      <c r="E24" s="39" t="s">
        <v>5</v>
      </c>
    </row>
    <row r="25" spans="1:5" ht="12.75">
      <c r="A25" s="35" t="s">
        <v>55</v>
      </c>
      <c r="E25" s="40" t="s">
        <v>2760</v>
      </c>
    </row>
    <row r="26" spans="1:5" ht="38.25">
      <c r="A26" t="s">
        <v>57</v>
      </c>
      <c r="E26" s="39" t="s">
        <v>2296</v>
      </c>
    </row>
    <row r="27" spans="1:16" ht="12.75">
      <c r="A27" t="s">
        <v>48</v>
      </c>
      <c s="34" t="s">
        <v>71</v>
      </c>
      <c s="34" t="s">
        <v>324</v>
      </c>
      <c s="35" t="s">
        <v>5</v>
      </c>
      <c s="6" t="s">
        <v>325</v>
      </c>
      <c s="36" t="s">
        <v>65</v>
      </c>
      <c s="37">
        <v>20</v>
      </c>
      <c s="36">
        <v>0</v>
      </c>
      <c s="36">
        <f>ROUND(G27*H27,6)</f>
      </c>
      <c r="L27" s="38">
        <v>0</v>
      </c>
      <c s="32">
        <f>ROUND(ROUND(L27,2)*ROUND(G27,3),2)</f>
      </c>
      <c s="36" t="s">
        <v>53</v>
      </c>
      <c>
        <f>(M27*21)/100</f>
      </c>
      <c t="s">
        <v>26</v>
      </c>
    </row>
    <row r="28" spans="1:5" ht="12.75">
      <c r="A28" s="35" t="s">
        <v>54</v>
      </c>
      <c r="E28" s="39" t="s">
        <v>5</v>
      </c>
    </row>
    <row r="29" spans="1:5" ht="12.75">
      <c r="A29" s="35" t="s">
        <v>55</v>
      </c>
      <c r="E29" s="40" t="s">
        <v>1232</v>
      </c>
    </row>
    <row r="30" spans="1:5" ht="318.75">
      <c r="A30" t="s">
        <v>57</v>
      </c>
      <c r="E30" s="39" t="s">
        <v>327</v>
      </c>
    </row>
    <row r="31" spans="1:16" ht="12.75">
      <c r="A31" t="s">
        <v>48</v>
      </c>
      <c s="34" t="s">
        <v>75</v>
      </c>
      <c s="34" t="s">
        <v>335</v>
      </c>
      <c s="35" t="s">
        <v>5</v>
      </c>
      <c s="6" t="s">
        <v>336</v>
      </c>
      <c s="36" t="s">
        <v>101</v>
      </c>
      <c s="37">
        <v>10</v>
      </c>
      <c s="36">
        <v>0</v>
      </c>
      <c s="36">
        <f>ROUND(G31*H31,6)</f>
      </c>
      <c r="L31" s="38">
        <v>0</v>
      </c>
      <c s="32">
        <f>ROUND(ROUND(L31,2)*ROUND(G31,3),2)</f>
      </c>
      <c s="36" t="s">
        <v>53</v>
      </c>
      <c>
        <f>(M31*21)/100</f>
      </c>
      <c t="s">
        <v>26</v>
      </c>
    </row>
    <row r="32" spans="1:5" ht="12.75">
      <c r="A32" s="35" t="s">
        <v>54</v>
      </c>
      <c r="E32" s="39" t="s">
        <v>5</v>
      </c>
    </row>
    <row r="33" spans="1:5" ht="12.75">
      <c r="A33" s="35" t="s">
        <v>55</v>
      </c>
      <c r="E33" s="40" t="s">
        <v>1314</v>
      </c>
    </row>
    <row r="34" spans="1:5" ht="25.5">
      <c r="A34" t="s">
        <v>57</v>
      </c>
      <c r="E34" s="39" t="s">
        <v>338</v>
      </c>
    </row>
    <row r="35" spans="1:16" ht="12.75">
      <c r="A35" t="s">
        <v>48</v>
      </c>
      <c s="34" t="s">
        <v>46</v>
      </c>
      <c s="34" t="s">
        <v>346</v>
      </c>
      <c s="35" t="s">
        <v>5</v>
      </c>
      <c s="6" t="s">
        <v>347</v>
      </c>
      <c s="36" t="s">
        <v>61</v>
      </c>
      <c s="37">
        <v>490</v>
      </c>
      <c s="36">
        <v>0</v>
      </c>
      <c s="36">
        <f>ROUND(G35*H35,6)</f>
      </c>
      <c r="L35" s="38">
        <v>0</v>
      </c>
      <c s="32">
        <f>ROUND(ROUND(L35,2)*ROUND(G35,3),2)</f>
      </c>
      <c s="36" t="s">
        <v>53</v>
      </c>
      <c>
        <f>(M35*21)/100</f>
      </c>
      <c t="s">
        <v>26</v>
      </c>
    </row>
    <row r="36" spans="1:5" ht="12.75">
      <c r="A36" s="35" t="s">
        <v>54</v>
      </c>
      <c r="E36" s="39" t="s">
        <v>5</v>
      </c>
    </row>
    <row r="37" spans="1:5" ht="12.75">
      <c r="A37" s="35" t="s">
        <v>55</v>
      </c>
      <c r="E37" s="40" t="s">
        <v>2761</v>
      </c>
    </row>
    <row r="38" spans="1:5" ht="12.75">
      <c r="A38" t="s">
        <v>57</v>
      </c>
      <c r="E38" s="39" t="s">
        <v>74</v>
      </c>
    </row>
    <row r="39" spans="1:16" ht="12.75">
      <c r="A39" t="s">
        <v>48</v>
      </c>
      <c s="34" t="s">
        <v>82</v>
      </c>
      <c s="34" t="s">
        <v>2762</v>
      </c>
      <c s="35" t="s">
        <v>5</v>
      </c>
      <c s="6" t="s">
        <v>2763</v>
      </c>
      <c s="36" t="s">
        <v>65</v>
      </c>
      <c s="37">
        <v>364</v>
      </c>
      <c s="36">
        <v>0</v>
      </c>
      <c s="36">
        <f>ROUND(G39*H39,6)</f>
      </c>
      <c r="L39" s="38">
        <v>0</v>
      </c>
      <c s="32">
        <f>ROUND(ROUND(L39,2)*ROUND(G39,3),2)</f>
      </c>
      <c s="36" t="s">
        <v>53</v>
      </c>
      <c>
        <f>(M39*21)/100</f>
      </c>
      <c t="s">
        <v>26</v>
      </c>
    </row>
    <row r="40" spans="1:5" ht="12.75">
      <c r="A40" s="35" t="s">
        <v>54</v>
      </c>
      <c r="E40" s="39" t="s">
        <v>5</v>
      </c>
    </row>
    <row r="41" spans="1:5" ht="12.75">
      <c r="A41" s="35" t="s">
        <v>55</v>
      </c>
      <c r="E41" s="40" t="s">
        <v>2764</v>
      </c>
    </row>
    <row r="42" spans="1:5" ht="318.75">
      <c r="A42" t="s">
        <v>57</v>
      </c>
      <c r="E42" s="39" t="s">
        <v>327</v>
      </c>
    </row>
    <row r="43" spans="1:13" ht="12.75">
      <c r="A43" t="s">
        <v>45</v>
      </c>
      <c r="C43" s="31" t="s">
        <v>115</v>
      </c>
      <c r="E43" s="33" t="s">
        <v>339</v>
      </c>
      <c r="J43" s="32">
        <f>0</f>
      </c>
      <c s="32">
        <f>0</f>
      </c>
      <c s="32">
        <f>0+L44+L48+L52</f>
      </c>
      <c s="32">
        <f>0+M44+M48+M52</f>
      </c>
    </row>
    <row r="44" spans="1:16" ht="12.75">
      <c r="A44" t="s">
        <v>48</v>
      </c>
      <c s="34" t="s">
        <v>86</v>
      </c>
      <c s="34" t="s">
        <v>68</v>
      </c>
      <c s="35" t="s">
        <v>5</v>
      </c>
      <c s="6" t="s">
        <v>69</v>
      </c>
      <c s="36" t="s">
        <v>65</v>
      </c>
      <c s="37">
        <v>384</v>
      </c>
      <c s="36">
        <v>0</v>
      </c>
      <c s="36">
        <f>ROUND(G44*H44,6)</f>
      </c>
      <c r="L44" s="38">
        <v>0</v>
      </c>
      <c s="32">
        <f>ROUND(ROUND(L44,2)*ROUND(G44,3),2)</f>
      </c>
      <c s="36" t="s">
        <v>53</v>
      </c>
      <c>
        <f>(M44*21)/100</f>
      </c>
      <c t="s">
        <v>26</v>
      </c>
    </row>
    <row r="45" spans="1:5" ht="12.75">
      <c r="A45" s="35" t="s">
        <v>54</v>
      </c>
      <c r="E45" s="39" t="s">
        <v>5</v>
      </c>
    </row>
    <row r="46" spans="1:5" ht="12.75">
      <c r="A46" s="35" t="s">
        <v>55</v>
      </c>
      <c r="E46" s="40" t="s">
        <v>2765</v>
      </c>
    </row>
    <row r="47" spans="1:5" ht="229.5">
      <c r="A47" t="s">
        <v>57</v>
      </c>
      <c r="E47" s="39" t="s">
        <v>340</v>
      </c>
    </row>
    <row r="48" spans="1:16" ht="12.75">
      <c r="A48" t="s">
        <v>48</v>
      </c>
      <c s="34" t="s">
        <v>90</v>
      </c>
      <c s="34" t="s">
        <v>2302</v>
      </c>
      <c s="35" t="s">
        <v>5</v>
      </c>
      <c s="6" t="s">
        <v>51</v>
      </c>
      <c s="36" t="s">
        <v>52</v>
      </c>
      <c s="37">
        <v>2</v>
      </c>
      <c s="36">
        <v>0</v>
      </c>
      <c s="36">
        <f>ROUND(G48*H48,6)</f>
      </c>
      <c r="L48" s="38">
        <v>0</v>
      </c>
      <c s="32">
        <f>ROUND(ROUND(L48,2)*ROUND(G48,3),2)</f>
      </c>
      <c s="36" t="s">
        <v>53</v>
      </c>
      <c>
        <f>(M48*21)/100</f>
      </c>
      <c t="s">
        <v>26</v>
      </c>
    </row>
    <row r="49" spans="1:5" ht="12.75">
      <c r="A49" s="35" t="s">
        <v>54</v>
      </c>
      <c r="E49" s="39" t="s">
        <v>5</v>
      </c>
    </row>
    <row r="50" spans="1:5" ht="12.75">
      <c r="A50" s="35" t="s">
        <v>55</v>
      </c>
      <c r="E50" s="40" t="s">
        <v>592</v>
      </c>
    </row>
    <row r="51" spans="1:5" ht="12.75">
      <c r="A51" t="s">
        <v>57</v>
      </c>
      <c r="E51" s="39" t="s">
        <v>58</v>
      </c>
    </row>
    <row r="52" spans="1:16" ht="12.75">
      <c r="A52" t="s">
        <v>48</v>
      </c>
      <c s="34" t="s">
        <v>94</v>
      </c>
      <c s="34" t="s">
        <v>341</v>
      </c>
      <c s="35" t="s">
        <v>5</v>
      </c>
      <c s="6" t="s">
        <v>2303</v>
      </c>
      <c s="36" t="s">
        <v>249</v>
      </c>
      <c s="37">
        <v>32</v>
      </c>
      <c s="36">
        <v>0</v>
      </c>
      <c s="36">
        <f>ROUND(G52*H52,6)</f>
      </c>
      <c r="L52" s="38">
        <v>0</v>
      </c>
      <c s="32">
        <f>ROUND(ROUND(L52,2)*ROUND(G52,3),2)</f>
      </c>
      <c s="36" t="s">
        <v>53</v>
      </c>
      <c>
        <f>(M52*21)/100</f>
      </c>
      <c t="s">
        <v>26</v>
      </c>
    </row>
    <row r="53" spans="1:5" ht="12.75">
      <c r="A53" s="35" t="s">
        <v>54</v>
      </c>
      <c r="E53" s="39" t="s">
        <v>5</v>
      </c>
    </row>
    <row r="54" spans="1:5" ht="12.75">
      <c r="A54" s="35" t="s">
        <v>55</v>
      </c>
      <c r="E54" s="40" t="s">
        <v>2304</v>
      </c>
    </row>
    <row r="55" spans="1:5" ht="12.75">
      <c r="A55" t="s">
        <v>57</v>
      </c>
      <c r="E55" s="39" t="s">
        <v>344</v>
      </c>
    </row>
    <row r="56" spans="1:13" ht="12.75">
      <c r="A56" t="s">
        <v>45</v>
      </c>
      <c r="C56" s="31" t="s">
        <v>2305</v>
      </c>
      <c r="E56" s="33" t="s">
        <v>2306</v>
      </c>
      <c r="J56" s="32">
        <f>0</f>
      </c>
      <c s="32">
        <f>0</f>
      </c>
      <c s="32">
        <f>0+L57</f>
      </c>
      <c s="32">
        <f>0+M57</f>
      </c>
    </row>
    <row r="57" spans="1:16" ht="12.75">
      <c r="A57" t="s">
        <v>48</v>
      </c>
      <c s="34" t="s">
        <v>98</v>
      </c>
      <c s="34" t="s">
        <v>1708</v>
      </c>
      <c s="35" t="s">
        <v>5</v>
      </c>
      <c s="6" t="s">
        <v>1709</v>
      </c>
      <c s="36" t="s">
        <v>52</v>
      </c>
      <c s="37">
        <v>6</v>
      </c>
      <c s="36">
        <v>0</v>
      </c>
      <c s="36">
        <f>ROUND(G57*H57,6)</f>
      </c>
      <c r="L57" s="38">
        <v>0</v>
      </c>
      <c s="32">
        <f>ROUND(ROUND(L57,2)*ROUND(G57,3),2)</f>
      </c>
      <c s="36" t="s">
        <v>53</v>
      </c>
      <c>
        <f>(M57*21)/100</f>
      </c>
      <c t="s">
        <v>26</v>
      </c>
    </row>
    <row r="58" spans="1:5" ht="12.75">
      <c r="A58" s="35" t="s">
        <v>54</v>
      </c>
      <c r="E58" s="39" t="s">
        <v>5</v>
      </c>
    </row>
    <row r="59" spans="1:5" ht="12.75">
      <c r="A59" s="35" t="s">
        <v>55</v>
      </c>
      <c r="E59" s="40" t="s">
        <v>1225</v>
      </c>
    </row>
    <row r="60" spans="1:5" ht="114.75">
      <c r="A60" t="s">
        <v>57</v>
      </c>
      <c r="E60" s="39" t="s">
        <v>2277</v>
      </c>
    </row>
    <row r="61" spans="1:13" ht="12.75">
      <c r="A61" t="s">
        <v>45</v>
      </c>
      <c r="C61" s="31" t="s">
        <v>696</v>
      </c>
      <c r="E61" s="33" t="s">
        <v>705</v>
      </c>
      <c r="J61" s="32">
        <f>0</f>
      </c>
      <c s="32">
        <f>0</f>
      </c>
      <c s="32">
        <f>0+L62+L66+L70+L74+L78</f>
      </c>
      <c s="32">
        <f>0+M62+M66+M70+M74+M78</f>
      </c>
    </row>
    <row r="62" spans="1:16" ht="12.75">
      <c r="A62" t="s">
        <v>48</v>
      </c>
      <c s="34" t="s">
        <v>103</v>
      </c>
      <c s="34" t="s">
        <v>355</v>
      </c>
      <c s="35" t="s">
        <v>5</v>
      </c>
      <c s="6" t="s">
        <v>356</v>
      </c>
      <c s="36" t="s">
        <v>101</v>
      </c>
      <c s="37">
        <v>40</v>
      </c>
      <c s="36">
        <v>0</v>
      </c>
      <c s="36">
        <f>ROUND(G62*H62,6)</f>
      </c>
      <c r="L62" s="38">
        <v>0</v>
      </c>
      <c s="32">
        <f>ROUND(ROUND(L62,2)*ROUND(G62,3),2)</f>
      </c>
      <c s="36" t="s">
        <v>53</v>
      </c>
      <c>
        <f>(M62*21)/100</f>
      </c>
      <c t="s">
        <v>26</v>
      </c>
    </row>
    <row r="63" spans="1:5" ht="12.75">
      <c r="A63" s="35" t="s">
        <v>54</v>
      </c>
      <c r="E63" s="39" t="s">
        <v>5</v>
      </c>
    </row>
    <row r="64" spans="1:5" ht="12.75">
      <c r="A64" s="35" t="s">
        <v>55</v>
      </c>
      <c r="E64" s="40" t="s">
        <v>2766</v>
      </c>
    </row>
    <row r="65" spans="1:5" ht="102">
      <c r="A65" t="s">
        <v>57</v>
      </c>
      <c r="E65" s="39" t="s">
        <v>357</v>
      </c>
    </row>
    <row r="66" spans="1:16" ht="12.75">
      <c r="A66" t="s">
        <v>48</v>
      </c>
      <c s="34" t="s">
        <v>106</v>
      </c>
      <c s="34" t="s">
        <v>358</v>
      </c>
      <c s="35" t="s">
        <v>5</v>
      </c>
      <c s="6" t="s">
        <v>359</v>
      </c>
      <c s="36" t="s">
        <v>101</v>
      </c>
      <c s="37">
        <v>40</v>
      </c>
      <c s="36">
        <v>0</v>
      </c>
      <c s="36">
        <f>ROUND(G66*H66,6)</f>
      </c>
      <c r="L66" s="38">
        <v>0</v>
      </c>
      <c s="32">
        <f>ROUND(ROUND(L66,2)*ROUND(G66,3),2)</f>
      </c>
      <c s="36" t="s">
        <v>53</v>
      </c>
      <c>
        <f>(M66*21)/100</f>
      </c>
      <c t="s">
        <v>26</v>
      </c>
    </row>
    <row r="67" spans="1:5" ht="12.75">
      <c r="A67" s="35" t="s">
        <v>54</v>
      </c>
      <c r="E67" s="39" t="s">
        <v>5</v>
      </c>
    </row>
    <row r="68" spans="1:5" ht="12.75">
      <c r="A68" s="35" t="s">
        <v>55</v>
      </c>
      <c r="E68" s="40" t="s">
        <v>2766</v>
      </c>
    </row>
    <row r="69" spans="1:5" ht="102">
      <c r="A69" t="s">
        <v>57</v>
      </c>
      <c r="E69" s="39" t="s">
        <v>360</v>
      </c>
    </row>
    <row r="70" spans="1:16" ht="12.75">
      <c r="A70" t="s">
        <v>48</v>
      </c>
      <c s="34" t="s">
        <v>109</v>
      </c>
      <c s="34" t="s">
        <v>361</v>
      </c>
      <c s="35" t="s">
        <v>5</v>
      </c>
      <c s="6" t="s">
        <v>362</v>
      </c>
      <c s="36" t="s">
        <v>101</v>
      </c>
      <c s="37">
        <v>1015</v>
      </c>
      <c s="36">
        <v>0</v>
      </c>
      <c s="36">
        <f>ROUND(G70*H70,6)</f>
      </c>
      <c r="L70" s="38">
        <v>0</v>
      </c>
      <c s="32">
        <f>ROUND(ROUND(L70,2)*ROUND(G70,3),2)</f>
      </c>
      <c s="36" t="s">
        <v>53</v>
      </c>
      <c>
        <f>(M70*21)/100</f>
      </c>
      <c t="s">
        <v>26</v>
      </c>
    </row>
    <row r="71" spans="1:5" ht="12.75">
      <c r="A71" s="35" t="s">
        <v>54</v>
      </c>
      <c r="E71" s="39" t="s">
        <v>5</v>
      </c>
    </row>
    <row r="72" spans="1:5" ht="12.75">
      <c r="A72" s="35" t="s">
        <v>55</v>
      </c>
      <c r="E72" s="40" t="s">
        <v>2767</v>
      </c>
    </row>
    <row r="73" spans="1:5" ht="140.25">
      <c r="A73" t="s">
        <v>57</v>
      </c>
      <c r="E73" s="39" t="s">
        <v>364</v>
      </c>
    </row>
    <row r="74" spans="1:16" ht="12.75">
      <c r="A74" t="s">
        <v>48</v>
      </c>
      <c s="34" t="s">
        <v>112</v>
      </c>
      <c s="34" t="s">
        <v>365</v>
      </c>
      <c s="35" t="s">
        <v>5</v>
      </c>
      <c s="6" t="s">
        <v>366</v>
      </c>
      <c s="36" t="s">
        <v>52</v>
      </c>
      <c s="37">
        <v>12</v>
      </c>
      <c s="36">
        <v>0</v>
      </c>
      <c s="36">
        <f>ROUND(G74*H74,6)</f>
      </c>
      <c r="L74" s="38">
        <v>0</v>
      </c>
      <c s="32">
        <f>ROUND(ROUND(L74,2)*ROUND(G74,3),2)</f>
      </c>
      <c s="36" t="s">
        <v>53</v>
      </c>
      <c>
        <f>(M74*21)/100</f>
      </c>
      <c t="s">
        <v>26</v>
      </c>
    </row>
    <row r="75" spans="1:5" ht="12.75">
      <c r="A75" s="35" t="s">
        <v>54</v>
      </c>
      <c r="E75" s="39" t="s">
        <v>5</v>
      </c>
    </row>
    <row r="76" spans="1:5" ht="12.75">
      <c r="A76" s="35" t="s">
        <v>55</v>
      </c>
      <c r="E76" s="40" t="s">
        <v>311</v>
      </c>
    </row>
    <row r="77" spans="1:5" ht="102">
      <c r="A77" t="s">
        <v>57</v>
      </c>
      <c r="E77" s="39" t="s">
        <v>367</v>
      </c>
    </row>
    <row r="78" spans="1:16" ht="25.5">
      <c r="A78" t="s">
        <v>48</v>
      </c>
      <c s="34" t="s">
        <v>115</v>
      </c>
      <c s="34" t="s">
        <v>368</v>
      </c>
      <c s="35" t="s">
        <v>5</v>
      </c>
      <c s="6" t="s">
        <v>369</v>
      </c>
      <c s="36" t="s">
        <v>52</v>
      </c>
      <c s="37">
        <v>10</v>
      </c>
      <c s="36">
        <v>0</v>
      </c>
      <c s="36">
        <f>ROUND(G78*H78,6)</f>
      </c>
      <c r="L78" s="38">
        <v>0</v>
      </c>
      <c s="32">
        <f>ROUND(ROUND(L78,2)*ROUND(G78,3),2)</f>
      </c>
      <c s="36" t="s">
        <v>53</v>
      </c>
      <c>
        <f>(M78*21)/100</f>
      </c>
      <c t="s">
        <v>26</v>
      </c>
    </row>
    <row r="79" spans="1:5" ht="12.75">
      <c r="A79" s="35" t="s">
        <v>54</v>
      </c>
      <c r="E79" s="39" t="s">
        <v>5</v>
      </c>
    </row>
    <row r="80" spans="1:5" ht="12.75">
      <c r="A80" s="35" t="s">
        <v>55</v>
      </c>
      <c r="E80" s="40" t="s">
        <v>1314</v>
      </c>
    </row>
    <row r="81" spans="1:5" ht="102">
      <c r="A81" t="s">
        <v>57</v>
      </c>
      <c r="E81" s="39" t="s">
        <v>357</v>
      </c>
    </row>
    <row r="82" spans="1:13" ht="12.75">
      <c r="A82" t="s">
        <v>45</v>
      </c>
      <c r="C82" s="31" t="s">
        <v>704</v>
      </c>
      <c r="E82" s="33" t="s">
        <v>2311</v>
      </c>
      <c r="J82" s="32">
        <f>0</f>
      </c>
      <c s="32">
        <f>0</f>
      </c>
      <c s="32">
        <f>0+L83</f>
      </c>
      <c s="32">
        <f>0+M83</f>
      </c>
    </row>
    <row r="83" spans="1:16" ht="25.5">
      <c r="A83" t="s">
        <v>48</v>
      </c>
      <c s="34" t="s">
        <v>119</v>
      </c>
      <c s="34" t="s">
        <v>2312</v>
      </c>
      <c s="35" t="s">
        <v>5</v>
      </c>
      <c s="6" t="s">
        <v>2313</v>
      </c>
      <c s="36" t="s">
        <v>52</v>
      </c>
      <c s="37">
        <v>8</v>
      </c>
      <c s="36">
        <v>0</v>
      </c>
      <c s="36">
        <f>ROUND(G83*H83,6)</f>
      </c>
      <c r="L83" s="38">
        <v>0</v>
      </c>
      <c s="32">
        <f>ROUND(ROUND(L83,2)*ROUND(G83,3),2)</f>
      </c>
      <c s="36" t="s">
        <v>53</v>
      </c>
      <c>
        <f>(M83*21)/100</f>
      </c>
      <c t="s">
        <v>26</v>
      </c>
    </row>
    <row r="84" spans="1:5" ht="12.75">
      <c r="A84" s="35" t="s">
        <v>54</v>
      </c>
      <c r="E84" s="39" t="s">
        <v>5</v>
      </c>
    </row>
    <row r="85" spans="1:5" ht="12.75">
      <c r="A85" s="35" t="s">
        <v>55</v>
      </c>
      <c r="E85" s="40" t="s">
        <v>337</v>
      </c>
    </row>
    <row r="86" spans="1:5" ht="38.25">
      <c r="A86" t="s">
        <v>57</v>
      </c>
      <c r="E86" s="39" t="s">
        <v>2315</v>
      </c>
    </row>
    <row r="87" spans="1:13" ht="12.75">
      <c r="A87" t="s">
        <v>45</v>
      </c>
      <c r="C87" s="31" t="s">
        <v>386</v>
      </c>
      <c r="E87" s="33" t="s">
        <v>387</v>
      </c>
      <c r="J87" s="32">
        <f>0</f>
      </c>
      <c s="32">
        <f>0</f>
      </c>
      <c s="32">
        <f>0+L88+L92+L96+L100+L104+L108+L112+L116+L120+L124+L128+L132+L136+L140+L144+L148+L152+L156+L160+L164+L168+L172+L176+L180+L184+L188+L192+L196+L200+L204+L208+L212+L216+L220+L224+L228</f>
      </c>
      <c s="32">
        <f>0+M88+M92+M96+M100+M104+M108+M112+M116+M120+M124+M128+M132+M136+M140+M144+M148+M152+M156+M160+M164+M168+M172+M176+M180+M184+M188+M192+M196+M200+M204+M208+M212+M216+M220+M224+M228</f>
      </c>
    </row>
    <row r="88" spans="1:16" ht="12.75">
      <c r="A88" t="s">
        <v>48</v>
      </c>
      <c s="34" t="s">
        <v>123</v>
      </c>
      <c s="34" t="s">
        <v>2768</v>
      </c>
      <c s="35" t="s">
        <v>5</v>
      </c>
      <c s="6" t="s">
        <v>2769</v>
      </c>
      <c s="36" t="s">
        <v>390</v>
      </c>
      <c s="37">
        <v>4.662</v>
      </c>
      <c s="36">
        <v>0</v>
      </c>
      <c s="36">
        <f>ROUND(G88*H88,6)</f>
      </c>
      <c r="L88" s="38">
        <v>0</v>
      </c>
      <c s="32">
        <f>ROUND(ROUND(L88,2)*ROUND(G88,3),2)</f>
      </c>
      <c s="36" t="s">
        <v>53</v>
      </c>
      <c>
        <f>(M88*21)/100</f>
      </c>
      <c t="s">
        <v>26</v>
      </c>
    </row>
    <row r="89" spans="1:5" ht="12.75">
      <c r="A89" s="35" t="s">
        <v>54</v>
      </c>
      <c r="E89" s="39" t="s">
        <v>5</v>
      </c>
    </row>
    <row r="90" spans="1:5" ht="12.75">
      <c r="A90" s="35" t="s">
        <v>55</v>
      </c>
      <c r="E90" s="40" t="s">
        <v>2770</v>
      </c>
    </row>
    <row r="91" spans="1:5" ht="89.25">
      <c r="A91" t="s">
        <v>57</v>
      </c>
      <c r="E91" s="39" t="s">
        <v>392</v>
      </c>
    </row>
    <row r="92" spans="1:16" ht="25.5">
      <c r="A92" t="s">
        <v>48</v>
      </c>
      <c s="34" t="s">
        <v>126</v>
      </c>
      <c s="34" t="s">
        <v>2320</v>
      </c>
      <c s="35" t="s">
        <v>5</v>
      </c>
      <c s="6" t="s">
        <v>2321</v>
      </c>
      <c s="36" t="s">
        <v>101</v>
      </c>
      <c s="37">
        <v>933</v>
      </c>
      <c s="36">
        <v>0</v>
      </c>
      <c s="36">
        <f>ROUND(G92*H92,6)</f>
      </c>
      <c r="L92" s="38">
        <v>0</v>
      </c>
      <c s="32">
        <f>ROUND(ROUND(L92,2)*ROUND(G92,3),2)</f>
      </c>
      <c s="36" t="s">
        <v>53</v>
      </c>
      <c>
        <f>(M92*21)/100</f>
      </c>
      <c t="s">
        <v>26</v>
      </c>
    </row>
    <row r="93" spans="1:5" ht="12.75">
      <c r="A93" s="35" t="s">
        <v>54</v>
      </c>
      <c r="E93" s="39" t="s">
        <v>5</v>
      </c>
    </row>
    <row r="94" spans="1:5" ht="12.75">
      <c r="A94" s="35" t="s">
        <v>55</v>
      </c>
      <c r="E94" s="40" t="s">
        <v>2771</v>
      </c>
    </row>
    <row r="95" spans="1:5" ht="63.75">
      <c r="A95" t="s">
        <v>57</v>
      </c>
      <c r="E95" s="39" t="s">
        <v>399</v>
      </c>
    </row>
    <row r="96" spans="1:16" ht="12.75">
      <c r="A96" t="s">
        <v>48</v>
      </c>
      <c s="34" t="s">
        <v>131</v>
      </c>
      <c s="34" t="s">
        <v>406</v>
      </c>
      <c s="35" t="s">
        <v>5</v>
      </c>
      <c s="6" t="s">
        <v>407</v>
      </c>
      <c s="36" t="s">
        <v>408</v>
      </c>
      <c s="37">
        <v>16.884</v>
      </c>
      <c s="36">
        <v>0</v>
      </c>
      <c s="36">
        <f>ROUND(G96*H96,6)</f>
      </c>
      <c r="L96" s="38">
        <v>0</v>
      </c>
      <c s="32">
        <f>ROUND(ROUND(L96,2)*ROUND(G96,3),2)</f>
      </c>
      <c s="36" t="s">
        <v>53</v>
      </c>
      <c>
        <f>(M96*21)/100</f>
      </c>
      <c t="s">
        <v>26</v>
      </c>
    </row>
    <row r="97" spans="1:5" ht="12.75">
      <c r="A97" s="35" t="s">
        <v>54</v>
      </c>
      <c r="E97" s="39" t="s">
        <v>5</v>
      </c>
    </row>
    <row r="98" spans="1:5" ht="12.75">
      <c r="A98" s="35" t="s">
        <v>55</v>
      </c>
      <c r="E98" s="40" t="s">
        <v>2772</v>
      </c>
    </row>
    <row r="99" spans="1:5" ht="89.25">
      <c r="A99" t="s">
        <v>57</v>
      </c>
      <c r="E99" s="39" t="s">
        <v>410</v>
      </c>
    </row>
    <row r="100" spans="1:16" ht="12.75">
      <c r="A100" t="s">
        <v>48</v>
      </c>
      <c s="34" t="s">
        <v>135</v>
      </c>
      <c s="34" t="s">
        <v>2773</v>
      </c>
      <c s="35" t="s">
        <v>5</v>
      </c>
      <c s="6" t="s">
        <v>2774</v>
      </c>
      <c s="36" t="s">
        <v>101</v>
      </c>
      <c s="37">
        <v>1407</v>
      </c>
      <c s="36">
        <v>0</v>
      </c>
      <c s="36">
        <f>ROUND(G100*H100,6)</f>
      </c>
      <c r="L100" s="38">
        <v>0</v>
      </c>
      <c s="32">
        <f>ROUND(ROUND(L100,2)*ROUND(G100,3),2)</f>
      </c>
      <c s="36" t="s">
        <v>53</v>
      </c>
      <c>
        <f>(M100*21)/100</f>
      </c>
      <c t="s">
        <v>26</v>
      </c>
    </row>
    <row r="101" spans="1:5" ht="12.75">
      <c r="A101" s="35" t="s">
        <v>54</v>
      </c>
      <c r="E101" s="39" t="s">
        <v>5</v>
      </c>
    </row>
    <row r="102" spans="1:5" ht="12.75">
      <c r="A102" s="35" t="s">
        <v>55</v>
      </c>
      <c r="E102" s="40" t="s">
        <v>2775</v>
      </c>
    </row>
    <row r="103" spans="1:5" ht="51">
      <c r="A103" t="s">
        <v>57</v>
      </c>
      <c r="E103" s="39" t="s">
        <v>2776</v>
      </c>
    </row>
    <row r="104" spans="1:16" ht="12.75">
      <c r="A104" t="s">
        <v>48</v>
      </c>
      <c s="34" t="s">
        <v>139</v>
      </c>
      <c s="34" t="s">
        <v>411</v>
      </c>
      <c s="35" t="s">
        <v>5</v>
      </c>
      <c s="6" t="s">
        <v>412</v>
      </c>
      <c s="36" t="s">
        <v>101</v>
      </c>
      <c s="37">
        <v>120</v>
      </c>
      <c s="36">
        <v>0</v>
      </c>
      <c s="36">
        <f>ROUND(G104*H104,6)</f>
      </c>
      <c r="L104" s="38">
        <v>0</v>
      </c>
      <c s="32">
        <f>ROUND(ROUND(L104,2)*ROUND(G104,3),2)</f>
      </c>
      <c s="36" t="s">
        <v>53</v>
      </c>
      <c>
        <f>(M104*21)/100</f>
      </c>
      <c t="s">
        <v>26</v>
      </c>
    </row>
    <row r="105" spans="1:5" ht="12.75">
      <c r="A105" s="35" t="s">
        <v>54</v>
      </c>
      <c r="E105" s="39" t="s">
        <v>5</v>
      </c>
    </row>
    <row r="106" spans="1:5" ht="12.75">
      <c r="A106" s="35" t="s">
        <v>55</v>
      </c>
      <c r="E106" s="40" t="s">
        <v>2777</v>
      </c>
    </row>
    <row r="107" spans="1:5" ht="114.75">
      <c r="A107" t="s">
        <v>57</v>
      </c>
      <c r="E107" s="39" t="s">
        <v>2778</v>
      </c>
    </row>
    <row r="108" spans="1:16" ht="12.75">
      <c r="A108" t="s">
        <v>48</v>
      </c>
      <c s="34" t="s">
        <v>143</v>
      </c>
      <c s="34" t="s">
        <v>2779</v>
      </c>
      <c s="35" t="s">
        <v>5</v>
      </c>
      <c s="6" t="s">
        <v>2780</v>
      </c>
      <c s="36" t="s">
        <v>101</v>
      </c>
      <c s="37">
        <v>1527</v>
      </c>
      <c s="36">
        <v>0</v>
      </c>
      <c s="36">
        <f>ROUND(G108*H108,6)</f>
      </c>
      <c r="L108" s="38">
        <v>0</v>
      </c>
      <c s="32">
        <f>ROUND(ROUND(L108,2)*ROUND(G108,3),2)</f>
      </c>
      <c s="36" t="s">
        <v>53</v>
      </c>
      <c>
        <f>(M108*21)/100</f>
      </c>
      <c t="s">
        <v>26</v>
      </c>
    </row>
    <row r="109" spans="1:5" ht="12.75">
      <c r="A109" s="35" t="s">
        <v>54</v>
      </c>
      <c r="E109" s="39" t="s">
        <v>5</v>
      </c>
    </row>
    <row r="110" spans="1:5" ht="12.75">
      <c r="A110" s="35" t="s">
        <v>55</v>
      </c>
      <c r="E110" s="40" t="s">
        <v>2781</v>
      </c>
    </row>
    <row r="111" spans="1:5" ht="153">
      <c r="A111" t="s">
        <v>57</v>
      </c>
      <c r="E111" s="39" t="s">
        <v>2782</v>
      </c>
    </row>
    <row r="112" spans="1:16" ht="12.75">
      <c r="A112" t="s">
        <v>48</v>
      </c>
      <c s="34" t="s">
        <v>147</v>
      </c>
      <c s="34" t="s">
        <v>415</v>
      </c>
      <c s="35" t="s">
        <v>5</v>
      </c>
      <c s="6" t="s">
        <v>2783</v>
      </c>
      <c s="36" t="s">
        <v>52</v>
      </c>
      <c s="37">
        <v>2</v>
      </c>
      <c s="36">
        <v>0</v>
      </c>
      <c s="36">
        <f>ROUND(G112*H112,6)</f>
      </c>
      <c r="L112" s="38">
        <v>0</v>
      </c>
      <c s="32">
        <f>ROUND(ROUND(L112,2)*ROUND(G112,3),2)</f>
      </c>
      <c s="36" t="s">
        <v>53</v>
      </c>
      <c>
        <f>(M112*21)/100</f>
      </c>
      <c t="s">
        <v>26</v>
      </c>
    </row>
    <row r="113" spans="1:5" ht="12.75">
      <c r="A113" s="35" t="s">
        <v>54</v>
      </c>
      <c r="E113" s="39" t="s">
        <v>5</v>
      </c>
    </row>
    <row r="114" spans="1:5" ht="12.75">
      <c r="A114" s="35" t="s">
        <v>55</v>
      </c>
      <c r="E114" s="40" t="s">
        <v>417</v>
      </c>
    </row>
    <row r="115" spans="1:5" ht="178.5">
      <c r="A115" t="s">
        <v>57</v>
      </c>
      <c r="E115" s="39" t="s">
        <v>2326</v>
      </c>
    </row>
    <row r="116" spans="1:16" ht="12.75">
      <c r="A116" t="s">
        <v>48</v>
      </c>
      <c s="34" t="s">
        <v>151</v>
      </c>
      <c s="34" t="s">
        <v>419</v>
      </c>
      <c s="35" t="s">
        <v>5</v>
      </c>
      <c s="6" t="s">
        <v>420</v>
      </c>
      <c s="36" t="s">
        <v>52</v>
      </c>
      <c s="37">
        <v>2</v>
      </c>
      <c s="36">
        <v>0</v>
      </c>
      <c s="36">
        <f>ROUND(G116*H116,6)</f>
      </c>
      <c r="L116" s="38">
        <v>0</v>
      </c>
      <c s="32">
        <f>ROUND(ROUND(L116,2)*ROUND(G116,3),2)</f>
      </c>
      <c s="36" t="s">
        <v>53</v>
      </c>
      <c>
        <f>(M116*21)/100</f>
      </c>
      <c t="s">
        <v>26</v>
      </c>
    </row>
    <row r="117" spans="1:5" ht="12.75">
      <c r="A117" s="35" t="s">
        <v>54</v>
      </c>
      <c r="E117" s="39" t="s">
        <v>5</v>
      </c>
    </row>
    <row r="118" spans="1:5" ht="12.75">
      <c r="A118" s="35" t="s">
        <v>55</v>
      </c>
      <c r="E118" s="40" t="s">
        <v>417</v>
      </c>
    </row>
    <row r="119" spans="1:5" ht="127.5">
      <c r="A119" t="s">
        <v>57</v>
      </c>
      <c r="E119" s="39" t="s">
        <v>442</v>
      </c>
    </row>
    <row r="120" spans="1:16" ht="12.75">
      <c r="A120" t="s">
        <v>48</v>
      </c>
      <c s="34" t="s">
        <v>155</v>
      </c>
      <c s="34" t="s">
        <v>422</v>
      </c>
      <c s="35" t="s">
        <v>5</v>
      </c>
      <c s="6" t="s">
        <v>423</v>
      </c>
      <c s="36" t="s">
        <v>101</v>
      </c>
      <c s="37">
        <v>958</v>
      </c>
      <c s="36">
        <v>0</v>
      </c>
      <c s="36">
        <f>ROUND(G120*H120,6)</f>
      </c>
      <c r="L120" s="38">
        <v>0</v>
      </c>
      <c s="32">
        <f>ROUND(ROUND(L120,2)*ROUND(G120,3),2)</f>
      </c>
      <c s="36" t="s">
        <v>53</v>
      </c>
      <c>
        <f>(M120*21)/100</f>
      </c>
      <c t="s">
        <v>26</v>
      </c>
    </row>
    <row r="121" spans="1:5" ht="12.75">
      <c r="A121" s="35" t="s">
        <v>54</v>
      </c>
      <c r="E121" s="39" t="s">
        <v>5</v>
      </c>
    </row>
    <row r="122" spans="1:5" ht="12.75">
      <c r="A122" s="35" t="s">
        <v>55</v>
      </c>
      <c r="E122" s="40" t="s">
        <v>2784</v>
      </c>
    </row>
    <row r="123" spans="1:5" ht="153">
      <c r="A123" t="s">
        <v>57</v>
      </c>
      <c r="E123" s="39" t="s">
        <v>425</v>
      </c>
    </row>
    <row r="124" spans="1:16" ht="12.75">
      <c r="A124" t="s">
        <v>48</v>
      </c>
      <c s="34" t="s">
        <v>159</v>
      </c>
      <c s="34" t="s">
        <v>426</v>
      </c>
      <c s="35" t="s">
        <v>5</v>
      </c>
      <c s="6" t="s">
        <v>427</v>
      </c>
      <c s="36" t="s">
        <v>101</v>
      </c>
      <c s="37">
        <v>958</v>
      </c>
      <c s="36">
        <v>0</v>
      </c>
      <c s="36">
        <f>ROUND(G124*H124,6)</f>
      </c>
      <c r="L124" s="38">
        <v>0</v>
      </c>
      <c s="32">
        <f>ROUND(ROUND(L124,2)*ROUND(G124,3),2)</f>
      </c>
      <c s="36" t="s">
        <v>53</v>
      </c>
      <c>
        <f>(M124*21)/100</f>
      </c>
      <c t="s">
        <v>26</v>
      </c>
    </row>
    <row r="125" spans="1:5" ht="12.75">
      <c r="A125" s="35" t="s">
        <v>54</v>
      </c>
      <c r="E125" s="39" t="s">
        <v>5</v>
      </c>
    </row>
    <row r="126" spans="1:5" ht="12.75">
      <c r="A126" s="35" t="s">
        <v>55</v>
      </c>
      <c r="E126" s="40" t="s">
        <v>2784</v>
      </c>
    </row>
    <row r="127" spans="1:5" ht="114.75">
      <c r="A127" t="s">
        <v>57</v>
      </c>
      <c r="E127" s="39" t="s">
        <v>428</v>
      </c>
    </row>
    <row r="128" spans="1:16" ht="12.75">
      <c r="A128" t="s">
        <v>48</v>
      </c>
      <c s="34" t="s">
        <v>162</v>
      </c>
      <c s="34" t="s">
        <v>2785</v>
      </c>
      <c s="35" t="s">
        <v>5</v>
      </c>
      <c s="6" t="s">
        <v>2786</v>
      </c>
      <c s="36" t="s">
        <v>101</v>
      </c>
      <c s="37">
        <v>40</v>
      </c>
      <c s="36">
        <v>0</v>
      </c>
      <c s="36">
        <f>ROUND(G128*H128,6)</f>
      </c>
      <c r="L128" s="38">
        <v>0</v>
      </c>
      <c s="32">
        <f>ROUND(ROUND(L128,2)*ROUND(G128,3),2)</f>
      </c>
      <c s="36" t="s">
        <v>53</v>
      </c>
      <c>
        <f>(M128*21)/100</f>
      </c>
      <c t="s">
        <v>26</v>
      </c>
    </row>
    <row r="129" spans="1:5" ht="12.75">
      <c r="A129" s="35" t="s">
        <v>54</v>
      </c>
      <c r="E129" s="39" t="s">
        <v>5</v>
      </c>
    </row>
    <row r="130" spans="1:5" ht="12.75">
      <c r="A130" s="35" t="s">
        <v>55</v>
      </c>
      <c r="E130" s="40" t="s">
        <v>2766</v>
      </c>
    </row>
    <row r="131" spans="1:5" ht="114.75">
      <c r="A131" t="s">
        <v>57</v>
      </c>
      <c r="E131" s="39" t="s">
        <v>2787</v>
      </c>
    </row>
    <row r="132" spans="1:16" ht="12.75">
      <c r="A132" t="s">
        <v>48</v>
      </c>
      <c s="34" t="s">
        <v>166</v>
      </c>
      <c s="34" t="s">
        <v>2788</v>
      </c>
      <c s="35" t="s">
        <v>5</v>
      </c>
      <c s="6" t="s">
        <v>2789</v>
      </c>
      <c s="36" t="s">
        <v>101</v>
      </c>
      <c s="37">
        <v>40</v>
      </c>
      <c s="36">
        <v>0</v>
      </c>
      <c s="36">
        <f>ROUND(G132*H132,6)</f>
      </c>
      <c r="L132" s="38">
        <v>0</v>
      </c>
      <c s="32">
        <f>ROUND(ROUND(L132,2)*ROUND(G132,3),2)</f>
      </c>
      <c s="36" t="s">
        <v>53</v>
      </c>
      <c>
        <f>(M132*21)/100</f>
      </c>
      <c t="s">
        <v>26</v>
      </c>
    </row>
    <row r="133" spans="1:5" ht="12.75">
      <c r="A133" s="35" t="s">
        <v>54</v>
      </c>
      <c r="E133" s="39" t="s">
        <v>5</v>
      </c>
    </row>
    <row r="134" spans="1:5" ht="12.75">
      <c r="A134" s="35" t="s">
        <v>55</v>
      </c>
      <c r="E134" s="40" t="s">
        <v>2766</v>
      </c>
    </row>
    <row r="135" spans="1:5" ht="114.75">
      <c r="A135" t="s">
        <v>57</v>
      </c>
      <c r="E135" s="39" t="s">
        <v>2790</v>
      </c>
    </row>
    <row r="136" spans="1:16" ht="12.75">
      <c r="A136" t="s">
        <v>48</v>
      </c>
      <c s="34" t="s">
        <v>170</v>
      </c>
      <c s="34" t="s">
        <v>429</v>
      </c>
      <c s="35" t="s">
        <v>5</v>
      </c>
      <c s="6" t="s">
        <v>430</v>
      </c>
      <c s="36" t="s">
        <v>431</v>
      </c>
      <c s="37">
        <v>2</v>
      </c>
      <c s="36">
        <v>0</v>
      </c>
      <c s="36">
        <f>ROUND(G136*H136,6)</f>
      </c>
      <c r="L136" s="38">
        <v>0</v>
      </c>
      <c s="32">
        <f>ROUND(ROUND(L136,2)*ROUND(G136,3),2)</f>
      </c>
      <c s="36" t="s">
        <v>53</v>
      </c>
      <c>
        <f>(M136*21)/100</f>
      </c>
      <c t="s">
        <v>26</v>
      </c>
    </row>
    <row r="137" spans="1:5" ht="12.75">
      <c r="A137" s="35" t="s">
        <v>54</v>
      </c>
      <c r="E137" s="39" t="s">
        <v>5</v>
      </c>
    </row>
    <row r="138" spans="1:5" ht="12.75">
      <c r="A138" s="35" t="s">
        <v>55</v>
      </c>
      <c r="E138" s="40" t="s">
        <v>417</v>
      </c>
    </row>
    <row r="139" spans="1:5" ht="127.5">
      <c r="A139" t="s">
        <v>57</v>
      </c>
      <c r="E139" s="39" t="s">
        <v>432</v>
      </c>
    </row>
    <row r="140" spans="1:16" ht="12.75">
      <c r="A140" t="s">
        <v>48</v>
      </c>
      <c s="34" t="s">
        <v>174</v>
      </c>
      <c s="34" t="s">
        <v>433</v>
      </c>
      <c s="35" t="s">
        <v>5</v>
      </c>
      <c s="6" t="s">
        <v>434</v>
      </c>
      <c s="36" t="s">
        <v>101</v>
      </c>
      <c s="37">
        <v>1407</v>
      </c>
      <c s="36">
        <v>0</v>
      </c>
      <c s="36">
        <f>ROUND(G140*H140,6)</f>
      </c>
      <c r="L140" s="38">
        <v>0</v>
      </c>
      <c s="32">
        <f>ROUND(ROUND(L140,2)*ROUND(G140,3),2)</f>
      </c>
      <c s="36" t="s">
        <v>53</v>
      </c>
      <c>
        <f>(M140*21)/100</f>
      </c>
      <c t="s">
        <v>26</v>
      </c>
    </row>
    <row r="141" spans="1:5" ht="12.75">
      <c r="A141" s="35" t="s">
        <v>54</v>
      </c>
      <c r="E141" s="39" t="s">
        <v>5</v>
      </c>
    </row>
    <row r="142" spans="1:5" ht="12.75">
      <c r="A142" s="35" t="s">
        <v>55</v>
      </c>
      <c r="E142" s="40" t="s">
        <v>2791</v>
      </c>
    </row>
    <row r="143" spans="1:5" ht="127.5">
      <c r="A143" t="s">
        <v>57</v>
      </c>
      <c r="E143" s="39" t="s">
        <v>435</v>
      </c>
    </row>
    <row r="144" spans="1:16" ht="12.75">
      <c r="A144" t="s">
        <v>48</v>
      </c>
      <c s="34" t="s">
        <v>177</v>
      </c>
      <c s="34" t="s">
        <v>1115</v>
      </c>
      <c s="35" t="s">
        <v>5</v>
      </c>
      <c s="6" t="s">
        <v>1116</v>
      </c>
      <c s="36" t="s">
        <v>52</v>
      </c>
      <c s="37">
        <v>6</v>
      </c>
      <c s="36">
        <v>0</v>
      </c>
      <c s="36">
        <f>ROUND(G144*H144,6)</f>
      </c>
      <c r="L144" s="38">
        <v>0</v>
      </c>
      <c s="32">
        <f>ROUND(ROUND(L144,2)*ROUND(G144,3),2)</f>
      </c>
      <c s="36" t="s">
        <v>53</v>
      </c>
      <c>
        <f>(M144*21)/100</f>
      </c>
      <c t="s">
        <v>26</v>
      </c>
    </row>
    <row r="145" spans="1:5" ht="12.75">
      <c r="A145" s="35" t="s">
        <v>54</v>
      </c>
      <c r="E145" s="39" t="s">
        <v>5</v>
      </c>
    </row>
    <row r="146" spans="1:5" ht="12.75">
      <c r="A146" s="35" t="s">
        <v>55</v>
      </c>
      <c r="E146" s="40" t="s">
        <v>2792</v>
      </c>
    </row>
    <row r="147" spans="1:5" ht="178.5">
      <c r="A147" t="s">
        <v>57</v>
      </c>
      <c r="E147" s="39" t="s">
        <v>2326</v>
      </c>
    </row>
    <row r="148" spans="1:16" ht="12.75">
      <c r="A148" t="s">
        <v>48</v>
      </c>
      <c s="34" t="s">
        <v>180</v>
      </c>
      <c s="34" t="s">
        <v>2793</v>
      </c>
      <c s="35" t="s">
        <v>5</v>
      </c>
      <c s="6" t="s">
        <v>2794</v>
      </c>
      <c s="36" t="s">
        <v>52</v>
      </c>
      <c s="37">
        <v>6</v>
      </c>
      <c s="36">
        <v>0</v>
      </c>
      <c s="36">
        <f>ROUND(G148*H148,6)</f>
      </c>
      <c r="L148" s="38">
        <v>0</v>
      </c>
      <c s="32">
        <f>ROUND(ROUND(L148,2)*ROUND(G148,3),2)</f>
      </c>
      <c s="36" t="s">
        <v>53</v>
      </c>
      <c>
        <f>(M148*21)/100</f>
      </c>
      <c t="s">
        <v>26</v>
      </c>
    </row>
    <row r="149" spans="1:5" ht="12.75">
      <c r="A149" s="35" t="s">
        <v>54</v>
      </c>
      <c r="E149" s="39" t="s">
        <v>5</v>
      </c>
    </row>
    <row r="150" spans="1:5" ht="12.75">
      <c r="A150" s="35" t="s">
        <v>55</v>
      </c>
      <c r="E150" s="40" t="s">
        <v>2792</v>
      </c>
    </row>
    <row r="151" spans="1:5" ht="102">
      <c r="A151" t="s">
        <v>57</v>
      </c>
      <c r="E151" s="39" t="s">
        <v>418</v>
      </c>
    </row>
    <row r="152" spans="1:16" ht="12.75">
      <c r="A152" t="s">
        <v>48</v>
      </c>
      <c s="34" t="s">
        <v>183</v>
      </c>
      <c s="34" t="s">
        <v>2795</v>
      </c>
      <c s="35" t="s">
        <v>5</v>
      </c>
      <c s="6" t="s">
        <v>2796</v>
      </c>
      <c s="36" t="s">
        <v>52</v>
      </c>
      <c s="37">
        <v>6</v>
      </c>
      <c s="36">
        <v>0</v>
      </c>
      <c s="36">
        <f>ROUND(G152*H152,6)</f>
      </c>
      <c r="L152" s="38">
        <v>0</v>
      </c>
      <c s="32">
        <f>ROUND(ROUND(L152,2)*ROUND(G152,3),2)</f>
      </c>
      <c s="36" t="s">
        <v>53</v>
      </c>
      <c>
        <f>(M152*21)/100</f>
      </c>
      <c t="s">
        <v>26</v>
      </c>
    </row>
    <row r="153" spans="1:5" ht="12.75">
      <c r="A153" s="35" t="s">
        <v>54</v>
      </c>
      <c r="E153" s="39" t="s">
        <v>5</v>
      </c>
    </row>
    <row r="154" spans="1:5" ht="12.75">
      <c r="A154" s="35" t="s">
        <v>55</v>
      </c>
      <c r="E154" s="40" t="s">
        <v>2792</v>
      </c>
    </row>
    <row r="155" spans="1:5" ht="76.5">
      <c r="A155" t="s">
        <v>57</v>
      </c>
      <c r="E155" s="39" t="s">
        <v>421</v>
      </c>
    </row>
    <row r="156" spans="1:16" ht="12.75">
      <c r="A156" t="s">
        <v>48</v>
      </c>
      <c s="34" t="s">
        <v>187</v>
      </c>
      <c s="34" t="s">
        <v>443</v>
      </c>
      <c s="35" t="s">
        <v>5</v>
      </c>
      <c s="6" t="s">
        <v>444</v>
      </c>
      <c s="36" t="s">
        <v>52</v>
      </c>
      <c s="37">
        <v>4</v>
      </c>
      <c s="36">
        <v>0</v>
      </c>
      <c s="36">
        <f>ROUND(G156*H156,6)</f>
      </c>
      <c r="L156" s="38">
        <v>0</v>
      </c>
      <c s="32">
        <f>ROUND(ROUND(L156,2)*ROUND(G156,3),2)</f>
      </c>
      <c s="36" t="s">
        <v>53</v>
      </c>
      <c>
        <f>(M156*21)/100</f>
      </c>
      <c t="s">
        <v>26</v>
      </c>
    </row>
    <row r="157" spans="1:5" ht="12.75">
      <c r="A157" s="35" t="s">
        <v>54</v>
      </c>
      <c r="E157" s="39" t="s">
        <v>5</v>
      </c>
    </row>
    <row r="158" spans="1:5" ht="12.75">
      <c r="A158" s="35" t="s">
        <v>55</v>
      </c>
      <c r="E158" s="40" t="s">
        <v>1219</v>
      </c>
    </row>
    <row r="159" spans="1:5" ht="178.5">
      <c r="A159" t="s">
        <v>57</v>
      </c>
      <c r="E159" s="39" t="s">
        <v>2326</v>
      </c>
    </row>
    <row r="160" spans="1:16" ht="12.75">
      <c r="A160" t="s">
        <v>48</v>
      </c>
      <c s="34" t="s">
        <v>190</v>
      </c>
      <c s="34" t="s">
        <v>446</v>
      </c>
      <c s="35" t="s">
        <v>5</v>
      </c>
      <c s="6" t="s">
        <v>447</v>
      </c>
      <c s="36" t="s">
        <v>52</v>
      </c>
      <c s="37">
        <v>4</v>
      </c>
      <c s="36">
        <v>0</v>
      </c>
      <c s="36">
        <f>ROUND(G160*H160,6)</f>
      </c>
      <c r="L160" s="38">
        <v>0</v>
      </c>
      <c s="32">
        <f>ROUND(ROUND(L160,2)*ROUND(G160,3),2)</f>
      </c>
      <c s="36" t="s">
        <v>53</v>
      </c>
      <c>
        <f>(M160*21)/100</f>
      </c>
      <c t="s">
        <v>26</v>
      </c>
    </row>
    <row r="161" spans="1:5" ht="12.75">
      <c r="A161" s="35" t="s">
        <v>54</v>
      </c>
      <c r="E161" s="39" t="s">
        <v>5</v>
      </c>
    </row>
    <row r="162" spans="1:5" ht="12.75">
      <c r="A162" s="35" t="s">
        <v>55</v>
      </c>
      <c r="E162" s="40" t="s">
        <v>1219</v>
      </c>
    </row>
    <row r="163" spans="1:5" ht="127.5">
      <c r="A163" t="s">
        <v>57</v>
      </c>
      <c r="E163" s="39" t="s">
        <v>442</v>
      </c>
    </row>
    <row r="164" spans="1:16" ht="12.75">
      <c r="A164" t="s">
        <v>48</v>
      </c>
      <c s="34" t="s">
        <v>193</v>
      </c>
      <c s="34" t="s">
        <v>2797</v>
      </c>
      <c s="35" t="s">
        <v>5</v>
      </c>
      <c s="6" t="s">
        <v>2798</v>
      </c>
      <c s="36" t="s">
        <v>52</v>
      </c>
      <c s="37">
        <v>4</v>
      </c>
      <c s="36">
        <v>0</v>
      </c>
      <c s="36">
        <f>ROUND(G164*H164,6)</f>
      </c>
      <c r="L164" s="38">
        <v>0</v>
      </c>
      <c s="32">
        <f>ROUND(ROUND(L164,2)*ROUND(G164,3),2)</f>
      </c>
      <c s="36" t="s">
        <v>53</v>
      </c>
      <c>
        <f>(M164*21)/100</f>
      </c>
      <c t="s">
        <v>26</v>
      </c>
    </row>
    <row r="165" spans="1:5" ht="12.75">
      <c r="A165" s="35" t="s">
        <v>54</v>
      </c>
      <c r="E165" s="39" t="s">
        <v>5</v>
      </c>
    </row>
    <row r="166" spans="1:5" ht="12.75">
      <c r="A166" s="35" t="s">
        <v>55</v>
      </c>
      <c r="E166" s="40" t="s">
        <v>1219</v>
      </c>
    </row>
    <row r="167" spans="1:5" ht="153">
      <c r="A167" t="s">
        <v>57</v>
      </c>
      <c r="E167" s="39" t="s">
        <v>2799</v>
      </c>
    </row>
    <row r="168" spans="1:16" ht="12.75">
      <c r="A168" t="s">
        <v>48</v>
      </c>
      <c s="34" t="s">
        <v>196</v>
      </c>
      <c s="34" t="s">
        <v>2381</v>
      </c>
      <c s="35" t="s">
        <v>5</v>
      </c>
      <c s="6" t="s">
        <v>2382</v>
      </c>
      <c s="36" t="s">
        <v>52</v>
      </c>
      <c s="37">
        <v>1</v>
      </c>
      <c s="36">
        <v>0</v>
      </c>
      <c s="36">
        <f>ROUND(G168*H168,6)</f>
      </c>
      <c r="L168" s="38">
        <v>0</v>
      </c>
      <c s="32">
        <f>ROUND(ROUND(L168,2)*ROUND(G168,3),2)</f>
      </c>
      <c s="36" t="s">
        <v>53</v>
      </c>
      <c>
        <f>(M168*21)/100</f>
      </c>
      <c t="s">
        <v>26</v>
      </c>
    </row>
    <row r="169" spans="1:5" ht="12.75">
      <c r="A169" s="35" t="s">
        <v>54</v>
      </c>
      <c r="E169" s="39" t="s">
        <v>5</v>
      </c>
    </row>
    <row r="170" spans="1:5" ht="12.75">
      <c r="A170" s="35" t="s">
        <v>55</v>
      </c>
      <c r="E170" s="40" t="s">
        <v>1234</v>
      </c>
    </row>
    <row r="171" spans="1:5" ht="51">
      <c r="A171" t="s">
        <v>57</v>
      </c>
      <c r="E171" s="39" t="s">
        <v>454</v>
      </c>
    </row>
    <row r="172" spans="1:16" ht="12.75">
      <c r="A172" t="s">
        <v>48</v>
      </c>
      <c s="34" t="s">
        <v>199</v>
      </c>
      <c s="34" t="s">
        <v>465</v>
      </c>
      <c s="35" t="s">
        <v>5</v>
      </c>
      <c s="6" t="s">
        <v>466</v>
      </c>
      <c s="36" t="s">
        <v>52</v>
      </c>
      <c s="37">
        <v>1</v>
      </c>
      <c s="36">
        <v>0</v>
      </c>
      <c s="36">
        <f>ROUND(G172*H172,6)</f>
      </c>
      <c r="L172" s="38">
        <v>0</v>
      </c>
      <c s="32">
        <f>ROUND(ROUND(L172,2)*ROUND(G172,3),2)</f>
      </c>
      <c s="36" t="s">
        <v>53</v>
      </c>
      <c>
        <f>(M172*21)/100</f>
      </c>
      <c t="s">
        <v>26</v>
      </c>
    </row>
    <row r="173" spans="1:5" ht="12.75">
      <c r="A173" s="35" t="s">
        <v>54</v>
      </c>
      <c r="E173" s="39" t="s">
        <v>5</v>
      </c>
    </row>
    <row r="174" spans="1:5" ht="12.75">
      <c r="A174" s="35" t="s">
        <v>55</v>
      </c>
      <c r="E174" s="40" t="s">
        <v>1234</v>
      </c>
    </row>
    <row r="175" spans="1:5" ht="76.5">
      <c r="A175" t="s">
        <v>57</v>
      </c>
      <c r="E175" s="39" t="s">
        <v>421</v>
      </c>
    </row>
    <row r="176" spans="1:16" ht="12.75">
      <c r="A176" t="s">
        <v>48</v>
      </c>
      <c s="34" t="s">
        <v>203</v>
      </c>
      <c s="34" t="s">
        <v>504</v>
      </c>
      <c s="35" t="s">
        <v>5</v>
      </c>
      <c s="6" t="s">
        <v>505</v>
      </c>
      <c s="36" t="s">
        <v>52</v>
      </c>
      <c s="37">
        <v>2</v>
      </c>
      <c s="36">
        <v>0</v>
      </c>
      <c s="36">
        <f>ROUND(G176*H176,6)</f>
      </c>
      <c r="L176" s="38">
        <v>0</v>
      </c>
      <c s="32">
        <f>ROUND(ROUND(L176,2)*ROUND(G176,3),2)</f>
      </c>
      <c s="36" t="s">
        <v>53</v>
      </c>
      <c>
        <f>(M176*21)/100</f>
      </c>
      <c t="s">
        <v>26</v>
      </c>
    </row>
    <row r="177" spans="1:5" ht="12.75">
      <c r="A177" s="35" t="s">
        <v>54</v>
      </c>
      <c r="E177" s="39" t="s">
        <v>5</v>
      </c>
    </row>
    <row r="178" spans="1:5" ht="12.75">
      <c r="A178" s="35" t="s">
        <v>55</v>
      </c>
      <c r="E178" s="40" t="s">
        <v>484</v>
      </c>
    </row>
    <row r="179" spans="1:5" ht="63.75">
      <c r="A179" t="s">
        <v>57</v>
      </c>
      <c r="E179" s="39" t="s">
        <v>500</v>
      </c>
    </row>
    <row r="180" spans="1:16" ht="12.75">
      <c r="A180" t="s">
        <v>48</v>
      </c>
      <c s="34" t="s">
        <v>206</v>
      </c>
      <c s="34" t="s">
        <v>506</v>
      </c>
      <c s="35" t="s">
        <v>5</v>
      </c>
      <c s="6" t="s">
        <v>507</v>
      </c>
      <c s="36" t="s">
        <v>52</v>
      </c>
      <c s="37">
        <v>2</v>
      </c>
      <c s="36">
        <v>0</v>
      </c>
      <c s="36">
        <f>ROUND(G180*H180,6)</f>
      </c>
      <c r="L180" s="38">
        <v>0</v>
      </c>
      <c s="32">
        <f>ROUND(ROUND(L180,2)*ROUND(G180,3),2)</f>
      </c>
      <c s="36" t="s">
        <v>53</v>
      </c>
      <c>
        <f>(M180*21)/100</f>
      </c>
      <c t="s">
        <v>26</v>
      </c>
    </row>
    <row r="181" spans="1:5" ht="12.75">
      <c r="A181" s="35" t="s">
        <v>54</v>
      </c>
      <c r="E181" s="39" t="s">
        <v>5</v>
      </c>
    </row>
    <row r="182" spans="1:5" ht="12.75">
      <c r="A182" s="35" t="s">
        <v>55</v>
      </c>
      <c r="E182" s="40" t="s">
        <v>484</v>
      </c>
    </row>
    <row r="183" spans="1:5" ht="63.75">
      <c r="A183" t="s">
        <v>57</v>
      </c>
      <c r="E183" s="39" t="s">
        <v>500</v>
      </c>
    </row>
    <row r="184" spans="1:16" ht="12.75">
      <c r="A184" t="s">
        <v>48</v>
      </c>
      <c s="34" t="s">
        <v>209</v>
      </c>
      <c s="34" t="s">
        <v>2800</v>
      </c>
      <c s="35" t="s">
        <v>5</v>
      </c>
      <c s="6" t="s">
        <v>2801</v>
      </c>
      <c s="36" t="s">
        <v>52</v>
      </c>
      <c s="37">
        <v>2</v>
      </c>
      <c s="36">
        <v>0</v>
      </c>
      <c s="36">
        <f>ROUND(G184*H184,6)</f>
      </c>
      <c r="L184" s="38">
        <v>0</v>
      </c>
      <c s="32">
        <f>ROUND(ROUND(L184,2)*ROUND(G184,3),2)</f>
      </c>
      <c s="36" t="s">
        <v>53</v>
      </c>
      <c>
        <f>(M184*21)/100</f>
      </c>
      <c t="s">
        <v>26</v>
      </c>
    </row>
    <row r="185" spans="1:5" ht="12.75">
      <c r="A185" s="35" t="s">
        <v>54</v>
      </c>
      <c r="E185" s="39" t="s">
        <v>5</v>
      </c>
    </row>
    <row r="186" spans="1:5" ht="12.75">
      <c r="A186" s="35" t="s">
        <v>55</v>
      </c>
      <c r="E186" s="40" t="s">
        <v>417</v>
      </c>
    </row>
    <row r="187" spans="1:5" ht="153">
      <c r="A187" t="s">
        <v>57</v>
      </c>
      <c r="E187" s="39" t="s">
        <v>2799</v>
      </c>
    </row>
    <row r="188" spans="1:16" ht="12.75">
      <c r="A188" t="s">
        <v>48</v>
      </c>
      <c s="34" t="s">
        <v>213</v>
      </c>
      <c s="34" t="s">
        <v>509</v>
      </c>
      <c s="35" t="s">
        <v>5</v>
      </c>
      <c s="6" t="s">
        <v>510</v>
      </c>
      <c s="36" t="s">
        <v>52</v>
      </c>
      <c s="37">
        <v>20</v>
      </c>
      <c s="36">
        <v>0</v>
      </c>
      <c s="36">
        <f>ROUND(G188*H188,6)</f>
      </c>
      <c r="L188" s="38">
        <v>0</v>
      </c>
      <c s="32">
        <f>ROUND(ROUND(L188,2)*ROUND(G188,3),2)</f>
      </c>
      <c s="36" t="s">
        <v>53</v>
      </c>
      <c>
        <f>(M188*21)/100</f>
      </c>
      <c t="s">
        <v>26</v>
      </c>
    </row>
    <row r="189" spans="1:5" ht="12.75">
      <c r="A189" s="35" t="s">
        <v>54</v>
      </c>
      <c r="E189" s="39" t="s">
        <v>5</v>
      </c>
    </row>
    <row r="190" spans="1:5" ht="12.75">
      <c r="A190" s="35" t="s">
        <v>55</v>
      </c>
      <c r="E190" s="40" t="s">
        <v>1232</v>
      </c>
    </row>
    <row r="191" spans="1:5" ht="165.75">
      <c r="A191" t="s">
        <v>57</v>
      </c>
      <c r="E191" s="39" t="s">
        <v>512</v>
      </c>
    </row>
    <row r="192" spans="1:16" ht="12.75">
      <c r="A192" t="s">
        <v>48</v>
      </c>
      <c s="34" t="s">
        <v>217</v>
      </c>
      <c s="34" t="s">
        <v>513</v>
      </c>
      <c s="35" t="s">
        <v>5</v>
      </c>
      <c s="6" t="s">
        <v>514</v>
      </c>
      <c s="36" t="s">
        <v>52</v>
      </c>
      <c s="37">
        <v>20</v>
      </c>
      <c s="36">
        <v>0</v>
      </c>
      <c s="36">
        <f>ROUND(G192*H192,6)</f>
      </c>
      <c r="L192" s="38">
        <v>0</v>
      </c>
      <c s="32">
        <f>ROUND(ROUND(L192,2)*ROUND(G192,3),2)</f>
      </c>
      <c s="36" t="s">
        <v>53</v>
      </c>
      <c>
        <f>(M192*21)/100</f>
      </c>
      <c t="s">
        <v>26</v>
      </c>
    </row>
    <row r="193" spans="1:5" ht="12.75">
      <c r="A193" s="35" t="s">
        <v>54</v>
      </c>
      <c r="E193" s="39" t="s">
        <v>5</v>
      </c>
    </row>
    <row r="194" spans="1:5" ht="12.75">
      <c r="A194" s="35" t="s">
        <v>55</v>
      </c>
      <c r="E194" s="40" t="s">
        <v>1232</v>
      </c>
    </row>
    <row r="195" spans="1:5" ht="127.5">
      <c r="A195" t="s">
        <v>57</v>
      </c>
      <c r="E195" s="39" t="s">
        <v>442</v>
      </c>
    </row>
    <row r="196" spans="1:16" ht="12.75">
      <c r="A196" t="s">
        <v>48</v>
      </c>
      <c s="34" t="s">
        <v>221</v>
      </c>
      <c s="34" t="s">
        <v>2802</v>
      </c>
      <c s="35" t="s">
        <v>5</v>
      </c>
      <c s="6" t="s">
        <v>2803</v>
      </c>
      <c s="36" t="s">
        <v>52</v>
      </c>
      <c s="37">
        <v>10</v>
      </c>
      <c s="36">
        <v>0</v>
      </c>
      <c s="36">
        <f>ROUND(G196*H196,6)</f>
      </c>
      <c r="L196" s="38">
        <v>0</v>
      </c>
      <c s="32">
        <f>ROUND(ROUND(L196,2)*ROUND(G196,3),2)</f>
      </c>
      <c s="36" t="s">
        <v>53</v>
      </c>
      <c>
        <f>(M196*21)/100</f>
      </c>
      <c t="s">
        <v>26</v>
      </c>
    </row>
    <row r="197" spans="1:5" ht="12.75">
      <c r="A197" s="35" t="s">
        <v>54</v>
      </c>
      <c r="E197" s="39" t="s">
        <v>5</v>
      </c>
    </row>
    <row r="198" spans="1:5" ht="12.75">
      <c r="A198" s="35" t="s">
        <v>55</v>
      </c>
      <c r="E198" s="40" t="s">
        <v>1314</v>
      </c>
    </row>
    <row r="199" spans="1:5" ht="127.5">
      <c r="A199" t="s">
        <v>57</v>
      </c>
      <c r="E199" s="39" t="s">
        <v>439</v>
      </c>
    </row>
    <row r="200" spans="1:16" ht="12.75">
      <c r="A200" t="s">
        <v>48</v>
      </c>
      <c s="34" t="s">
        <v>224</v>
      </c>
      <c s="34" t="s">
        <v>2331</v>
      </c>
      <c s="35" t="s">
        <v>5</v>
      </c>
      <c s="6" t="s">
        <v>2332</v>
      </c>
      <c s="36" t="s">
        <v>52</v>
      </c>
      <c s="37">
        <v>6</v>
      </c>
      <c s="36">
        <v>0</v>
      </c>
      <c s="36">
        <f>ROUND(G200*H200,6)</f>
      </c>
      <c r="L200" s="38">
        <v>0</v>
      </c>
      <c s="32">
        <f>ROUND(ROUND(L200,2)*ROUND(G200,3),2)</f>
      </c>
      <c s="36" t="s">
        <v>53</v>
      </c>
      <c>
        <f>(M200*21)/100</f>
      </c>
      <c t="s">
        <v>26</v>
      </c>
    </row>
    <row r="201" spans="1:5" ht="12.75">
      <c r="A201" s="35" t="s">
        <v>54</v>
      </c>
      <c r="E201" s="39" t="s">
        <v>5</v>
      </c>
    </row>
    <row r="202" spans="1:5" ht="12.75">
      <c r="A202" s="35" t="s">
        <v>55</v>
      </c>
      <c r="E202" s="40" t="s">
        <v>1225</v>
      </c>
    </row>
    <row r="203" spans="1:5" ht="89.25">
      <c r="A203" t="s">
        <v>57</v>
      </c>
      <c r="E203" s="39" t="s">
        <v>2334</v>
      </c>
    </row>
    <row r="204" spans="1:16" ht="12.75">
      <c r="A204" t="s">
        <v>48</v>
      </c>
      <c s="34" t="s">
        <v>228</v>
      </c>
      <c s="34" t="s">
        <v>2804</v>
      </c>
      <c s="35" t="s">
        <v>5</v>
      </c>
      <c s="6" t="s">
        <v>2805</v>
      </c>
      <c s="36" t="s">
        <v>52</v>
      </c>
      <c s="37">
        <v>6</v>
      </c>
      <c s="36">
        <v>0</v>
      </c>
      <c s="36">
        <f>ROUND(G204*H204,6)</f>
      </c>
      <c r="L204" s="38">
        <v>0</v>
      </c>
      <c s="32">
        <f>ROUND(ROUND(L204,2)*ROUND(G204,3),2)</f>
      </c>
      <c s="36" t="s">
        <v>53</v>
      </c>
      <c>
        <f>(M204*21)/100</f>
      </c>
      <c t="s">
        <v>26</v>
      </c>
    </row>
    <row r="205" spans="1:5" ht="12.75">
      <c r="A205" s="35" t="s">
        <v>54</v>
      </c>
      <c r="E205" s="39" t="s">
        <v>5</v>
      </c>
    </row>
    <row r="206" spans="1:5" ht="12.75">
      <c r="A206" s="35" t="s">
        <v>55</v>
      </c>
      <c r="E206" s="40" t="s">
        <v>1225</v>
      </c>
    </row>
    <row r="207" spans="1:5" ht="76.5">
      <c r="A207" t="s">
        <v>57</v>
      </c>
      <c r="E207" s="39" t="s">
        <v>421</v>
      </c>
    </row>
    <row r="208" spans="1:16" ht="12.75">
      <c r="A208" t="s">
        <v>48</v>
      </c>
      <c s="34" t="s">
        <v>232</v>
      </c>
      <c s="34" t="s">
        <v>2401</v>
      </c>
      <c s="35" t="s">
        <v>5</v>
      </c>
      <c s="6" t="s">
        <v>2402</v>
      </c>
      <c s="36" t="s">
        <v>52</v>
      </c>
      <c s="37">
        <v>1</v>
      </c>
      <c s="36">
        <v>0</v>
      </c>
      <c s="36">
        <f>ROUND(G208*H208,6)</f>
      </c>
      <c r="L208" s="38">
        <v>0</v>
      </c>
      <c s="32">
        <f>ROUND(ROUND(L208,2)*ROUND(G208,3),2)</f>
      </c>
      <c s="36" t="s">
        <v>53</v>
      </c>
      <c>
        <f>(M208*21)/100</f>
      </c>
      <c t="s">
        <v>26</v>
      </c>
    </row>
    <row r="209" spans="1:5" ht="12.75">
      <c r="A209" s="35" t="s">
        <v>54</v>
      </c>
      <c r="E209" s="39" t="s">
        <v>5</v>
      </c>
    </row>
    <row r="210" spans="1:5" ht="12.75">
      <c r="A210" s="35" t="s">
        <v>55</v>
      </c>
      <c r="E210" s="40" t="s">
        <v>1234</v>
      </c>
    </row>
    <row r="211" spans="1:5" ht="165.75">
      <c r="A211" t="s">
        <v>57</v>
      </c>
      <c r="E211" s="39" t="s">
        <v>512</v>
      </c>
    </row>
    <row r="212" spans="1:16" ht="12.75">
      <c r="A212" t="s">
        <v>48</v>
      </c>
      <c s="34" t="s">
        <v>236</v>
      </c>
      <c s="34" t="s">
        <v>2404</v>
      </c>
      <c s="35" t="s">
        <v>5</v>
      </c>
      <c s="6" t="s">
        <v>2405</v>
      </c>
      <c s="36" t="s">
        <v>52</v>
      </c>
      <c s="37">
        <v>1</v>
      </c>
      <c s="36">
        <v>0</v>
      </c>
      <c s="36">
        <f>ROUND(G212*H212,6)</f>
      </c>
      <c r="L212" s="38">
        <v>0</v>
      </c>
      <c s="32">
        <f>ROUND(ROUND(L212,2)*ROUND(G212,3),2)</f>
      </c>
      <c s="36" t="s">
        <v>53</v>
      </c>
      <c>
        <f>(M212*21)/100</f>
      </c>
      <c t="s">
        <v>26</v>
      </c>
    </row>
    <row r="213" spans="1:5" ht="12.75">
      <c r="A213" s="35" t="s">
        <v>54</v>
      </c>
      <c r="E213" s="39" t="s">
        <v>5</v>
      </c>
    </row>
    <row r="214" spans="1:5" ht="12.75">
      <c r="A214" s="35" t="s">
        <v>55</v>
      </c>
      <c r="E214" s="40" t="s">
        <v>1234</v>
      </c>
    </row>
    <row r="215" spans="1:5" ht="127.5">
      <c r="A215" t="s">
        <v>57</v>
      </c>
      <c r="E215" s="39" t="s">
        <v>442</v>
      </c>
    </row>
    <row r="216" spans="1:16" ht="12.75">
      <c r="A216" t="s">
        <v>48</v>
      </c>
      <c s="34" t="s">
        <v>239</v>
      </c>
      <c s="34" t="s">
        <v>2806</v>
      </c>
      <c s="35" t="s">
        <v>5</v>
      </c>
      <c s="6" t="s">
        <v>2807</v>
      </c>
      <c s="36" t="s">
        <v>52</v>
      </c>
      <c s="37">
        <v>1</v>
      </c>
      <c s="36">
        <v>0</v>
      </c>
      <c s="36">
        <f>ROUND(G216*H216,6)</f>
      </c>
      <c r="L216" s="38">
        <v>0</v>
      </c>
      <c s="32">
        <f>ROUND(ROUND(L216,2)*ROUND(G216,3),2)</f>
      </c>
      <c s="36" t="s">
        <v>53</v>
      </c>
      <c>
        <f>(M216*21)/100</f>
      </c>
      <c t="s">
        <v>26</v>
      </c>
    </row>
    <row r="217" spans="1:5" ht="12.75">
      <c r="A217" s="35" t="s">
        <v>54</v>
      </c>
      <c r="E217" s="39" t="s">
        <v>5</v>
      </c>
    </row>
    <row r="218" spans="1:5" ht="12.75">
      <c r="A218" s="35" t="s">
        <v>55</v>
      </c>
      <c r="E218" s="40" t="s">
        <v>1234</v>
      </c>
    </row>
    <row r="219" spans="1:5" ht="89.25">
      <c r="A219" t="s">
        <v>57</v>
      </c>
      <c r="E219" s="39" t="s">
        <v>460</v>
      </c>
    </row>
    <row r="220" spans="1:16" ht="12.75">
      <c r="A220" t="s">
        <v>48</v>
      </c>
      <c s="34" t="s">
        <v>242</v>
      </c>
      <c s="34" t="s">
        <v>515</v>
      </c>
      <c s="35" t="s">
        <v>5</v>
      </c>
      <c s="6" t="s">
        <v>516</v>
      </c>
      <c s="36" t="s">
        <v>52</v>
      </c>
      <c s="37">
        <v>60</v>
      </c>
      <c s="36">
        <v>0</v>
      </c>
      <c s="36">
        <f>ROUND(G220*H220,6)</f>
      </c>
      <c r="L220" s="38">
        <v>0</v>
      </c>
      <c s="32">
        <f>ROUND(ROUND(L220,2)*ROUND(G220,3),2)</f>
      </c>
      <c s="36" t="s">
        <v>53</v>
      </c>
      <c>
        <f>(M220*21)/100</f>
      </c>
      <c t="s">
        <v>26</v>
      </c>
    </row>
    <row r="221" spans="1:5" ht="12.75">
      <c r="A221" s="35" t="s">
        <v>54</v>
      </c>
      <c r="E221" s="39" t="s">
        <v>5</v>
      </c>
    </row>
    <row r="222" spans="1:5" ht="12.75">
      <c r="A222" s="35" t="s">
        <v>55</v>
      </c>
      <c r="E222" s="40" t="s">
        <v>2808</v>
      </c>
    </row>
    <row r="223" spans="1:5" ht="89.25">
      <c r="A223" t="s">
        <v>57</v>
      </c>
      <c r="E223" s="39" t="s">
        <v>517</v>
      </c>
    </row>
    <row r="224" spans="1:16" ht="12.75">
      <c r="A224" t="s">
        <v>48</v>
      </c>
      <c s="34" t="s">
        <v>246</v>
      </c>
      <c s="34" t="s">
        <v>518</v>
      </c>
      <c s="35" t="s">
        <v>5</v>
      </c>
      <c s="6" t="s">
        <v>2809</v>
      </c>
      <c s="36" t="s">
        <v>520</v>
      </c>
      <c s="37">
        <v>12</v>
      </c>
      <c s="36">
        <v>0</v>
      </c>
      <c s="36">
        <f>ROUND(G224*H224,6)</f>
      </c>
      <c r="L224" s="38">
        <v>0</v>
      </c>
      <c s="32">
        <f>ROUND(ROUND(L224,2)*ROUND(G224,3),2)</f>
      </c>
      <c s="36" t="s">
        <v>53</v>
      </c>
      <c>
        <f>(M224*21)/100</f>
      </c>
      <c t="s">
        <v>26</v>
      </c>
    </row>
    <row r="225" spans="1:5" ht="12.75">
      <c r="A225" s="35" t="s">
        <v>54</v>
      </c>
      <c r="E225" s="39" t="s">
        <v>5</v>
      </c>
    </row>
    <row r="226" spans="1:5" ht="12.75">
      <c r="A226" s="35" t="s">
        <v>55</v>
      </c>
      <c r="E226" s="40" t="s">
        <v>311</v>
      </c>
    </row>
    <row r="227" spans="1:5" ht="165.75">
      <c r="A227" t="s">
        <v>57</v>
      </c>
      <c r="E227" s="39" t="s">
        <v>2810</v>
      </c>
    </row>
    <row r="228" spans="1:16" ht="12.75">
      <c r="A228" t="s">
        <v>48</v>
      </c>
      <c s="34" t="s">
        <v>251</v>
      </c>
      <c s="34" t="s">
        <v>1357</v>
      </c>
      <c s="35" t="s">
        <v>5</v>
      </c>
      <c s="6" t="s">
        <v>1358</v>
      </c>
      <c s="36" t="s">
        <v>520</v>
      </c>
      <c s="37">
        <v>24</v>
      </c>
      <c s="36">
        <v>0</v>
      </c>
      <c s="36">
        <f>ROUND(G228*H228,6)</f>
      </c>
      <c r="L228" s="38">
        <v>0</v>
      </c>
      <c s="32">
        <f>ROUND(ROUND(L228,2)*ROUND(G228,3),2)</f>
      </c>
      <c s="36" t="s">
        <v>53</v>
      </c>
      <c>
        <f>(M228*21)/100</f>
      </c>
      <c t="s">
        <v>26</v>
      </c>
    </row>
    <row r="229" spans="1:5" ht="12.75">
      <c r="A229" s="35" t="s">
        <v>54</v>
      </c>
      <c r="E229" s="39" t="s">
        <v>5</v>
      </c>
    </row>
    <row r="230" spans="1:5" ht="12.75">
      <c r="A230" s="35" t="s">
        <v>55</v>
      </c>
      <c r="E230" s="40" t="s">
        <v>2811</v>
      </c>
    </row>
    <row r="231" spans="1:5" ht="153">
      <c r="A231" t="s">
        <v>57</v>
      </c>
      <c r="E231" s="39" t="s">
        <v>2812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13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COUNTIFS(L8:L135,"=0",A8:A135,"P")+COUNTIFS(L8:L135,"",A8:A135,"P")+SUM(Q8:Q135)</f>
      </c>
    </row>
    <row r="8" spans="1:13" ht="12.75">
      <c r="A8" t="s">
        <v>43</v>
      </c>
      <c r="C8" s="28" t="s">
        <v>2815</v>
      </c>
      <c r="E8" s="30" t="s">
        <v>2814</v>
      </c>
      <c r="J8" s="29">
        <f>0+J9+J134</f>
      </c>
      <c s="29">
        <f>0+K9+K134</f>
      </c>
      <c s="29">
        <f>0+L9+L134</f>
      </c>
      <c s="29">
        <f>0+M9+M134</f>
      </c>
    </row>
    <row r="9" spans="1:13" ht="12.75">
      <c r="A9" t="s">
        <v>45</v>
      </c>
      <c r="C9" s="31" t="s">
        <v>49</v>
      </c>
      <c r="E9" s="33" t="s">
        <v>2816</v>
      </c>
      <c r="J9" s="32">
        <f>0</f>
      </c>
      <c s="32">
        <f>0</f>
      </c>
      <c s="32">
        <f>0+L10+L14+L18+L22+L26+L30+L34+L38+L42+L46+L50+L54+L58+L62+L66+L70+L74+L78+L82+L86+L90+L94+L98+L102+L106+L110+L114+L118+L122+L126+L130</f>
      </c>
      <c s="32">
        <f>0+M10+M14+M18+M22+M26+M30+M34+M38+M42+M46+M50+M54+M58+M62+M66+M70+M74+M78+M82+M86+M90+M94+M98+M102+M106+M110+M114+M118+M122+M126+M130</f>
      </c>
    </row>
    <row r="10" spans="1:16" ht="12.75">
      <c r="A10" t="s">
        <v>48</v>
      </c>
      <c s="34" t="s">
        <v>49</v>
      </c>
      <c s="34" t="s">
        <v>1220</v>
      </c>
      <c s="35" t="s">
        <v>5</v>
      </c>
      <c s="6" t="s">
        <v>1221</v>
      </c>
      <c s="36" t="s">
        <v>65</v>
      </c>
      <c s="37">
        <v>10</v>
      </c>
      <c s="36">
        <v>0</v>
      </c>
      <c s="36">
        <f>ROUND(G10*H10,6)</f>
      </c>
      <c r="L10" s="38">
        <v>0</v>
      </c>
      <c s="32">
        <f>ROUND(ROUND(L10,2)*ROUND(G10,3),2)</f>
      </c>
      <c s="36" t="s">
        <v>53</v>
      </c>
      <c>
        <f>(M10*21)/100</f>
      </c>
      <c t="s">
        <v>26</v>
      </c>
    </row>
    <row r="11" spans="1:5" ht="12.75">
      <c r="A11" s="35" t="s">
        <v>54</v>
      </c>
      <c r="E11" s="39" t="s">
        <v>5</v>
      </c>
    </row>
    <row r="12" spans="1:5" ht="12.75">
      <c r="A12" s="35" t="s">
        <v>55</v>
      </c>
      <c r="E12" s="40" t="s">
        <v>1314</v>
      </c>
    </row>
    <row r="13" spans="1:5" ht="51">
      <c r="A13" t="s">
        <v>57</v>
      </c>
      <c r="E13" s="39" t="s">
        <v>2817</v>
      </c>
    </row>
    <row r="14" spans="1:16" ht="12.75">
      <c r="A14" t="s">
        <v>48</v>
      </c>
      <c s="34" t="s">
        <v>26</v>
      </c>
      <c s="34" t="s">
        <v>68</v>
      </c>
      <c s="35" t="s">
        <v>5</v>
      </c>
      <c s="6" t="s">
        <v>69</v>
      </c>
      <c s="36" t="s">
        <v>65</v>
      </c>
      <c s="37">
        <v>10</v>
      </c>
      <c s="36">
        <v>0</v>
      </c>
      <c s="36">
        <f>ROUND(G14*H14,6)</f>
      </c>
      <c r="L14" s="38">
        <v>0</v>
      </c>
      <c s="32">
        <f>ROUND(ROUND(L14,2)*ROUND(G14,3),2)</f>
      </c>
      <c s="36" t="s">
        <v>53</v>
      </c>
      <c>
        <f>(M14*21)/100</f>
      </c>
      <c t="s">
        <v>26</v>
      </c>
    </row>
    <row r="15" spans="1:5" ht="12.75">
      <c r="A15" s="35" t="s">
        <v>54</v>
      </c>
      <c r="E15" s="39" t="s">
        <v>5</v>
      </c>
    </row>
    <row r="16" spans="1:5" ht="12.75">
      <c r="A16" s="35" t="s">
        <v>55</v>
      </c>
      <c r="E16" s="40" t="s">
        <v>1314</v>
      </c>
    </row>
    <row r="17" spans="1:5" ht="38.25">
      <c r="A17" t="s">
        <v>57</v>
      </c>
      <c r="E17" s="39" t="s">
        <v>2818</v>
      </c>
    </row>
    <row r="18" spans="1:16" ht="12.75">
      <c r="A18" t="s">
        <v>48</v>
      </c>
      <c s="34" t="s">
        <v>25</v>
      </c>
      <c s="34" t="s">
        <v>1712</v>
      </c>
      <c s="35" t="s">
        <v>5</v>
      </c>
      <c s="6" t="s">
        <v>1713</v>
      </c>
      <c s="36" t="s">
        <v>101</v>
      </c>
      <c s="37">
        <v>4</v>
      </c>
      <c s="36">
        <v>0</v>
      </c>
      <c s="36">
        <f>ROUND(G18*H18,6)</f>
      </c>
      <c r="L18" s="38">
        <v>0</v>
      </c>
      <c s="32">
        <f>ROUND(ROUND(L18,2)*ROUND(G18,3),2)</f>
      </c>
      <c s="36" t="s">
        <v>53</v>
      </c>
      <c>
        <f>(M18*21)/100</f>
      </c>
      <c t="s">
        <v>26</v>
      </c>
    </row>
    <row r="19" spans="1:5" ht="12.75">
      <c r="A19" s="35" t="s">
        <v>54</v>
      </c>
      <c r="E19" s="39" t="s">
        <v>5</v>
      </c>
    </row>
    <row r="20" spans="1:5" ht="12.75">
      <c r="A20" s="35" t="s">
        <v>55</v>
      </c>
      <c r="E20" s="40" t="s">
        <v>1219</v>
      </c>
    </row>
    <row r="21" spans="1:5" ht="51">
      <c r="A21" t="s">
        <v>57</v>
      </c>
      <c r="E21" s="39" t="s">
        <v>2819</v>
      </c>
    </row>
    <row r="22" spans="1:16" ht="12.75">
      <c r="A22" t="s">
        <v>48</v>
      </c>
      <c s="34" t="s">
        <v>67</v>
      </c>
      <c s="34" t="s">
        <v>985</v>
      </c>
      <c s="35" t="s">
        <v>5</v>
      </c>
      <c s="6" t="s">
        <v>986</v>
      </c>
      <c s="36" t="s">
        <v>101</v>
      </c>
      <c s="37">
        <v>100</v>
      </c>
      <c s="36">
        <v>0</v>
      </c>
      <c s="36">
        <f>ROUND(G22*H22,6)</f>
      </c>
      <c r="L22" s="38">
        <v>0</v>
      </c>
      <c s="32">
        <f>ROUND(ROUND(L22,2)*ROUND(G22,3),2)</f>
      </c>
      <c s="36" t="s">
        <v>53</v>
      </c>
      <c>
        <f>(M22*21)/100</f>
      </c>
      <c t="s">
        <v>26</v>
      </c>
    </row>
    <row r="23" spans="1:5" ht="12.75">
      <c r="A23" s="35" t="s">
        <v>54</v>
      </c>
      <c r="E23" s="39" t="s">
        <v>5</v>
      </c>
    </row>
    <row r="24" spans="1:5" ht="12.75">
      <c r="A24" s="35" t="s">
        <v>55</v>
      </c>
      <c r="E24" s="40" t="s">
        <v>2820</v>
      </c>
    </row>
    <row r="25" spans="1:5" ht="51">
      <c r="A25" t="s">
        <v>57</v>
      </c>
      <c r="E25" s="39" t="s">
        <v>2819</v>
      </c>
    </row>
    <row r="26" spans="1:16" ht="12.75">
      <c r="A26" t="s">
        <v>48</v>
      </c>
      <c s="34" t="s">
        <v>71</v>
      </c>
      <c s="34" t="s">
        <v>361</v>
      </c>
      <c s="35" t="s">
        <v>5</v>
      </c>
      <c s="6" t="s">
        <v>362</v>
      </c>
      <c s="36" t="s">
        <v>101</v>
      </c>
      <c s="37">
        <v>60</v>
      </c>
      <c s="36">
        <v>0</v>
      </c>
      <c s="36">
        <f>ROUND(G26*H26,6)</f>
      </c>
      <c r="L26" s="38">
        <v>0</v>
      </c>
      <c s="32">
        <f>ROUND(ROUND(L26,2)*ROUND(G26,3),2)</f>
      </c>
      <c s="36" t="s">
        <v>53</v>
      </c>
      <c>
        <f>(M26*21)/100</f>
      </c>
      <c t="s">
        <v>26</v>
      </c>
    </row>
    <row r="27" spans="1:5" ht="12.75">
      <c r="A27" s="35" t="s">
        <v>54</v>
      </c>
      <c r="E27" s="39" t="s">
        <v>5</v>
      </c>
    </row>
    <row r="28" spans="1:5" ht="12.75">
      <c r="A28" s="35" t="s">
        <v>55</v>
      </c>
      <c r="E28" s="40" t="s">
        <v>2821</v>
      </c>
    </row>
    <row r="29" spans="1:5" ht="51">
      <c r="A29" t="s">
        <v>57</v>
      </c>
      <c r="E29" s="39" t="s">
        <v>2819</v>
      </c>
    </row>
    <row r="30" spans="1:16" ht="12.75">
      <c r="A30" t="s">
        <v>48</v>
      </c>
      <c s="34" t="s">
        <v>75</v>
      </c>
      <c s="34" t="s">
        <v>91</v>
      </c>
      <c s="35" t="s">
        <v>5</v>
      </c>
      <c s="6" t="s">
        <v>92</v>
      </c>
      <c s="36" t="s">
        <v>61</v>
      </c>
      <c s="37">
        <v>1</v>
      </c>
      <c s="36">
        <v>0</v>
      </c>
      <c s="36">
        <f>ROUND(G30*H30,6)</f>
      </c>
      <c r="L30" s="38">
        <v>0</v>
      </c>
      <c s="32">
        <f>ROUND(ROUND(L30,2)*ROUND(G30,3),2)</f>
      </c>
      <c s="36" t="s">
        <v>53</v>
      </c>
      <c>
        <f>(M30*21)/100</f>
      </c>
      <c t="s">
        <v>26</v>
      </c>
    </row>
    <row r="31" spans="1:5" ht="12.75">
      <c r="A31" s="35" t="s">
        <v>54</v>
      </c>
      <c r="E31" s="39" t="s">
        <v>5</v>
      </c>
    </row>
    <row r="32" spans="1:5" ht="12.75">
      <c r="A32" s="35" t="s">
        <v>55</v>
      </c>
      <c r="E32" s="40" t="s">
        <v>1234</v>
      </c>
    </row>
    <row r="33" spans="1:5" ht="51">
      <c r="A33" t="s">
        <v>57</v>
      </c>
      <c r="E33" s="39" t="s">
        <v>2819</v>
      </c>
    </row>
    <row r="34" spans="1:16" ht="25.5">
      <c r="A34" t="s">
        <v>48</v>
      </c>
      <c s="34" t="s">
        <v>46</v>
      </c>
      <c s="34" t="s">
        <v>2822</v>
      </c>
      <c s="35" t="s">
        <v>5</v>
      </c>
      <c s="6" t="s">
        <v>2313</v>
      </c>
      <c s="36" t="s">
        <v>52</v>
      </c>
      <c s="37">
        <v>8</v>
      </c>
      <c s="36">
        <v>0</v>
      </c>
      <c s="36">
        <f>ROUND(G34*H34,6)</f>
      </c>
      <c r="L34" s="38">
        <v>0</v>
      </c>
      <c s="32">
        <f>ROUND(ROUND(L34,2)*ROUND(G34,3),2)</f>
      </c>
      <c s="36" t="s">
        <v>53</v>
      </c>
      <c>
        <f>(M34*21)/100</f>
      </c>
      <c t="s">
        <v>26</v>
      </c>
    </row>
    <row r="35" spans="1:5" ht="12.75">
      <c r="A35" s="35" t="s">
        <v>54</v>
      </c>
      <c r="E35" s="39" t="s">
        <v>5</v>
      </c>
    </row>
    <row r="36" spans="1:5" ht="12.75">
      <c r="A36" s="35" t="s">
        <v>55</v>
      </c>
      <c r="E36" s="40" t="s">
        <v>337</v>
      </c>
    </row>
    <row r="37" spans="1:5" ht="51">
      <c r="A37" t="s">
        <v>57</v>
      </c>
      <c r="E37" s="39" t="s">
        <v>2823</v>
      </c>
    </row>
    <row r="38" spans="1:16" ht="12.75">
      <c r="A38" t="s">
        <v>48</v>
      </c>
      <c s="34" t="s">
        <v>82</v>
      </c>
      <c s="34" t="s">
        <v>2824</v>
      </c>
      <c s="35" t="s">
        <v>5</v>
      </c>
      <c s="6" t="s">
        <v>2825</v>
      </c>
      <c s="36" t="s">
        <v>408</v>
      </c>
      <c s="37">
        <v>2.88</v>
      </c>
      <c s="36">
        <v>0</v>
      </c>
      <c s="36">
        <f>ROUND(G38*H38,6)</f>
      </c>
      <c r="L38" s="38">
        <v>0</v>
      </c>
      <c s="32">
        <f>ROUND(ROUND(L38,2)*ROUND(G38,3),2)</f>
      </c>
      <c s="36" t="s">
        <v>53</v>
      </c>
      <c>
        <f>(M38*21)/100</f>
      </c>
      <c t="s">
        <v>26</v>
      </c>
    </row>
    <row r="39" spans="1:5" ht="12.75">
      <c r="A39" s="35" t="s">
        <v>54</v>
      </c>
      <c r="E39" s="39" t="s">
        <v>5</v>
      </c>
    </row>
    <row r="40" spans="1:5" ht="12.75">
      <c r="A40" s="35" t="s">
        <v>55</v>
      </c>
      <c r="E40" s="40" t="s">
        <v>2826</v>
      </c>
    </row>
    <row r="41" spans="1:5" ht="38.25">
      <c r="A41" t="s">
        <v>57</v>
      </c>
      <c r="E41" s="39" t="s">
        <v>2827</v>
      </c>
    </row>
    <row r="42" spans="1:16" ht="12.75">
      <c r="A42" t="s">
        <v>48</v>
      </c>
      <c s="34" t="s">
        <v>86</v>
      </c>
      <c s="34" t="s">
        <v>1251</v>
      </c>
      <c s="35" t="s">
        <v>5</v>
      </c>
      <c s="6" t="s">
        <v>1252</v>
      </c>
      <c s="36" t="s">
        <v>101</v>
      </c>
      <c s="37">
        <v>120</v>
      </c>
      <c s="36">
        <v>0</v>
      </c>
      <c s="36">
        <f>ROUND(G42*H42,6)</f>
      </c>
      <c r="L42" s="38">
        <v>0</v>
      </c>
      <c s="32">
        <f>ROUND(ROUND(L42,2)*ROUND(G42,3),2)</f>
      </c>
      <c s="36" t="s">
        <v>53</v>
      </c>
      <c>
        <f>(M42*21)/100</f>
      </c>
      <c t="s">
        <v>26</v>
      </c>
    </row>
    <row r="43" spans="1:5" ht="12.75">
      <c r="A43" s="35" t="s">
        <v>54</v>
      </c>
      <c r="E43" s="39" t="s">
        <v>5</v>
      </c>
    </row>
    <row r="44" spans="1:5" ht="12.75">
      <c r="A44" s="35" t="s">
        <v>55</v>
      </c>
      <c r="E44" s="40" t="s">
        <v>2777</v>
      </c>
    </row>
    <row r="45" spans="1:5" ht="38.25">
      <c r="A45" t="s">
        <v>57</v>
      </c>
      <c r="E45" s="39" t="s">
        <v>2827</v>
      </c>
    </row>
    <row r="46" spans="1:16" ht="12.75">
      <c r="A46" t="s">
        <v>48</v>
      </c>
      <c s="34" t="s">
        <v>90</v>
      </c>
      <c s="34" t="s">
        <v>422</v>
      </c>
      <c s="35" t="s">
        <v>5</v>
      </c>
      <c s="6" t="s">
        <v>423</v>
      </c>
      <c s="36" t="s">
        <v>101</v>
      </c>
      <c s="37">
        <v>35</v>
      </c>
      <c s="36">
        <v>0</v>
      </c>
      <c s="36">
        <f>ROUND(G46*H46,6)</f>
      </c>
      <c r="L46" s="38">
        <v>0</v>
      </c>
      <c s="32">
        <f>ROUND(ROUND(L46,2)*ROUND(G46,3),2)</f>
      </c>
      <c s="36" t="s">
        <v>53</v>
      </c>
      <c>
        <f>(M46*21)/100</f>
      </c>
      <c t="s">
        <v>26</v>
      </c>
    </row>
    <row r="47" spans="1:5" ht="12.75">
      <c r="A47" s="35" t="s">
        <v>54</v>
      </c>
      <c r="E47" s="39" t="s">
        <v>5</v>
      </c>
    </row>
    <row r="48" spans="1:5" ht="12.75">
      <c r="A48" s="35" t="s">
        <v>55</v>
      </c>
      <c r="E48" s="40" t="s">
        <v>1224</v>
      </c>
    </row>
    <row r="49" spans="1:5" ht="38.25">
      <c r="A49" t="s">
        <v>57</v>
      </c>
      <c r="E49" s="39" t="s">
        <v>2827</v>
      </c>
    </row>
    <row r="50" spans="1:16" ht="12.75">
      <c r="A50" t="s">
        <v>48</v>
      </c>
      <c s="34" t="s">
        <v>94</v>
      </c>
      <c s="34" t="s">
        <v>426</v>
      </c>
      <c s="35" t="s">
        <v>5</v>
      </c>
      <c s="6" t="s">
        <v>427</v>
      </c>
      <c s="36" t="s">
        <v>101</v>
      </c>
      <c s="37">
        <v>35</v>
      </c>
      <c s="36">
        <v>0</v>
      </c>
      <c s="36">
        <f>ROUND(G50*H50,6)</f>
      </c>
      <c r="L50" s="38">
        <v>0</v>
      </c>
      <c s="32">
        <f>ROUND(ROUND(L50,2)*ROUND(G50,3),2)</f>
      </c>
      <c s="36" t="s">
        <v>53</v>
      </c>
      <c>
        <f>(M50*21)/100</f>
      </c>
      <c t="s">
        <v>26</v>
      </c>
    </row>
    <row r="51" spans="1:5" ht="12.75">
      <c r="A51" s="35" t="s">
        <v>54</v>
      </c>
      <c r="E51" s="39" t="s">
        <v>5</v>
      </c>
    </row>
    <row r="52" spans="1:5" ht="12.75">
      <c r="A52" s="35" t="s">
        <v>55</v>
      </c>
      <c r="E52" s="40" t="s">
        <v>1224</v>
      </c>
    </row>
    <row r="53" spans="1:5" ht="38.25">
      <c r="A53" t="s">
        <v>57</v>
      </c>
      <c r="E53" s="39" t="s">
        <v>2827</v>
      </c>
    </row>
    <row r="54" spans="1:16" ht="12.75">
      <c r="A54" t="s">
        <v>48</v>
      </c>
      <c s="34" t="s">
        <v>98</v>
      </c>
      <c s="34" t="s">
        <v>429</v>
      </c>
      <c s="35" t="s">
        <v>5</v>
      </c>
      <c s="6" t="s">
        <v>430</v>
      </c>
      <c s="36" t="s">
        <v>431</v>
      </c>
      <c s="37">
        <v>1</v>
      </c>
      <c s="36">
        <v>0</v>
      </c>
      <c s="36">
        <f>ROUND(G54*H54,6)</f>
      </c>
      <c r="L54" s="38">
        <v>0</v>
      </c>
      <c s="32">
        <f>ROUND(ROUND(L54,2)*ROUND(G54,3),2)</f>
      </c>
      <c s="36" t="s">
        <v>53</v>
      </c>
      <c>
        <f>(M54*21)/100</f>
      </c>
      <c t="s">
        <v>26</v>
      </c>
    </row>
    <row r="55" spans="1:5" ht="12.75">
      <c r="A55" s="35" t="s">
        <v>54</v>
      </c>
      <c r="E55" s="39" t="s">
        <v>5</v>
      </c>
    </row>
    <row r="56" spans="1:5" ht="12.75">
      <c r="A56" s="35" t="s">
        <v>55</v>
      </c>
      <c r="E56" s="40" t="s">
        <v>1234</v>
      </c>
    </row>
    <row r="57" spans="1:5" ht="51">
      <c r="A57" t="s">
        <v>57</v>
      </c>
      <c r="E57" s="39" t="s">
        <v>2828</v>
      </c>
    </row>
    <row r="58" spans="1:16" ht="12.75">
      <c r="A58" t="s">
        <v>48</v>
      </c>
      <c s="34" t="s">
        <v>103</v>
      </c>
      <c s="34" t="s">
        <v>433</v>
      </c>
      <c s="35" t="s">
        <v>5</v>
      </c>
      <c s="6" t="s">
        <v>434</v>
      </c>
      <c s="36" t="s">
        <v>101</v>
      </c>
      <c s="37">
        <v>75</v>
      </c>
      <c s="36">
        <v>0</v>
      </c>
      <c s="36">
        <f>ROUND(G58*H58,6)</f>
      </c>
      <c r="L58" s="38">
        <v>0</v>
      </c>
      <c s="32">
        <f>ROUND(ROUND(L58,2)*ROUND(G58,3),2)</f>
      </c>
      <c s="36" t="s">
        <v>53</v>
      </c>
      <c>
        <f>(M58*21)/100</f>
      </c>
      <c t="s">
        <v>26</v>
      </c>
    </row>
    <row r="59" spans="1:5" ht="12.75">
      <c r="A59" s="35" t="s">
        <v>54</v>
      </c>
      <c r="E59" s="39" t="s">
        <v>5</v>
      </c>
    </row>
    <row r="60" spans="1:5" ht="12.75">
      <c r="A60" s="35" t="s">
        <v>55</v>
      </c>
      <c r="E60" s="40" t="s">
        <v>1247</v>
      </c>
    </row>
    <row r="61" spans="1:5" ht="51">
      <c r="A61" t="s">
        <v>57</v>
      </c>
      <c r="E61" s="39" t="s">
        <v>2828</v>
      </c>
    </row>
    <row r="62" spans="1:16" ht="12.75">
      <c r="A62" t="s">
        <v>48</v>
      </c>
      <c s="34" t="s">
        <v>106</v>
      </c>
      <c s="34" t="s">
        <v>1115</v>
      </c>
      <c s="35" t="s">
        <v>5</v>
      </c>
      <c s="6" t="s">
        <v>1116</v>
      </c>
      <c s="36" t="s">
        <v>52</v>
      </c>
      <c s="37">
        <v>1</v>
      </c>
      <c s="36">
        <v>0</v>
      </c>
      <c s="36">
        <f>ROUND(G62*H62,6)</f>
      </c>
      <c r="L62" s="38">
        <v>0</v>
      </c>
      <c s="32">
        <f>ROUND(ROUND(L62,2)*ROUND(G62,3),2)</f>
      </c>
      <c s="36" t="s">
        <v>53</v>
      </c>
      <c>
        <f>(M62*21)/100</f>
      </c>
      <c t="s">
        <v>26</v>
      </c>
    </row>
    <row r="63" spans="1:5" ht="12.75">
      <c r="A63" s="35" t="s">
        <v>54</v>
      </c>
      <c r="E63" s="39" t="s">
        <v>5</v>
      </c>
    </row>
    <row r="64" spans="1:5" ht="12.75">
      <c r="A64" s="35" t="s">
        <v>55</v>
      </c>
      <c r="E64" s="40" t="s">
        <v>1234</v>
      </c>
    </row>
    <row r="65" spans="1:5" ht="51">
      <c r="A65" t="s">
        <v>57</v>
      </c>
      <c r="E65" s="39" t="s">
        <v>2828</v>
      </c>
    </row>
    <row r="66" spans="1:16" ht="12.75">
      <c r="A66" t="s">
        <v>48</v>
      </c>
      <c s="34" t="s">
        <v>109</v>
      </c>
      <c s="34" t="s">
        <v>1117</v>
      </c>
      <c s="35" t="s">
        <v>5</v>
      </c>
      <c s="6" t="s">
        <v>1118</v>
      </c>
      <c s="36" t="s">
        <v>52</v>
      </c>
      <c s="37">
        <v>1</v>
      </c>
      <c s="36">
        <v>0</v>
      </c>
      <c s="36">
        <f>ROUND(G66*H66,6)</f>
      </c>
      <c r="L66" s="38">
        <v>0</v>
      </c>
      <c s="32">
        <f>ROUND(ROUND(L66,2)*ROUND(G66,3),2)</f>
      </c>
      <c s="36" t="s">
        <v>53</v>
      </c>
      <c>
        <f>(M66*21)/100</f>
      </c>
      <c t="s">
        <v>26</v>
      </c>
    </row>
    <row r="67" spans="1:5" ht="12.75">
      <c r="A67" s="35" t="s">
        <v>54</v>
      </c>
      <c r="E67" s="39" t="s">
        <v>5</v>
      </c>
    </row>
    <row r="68" spans="1:5" ht="12.75">
      <c r="A68" s="35" t="s">
        <v>55</v>
      </c>
      <c r="E68" s="40" t="s">
        <v>1234</v>
      </c>
    </row>
    <row r="69" spans="1:5" ht="51">
      <c r="A69" t="s">
        <v>57</v>
      </c>
      <c r="E69" s="39" t="s">
        <v>2828</v>
      </c>
    </row>
    <row r="70" spans="1:16" ht="12.75">
      <c r="A70" t="s">
        <v>48</v>
      </c>
      <c s="34" t="s">
        <v>112</v>
      </c>
      <c s="34" t="s">
        <v>2829</v>
      </c>
      <c s="35" t="s">
        <v>5</v>
      </c>
      <c s="6" t="s">
        <v>2830</v>
      </c>
      <c s="36" t="s">
        <v>101</v>
      </c>
      <c s="37">
        <v>85</v>
      </c>
      <c s="36">
        <v>0</v>
      </c>
      <c s="36">
        <f>ROUND(G70*H70,6)</f>
      </c>
      <c r="L70" s="38">
        <v>0</v>
      </c>
      <c s="32">
        <f>ROUND(ROUND(L70,2)*ROUND(G70,3),2)</f>
      </c>
      <c s="36" t="s">
        <v>53</v>
      </c>
      <c>
        <f>(M70*21)/100</f>
      </c>
      <c t="s">
        <v>26</v>
      </c>
    </row>
    <row r="71" spans="1:5" ht="12.75">
      <c r="A71" s="35" t="s">
        <v>54</v>
      </c>
      <c r="E71" s="39" t="s">
        <v>5</v>
      </c>
    </row>
    <row r="72" spans="1:5" ht="12.75">
      <c r="A72" s="35" t="s">
        <v>55</v>
      </c>
      <c r="E72" s="40" t="s">
        <v>2831</v>
      </c>
    </row>
    <row r="73" spans="1:5" ht="51">
      <c r="A73" t="s">
        <v>57</v>
      </c>
      <c r="E73" s="39" t="s">
        <v>2828</v>
      </c>
    </row>
    <row r="74" spans="1:16" ht="12.75">
      <c r="A74" t="s">
        <v>48</v>
      </c>
      <c s="34" t="s">
        <v>115</v>
      </c>
      <c s="34" t="s">
        <v>2832</v>
      </c>
      <c s="35" t="s">
        <v>5</v>
      </c>
      <c s="6" t="s">
        <v>2833</v>
      </c>
      <c s="36" t="s">
        <v>101</v>
      </c>
      <c s="37">
        <v>85</v>
      </c>
      <c s="36">
        <v>0</v>
      </c>
      <c s="36">
        <f>ROUND(G74*H74,6)</f>
      </c>
      <c r="L74" s="38">
        <v>0</v>
      </c>
      <c s="32">
        <f>ROUND(ROUND(L74,2)*ROUND(G74,3),2)</f>
      </c>
      <c s="36" t="s">
        <v>53</v>
      </c>
      <c>
        <f>(M74*21)/100</f>
      </c>
      <c t="s">
        <v>26</v>
      </c>
    </row>
    <row r="75" spans="1:5" ht="12.75">
      <c r="A75" s="35" t="s">
        <v>54</v>
      </c>
      <c r="E75" s="39" t="s">
        <v>5</v>
      </c>
    </row>
    <row r="76" spans="1:5" ht="12.75">
      <c r="A76" s="35" t="s">
        <v>55</v>
      </c>
      <c r="E76" s="40" t="s">
        <v>2831</v>
      </c>
    </row>
    <row r="77" spans="1:5" ht="51">
      <c r="A77" t="s">
        <v>57</v>
      </c>
      <c r="E77" s="39" t="s">
        <v>2828</v>
      </c>
    </row>
    <row r="78" spans="1:16" ht="12.75">
      <c r="A78" t="s">
        <v>48</v>
      </c>
      <c s="34" t="s">
        <v>119</v>
      </c>
      <c s="34" t="s">
        <v>465</v>
      </c>
      <c s="35" t="s">
        <v>5</v>
      </c>
      <c s="6" t="s">
        <v>1266</v>
      </c>
      <c s="36" t="s">
        <v>52</v>
      </c>
      <c s="37">
        <v>1</v>
      </c>
      <c s="36">
        <v>0</v>
      </c>
      <c s="36">
        <f>ROUND(G78*H78,6)</f>
      </c>
      <c r="L78" s="38">
        <v>0</v>
      </c>
      <c s="32">
        <f>ROUND(ROUND(L78,2)*ROUND(G78,3),2)</f>
      </c>
      <c s="36" t="s">
        <v>53</v>
      </c>
      <c>
        <f>(M78*21)/100</f>
      </c>
      <c t="s">
        <v>26</v>
      </c>
    </row>
    <row r="79" spans="1:5" ht="12.75">
      <c r="A79" s="35" t="s">
        <v>54</v>
      </c>
      <c r="E79" s="39" t="s">
        <v>5</v>
      </c>
    </row>
    <row r="80" spans="1:5" ht="12.75">
      <c r="A80" s="35" t="s">
        <v>55</v>
      </c>
      <c r="E80" s="40" t="s">
        <v>1234</v>
      </c>
    </row>
    <row r="81" spans="1:5" ht="38.25">
      <c r="A81" t="s">
        <v>57</v>
      </c>
      <c r="E81" s="39" t="s">
        <v>2834</v>
      </c>
    </row>
    <row r="82" spans="1:16" ht="12.75">
      <c r="A82" t="s">
        <v>48</v>
      </c>
      <c s="34" t="s">
        <v>123</v>
      </c>
      <c s="34" t="s">
        <v>2835</v>
      </c>
      <c s="35" t="s">
        <v>5</v>
      </c>
      <c s="6" t="s">
        <v>2836</v>
      </c>
      <c s="36" t="s">
        <v>52</v>
      </c>
      <c s="37">
        <v>1</v>
      </c>
      <c s="36">
        <v>0</v>
      </c>
      <c s="36">
        <f>ROUND(G82*H82,6)</f>
      </c>
      <c r="L82" s="38">
        <v>0</v>
      </c>
      <c s="32">
        <f>ROUND(ROUND(L82,2)*ROUND(G82,3),2)</f>
      </c>
      <c s="36" t="s">
        <v>53</v>
      </c>
      <c>
        <f>(M82*21)/100</f>
      </c>
      <c t="s">
        <v>26</v>
      </c>
    </row>
    <row r="83" spans="1:5" ht="12.75">
      <c r="A83" s="35" t="s">
        <v>54</v>
      </c>
      <c r="E83" s="39" t="s">
        <v>5</v>
      </c>
    </row>
    <row r="84" spans="1:5" ht="12.75">
      <c r="A84" s="35" t="s">
        <v>55</v>
      </c>
      <c r="E84" s="40" t="s">
        <v>1234</v>
      </c>
    </row>
    <row r="85" spans="1:5" ht="25.5">
      <c r="A85" t="s">
        <v>57</v>
      </c>
      <c r="E85" s="39" t="s">
        <v>2837</v>
      </c>
    </row>
    <row r="86" spans="1:16" ht="12.75">
      <c r="A86" t="s">
        <v>48</v>
      </c>
      <c s="34" t="s">
        <v>126</v>
      </c>
      <c s="34" t="s">
        <v>2838</v>
      </c>
      <c s="35" t="s">
        <v>5</v>
      </c>
      <c s="6" t="s">
        <v>2839</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592</v>
      </c>
    </row>
    <row r="89" spans="1:5" ht="51">
      <c r="A89" t="s">
        <v>57</v>
      </c>
      <c r="E89" s="39" t="s">
        <v>2828</v>
      </c>
    </row>
    <row r="90" spans="1:16" ht="12.75">
      <c r="A90" t="s">
        <v>48</v>
      </c>
      <c s="34" t="s">
        <v>131</v>
      </c>
      <c s="34" t="s">
        <v>2800</v>
      </c>
      <c s="35" t="s">
        <v>5</v>
      </c>
      <c s="6" t="s">
        <v>2801</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1234</v>
      </c>
    </row>
    <row r="93" spans="1:5" ht="51">
      <c r="A93" t="s">
        <v>57</v>
      </c>
      <c r="E93" s="39" t="s">
        <v>2828</v>
      </c>
    </row>
    <row r="94" spans="1:16" ht="12.75">
      <c r="A94" t="s">
        <v>48</v>
      </c>
      <c s="34" t="s">
        <v>135</v>
      </c>
      <c s="34" t="s">
        <v>518</v>
      </c>
      <c s="35" t="s">
        <v>5</v>
      </c>
      <c s="6" t="s">
        <v>2809</v>
      </c>
      <c s="36" t="s">
        <v>520</v>
      </c>
      <c s="37">
        <v>24</v>
      </c>
      <c s="36">
        <v>0</v>
      </c>
      <c s="36">
        <f>ROUND(G94*H94,6)</f>
      </c>
      <c r="L94" s="38">
        <v>0</v>
      </c>
      <c s="32">
        <f>ROUND(ROUND(L94,2)*ROUND(G94,3),2)</f>
      </c>
      <c s="36" t="s">
        <v>53</v>
      </c>
      <c>
        <f>(M94*21)/100</f>
      </c>
      <c t="s">
        <v>26</v>
      </c>
    </row>
    <row r="95" spans="1:5" ht="12.75">
      <c r="A95" s="35" t="s">
        <v>54</v>
      </c>
      <c r="E95" s="39" t="s">
        <v>5</v>
      </c>
    </row>
    <row r="96" spans="1:5" ht="12.75">
      <c r="A96" s="35" t="s">
        <v>55</v>
      </c>
      <c r="E96" s="40" t="s">
        <v>2840</v>
      </c>
    </row>
    <row r="97" spans="1:5" ht="102">
      <c r="A97" t="s">
        <v>57</v>
      </c>
      <c r="E97" s="39" t="s">
        <v>1360</v>
      </c>
    </row>
    <row r="98" spans="1:16" ht="12.75">
      <c r="A98" t="s">
        <v>48</v>
      </c>
      <c s="34" t="s">
        <v>139</v>
      </c>
      <c s="34" t="s">
        <v>528</v>
      </c>
      <c s="35" t="s">
        <v>5</v>
      </c>
      <c s="6" t="s">
        <v>529</v>
      </c>
      <c s="36" t="s">
        <v>52</v>
      </c>
      <c s="37">
        <v>20</v>
      </c>
      <c s="36">
        <v>0</v>
      </c>
      <c s="36">
        <f>ROUND(G98*H98,6)</f>
      </c>
      <c r="L98" s="38">
        <v>0</v>
      </c>
      <c s="32">
        <f>ROUND(ROUND(L98,2)*ROUND(G98,3),2)</f>
      </c>
      <c s="36" t="s">
        <v>53</v>
      </c>
      <c>
        <f>(M98*21)/100</f>
      </c>
      <c t="s">
        <v>26</v>
      </c>
    </row>
    <row r="99" spans="1:5" ht="12.75">
      <c r="A99" s="35" t="s">
        <v>54</v>
      </c>
      <c r="E99" s="39" t="s">
        <v>5</v>
      </c>
    </row>
    <row r="100" spans="1:5" ht="12.75">
      <c r="A100" s="35" t="s">
        <v>55</v>
      </c>
      <c r="E100" s="40" t="s">
        <v>1232</v>
      </c>
    </row>
    <row r="101" spans="1:5" ht="51">
      <c r="A101" t="s">
        <v>57</v>
      </c>
      <c r="E101" s="39" t="s">
        <v>2819</v>
      </c>
    </row>
    <row r="102" spans="1:16" ht="12.75">
      <c r="A102" t="s">
        <v>48</v>
      </c>
      <c s="34" t="s">
        <v>143</v>
      </c>
      <c s="34" t="s">
        <v>2841</v>
      </c>
      <c s="35" t="s">
        <v>5</v>
      </c>
      <c s="6" t="s">
        <v>2842</v>
      </c>
      <c s="36" t="s">
        <v>52</v>
      </c>
      <c s="37">
        <v>20</v>
      </c>
      <c s="36">
        <v>0</v>
      </c>
      <c s="36">
        <f>ROUND(G102*H102,6)</f>
      </c>
      <c r="L102" s="38">
        <v>0</v>
      </c>
      <c s="32">
        <f>ROUND(ROUND(L102,2)*ROUND(G102,3),2)</f>
      </c>
      <c s="36" t="s">
        <v>53</v>
      </c>
      <c>
        <f>(M102*21)/100</f>
      </c>
      <c t="s">
        <v>26</v>
      </c>
    </row>
    <row r="103" spans="1:5" ht="12.75">
      <c r="A103" s="35" t="s">
        <v>54</v>
      </c>
      <c r="E103" s="39" t="s">
        <v>5</v>
      </c>
    </row>
    <row r="104" spans="1:5" ht="12.75">
      <c r="A104" s="35" t="s">
        <v>55</v>
      </c>
      <c r="E104" s="40" t="s">
        <v>1232</v>
      </c>
    </row>
    <row r="105" spans="1:5" ht="51">
      <c r="A105" t="s">
        <v>57</v>
      </c>
      <c r="E105" s="39" t="s">
        <v>2819</v>
      </c>
    </row>
    <row r="106" spans="1:16" ht="12.75">
      <c r="A106" t="s">
        <v>48</v>
      </c>
      <c s="34" t="s">
        <v>147</v>
      </c>
      <c s="34" t="s">
        <v>2843</v>
      </c>
      <c s="35" t="s">
        <v>5</v>
      </c>
      <c s="6" t="s">
        <v>2844</v>
      </c>
      <c s="36" t="s">
        <v>101</v>
      </c>
      <c s="37">
        <v>120</v>
      </c>
      <c s="36">
        <v>0</v>
      </c>
      <c s="36">
        <f>ROUND(G106*H106,6)</f>
      </c>
      <c r="L106" s="38">
        <v>0</v>
      </c>
      <c s="32">
        <f>ROUND(ROUND(L106,2)*ROUND(G106,3),2)</f>
      </c>
      <c s="36" t="s">
        <v>53</v>
      </c>
      <c>
        <f>(M106*21)/100</f>
      </c>
      <c t="s">
        <v>26</v>
      </c>
    </row>
    <row r="107" spans="1:5" ht="12.75">
      <c r="A107" s="35" t="s">
        <v>54</v>
      </c>
      <c r="E107" s="39" t="s">
        <v>5</v>
      </c>
    </row>
    <row r="108" spans="1:5" ht="12.75">
      <c r="A108" s="35" t="s">
        <v>55</v>
      </c>
      <c r="E108" s="40" t="s">
        <v>2777</v>
      </c>
    </row>
    <row r="109" spans="1:5" ht="25.5">
      <c r="A109" t="s">
        <v>57</v>
      </c>
      <c r="E109" s="39" t="s">
        <v>2845</v>
      </c>
    </row>
    <row r="110" spans="1:16" ht="12.75">
      <c r="A110" t="s">
        <v>48</v>
      </c>
      <c s="34" t="s">
        <v>151</v>
      </c>
      <c s="34" t="s">
        <v>2846</v>
      </c>
      <c s="35" t="s">
        <v>5</v>
      </c>
      <c s="6" t="s">
        <v>1527</v>
      </c>
      <c s="36" t="s">
        <v>249</v>
      </c>
      <c s="37">
        <v>8</v>
      </c>
      <c s="36">
        <v>0</v>
      </c>
      <c s="36">
        <f>ROUND(G110*H110,6)</f>
      </c>
      <c r="L110" s="38">
        <v>0</v>
      </c>
      <c s="32">
        <f>ROUND(ROUND(L110,2)*ROUND(G110,3),2)</f>
      </c>
      <c s="36" t="s">
        <v>53</v>
      </c>
      <c>
        <f>(M110*21)/100</f>
      </c>
      <c t="s">
        <v>26</v>
      </c>
    </row>
    <row r="111" spans="1:5" ht="12.75">
      <c r="A111" s="35" t="s">
        <v>54</v>
      </c>
      <c r="E111" s="39" t="s">
        <v>5</v>
      </c>
    </row>
    <row r="112" spans="1:5" ht="12.75">
      <c r="A112" s="35" t="s">
        <v>55</v>
      </c>
      <c r="E112" s="40" t="s">
        <v>337</v>
      </c>
    </row>
    <row r="113" spans="1:5" ht="12.75">
      <c r="A113" t="s">
        <v>57</v>
      </c>
      <c r="E113" s="39" t="s">
        <v>2847</v>
      </c>
    </row>
    <row r="114" spans="1:16" ht="12.75">
      <c r="A114" t="s">
        <v>48</v>
      </c>
      <c s="34" t="s">
        <v>155</v>
      </c>
      <c s="34" t="s">
        <v>2848</v>
      </c>
      <c s="35" t="s">
        <v>5</v>
      </c>
      <c s="6" t="s">
        <v>2849</v>
      </c>
      <c s="36" t="s">
        <v>65</v>
      </c>
      <c s="37">
        <v>27</v>
      </c>
      <c s="36">
        <v>0</v>
      </c>
      <c s="36">
        <f>ROUND(G114*H114,6)</f>
      </c>
      <c r="L114" s="38">
        <v>0</v>
      </c>
      <c s="32">
        <f>ROUND(ROUND(L114,2)*ROUND(G114,3),2)</f>
      </c>
      <c s="36" t="s">
        <v>53</v>
      </c>
      <c>
        <f>(M114*21)/100</f>
      </c>
      <c t="s">
        <v>26</v>
      </c>
    </row>
    <row r="115" spans="1:5" ht="12.75">
      <c r="A115" s="35" t="s">
        <v>54</v>
      </c>
      <c r="E115" s="39" t="s">
        <v>5</v>
      </c>
    </row>
    <row r="116" spans="1:5" ht="12.75">
      <c r="A116" s="35" t="s">
        <v>55</v>
      </c>
      <c r="E116" s="40" t="s">
        <v>2850</v>
      </c>
    </row>
    <row r="117" spans="1:5" ht="12.75">
      <c r="A117" t="s">
        <v>57</v>
      </c>
      <c r="E117" s="39" t="s">
        <v>2851</v>
      </c>
    </row>
    <row r="118" spans="1:16" ht="12.75">
      <c r="A118" t="s">
        <v>48</v>
      </c>
      <c s="34" t="s">
        <v>159</v>
      </c>
      <c s="34" t="s">
        <v>2852</v>
      </c>
      <c s="35" t="s">
        <v>5</v>
      </c>
      <c s="6" t="s">
        <v>2853</v>
      </c>
      <c s="36" t="s">
        <v>101</v>
      </c>
      <c s="37">
        <v>60</v>
      </c>
      <c s="36">
        <v>0</v>
      </c>
      <c s="36">
        <f>ROUND(G118*H118,6)</f>
      </c>
      <c r="L118" s="38">
        <v>0</v>
      </c>
      <c s="32">
        <f>ROUND(ROUND(L118,2)*ROUND(G118,3),2)</f>
      </c>
      <c s="36" t="s">
        <v>53</v>
      </c>
      <c>
        <f>(M118*21)/100</f>
      </c>
      <c t="s">
        <v>26</v>
      </c>
    </row>
    <row r="119" spans="1:5" ht="12.75">
      <c r="A119" s="35" t="s">
        <v>54</v>
      </c>
      <c r="E119" s="39" t="s">
        <v>5</v>
      </c>
    </row>
    <row r="120" spans="1:5" ht="12.75">
      <c r="A120" s="35" t="s">
        <v>55</v>
      </c>
      <c r="E120" s="40" t="s">
        <v>2821</v>
      </c>
    </row>
    <row r="121" spans="1:5" ht="12.75">
      <c r="A121" t="s">
        <v>57</v>
      </c>
      <c r="E121" s="39" t="s">
        <v>2854</v>
      </c>
    </row>
    <row r="122" spans="1:16" ht="12.75">
      <c r="A122" t="s">
        <v>48</v>
      </c>
      <c s="34" t="s">
        <v>162</v>
      </c>
      <c s="34" t="s">
        <v>2855</v>
      </c>
      <c s="35" t="s">
        <v>5</v>
      </c>
      <c s="6" t="s">
        <v>2856</v>
      </c>
      <c s="36" t="s">
        <v>101</v>
      </c>
      <c s="37">
        <v>100</v>
      </c>
      <c s="36">
        <v>0</v>
      </c>
      <c s="36">
        <f>ROUND(G122*H122,6)</f>
      </c>
      <c r="L122" s="38">
        <v>0</v>
      </c>
      <c s="32">
        <f>ROUND(ROUND(L122,2)*ROUND(G122,3),2)</f>
      </c>
      <c s="36" t="s">
        <v>53</v>
      </c>
      <c>
        <f>(M122*21)/100</f>
      </c>
      <c t="s">
        <v>26</v>
      </c>
    </row>
    <row r="123" spans="1:5" ht="12.75">
      <c r="A123" s="35" t="s">
        <v>54</v>
      </c>
      <c r="E123" s="39" t="s">
        <v>5</v>
      </c>
    </row>
    <row r="124" spans="1:5" ht="12.75">
      <c r="A124" s="35" t="s">
        <v>55</v>
      </c>
      <c r="E124" s="40" t="s">
        <v>2820</v>
      </c>
    </row>
    <row r="125" spans="1:5" ht="12.75">
      <c r="A125" t="s">
        <v>57</v>
      </c>
      <c r="E125" s="39" t="s">
        <v>2857</v>
      </c>
    </row>
    <row r="126" spans="1:16" ht="12.75">
      <c r="A126" t="s">
        <v>48</v>
      </c>
      <c s="34" t="s">
        <v>166</v>
      </c>
      <c s="34" t="s">
        <v>2858</v>
      </c>
      <c s="35" t="s">
        <v>5</v>
      </c>
      <c s="6" t="s">
        <v>2859</v>
      </c>
      <c s="36" t="s">
        <v>101</v>
      </c>
      <c s="37">
        <v>60</v>
      </c>
      <c s="36">
        <v>0</v>
      </c>
      <c s="36">
        <f>ROUND(G126*H126,6)</f>
      </c>
      <c r="L126" s="38">
        <v>0</v>
      </c>
      <c s="32">
        <f>ROUND(ROUND(L126,2)*ROUND(G126,3),2)</f>
      </c>
      <c s="36" t="s">
        <v>53</v>
      </c>
      <c>
        <f>(M126*21)/100</f>
      </c>
      <c t="s">
        <v>26</v>
      </c>
    </row>
    <row r="127" spans="1:5" ht="12.75">
      <c r="A127" s="35" t="s">
        <v>54</v>
      </c>
      <c r="E127" s="39" t="s">
        <v>5</v>
      </c>
    </row>
    <row r="128" spans="1:5" ht="12.75">
      <c r="A128" s="35" t="s">
        <v>55</v>
      </c>
      <c r="E128" s="40" t="s">
        <v>2821</v>
      </c>
    </row>
    <row r="129" spans="1:5" ht="12.75">
      <c r="A129" t="s">
        <v>57</v>
      </c>
      <c r="E129" s="39" t="s">
        <v>2860</v>
      </c>
    </row>
    <row r="130" spans="1:16" ht="12.75">
      <c r="A130" t="s">
        <v>48</v>
      </c>
      <c s="34" t="s">
        <v>170</v>
      </c>
      <c s="34" t="s">
        <v>1357</v>
      </c>
      <c s="35" t="s">
        <v>5</v>
      </c>
      <c s="6" t="s">
        <v>1358</v>
      </c>
      <c s="36" t="s">
        <v>520</v>
      </c>
      <c s="37">
        <v>24</v>
      </c>
      <c s="36">
        <v>0</v>
      </c>
      <c s="36">
        <f>ROUND(G130*H130,6)</f>
      </c>
      <c r="L130" s="38">
        <v>0</v>
      </c>
      <c s="32">
        <f>ROUND(ROUND(L130,2)*ROUND(G130,3),2)</f>
      </c>
      <c s="36" t="s">
        <v>53</v>
      </c>
      <c>
        <f>(M130*21)/100</f>
      </c>
      <c t="s">
        <v>26</v>
      </c>
    </row>
    <row r="131" spans="1:5" ht="12.75">
      <c r="A131" s="35" t="s">
        <v>54</v>
      </c>
      <c r="E131" s="39" t="s">
        <v>5</v>
      </c>
    </row>
    <row r="132" spans="1:5" ht="12.75">
      <c r="A132" s="35" t="s">
        <v>55</v>
      </c>
      <c r="E132" s="40" t="s">
        <v>2840</v>
      </c>
    </row>
    <row r="133" spans="1:5" ht="38.25">
      <c r="A133" t="s">
        <v>57</v>
      </c>
      <c r="E133" s="39" t="s">
        <v>2861</v>
      </c>
    </row>
    <row r="134" spans="1:13" ht="12.75">
      <c r="A134" t="s">
        <v>45</v>
      </c>
      <c r="C134" s="31" t="s">
        <v>26</v>
      </c>
      <c r="E134" s="33" t="s">
        <v>2862</v>
      </c>
      <c r="J134" s="32">
        <f>0</f>
      </c>
      <c s="32">
        <f>0</f>
      </c>
      <c s="32">
        <f>0+L135</f>
      </c>
      <c s="32">
        <f>0+M135</f>
      </c>
    </row>
    <row r="135" spans="1:16" ht="25.5">
      <c r="A135" t="s">
        <v>48</v>
      </c>
      <c s="34" t="s">
        <v>174</v>
      </c>
      <c s="34" t="s">
        <v>295</v>
      </c>
      <c s="35" t="s">
        <v>5</v>
      </c>
      <c s="6" t="s">
        <v>296</v>
      </c>
      <c s="36" t="s">
        <v>129</v>
      </c>
      <c s="37">
        <v>50</v>
      </c>
      <c s="36">
        <v>0</v>
      </c>
      <c s="36">
        <f>ROUND(G135*H135,6)</f>
      </c>
      <c r="L135" s="38">
        <v>0</v>
      </c>
      <c s="32">
        <f>ROUND(ROUND(L135,2)*ROUND(G135,3),2)</f>
      </c>
      <c s="36" t="s">
        <v>53</v>
      </c>
      <c>
        <f>(M135*21)/100</f>
      </c>
      <c t="s">
        <v>26</v>
      </c>
    </row>
    <row r="136" spans="1:5" ht="12.75">
      <c r="A136" s="35" t="s">
        <v>54</v>
      </c>
      <c r="E136" s="39" t="s">
        <v>5</v>
      </c>
    </row>
    <row r="137" spans="1:5" ht="12.75">
      <c r="A137" s="35" t="s">
        <v>55</v>
      </c>
      <c r="E137" s="40" t="s">
        <v>2300</v>
      </c>
    </row>
    <row r="138" spans="1:5" ht="127.5">
      <c r="A138" t="s">
        <v>57</v>
      </c>
      <c r="E138" s="39" t="s">
        <v>2863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COUNTIFS(L8:L42,"=0",A8:A42,"P")+COUNTIFS(L8:L42,"",A8:A42,"P")+SUM(Q8:Q42)</f>
      </c>
    </row>
    <row r="8" spans="1:13" ht="12.75">
      <c r="A8" t="s">
        <v>43</v>
      </c>
      <c r="C8" s="28" t="s">
        <v>2866</v>
      </c>
      <c r="E8" s="30" t="s">
        <v>2865</v>
      </c>
      <c r="J8" s="29">
        <f>0+J9</f>
      </c>
      <c s="29">
        <f>0+K9</f>
      </c>
      <c s="29">
        <f>0+L9</f>
      </c>
      <c s="29">
        <f>0+M9</f>
      </c>
    </row>
    <row r="9" spans="1:13" ht="12.75">
      <c r="A9" t="s">
        <v>45</v>
      </c>
      <c r="C9" s="31" t="s">
        <v>546</v>
      </c>
      <c r="E9" s="33" t="s">
        <v>2816</v>
      </c>
      <c r="J9" s="32">
        <f>0</f>
      </c>
      <c s="32">
        <f>0</f>
      </c>
      <c s="32">
        <f>0+L10+L14+L18+L22+L26+L30+L34+L38+L42</f>
      </c>
      <c s="32">
        <f>0+M10+M14+M18+M22+M26+M30+M34+M38+M42</f>
      </c>
    </row>
    <row r="10" spans="1:16" ht="12.75">
      <c r="A10" t="s">
        <v>48</v>
      </c>
      <c s="34" t="s">
        <v>49</v>
      </c>
      <c s="34" t="s">
        <v>2838</v>
      </c>
      <c s="35" t="s">
        <v>5</v>
      </c>
      <c s="6" t="s">
        <v>2839</v>
      </c>
      <c s="36" t="s">
        <v>52</v>
      </c>
      <c s="37">
        <v>1</v>
      </c>
      <c s="36">
        <v>0</v>
      </c>
      <c s="36">
        <f>ROUND(G10*H10,6)</f>
      </c>
      <c r="L10" s="38">
        <v>0</v>
      </c>
      <c s="32">
        <f>ROUND(ROUND(L10,2)*ROUND(G10,3),2)</f>
      </c>
      <c s="36" t="s">
        <v>53</v>
      </c>
      <c>
        <f>(M10*21)/100</f>
      </c>
      <c t="s">
        <v>26</v>
      </c>
    </row>
    <row r="11" spans="1:5" ht="12.75">
      <c r="A11" s="35" t="s">
        <v>54</v>
      </c>
      <c r="E11" s="39" t="s">
        <v>5</v>
      </c>
    </row>
    <row r="12" spans="1:5" ht="12.75">
      <c r="A12" s="35" t="s">
        <v>55</v>
      </c>
      <c r="E12" s="40" t="s">
        <v>1234</v>
      </c>
    </row>
    <row r="13" spans="1:5" ht="51">
      <c r="A13" t="s">
        <v>57</v>
      </c>
      <c r="E13" s="39" t="s">
        <v>2828</v>
      </c>
    </row>
    <row r="14" spans="1:16" ht="12.75">
      <c r="A14" t="s">
        <v>48</v>
      </c>
      <c s="34" t="s">
        <v>26</v>
      </c>
      <c s="34" t="s">
        <v>2800</v>
      </c>
      <c s="35" t="s">
        <v>5</v>
      </c>
      <c s="6" t="s">
        <v>2801</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1234</v>
      </c>
    </row>
    <row r="17" spans="1:5" ht="51">
      <c r="A17" t="s">
        <v>57</v>
      </c>
      <c r="E17" s="39" t="s">
        <v>2828</v>
      </c>
    </row>
    <row r="18" spans="1:16" ht="12.75">
      <c r="A18" t="s">
        <v>48</v>
      </c>
      <c s="34" t="s">
        <v>25</v>
      </c>
      <c s="34" t="s">
        <v>2404</v>
      </c>
      <c s="35" t="s">
        <v>5</v>
      </c>
      <c s="6" t="s">
        <v>2405</v>
      </c>
      <c s="36" t="s">
        <v>52</v>
      </c>
      <c s="37">
        <v>1</v>
      </c>
      <c s="36">
        <v>0</v>
      </c>
      <c s="36">
        <f>ROUND(G18*H18,6)</f>
      </c>
      <c r="L18" s="38">
        <v>0</v>
      </c>
      <c s="32">
        <f>ROUND(ROUND(L18,2)*ROUND(G18,3),2)</f>
      </c>
      <c s="36" t="s">
        <v>53</v>
      </c>
      <c>
        <f>(M18*21)/100</f>
      </c>
      <c t="s">
        <v>26</v>
      </c>
    </row>
    <row r="19" spans="1:5" ht="12.75">
      <c r="A19" s="35" t="s">
        <v>54</v>
      </c>
      <c r="E19" s="39" t="s">
        <v>5</v>
      </c>
    </row>
    <row r="20" spans="1:5" ht="12.75">
      <c r="A20" s="35" t="s">
        <v>55</v>
      </c>
      <c r="E20" s="40" t="s">
        <v>1234</v>
      </c>
    </row>
    <row r="21" spans="1:5" ht="51">
      <c r="A21" t="s">
        <v>57</v>
      </c>
      <c r="E21" s="39" t="s">
        <v>2828</v>
      </c>
    </row>
    <row r="22" spans="1:16" ht="12.75">
      <c r="A22" t="s">
        <v>48</v>
      </c>
      <c s="34" t="s">
        <v>67</v>
      </c>
      <c s="34" t="s">
        <v>2806</v>
      </c>
      <c s="35" t="s">
        <v>5</v>
      </c>
      <c s="6" t="s">
        <v>2807</v>
      </c>
      <c s="36" t="s">
        <v>52</v>
      </c>
      <c s="37">
        <v>1</v>
      </c>
      <c s="36">
        <v>0</v>
      </c>
      <c s="36">
        <f>ROUND(G22*H22,6)</f>
      </c>
      <c r="L22" s="38">
        <v>0</v>
      </c>
      <c s="32">
        <f>ROUND(ROUND(L22,2)*ROUND(G22,3),2)</f>
      </c>
      <c s="36" t="s">
        <v>53</v>
      </c>
      <c>
        <f>(M22*21)/100</f>
      </c>
      <c t="s">
        <v>26</v>
      </c>
    </row>
    <row r="23" spans="1:5" ht="12.75">
      <c r="A23" s="35" t="s">
        <v>54</v>
      </c>
      <c r="E23" s="39" t="s">
        <v>5</v>
      </c>
    </row>
    <row r="24" spans="1:5" ht="12.75">
      <c r="A24" s="35" t="s">
        <v>55</v>
      </c>
      <c r="E24" s="40" t="s">
        <v>1234</v>
      </c>
    </row>
    <row r="25" spans="1:5" ht="51">
      <c r="A25" t="s">
        <v>57</v>
      </c>
      <c r="E25" s="39" t="s">
        <v>2828</v>
      </c>
    </row>
    <row r="26" spans="1:16" ht="12.75">
      <c r="A26" t="s">
        <v>48</v>
      </c>
      <c s="34" t="s">
        <v>71</v>
      </c>
      <c s="34" t="s">
        <v>518</v>
      </c>
      <c s="35" t="s">
        <v>5</v>
      </c>
      <c s="6" t="s">
        <v>2809</v>
      </c>
      <c s="36" t="s">
        <v>520</v>
      </c>
      <c s="37">
        <v>24</v>
      </c>
      <c s="36">
        <v>0</v>
      </c>
      <c s="36">
        <f>ROUND(G26*H26,6)</f>
      </c>
      <c r="L26" s="38">
        <v>0</v>
      </c>
      <c s="32">
        <f>ROUND(ROUND(L26,2)*ROUND(G26,3),2)</f>
      </c>
      <c s="36" t="s">
        <v>53</v>
      </c>
      <c>
        <f>(M26*21)/100</f>
      </c>
      <c t="s">
        <v>26</v>
      </c>
    </row>
    <row r="27" spans="1:5" ht="12.75">
      <c r="A27" s="35" t="s">
        <v>54</v>
      </c>
      <c r="E27" s="39" t="s">
        <v>5</v>
      </c>
    </row>
    <row r="28" spans="1:5" ht="12.75">
      <c r="A28" s="35" t="s">
        <v>55</v>
      </c>
      <c r="E28" s="40" t="s">
        <v>2840</v>
      </c>
    </row>
    <row r="29" spans="1:5" ht="102">
      <c r="A29" t="s">
        <v>57</v>
      </c>
      <c r="E29" s="39" t="s">
        <v>1360</v>
      </c>
    </row>
    <row r="30" spans="1:16" ht="12.75">
      <c r="A30" t="s">
        <v>48</v>
      </c>
      <c s="34" t="s">
        <v>75</v>
      </c>
      <c s="34" t="s">
        <v>528</v>
      </c>
      <c s="35" t="s">
        <v>5</v>
      </c>
      <c s="6" t="s">
        <v>529</v>
      </c>
      <c s="36" t="s">
        <v>52</v>
      </c>
      <c s="37">
        <v>20</v>
      </c>
      <c s="36">
        <v>0</v>
      </c>
      <c s="36">
        <f>ROUND(G30*H30,6)</f>
      </c>
      <c r="L30" s="38">
        <v>0</v>
      </c>
      <c s="32">
        <f>ROUND(ROUND(L30,2)*ROUND(G30,3),2)</f>
      </c>
      <c s="36" t="s">
        <v>53</v>
      </c>
      <c>
        <f>(M30*21)/100</f>
      </c>
      <c t="s">
        <v>26</v>
      </c>
    </row>
    <row r="31" spans="1:5" ht="12.75">
      <c r="A31" s="35" t="s">
        <v>54</v>
      </c>
      <c r="E31" s="39" t="s">
        <v>5</v>
      </c>
    </row>
    <row r="32" spans="1:5" ht="12.75">
      <c r="A32" s="35" t="s">
        <v>55</v>
      </c>
      <c r="E32" s="40" t="s">
        <v>1232</v>
      </c>
    </row>
    <row r="33" spans="1:5" ht="51">
      <c r="A33" t="s">
        <v>57</v>
      </c>
      <c r="E33" s="39" t="s">
        <v>2819</v>
      </c>
    </row>
    <row r="34" spans="1:16" ht="12.75">
      <c r="A34" t="s">
        <v>48</v>
      </c>
      <c s="34" t="s">
        <v>46</v>
      </c>
      <c s="34" t="s">
        <v>2841</v>
      </c>
      <c s="35" t="s">
        <v>5</v>
      </c>
      <c s="6" t="s">
        <v>2842</v>
      </c>
      <c s="36" t="s">
        <v>52</v>
      </c>
      <c s="37">
        <v>20</v>
      </c>
      <c s="36">
        <v>0</v>
      </c>
      <c s="36">
        <f>ROUND(G34*H34,6)</f>
      </c>
      <c r="L34" s="38">
        <v>0</v>
      </c>
      <c s="32">
        <f>ROUND(ROUND(L34,2)*ROUND(G34,3),2)</f>
      </c>
      <c s="36" t="s">
        <v>53</v>
      </c>
      <c>
        <f>(M34*21)/100</f>
      </c>
      <c t="s">
        <v>26</v>
      </c>
    </row>
    <row r="35" spans="1:5" ht="12.75">
      <c r="A35" s="35" t="s">
        <v>54</v>
      </c>
      <c r="E35" s="39" t="s">
        <v>5</v>
      </c>
    </row>
    <row r="36" spans="1:5" ht="12.75">
      <c r="A36" s="35" t="s">
        <v>55</v>
      </c>
      <c r="E36" s="40" t="s">
        <v>1232</v>
      </c>
    </row>
    <row r="37" spans="1:5" ht="51">
      <c r="A37" t="s">
        <v>57</v>
      </c>
      <c r="E37" s="39" t="s">
        <v>2819</v>
      </c>
    </row>
    <row r="38" spans="1:16" ht="12.75">
      <c r="A38" t="s">
        <v>48</v>
      </c>
      <c s="34" t="s">
        <v>82</v>
      </c>
      <c s="34" t="s">
        <v>2867</v>
      </c>
      <c s="35" t="s">
        <v>5</v>
      </c>
      <c s="6" t="s">
        <v>2844</v>
      </c>
      <c s="36" t="s">
        <v>101</v>
      </c>
      <c s="37">
        <v>110</v>
      </c>
      <c s="36">
        <v>0</v>
      </c>
      <c s="36">
        <f>ROUND(G38*H38,6)</f>
      </c>
      <c r="L38" s="38">
        <v>0</v>
      </c>
      <c s="32">
        <f>ROUND(ROUND(L38,2)*ROUND(G38,3),2)</f>
      </c>
      <c s="36" t="s">
        <v>53</v>
      </c>
      <c>
        <f>(M38*21)/100</f>
      </c>
      <c t="s">
        <v>26</v>
      </c>
    </row>
    <row r="39" spans="1:5" ht="12.75">
      <c r="A39" s="35" t="s">
        <v>54</v>
      </c>
      <c r="E39" s="39" t="s">
        <v>5</v>
      </c>
    </row>
    <row r="40" spans="1:5" ht="12.75">
      <c r="A40" s="35" t="s">
        <v>55</v>
      </c>
      <c r="E40" s="40" t="s">
        <v>2868</v>
      </c>
    </row>
    <row r="41" spans="1:5" ht="25.5">
      <c r="A41" t="s">
        <v>57</v>
      </c>
      <c r="E41" s="39" t="s">
        <v>2845</v>
      </c>
    </row>
    <row r="42" spans="1:16" ht="12.75">
      <c r="A42" t="s">
        <v>48</v>
      </c>
      <c s="34" t="s">
        <v>86</v>
      </c>
      <c s="34" t="s">
        <v>1357</v>
      </c>
      <c s="35" t="s">
        <v>5</v>
      </c>
      <c s="6" t="s">
        <v>1358</v>
      </c>
      <c s="36" t="s">
        <v>520</v>
      </c>
      <c s="37">
        <v>24</v>
      </c>
      <c s="36">
        <v>0</v>
      </c>
      <c s="36">
        <f>ROUND(G42*H42,6)</f>
      </c>
      <c r="L42" s="38">
        <v>0</v>
      </c>
      <c s="32">
        <f>ROUND(ROUND(L42,2)*ROUND(G42,3),2)</f>
      </c>
      <c s="36" t="s">
        <v>53</v>
      </c>
      <c>
        <f>(M42*21)/100</f>
      </c>
      <c t="s">
        <v>26</v>
      </c>
    </row>
    <row r="43" spans="1:5" ht="12.75">
      <c r="A43" s="35" t="s">
        <v>54</v>
      </c>
      <c r="E43" s="39" t="s">
        <v>5</v>
      </c>
    </row>
    <row r="44" spans="1:5" ht="12.75">
      <c r="A44" s="35" t="s">
        <v>55</v>
      </c>
      <c r="E44" s="40" t="s">
        <v>2840</v>
      </c>
    </row>
    <row r="45" spans="1:5" ht="38.25">
      <c r="A45" t="s">
        <v>57</v>
      </c>
      <c r="E45" s="39" t="s">
        <v>2861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COUNTIFS(L8:L39,"=0",A8:A39,"P")+COUNTIFS(L8:L39,"",A8:A39,"P")+SUM(Q8:Q39)</f>
      </c>
    </row>
    <row r="8" spans="1:13" ht="12.75">
      <c r="A8" t="s">
        <v>43</v>
      </c>
      <c r="C8" s="28" t="s">
        <v>2871</v>
      </c>
      <c r="E8" s="30" t="s">
        <v>2870</v>
      </c>
      <c r="J8" s="29">
        <f>0+J9+J14</f>
      </c>
      <c s="29">
        <f>0+K9+K14</f>
      </c>
      <c s="29">
        <f>0+L9+L14</f>
      </c>
      <c s="29">
        <f>0+M9+M14</f>
      </c>
    </row>
    <row r="9" spans="1:13" ht="12.75">
      <c r="A9" t="s">
        <v>45</v>
      </c>
      <c r="C9" s="31" t="s">
        <v>305</v>
      </c>
      <c r="E9" s="33" t="s">
        <v>306</v>
      </c>
      <c r="J9" s="32">
        <f>0</f>
      </c>
      <c s="32">
        <f>0</f>
      </c>
      <c s="32">
        <f>0+L10</f>
      </c>
      <c s="32">
        <f>0+M10</f>
      </c>
    </row>
    <row r="10" spans="1:16" ht="38.25">
      <c r="A10" t="s">
        <v>48</v>
      </c>
      <c s="34" t="s">
        <v>49</v>
      </c>
      <c s="34" t="s">
        <v>693</v>
      </c>
      <c s="35" t="s">
        <v>5</v>
      </c>
      <c s="6" t="s">
        <v>2587</v>
      </c>
      <c s="36" t="s">
        <v>309</v>
      </c>
      <c s="37">
        <v>0.01</v>
      </c>
      <c s="36">
        <v>0</v>
      </c>
      <c s="36">
        <f>ROUND(G10*H10,6)</f>
      </c>
      <c r="L10" s="38">
        <v>0</v>
      </c>
      <c s="32">
        <f>ROUND(ROUND(L10,2)*ROUND(G10,3),2)</f>
      </c>
      <c s="36" t="s">
        <v>53</v>
      </c>
      <c>
        <f>(M10*21)/100</f>
      </c>
      <c t="s">
        <v>26</v>
      </c>
    </row>
    <row r="11" spans="1:5" ht="25.5">
      <c r="A11" s="35" t="s">
        <v>54</v>
      </c>
      <c r="E11" s="39" t="s">
        <v>310</v>
      </c>
    </row>
    <row r="12" spans="1:5" ht="12.75">
      <c r="A12" s="35" t="s">
        <v>55</v>
      </c>
      <c r="E12" s="40" t="s">
        <v>1215</v>
      </c>
    </row>
    <row r="13" spans="1:5" ht="153">
      <c r="A13" t="s">
        <v>57</v>
      </c>
      <c r="E13" s="39" t="s">
        <v>316</v>
      </c>
    </row>
    <row r="14" spans="1:13" ht="12.75">
      <c r="A14" t="s">
        <v>45</v>
      </c>
      <c r="C14" s="31" t="s">
        <v>49</v>
      </c>
      <c r="E14" s="33" t="s">
        <v>2816</v>
      </c>
      <c r="J14" s="32">
        <f>0</f>
      </c>
      <c s="32">
        <f>0</f>
      </c>
      <c s="32">
        <f>0+L15+L19+L23+L27+L31+L35+L39</f>
      </c>
      <c s="32">
        <f>0+M15+M19+M23+M27+M31+M35+M39</f>
      </c>
    </row>
    <row r="15" spans="1:16" ht="25.5">
      <c r="A15" t="s">
        <v>48</v>
      </c>
      <c s="34" t="s">
        <v>26</v>
      </c>
      <c s="34" t="s">
        <v>2872</v>
      </c>
      <c s="35" t="s">
        <v>5</v>
      </c>
      <c s="6" t="s">
        <v>2873</v>
      </c>
      <c s="36" t="s">
        <v>101</v>
      </c>
      <c s="37">
        <v>70</v>
      </c>
      <c s="36">
        <v>0</v>
      </c>
      <c s="36">
        <f>ROUND(G15*H15,6)</f>
      </c>
      <c r="L15" s="38">
        <v>0</v>
      </c>
      <c s="32">
        <f>ROUND(ROUND(L15,2)*ROUND(G15,3),2)</f>
      </c>
      <c s="36" t="s">
        <v>53</v>
      </c>
      <c>
        <f>(M15*21)/100</f>
      </c>
      <c t="s">
        <v>26</v>
      </c>
    </row>
    <row r="16" spans="1:5" ht="12.75">
      <c r="A16" s="35" t="s">
        <v>54</v>
      </c>
      <c r="E16" s="39" t="s">
        <v>5</v>
      </c>
    </row>
    <row r="17" spans="1:5" ht="12.75">
      <c r="A17" s="35" t="s">
        <v>55</v>
      </c>
      <c r="E17" s="40" t="s">
        <v>2874</v>
      </c>
    </row>
    <row r="18" spans="1:5" ht="51">
      <c r="A18" t="s">
        <v>57</v>
      </c>
      <c r="E18" s="39" t="s">
        <v>2819</v>
      </c>
    </row>
    <row r="19" spans="1:16" ht="12.75">
      <c r="A19" t="s">
        <v>48</v>
      </c>
      <c s="34" t="s">
        <v>25</v>
      </c>
      <c s="34" t="s">
        <v>2875</v>
      </c>
      <c s="35" t="s">
        <v>5</v>
      </c>
      <c s="6" t="s">
        <v>2876</v>
      </c>
      <c s="36" t="s">
        <v>408</v>
      </c>
      <c s="37">
        <v>2.64</v>
      </c>
      <c s="36">
        <v>0</v>
      </c>
      <c s="36">
        <f>ROUND(G19*H19,6)</f>
      </c>
      <c r="L19" s="38">
        <v>0</v>
      </c>
      <c s="32">
        <f>ROUND(ROUND(L19,2)*ROUND(G19,3),2)</f>
      </c>
      <c s="36" t="s">
        <v>53</v>
      </c>
      <c>
        <f>(M19*21)/100</f>
      </c>
      <c t="s">
        <v>26</v>
      </c>
    </row>
    <row r="20" spans="1:5" ht="12.75">
      <c r="A20" s="35" t="s">
        <v>54</v>
      </c>
      <c r="E20" s="39" t="s">
        <v>5</v>
      </c>
    </row>
    <row r="21" spans="1:5" ht="12.75">
      <c r="A21" s="35" t="s">
        <v>55</v>
      </c>
      <c r="E21" s="40" t="s">
        <v>2877</v>
      </c>
    </row>
    <row r="22" spans="1:5" ht="38.25">
      <c r="A22" t="s">
        <v>57</v>
      </c>
      <c r="E22" s="39" t="s">
        <v>2827</v>
      </c>
    </row>
    <row r="23" spans="1:16" ht="12.75">
      <c r="A23" t="s">
        <v>48</v>
      </c>
      <c s="34" t="s">
        <v>67</v>
      </c>
      <c s="34" t="s">
        <v>411</v>
      </c>
      <c s="35" t="s">
        <v>5</v>
      </c>
      <c s="6" t="s">
        <v>412</v>
      </c>
      <c s="36" t="s">
        <v>101</v>
      </c>
      <c s="37">
        <v>110</v>
      </c>
      <c s="36">
        <v>0</v>
      </c>
      <c s="36">
        <f>ROUND(G23*H23,6)</f>
      </c>
      <c r="L23" s="38">
        <v>0</v>
      </c>
      <c s="32">
        <f>ROUND(ROUND(L23,2)*ROUND(G23,3),2)</f>
      </c>
      <c s="36" t="s">
        <v>53</v>
      </c>
      <c>
        <f>(M23*21)/100</f>
      </c>
      <c t="s">
        <v>26</v>
      </c>
    </row>
    <row r="24" spans="1:5" ht="12.75">
      <c r="A24" s="35" t="s">
        <v>54</v>
      </c>
      <c r="E24" s="39" t="s">
        <v>5</v>
      </c>
    </row>
    <row r="25" spans="1:5" ht="12.75">
      <c r="A25" s="35" t="s">
        <v>55</v>
      </c>
      <c r="E25" s="40" t="s">
        <v>2868</v>
      </c>
    </row>
    <row r="26" spans="1:5" ht="38.25">
      <c r="A26" t="s">
        <v>57</v>
      </c>
      <c r="E26" s="39" t="s">
        <v>2827</v>
      </c>
    </row>
    <row r="27" spans="1:16" ht="12.75">
      <c r="A27" t="s">
        <v>48</v>
      </c>
      <c s="34" t="s">
        <v>71</v>
      </c>
      <c s="34" t="s">
        <v>2779</v>
      </c>
      <c s="35" t="s">
        <v>5</v>
      </c>
      <c s="6" t="s">
        <v>2780</v>
      </c>
      <c s="36" t="s">
        <v>101</v>
      </c>
      <c s="37">
        <v>90</v>
      </c>
      <c s="36">
        <v>0</v>
      </c>
      <c s="36">
        <f>ROUND(G27*H27,6)</f>
      </c>
      <c r="L27" s="38">
        <v>0</v>
      </c>
      <c s="32">
        <f>ROUND(ROUND(L27,2)*ROUND(G27,3),2)</f>
      </c>
      <c s="36" t="s">
        <v>53</v>
      </c>
      <c>
        <f>(M27*21)/100</f>
      </c>
      <c t="s">
        <v>26</v>
      </c>
    </row>
    <row r="28" spans="1:5" ht="12.75">
      <c r="A28" s="35" t="s">
        <v>54</v>
      </c>
      <c r="E28" s="39" t="s">
        <v>5</v>
      </c>
    </row>
    <row r="29" spans="1:5" ht="12.75">
      <c r="A29" s="35" t="s">
        <v>55</v>
      </c>
      <c r="E29" s="40" t="s">
        <v>2878</v>
      </c>
    </row>
    <row r="30" spans="1:5" ht="38.25">
      <c r="A30" t="s">
        <v>57</v>
      </c>
      <c r="E30" s="39" t="s">
        <v>2827</v>
      </c>
    </row>
    <row r="31" spans="1:16" ht="12.75">
      <c r="A31" t="s">
        <v>48</v>
      </c>
      <c s="34" t="s">
        <v>75</v>
      </c>
      <c s="34" t="s">
        <v>465</v>
      </c>
      <c s="35" t="s">
        <v>5</v>
      </c>
      <c s="6" t="s">
        <v>1266</v>
      </c>
      <c s="36" t="s">
        <v>52</v>
      </c>
      <c s="37">
        <v>1</v>
      </c>
      <c s="36">
        <v>0</v>
      </c>
      <c s="36">
        <f>ROUND(G31*H31,6)</f>
      </c>
      <c r="L31" s="38">
        <v>0</v>
      </c>
      <c s="32">
        <f>ROUND(ROUND(L31,2)*ROUND(G31,3),2)</f>
      </c>
      <c s="36" t="s">
        <v>53</v>
      </c>
      <c>
        <f>(M31*21)/100</f>
      </c>
      <c t="s">
        <v>26</v>
      </c>
    </row>
    <row r="32" spans="1:5" ht="12.75">
      <c r="A32" s="35" t="s">
        <v>54</v>
      </c>
      <c r="E32" s="39" t="s">
        <v>5</v>
      </c>
    </row>
    <row r="33" spans="1:5" ht="12.75">
      <c r="A33" s="35" t="s">
        <v>55</v>
      </c>
      <c r="E33" s="40" t="s">
        <v>1234</v>
      </c>
    </row>
    <row r="34" spans="1:5" ht="38.25">
      <c r="A34" t="s">
        <v>57</v>
      </c>
      <c r="E34" s="39" t="s">
        <v>2834</v>
      </c>
    </row>
    <row r="35" spans="1:16" ht="12.75">
      <c r="A35" t="s">
        <v>48</v>
      </c>
      <c s="34" t="s">
        <v>46</v>
      </c>
      <c s="34" t="s">
        <v>2835</v>
      </c>
      <c s="35" t="s">
        <v>5</v>
      </c>
      <c s="6" t="s">
        <v>2836</v>
      </c>
      <c s="36" t="s">
        <v>52</v>
      </c>
      <c s="37">
        <v>1</v>
      </c>
      <c s="36">
        <v>0</v>
      </c>
      <c s="36">
        <f>ROUND(G35*H35,6)</f>
      </c>
      <c r="L35" s="38">
        <v>0</v>
      </c>
      <c s="32">
        <f>ROUND(ROUND(L35,2)*ROUND(G35,3),2)</f>
      </c>
      <c s="36" t="s">
        <v>53</v>
      </c>
      <c>
        <f>(M35*21)/100</f>
      </c>
      <c t="s">
        <v>26</v>
      </c>
    </row>
    <row r="36" spans="1:5" ht="12.75">
      <c r="A36" s="35" t="s">
        <v>54</v>
      </c>
      <c r="E36" s="39" t="s">
        <v>5</v>
      </c>
    </row>
    <row r="37" spans="1:5" ht="12.75">
      <c r="A37" s="35" t="s">
        <v>55</v>
      </c>
      <c r="E37" s="40" t="s">
        <v>1234</v>
      </c>
    </row>
    <row r="38" spans="1:5" ht="25.5">
      <c r="A38" t="s">
        <v>57</v>
      </c>
      <c r="E38" s="39" t="s">
        <v>2837</v>
      </c>
    </row>
    <row r="39" spans="1:16" ht="12.75">
      <c r="A39" t="s">
        <v>48</v>
      </c>
      <c s="34" t="s">
        <v>82</v>
      </c>
      <c s="34" t="s">
        <v>2846</v>
      </c>
      <c s="35" t="s">
        <v>5</v>
      </c>
      <c s="6" t="s">
        <v>1527</v>
      </c>
      <c s="36" t="s">
        <v>249</v>
      </c>
      <c s="37">
        <v>8</v>
      </c>
      <c s="36">
        <v>0</v>
      </c>
      <c s="36">
        <f>ROUND(G39*H39,6)</f>
      </c>
      <c r="L39" s="38">
        <v>0</v>
      </c>
      <c s="32">
        <f>ROUND(ROUND(L39,2)*ROUND(G39,3),2)</f>
      </c>
      <c s="36" t="s">
        <v>53</v>
      </c>
      <c>
        <f>(M39*21)/100</f>
      </c>
      <c t="s">
        <v>26</v>
      </c>
    </row>
    <row r="40" spans="1:5" ht="12.75">
      <c r="A40" s="35" t="s">
        <v>54</v>
      </c>
      <c r="E40" s="39" t="s">
        <v>5</v>
      </c>
    </row>
    <row r="41" spans="1:5" ht="12.75">
      <c r="A41" s="35" t="s">
        <v>55</v>
      </c>
      <c r="E41" s="40" t="s">
        <v>1337</v>
      </c>
    </row>
    <row r="42" spans="1:5" ht="12.75">
      <c r="A42" t="s">
        <v>57</v>
      </c>
      <c r="E42" s="39" t="s">
        <v>2847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COUNTIFS(L8:L315,"=0",A8:A315,"P")+COUNTIFS(L8:L315,"",A8:A315,"P")+SUM(Q8:Q315)</f>
      </c>
    </row>
    <row r="8" spans="1:13" ht="12.75">
      <c r="A8" t="s">
        <v>43</v>
      </c>
      <c r="C8" s="28" t="s">
        <v>304</v>
      </c>
      <c r="E8" s="30" t="s">
        <v>303</v>
      </c>
      <c r="J8" s="29">
        <f>0+J9+J18+J23+J28+J41+J46+J55+J64+J85+J106</f>
      </c>
      <c s="29">
        <f>0+K9+K18+K23+K28+K41+K46+K55+K64+K85+K106</f>
      </c>
      <c s="29">
        <f>0+L9+L18+L23+L28+L41+L46+L55+L64+L85+L106</f>
      </c>
      <c s="29">
        <f>0+M9+M18+M23+M28+M41+M46+M55+M64+M85+M106</f>
      </c>
    </row>
    <row r="9" spans="1:13" ht="12.75">
      <c r="A9" t="s">
        <v>45</v>
      </c>
      <c r="C9" s="31" t="s">
        <v>305</v>
      </c>
      <c r="E9" s="33" t="s">
        <v>306</v>
      </c>
      <c r="J9" s="32">
        <f>0</f>
      </c>
      <c s="32">
        <f>0</f>
      </c>
      <c s="32">
        <f>0+L10+L14</f>
      </c>
      <c s="32">
        <f>0+M10+M14</f>
      </c>
    </row>
    <row r="10" spans="1:16" ht="38.25">
      <c r="A10" t="s">
        <v>48</v>
      </c>
      <c s="34" t="s">
        <v>49</v>
      </c>
      <c s="34" t="s">
        <v>307</v>
      </c>
      <c s="35" t="s">
        <v>5</v>
      </c>
      <c s="6" t="s">
        <v>308</v>
      </c>
      <c s="36" t="s">
        <v>309</v>
      </c>
      <c s="37">
        <v>12</v>
      </c>
      <c s="36">
        <v>0</v>
      </c>
      <c s="36">
        <f>ROUND(G10*H10,6)</f>
      </c>
      <c r="L10" s="38">
        <v>0</v>
      </c>
      <c s="32">
        <f>ROUND(ROUND(L10,2)*ROUND(G10,3),2)</f>
      </c>
      <c s="36" t="s">
        <v>53</v>
      </c>
      <c>
        <f>(M10*21)/100</f>
      </c>
      <c t="s">
        <v>26</v>
      </c>
    </row>
    <row r="11" spans="1:5" ht="25.5">
      <c r="A11" s="35" t="s">
        <v>54</v>
      </c>
      <c r="E11" s="39" t="s">
        <v>310</v>
      </c>
    </row>
    <row r="12" spans="1:5" ht="12.75">
      <c r="A12" s="35" t="s">
        <v>55</v>
      </c>
      <c r="E12" s="40" t="s">
        <v>311</v>
      </c>
    </row>
    <row r="13" spans="1:5" ht="153">
      <c r="A13" t="s">
        <v>57</v>
      </c>
      <c r="E13" s="39" t="s">
        <v>312</v>
      </c>
    </row>
    <row r="14" spans="1:16" ht="25.5">
      <c r="A14" t="s">
        <v>48</v>
      </c>
      <c s="34" t="s">
        <v>26</v>
      </c>
      <c s="34" t="s">
        <v>313</v>
      </c>
      <c s="35" t="s">
        <v>5</v>
      </c>
      <c s="6" t="s">
        <v>314</v>
      </c>
      <c s="36" t="s">
        <v>309</v>
      </c>
      <c s="37">
        <v>0.02</v>
      </c>
      <c s="36">
        <v>0</v>
      </c>
      <c s="36">
        <f>ROUND(G14*H14,6)</f>
      </c>
      <c r="L14" s="38">
        <v>0</v>
      </c>
      <c s="32">
        <f>ROUND(ROUND(L14,2)*ROUND(G14,3),2)</f>
      </c>
      <c s="36" t="s">
        <v>53</v>
      </c>
      <c>
        <f>(M14*21)/100</f>
      </c>
      <c t="s">
        <v>26</v>
      </c>
    </row>
    <row r="15" spans="1:5" ht="25.5">
      <c r="A15" s="35" t="s">
        <v>54</v>
      </c>
      <c r="E15" s="39" t="s">
        <v>310</v>
      </c>
    </row>
    <row r="16" spans="1:5" ht="12.75">
      <c r="A16" s="35" t="s">
        <v>55</v>
      </c>
      <c r="E16" s="40" t="s">
        <v>315</v>
      </c>
    </row>
    <row r="17" spans="1:5" ht="153">
      <c r="A17" t="s">
        <v>57</v>
      </c>
      <c r="E17" s="39" t="s">
        <v>316</v>
      </c>
    </row>
    <row r="18" spans="1:13" ht="12.75">
      <c r="A18" t="s">
        <v>45</v>
      </c>
      <c r="C18" s="31" t="s">
        <v>94</v>
      </c>
      <c r="E18" s="33" t="s">
        <v>317</v>
      </c>
      <c r="J18" s="32">
        <f>0</f>
      </c>
      <c s="32">
        <f>0</f>
      </c>
      <c s="32">
        <f>0+L19</f>
      </c>
      <c s="32">
        <f>0+M19</f>
      </c>
    </row>
    <row r="19" spans="1:16" ht="12.75">
      <c r="A19" t="s">
        <v>48</v>
      </c>
      <c s="34" t="s">
        <v>25</v>
      </c>
      <c s="34" t="s">
        <v>59</v>
      </c>
      <c s="35" t="s">
        <v>5</v>
      </c>
      <c s="6" t="s">
        <v>60</v>
      </c>
      <c s="36" t="s">
        <v>61</v>
      </c>
      <c s="37">
        <v>40</v>
      </c>
      <c s="36">
        <v>0</v>
      </c>
      <c s="36">
        <f>ROUND(G19*H19,6)</f>
      </c>
      <c r="L19" s="38">
        <v>0</v>
      </c>
      <c s="32">
        <f>ROUND(ROUND(L19,2)*ROUND(G19,3),2)</f>
      </c>
      <c s="36" t="s">
        <v>53</v>
      </c>
      <c>
        <f>(M19*21)/100</f>
      </c>
      <c t="s">
        <v>26</v>
      </c>
    </row>
    <row r="20" spans="1:5" ht="12.75">
      <c r="A20" s="35" t="s">
        <v>54</v>
      </c>
      <c r="E20" s="39" t="s">
        <v>5</v>
      </c>
    </row>
    <row r="21" spans="1:5" ht="12.75">
      <c r="A21" s="35" t="s">
        <v>55</v>
      </c>
      <c r="E21" s="40" t="s">
        <v>318</v>
      </c>
    </row>
    <row r="22" spans="1:5" ht="12.75">
      <c r="A22" t="s">
        <v>57</v>
      </c>
      <c r="E22" s="39" t="s">
        <v>62</v>
      </c>
    </row>
    <row r="23" spans="1:13" ht="12.75">
      <c r="A23" t="s">
        <v>45</v>
      </c>
      <c r="C23" s="31" t="s">
        <v>98</v>
      </c>
      <c r="E23" s="33" t="s">
        <v>319</v>
      </c>
      <c r="J23" s="32">
        <f>0</f>
      </c>
      <c s="32">
        <f>0</f>
      </c>
      <c s="32">
        <f>0+L24</f>
      </c>
      <c s="32">
        <f>0+M24</f>
      </c>
    </row>
    <row r="24" spans="1:16" ht="12.75">
      <c r="A24" t="s">
        <v>48</v>
      </c>
      <c s="34" t="s">
        <v>67</v>
      </c>
      <c s="34" t="s">
        <v>320</v>
      </c>
      <c s="35" t="s">
        <v>5</v>
      </c>
      <c s="6" t="s">
        <v>321</v>
      </c>
      <c s="36" t="s">
        <v>65</v>
      </c>
      <c s="37">
        <v>7</v>
      </c>
      <c s="36">
        <v>0</v>
      </c>
      <c s="36">
        <f>ROUND(G24*H24,6)</f>
      </c>
      <c r="L24" s="38">
        <v>0</v>
      </c>
      <c s="32">
        <f>ROUND(ROUND(L24,2)*ROUND(G24,3),2)</f>
      </c>
      <c s="36" t="s">
        <v>53</v>
      </c>
      <c>
        <f>(M24*21)/100</f>
      </c>
      <c t="s">
        <v>26</v>
      </c>
    </row>
    <row r="25" spans="1:5" ht="12.75">
      <c r="A25" s="35" t="s">
        <v>54</v>
      </c>
      <c r="E25" s="39" t="s">
        <v>5</v>
      </c>
    </row>
    <row r="26" spans="1:5" ht="12.75">
      <c r="A26" s="35" t="s">
        <v>55</v>
      </c>
      <c r="E26" s="40" t="s">
        <v>46</v>
      </c>
    </row>
    <row r="27" spans="1:5" ht="25.5">
      <c r="A27" t="s">
        <v>57</v>
      </c>
      <c r="E27" s="39" t="s">
        <v>322</v>
      </c>
    </row>
    <row r="28" spans="1:13" ht="12.75">
      <c r="A28" t="s">
        <v>45</v>
      </c>
      <c r="C28" s="31" t="s">
        <v>103</v>
      </c>
      <c r="E28" s="33" t="s">
        <v>323</v>
      </c>
      <c r="J28" s="32">
        <f>0</f>
      </c>
      <c s="32">
        <f>0</f>
      </c>
      <c s="32">
        <f>0+L29+L33+L37</f>
      </c>
      <c s="32">
        <f>0+M29+M33+M37</f>
      </c>
    </row>
    <row r="29" spans="1:16" ht="12.75">
      <c r="A29" t="s">
        <v>48</v>
      </c>
      <c s="34" t="s">
        <v>71</v>
      </c>
      <c s="34" t="s">
        <v>324</v>
      </c>
      <c s="35" t="s">
        <v>5</v>
      </c>
      <c s="6" t="s">
        <v>325</v>
      </c>
      <c s="36" t="s">
        <v>65</v>
      </c>
      <c s="37">
        <v>1</v>
      </c>
      <c s="36">
        <v>0</v>
      </c>
      <c s="36">
        <f>ROUND(G29*H29,6)</f>
      </c>
      <c r="L29" s="38">
        <v>0</v>
      </c>
      <c s="32">
        <f>ROUND(ROUND(L29,2)*ROUND(G29,3),2)</f>
      </c>
      <c s="36" t="s">
        <v>53</v>
      </c>
      <c>
        <f>(M29*21)/100</f>
      </c>
      <c t="s">
        <v>26</v>
      </c>
    </row>
    <row r="30" spans="1:5" ht="12.75">
      <c r="A30" s="35" t="s">
        <v>54</v>
      </c>
      <c r="E30" s="39" t="s">
        <v>5</v>
      </c>
    </row>
    <row r="31" spans="1:5" ht="12.75">
      <c r="A31" s="35" t="s">
        <v>55</v>
      </c>
      <c r="E31" s="40" t="s">
        <v>326</v>
      </c>
    </row>
    <row r="32" spans="1:5" ht="318.75">
      <c r="A32" t="s">
        <v>57</v>
      </c>
      <c r="E32" s="39" t="s">
        <v>327</v>
      </c>
    </row>
    <row r="33" spans="1:16" ht="12.75">
      <c r="A33" t="s">
        <v>48</v>
      </c>
      <c s="34" t="s">
        <v>75</v>
      </c>
      <c s="34" t="s">
        <v>328</v>
      </c>
      <c s="35" t="s">
        <v>5</v>
      </c>
      <c s="6" t="s">
        <v>329</v>
      </c>
      <c s="36" t="s">
        <v>65</v>
      </c>
      <c s="37">
        <v>78</v>
      </c>
      <c s="36">
        <v>0</v>
      </c>
      <c s="36">
        <f>ROUND(G33*H33,6)</f>
      </c>
      <c r="L33" s="38">
        <v>0</v>
      </c>
      <c s="32">
        <f>ROUND(ROUND(L33,2)*ROUND(G33,3),2)</f>
      </c>
      <c s="36" t="s">
        <v>53</v>
      </c>
      <c>
        <f>(M33*21)/100</f>
      </c>
      <c t="s">
        <v>26</v>
      </c>
    </row>
    <row r="34" spans="1:5" ht="12.75">
      <c r="A34" s="35" t="s">
        <v>54</v>
      </c>
      <c r="E34" s="39" t="s">
        <v>5</v>
      </c>
    </row>
    <row r="35" spans="1:5" ht="12.75">
      <c r="A35" s="35" t="s">
        <v>55</v>
      </c>
      <c r="E35" s="40" t="s">
        <v>330</v>
      </c>
    </row>
    <row r="36" spans="1:5" ht="318.75">
      <c r="A36" t="s">
        <v>57</v>
      </c>
      <c r="E36" s="39" t="s">
        <v>327</v>
      </c>
    </row>
    <row r="37" spans="1:16" ht="12.75">
      <c r="A37" t="s">
        <v>48</v>
      </c>
      <c s="34" t="s">
        <v>46</v>
      </c>
      <c s="34" t="s">
        <v>331</v>
      </c>
      <c s="35" t="s">
        <v>5</v>
      </c>
      <c s="6" t="s">
        <v>332</v>
      </c>
      <c s="36" t="s">
        <v>65</v>
      </c>
      <c s="37">
        <v>12</v>
      </c>
      <c s="36">
        <v>0</v>
      </c>
      <c s="36">
        <f>ROUND(G37*H37,6)</f>
      </c>
      <c r="L37" s="38">
        <v>0</v>
      </c>
      <c s="32">
        <f>ROUND(ROUND(L37,2)*ROUND(G37,3),2)</f>
      </c>
      <c s="36" t="s">
        <v>53</v>
      </c>
      <c>
        <f>(M37*21)/100</f>
      </c>
      <c t="s">
        <v>26</v>
      </c>
    </row>
    <row r="38" spans="1:5" ht="12.75">
      <c r="A38" s="35" t="s">
        <v>54</v>
      </c>
      <c r="E38" s="39" t="s">
        <v>5</v>
      </c>
    </row>
    <row r="39" spans="1:5" ht="12.75">
      <c r="A39" s="35" t="s">
        <v>55</v>
      </c>
      <c r="E39" s="40" t="s">
        <v>98</v>
      </c>
    </row>
    <row r="40" spans="1:5" ht="229.5">
      <c r="A40" t="s">
        <v>57</v>
      </c>
      <c r="E40" s="39" t="s">
        <v>333</v>
      </c>
    </row>
    <row r="41" spans="1:13" ht="12.75">
      <c r="A41" t="s">
        <v>45</v>
      </c>
      <c r="C41" s="31" t="s">
        <v>106</v>
      </c>
      <c r="E41" s="33" t="s">
        <v>334</v>
      </c>
      <c r="J41" s="32">
        <f>0</f>
      </c>
      <c s="32">
        <f>0</f>
      </c>
      <c s="32">
        <f>0+L42</f>
      </c>
      <c s="32">
        <f>0+M42</f>
      </c>
    </row>
    <row r="42" spans="1:16" ht="12.75">
      <c r="A42" t="s">
        <v>48</v>
      </c>
      <c s="34" t="s">
        <v>82</v>
      </c>
      <c s="34" t="s">
        <v>335</v>
      </c>
      <c s="35" t="s">
        <v>5</v>
      </c>
      <c s="6" t="s">
        <v>336</v>
      </c>
      <c s="36" t="s">
        <v>101</v>
      </c>
      <c s="37">
        <v>8</v>
      </c>
      <c s="36">
        <v>0</v>
      </c>
      <c s="36">
        <f>ROUND(G42*H42,6)</f>
      </c>
      <c r="L42" s="38">
        <v>0</v>
      </c>
      <c s="32">
        <f>ROUND(ROUND(L42,2)*ROUND(G42,3),2)</f>
      </c>
      <c s="36" t="s">
        <v>53</v>
      </c>
      <c>
        <f>(M42*21)/100</f>
      </c>
      <c t="s">
        <v>26</v>
      </c>
    </row>
    <row r="43" spans="1:5" ht="12.75">
      <c r="A43" s="35" t="s">
        <v>54</v>
      </c>
      <c r="E43" s="39" t="s">
        <v>5</v>
      </c>
    </row>
    <row r="44" spans="1:5" ht="12.75">
      <c r="A44" s="35" t="s">
        <v>55</v>
      </c>
      <c r="E44" s="40" t="s">
        <v>337</v>
      </c>
    </row>
    <row r="45" spans="1:5" ht="25.5">
      <c r="A45" t="s">
        <v>57</v>
      </c>
      <c r="E45" s="39" t="s">
        <v>338</v>
      </c>
    </row>
    <row r="46" spans="1:13" ht="12.75">
      <c r="A46" t="s">
        <v>45</v>
      </c>
      <c r="C46" s="31" t="s">
        <v>115</v>
      </c>
      <c r="E46" s="33" t="s">
        <v>339</v>
      </c>
      <c r="J46" s="32">
        <f>0</f>
      </c>
      <c s="32">
        <f>0</f>
      </c>
      <c s="32">
        <f>0+L47+L51</f>
      </c>
      <c s="32">
        <f>0+M47+M51</f>
      </c>
    </row>
    <row r="47" spans="1:16" ht="12.75">
      <c r="A47" t="s">
        <v>48</v>
      </c>
      <c s="34" t="s">
        <v>86</v>
      </c>
      <c s="34" t="s">
        <v>68</v>
      </c>
      <c s="35" t="s">
        <v>5</v>
      </c>
      <c s="6" t="s">
        <v>69</v>
      </c>
      <c s="36" t="s">
        <v>65</v>
      </c>
      <c s="37">
        <v>78</v>
      </c>
      <c s="36">
        <v>0</v>
      </c>
      <c s="36">
        <f>ROUND(G47*H47,6)</f>
      </c>
      <c r="L47" s="38">
        <v>0</v>
      </c>
      <c s="32">
        <f>ROUND(ROUND(L47,2)*ROUND(G47,3),2)</f>
      </c>
      <c s="36" t="s">
        <v>53</v>
      </c>
      <c>
        <f>(M47*21)/100</f>
      </c>
      <c t="s">
        <v>26</v>
      </c>
    </row>
    <row r="48" spans="1:5" ht="12.75">
      <c r="A48" s="35" t="s">
        <v>54</v>
      </c>
      <c r="E48" s="39" t="s">
        <v>5</v>
      </c>
    </row>
    <row r="49" spans="1:5" ht="12.75">
      <c r="A49" s="35" t="s">
        <v>55</v>
      </c>
      <c r="E49" s="40" t="s">
        <v>330</v>
      </c>
    </row>
    <row r="50" spans="1:5" ht="229.5">
      <c r="A50" t="s">
        <v>57</v>
      </c>
      <c r="E50" s="39" t="s">
        <v>340</v>
      </c>
    </row>
    <row r="51" spans="1:16" ht="12.75">
      <c r="A51" t="s">
        <v>48</v>
      </c>
      <c s="34" t="s">
        <v>90</v>
      </c>
      <c s="34" t="s">
        <v>341</v>
      </c>
      <c s="35" t="s">
        <v>5</v>
      </c>
      <c s="6" t="s">
        <v>342</v>
      </c>
      <c s="36" t="s">
        <v>249</v>
      </c>
      <c s="37">
        <v>18</v>
      </c>
      <c s="36">
        <v>0</v>
      </c>
      <c s="36">
        <f>ROUND(G51*H51,6)</f>
      </c>
      <c r="L51" s="38">
        <v>0</v>
      </c>
      <c s="32">
        <f>ROUND(ROUND(L51,2)*ROUND(G51,3),2)</f>
      </c>
      <c s="36" t="s">
        <v>53</v>
      </c>
      <c>
        <f>(M51*21)/100</f>
      </c>
      <c t="s">
        <v>26</v>
      </c>
    </row>
    <row r="52" spans="1:5" ht="12.75">
      <c r="A52" s="35" t="s">
        <v>54</v>
      </c>
      <c r="E52" s="39" t="s">
        <v>5</v>
      </c>
    </row>
    <row r="53" spans="1:5" ht="12.75">
      <c r="A53" s="35" t="s">
        <v>55</v>
      </c>
      <c r="E53" s="40" t="s">
        <v>343</v>
      </c>
    </row>
    <row r="54" spans="1:5" ht="12.75">
      <c r="A54" t="s">
        <v>57</v>
      </c>
      <c r="E54" s="39" t="s">
        <v>344</v>
      </c>
    </row>
    <row r="55" spans="1:13" ht="12.75">
      <c r="A55" t="s">
        <v>45</v>
      </c>
      <c r="C55" s="31" t="s">
        <v>119</v>
      </c>
      <c r="E55" s="33" t="s">
        <v>345</v>
      </c>
      <c r="J55" s="32">
        <f>0</f>
      </c>
      <c s="32">
        <f>0</f>
      </c>
      <c s="32">
        <f>0+L56+L60</f>
      </c>
      <c s="32">
        <f>0+M56+M60</f>
      </c>
    </row>
    <row r="56" spans="1:16" ht="12.75">
      <c r="A56" t="s">
        <v>48</v>
      </c>
      <c s="34" t="s">
        <v>94</v>
      </c>
      <c s="34" t="s">
        <v>346</v>
      </c>
      <c s="35" t="s">
        <v>5</v>
      </c>
      <c s="6" t="s">
        <v>347</v>
      </c>
      <c s="36" t="s">
        <v>61</v>
      </c>
      <c s="37">
        <v>70</v>
      </c>
      <c s="36">
        <v>0</v>
      </c>
      <c s="36">
        <f>ROUND(G56*H56,6)</f>
      </c>
      <c r="L56" s="38">
        <v>0</v>
      </c>
      <c s="32">
        <f>ROUND(ROUND(L56,2)*ROUND(G56,3),2)</f>
      </c>
      <c s="36" t="s">
        <v>53</v>
      </c>
      <c>
        <f>(M56*21)/100</f>
      </c>
      <c t="s">
        <v>26</v>
      </c>
    </row>
    <row r="57" spans="1:5" ht="12.75">
      <c r="A57" s="35" t="s">
        <v>54</v>
      </c>
      <c r="E57" s="39" t="s">
        <v>5</v>
      </c>
    </row>
    <row r="58" spans="1:5" ht="12.75">
      <c r="A58" s="35" t="s">
        <v>55</v>
      </c>
      <c r="E58" s="40" t="s">
        <v>348</v>
      </c>
    </row>
    <row r="59" spans="1:5" ht="12.75">
      <c r="A59" t="s">
        <v>57</v>
      </c>
      <c r="E59" s="39" t="s">
        <v>74</v>
      </c>
    </row>
    <row r="60" spans="1:16" ht="12.75">
      <c r="A60" t="s">
        <v>48</v>
      </c>
      <c s="34" t="s">
        <v>98</v>
      </c>
      <c s="34" t="s">
        <v>349</v>
      </c>
      <c s="35" t="s">
        <v>5</v>
      </c>
      <c s="6" t="s">
        <v>350</v>
      </c>
      <c s="36" t="s">
        <v>61</v>
      </c>
      <c s="37">
        <v>35</v>
      </c>
      <c s="36">
        <v>0</v>
      </c>
      <c s="36">
        <f>ROUND(G60*H60,6)</f>
      </c>
      <c r="L60" s="38">
        <v>0</v>
      </c>
      <c s="32">
        <f>ROUND(ROUND(L60,2)*ROUND(G60,3),2)</f>
      </c>
      <c s="36" t="s">
        <v>53</v>
      </c>
      <c>
        <f>(M60*21)/100</f>
      </c>
      <c t="s">
        <v>26</v>
      </c>
    </row>
    <row r="61" spans="1:5" ht="12.75">
      <c r="A61" s="35" t="s">
        <v>54</v>
      </c>
      <c r="E61" s="39" t="s">
        <v>5</v>
      </c>
    </row>
    <row r="62" spans="1:5" ht="12.75">
      <c r="A62" s="35" t="s">
        <v>55</v>
      </c>
      <c r="E62" s="40" t="s">
        <v>351</v>
      </c>
    </row>
    <row r="63" spans="1:5" ht="25.5">
      <c r="A63" t="s">
        <v>57</v>
      </c>
      <c r="E63" s="39" t="s">
        <v>352</v>
      </c>
    </row>
    <row r="64" spans="1:13" ht="12.75">
      <c r="A64" t="s">
        <v>45</v>
      </c>
      <c r="C64" s="31" t="s">
        <v>353</v>
      </c>
      <c r="E64" s="33" t="s">
        <v>354</v>
      </c>
      <c r="J64" s="32">
        <f>0</f>
      </c>
      <c s="32">
        <f>0</f>
      </c>
      <c s="32">
        <f>0+L65+L69+L73+L77+L81</f>
      </c>
      <c s="32">
        <f>0+M65+M69+M73+M77+M81</f>
      </c>
    </row>
    <row r="65" spans="1:16" ht="12.75">
      <c r="A65" t="s">
        <v>48</v>
      </c>
      <c s="34" t="s">
        <v>103</v>
      </c>
      <c s="34" t="s">
        <v>355</v>
      </c>
      <c s="35" t="s">
        <v>5</v>
      </c>
      <c s="6" t="s">
        <v>356</v>
      </c>
      <c s="36" t="s">
        <v>101</v>
      </c>
      <c s="37">
        <v>20</v>
      </c>
      <c s="36">
        <v>0</v>
      </c>
      <c s="36">
        <f>ROUND(G65*H65,6)</f>
      </c>
      <c r="L65" s="38">
        <v>0</v>
      </c>
      <c s="32">
        <f>ROUND(ROUND(L65,2)*ROUND(G65,3),2)</f>
      </c>
      <c s="36" t="s">
        <v>53</v>
      </c>
      <c>
        <f>(M65*21)/100</f>
      </c>
      <c t="s">
        <v>26</v>
      </c>
    </row>
    <row r="66" spans="1:5" ht="12.75">
      <c r="A66" s="35" t="s">
        <v>54</v>
      </c>
      <c r="E66" s="39" t="s">
        <v>5</v>
      </c>
    </row>
    <row r="67" spans="1:5" ht="12.75">
      <c r="A67" s="35" t="s">
        <v>55</v>
      </c>
      <c r="E67" s="40" t="s">
        <v>126</v>
      </c>
    </row>
    <row r="68" spans="1:5" ht="102">
      <c r="A68" t="s">
        <v>57</v>
      </c>
      <c r="E68" s="39" t="s">
        <v>357</v>
      </c>
    </row>
    <row r="69" spans="1:16" ht="12.75">
      <c r="A69" t="s">
        <v>48</v>
      </c>
      <c s="34" t="s">
        <v>106</v>
      </c>
      <c s="34" t="s">
        <v>358</v>
      </c>
      <c s="35" t="s">
        <v>5</v>
      </c>
      <c s="6" t="s">
        <v>359</v>
      </c>
      <c s="36" t="s">
        <v>101</v>
      </c>
      <c s="37">
        <v>16</v>
      </c>
      <c s="36">
        <v>0</v>
      </c>
      <c s="36">
        <f>ROUND(G69*H69,6)</f>
      </c>
      <c r="L69" s="38">
        <v>0</v>
      </c>
      <c s="32">
        <f>ROUND(ROUND(L69,2)*ROUND(G69,3),2)</f>
      </c>
      <c s="36" t="s">
        <v>53</v>
      </c>
      <c>
        <f>(M69*21)/100</f>
      </c>
      <c t="s">
        <v>26</v>
      </c>
    </row>
    <row r="70" spans="1:5" ht="12.75">
      <c r="A70" s="35" t="s">
        <v>54</v>
      </c>
      <c r="E70" s="39" t="s">
        <v>5</v>
      </c>
    </row>
    <row r="71" spans="1:5" ht="12.75">
      <c r="A71" s="35" t="s">
        <v>55</v>
      </c>
      <c r="E71" s="40" t="s">
        <v>343</v>
      </c>
    </row>
    <row r="72" spans="1:5" ht="102">
      <c r="A72" t="s">
        <v>57</v>
      </c>
      <c r="E72" s="39" t="s">
        <v>360</v>
      </c>
    </row>
    <row r="73" spans="1:16" ht="12.75">
      <c r="A73" t="s">
        <v>48</v>
      </c>
      <c s="34" t="s">
        <v>109</v>
      </c>
      <c s="34" t="s">
        <v>361</v>
      </c>
      <c s="35" t="s">
        <v>5</v>
      </c>
      <c s="6" t="s">
        <v>362</v>
      </c>
      <c s="36" t="s">
        <v>101</v>
      </c>
      <c s="37">
        <v>140</v>
      </c>
      <c s="36">
        <v>0</v>
      </c>
      <c s="36">
        <f>ROUND(G73*H73,6)</f>
      </c>
      <c r="L73" s="38">
        <v>0</v>
      </c>
      <c s="32">
        <f>ROUND(ROUND(L73,2)*ROUND(G73,3),2)</f>
      </c>
      <c s="36" t="s">
        <v>53</v>
      </c>
      <c>
        <f>(M73*21)/100</f>
      </c>
      <c t="s">
        <v>26</v>
      </c>
    </row>
    <row r="74" spans="1:5" ht="12.75">
      <c r="A74" s="35" t="s">
        <v>54</v>
      </c>
      <c r="E74" s="39" t="s">
        <v>5</v>
      </c>
    </row>
    <row r="75" spans="1:5" ht="12.75">
      <c r="A75" s="35" t="s">
        <v>55</v>
      </c>
      <c r="E75" s="40" t="s">
        <v>363</v>
      </c>
    </row>
    <row r="76" spans="1:5" ht="140.25">
      <c r="A76" t="s">
        <v>57</v>
      </c>
      <c r="E76" s="39" t="s">
        <v>364</v>
      </c>
    </row>
    <row r="77" spans="1:16" ht="12.75">
      <c r="A77" t="s">
        <v>48</v>
      </c>
      <c s="34" t="s">
        <v>112</v>
      </c>
      <c s="34" t="s">
        <v>365</v>
      </c>
      <c s="35" t="s">
        <v>5</v>
      </c>
      <c s="6" t="s">
        <v>366</v>
      </c>
      <c s="36" t="s">
        <v>52</v>
      </c>
      <c s="37">
        <v>5</v>
      </c>
      <c s="36">
        <v>0</v>
      </c>
      <c s="36">
        <f>ROUND(G77*H77,6)</f>
      </c>
      <c r="L77" s="38">
        <v>0</v>
      </c>
      <c s="32">
        <f>ROUND(ROUND(L77,2)*ROUND(G77,3),2)</f>
      </c>
      <c s="36" t="s">
        <v>53</v>
      </c>
      <c>
        <f>(M77*21)/100</f>
      </c>
      <c t="s">
        <v>26</v>
      </c>
    </row>
    <row r="78" spans="1:5" ht="12.75">
      <c r="A78" s="35" t="s">
        <v>54</v>
      </c>
      <c r="E78" s="39" t="s">
        <v>5</v>
      </c>
    </row>
    <row r="79" spans="1:5" ht="12.75">
      <c r="A79" s="35" t="s">
        <v>55</v>
      </c>
      <c r="E79" s="40" t="s">
        <v>71</v>
      </c>
    </row>
    <row r="80" spans="1:5" ht="102">
      <c r="A80" t="s">
        <v>57</v>
      </c>
      <c r="E80" s="39" t="s">
        <v>367</v>
      </c>
    </row>
    <row r="81" spans="1:16" ht="25.5">
      <c r="A81" t="s">
        <v>48</v>
      </c>
      <c s="34" t="s">
        <v>115</v>
      </c>
      <c s="34" t="s">
        <v>368</v>
      </c>
      <c s="35" t="s">
        <v>5</v>
      </c>
      <c s="6" t="s">
        <v>369</v>
      </c>
      <c s="36" t="s">
        <v>52</v>
      </c>
      <c s="37">
        <v>10</v>
      </c>
      <c s="36">
        <v>0</v>
      </c>
      <c s="36">
        <f>ROUND(G81*H81,6)</f>
      </c>
      <c r="L81" s="38">
        <v>0</v>
      </c>
      <c s="32">
        <f>ROUND(ROUND(L81,2)*ROUND(G81,3),2)</f>
      </c>
      <c s="36" t="s">
        <v>53</v>
      </c>
      <c>
        <f>(M81*21)/100</f>
      </c>
      <c t="s">
        <v>26</v>
      </c>
    </row>
    <row r="82" spans="1:5" ht="12.75">
      <c r="A82" s="35" t="s">
        <v>54</v>
      </c>
      <c r="E82" s="39" t="s">
        <v>5</v>
      </c>
    </row>
    <row r="83" spans="1:5" ht="12.75">
      <c r="A83" s="35" t="s">
        <v>55</v>
      </c>
      <c r="E83" s="40" t="s">
        <v>90</v>
      </c>
    </row>
    <row r="84" spans="1:5" ht="102">
      <c r="A84" t="s">
        <v>57</v>
      </c>
      <c r="E84" s="39" t="s">
        <v>357</v>
      </c>
    </row>
    <row r="85" spans="1:13" ht="12.75">
      <c r="A85" t="s">
        <v>45</v>
      </c>
      <c r="C85" s="31" t="s">
        <v>370</v>
      </c>
      <c r="E85" s="33" t="s">
        <v>47</v>
      </c>
      <c r="J85" s="32">
        <f>0</f>
      </c>
      <c s="32">
        <f>0</f>
      </c>
      <c s="32">
        <f>0+L86+L90+L94+L98+L102</f>
      </c>
      <c s="32">
        <f>0+M86+M90+M94+M98+M102</f>
      </c>
    </row>
    <row r="86" spans="1:16" ht="12.75">
      <c r="A86" t="s">
        <v>48</v>
      </c>
      <c s="34" t="s">
        <v>119</v>
      </c>
      <c s="34" t="s">
        <v>371</v>
      </c>
      <c s="35" t="s">
        <v>5</v>
      </c>
      <c s="6" t="s">
        <v>372</v>
      </c>
      <c s="36" t="s">
        <v>101</v>
      </c>
      <c s="37">
        <v>30</v>
      </c>
      <c s="36">
        <v>0</v>
      </c>
      <c s="36">
        <f>ROUND(G86*H86,6)</f>
      </c>
      <c r="L86" s="38">
        <v>0</v>
      </c>
      <c s="32">
        <f>ROUND(ROUND(L86,2)*ROUND(G86,3),2)</f>
      </c>
      <c s="36" t="s">
        <v>53</v>
      </c>
      <c>
        <f>(M86*21)/100</f>
      </c>
      <c t="s">
        <v>26</v>
      </c>
    </row>
    <row r="87" spans="1:5" ht="12.75">
      <c r="A87" s="35" t="s">
        <v>54</v>
      </c>
      <c r="E87" s="39" t="s">
        <v>5</v>
      </c>
    </row>
    <row r="88" spans="1:5" ht="12.75">
      <c r="A88" s="35" t="s">
        <v>55</v>
      </c>
      <c r="E88" s="40" t="s">
        <v>166</v>
      </c>
    </row>
    <row r="89" spans="1:5" ht="51">
      <c r="A89" t="s">
        <v>57</v>
      </c>
      <c r="E89" s="39" t="s">
        <v>373</v>
      </c>
    </row>
    <row r="90" spans="1:16" ht="12.75">
      <c r="A90" t="s">
        <v>48</v>
      </c>
      <c s="34" t="s">
        <v>123</v>
      </c>
      <c s="34" t="s">
        <v>374</v>
      </c>
      <c s="35" t="s">
        <v>5</v>
      </c>
      <c s="6" t="s">
        <v>375</v>
      </c>
      <c s="36" t="s">
        <v>52</v>
      </c>
      <c s="37">
        <v>1</v>
      </c>
      <c s="36">
        <v>0</v>
      </c>
      <c s="36">
        <f>ROUND(G90*H90,6)</f>
      </c>
      <c r="L90" s="38">
        <v>0</v>
      </c>
      <c s="32">
        <f>ROUND(ROUND(L90,2)*ROUND(G90,3),2)</f>
      </c>
      <c s="36" t="s">
        <v>53</v>
      </c>
      <c>
        <f>(M90*21)/100</f>
      </c>
      <c t="s">
        <v>26</v>
      </c>
    </row>
    <row r="91" spans="1:5" ht="12.75">
      <c r="A91" s="35" t="s">
        <v>54</v>
      </c>
      <c r="E91" s="39" t="s">
        <v>5</v>
      </c>
    </row>
    <row r="92" spans="1:5" ht="12.75">
      <c r="A92" s="35" t="s">
        <v>55</v>
      </c>
      <c r="E92" s="40" t="s">
        <v>49</v>
      </c>
    </row>
    <row r="93" spans="1:5" ht="38.25">
      <c r="A93" t="s">
        <v>57</v>
      </c>
      <c r="E93" s="39" t="s">
        <v>376</v>
      </c>
    </row>
    <row r="94" spans="1:16" ht="12.75">
      <c r="A94" t="s">
        <v>48</v>
      </c>
      <c s="34" t="s">
        <v>126</v>
      </c>
      <c s="34" t="s">
        <v>377</v>
      </c>
      <c s="35" t="s">
        <v>5</v>
      </c>
      <c s="6" t="s">
        <v>378</v>
      </c>
      <c s="36" t="s">
        <v>52</v>
      </c>
      <c s="37">
        <v>2</v>
      </c>
      <c s="36">
        <v>0</v>
      </c>
      <c s="36">
        <f>ROUND(G94*H94,6)</f>
      </c>
      <c r="L94" s="38">
        <v>0</v>
      </c>
      <c s="32">
        <f>ROUND(ROUND(L94,2)*ROUND(G94,3),2)</f>
      </c>
      <c s="36" t="s">
        <v>53</v>
      </c>
      <c>
        <f>(M94*21)/100</f>
      </c>
      <c t="s">
        <v>26</v>
      </c>
    </row>
    <row r="95" spans="1:5" ht="12.75">
      <c r="A95" s="35" t="s">
        <v>54</v>
      </c>
      <c r="E95" s="39" t="s">
        <v>5</v>
      </c>
    </row>
    <row r="96" spans="1:5" ht="12.75">
      <c r="A96" s="35" t="s">
        <v>55</v>
      </c>
      <c r="E96" s="40" t="s">
        <v>26</v>
      </c>
    </row>
    <row r="97" spans="1:5" ht="25.5">
      <c r="A97" t="s">
        <v>57</v>
      </c>
      <c r="E97" s="39" t="s">
        <v>173</v>
      </c>
    </row>
    <row r="98" spans="1:16" ht="12.75">
      <c r="A98" t="s">
        <v>48</v>
      </c>
      <c s="34" t="s">
        <v>131</v>
      </c>
      <c s="34" t="s">
        <v>379</v>
      </c>
      <c s="35" t="s">
        <v>5</v>
      </c>
      <c s="6" t="s">
        <v>380</v>
      </c>
      <c s="36" t="s">
        <v>52</v>
      </c>
      <c s="37">
        <v>7</v>
      </c>
      <c s="36">
        <v>0</v>
      </c>
      <c s="36">
        <f>ROUND(G98*H98,6)</f>
      </c>
      <c r="L98" s="38">
        <v>0</v>
      </c>
      <c s="32">
        <f>ROUND(ROUND(L98,2)*ROUND(G98,3),2)</f>
      </c>
      <c s="36" t="s">
        <v>53</v>
      </c>
      <c>
        <f>(M98*21)/100</f>
      </c>
      <c t="s">
        <v>26</v>
      </c>
    </row>
    <row r="99" spans="1:5" ht="12.75">
      <c r="A99" s="35" t="s">
        <v>54</v>
      </c>
      <c r="E99" s="39" t="s">
        <v>5</v>
      </c>
    </row>
    <row r="100" spans="1:5" ht="12.75">
      <c r="A100" s="35" t="s">
        <v>55</v>
      </c>
      <c r="E100" s="40" t="s">
        <v>381</v>
      </c>
    </row>
    <row r="101" spans="1:5" ht="38.25">
      <c r="A101" t="s">
        <v>57</v>
      </c>
      <c r="E101" s="39" t="s">
        <v>382</v>
      </c>
    </row>
    <row r="102" spans="1:16" ht="25.5">
      <c r="A102" t="s">
        <v>48</v>
      </c>
      <c s="34" t="s">
        <v>135</v>
      </c>
      <c s="34" t="s">
        <v>383</v>
      </c>
      <c s="35" t="s">
        <v>5</v>
      </c>
      <c s="6" t="s">
        <v>384</v>
      </c>
      <c s="36" t="s">
        <v>101</v>
      </c>
      <c s="37">
        <v>70</v>
      </c>
      <c s="36">
        <v>0</v>
      </c>
      <c s="36">
        <f>ROUND(G102*H102,6)</f>
      </c>
      <c r="L102" s="38">
        <v>0</v>
      </c>
      <c s="32">
        <f>ROUND(ROUND(L102,2)*ROUND(G102,3),2)</f>
      </c>
      <c s="36" t="s">
        <v>53</v>
      </c>
      <c>
        <f>(M102*21)/100</f>
      </c>
      <c t="s">
        <v>26</v>
      </c>
    </row>
    <row r="103" spans="1:5" ht="12.75">
      <c r="A103" s="35" t="s">
        <v>54</v>
      </c>
      <c r="E103" s="39" t="s">
        <v>5</v>
      </c>
    </row>
    <row r="104" spans="1:5" ht="12.75">
      <c r="A104" s="35" t="s">
        <v>55</v>
      </c>
      <c r="E104" s="40" t="s">
        <v>385</v>
      </c>
    </row>
    <row r="105" spans="1:5" ht="38.25">
      <c r="A105" t="s">
        <v>57</v>
      </c>
      <c r="E105" s="39" t="s">
        <v>102</v>
      </c>
    </row>
    <row r="106" spans="1:13" ht="12.75">
      <c r="A106" t="s">
        <v>45</v>
      </c>
      <c r="C106" s="31" t="s">
        <v>386</v>
      </c>
      <c r="E106" s="33" t="s">
        <v>387</v>
      </c>
      <c r="J106" s="32">
        <f>0</f>
      </c>
      <c s="32">
        <f>0</f>
      </c>
      <c s="32">
        <f>0+L107+L111+L115+L119+L123+L127+L131+L135+L139+L143+L147+L151+L155+L159+L163+L167+L171+L175+L179+L183+L187+L191+L195+L199+L203+L207+L211+L215+L219+L223+L227+L231+L235+L239+L243+L247+L251+L255+L259+L263+L267+L271+L275+L279+L283+L287+L291+L295+L299+L303+L307+L311+L315</f>
      </c>
      <c s="32">
        <f>0+M107+M111+M115+M119+M123+M127+M131+M135+M139+M143+M147+M151+M155+M159+M163+M167+M171+M175+M179+M183+M187+M191+M195+M199+M203+M207+M211+M215+M219+M223+M227+M231+M235+M239+M243+M247+M251+M255+M259+M263+M267+M271+M275+M279+M283+M287+M291+M295+M299+M303+M307+M311+M315</f>
      </c>
    </row>
    <row r="107" spans="1:16" ht="12.75">
      <c r="A107" t="s">
        <v>48</v>
      </c>
      <c s="34" t="s">
        <v>139</v>
      </c>
      <c s="34" t="s">
        <v>388</v>
      </c>
      <c s="35" t="s">
        <v>5</v>
      </c>
      <c s="6" t="s">
        <v>389</v>
      </c>
      <c s="36" t="s">
        <v>390</v>
      </c>
      <c s="37">
        <v>0.408</v>
      </c>
      <c s="36">
        <v>0</v>
      </c>
      <c s="36">
        <f>ROUND(G107*H107,6)</f>
      </c>
      <c r="L107" s="38">
        <v>0</v>
      </c>
      <c s="32">
        <f>ROUND(ROUND(L107,2)*ROUND(G107,3),2)</f>
      </c>
      <c s="36" t="s">
        <v>53</v>
      </c>
      <c>
        <f>(M107*21)/100</f>
      </c>
      <c t="s">
        <v>26</v>
      </c>
    </row>
    <row r="108" spans="1:5" ht="12.75">
      <c r="A108" s="35" t="s">
        <v>54</v>
      </c>
      <c r="E108" s="39" t="s">
        <v>5</v>
      </c>
    </row>
    <row r="109" spans="1:5" ht="12.75">
      <c r="A109" s="35" t="s">
        <v>55</v>
      </c>
      <c r="E109" s="40" t="s">
        <v>391</v>
      </c>
    </row>
    <row r="110" spans="1:5" ht="89.25">
      <c r="A110" t="s">
        <v>57</v>
      </c>
      <c r="E110" s="39" t="s">
        <v>392</v>
      </c>
    </row>
    <row r="111" spans="1:16" ht="12.75">
      <c r="A111" t="s">
        <v>48</v>
      </c>
      <c s="34" t="s">
        <v>143</v>
      </c>
      <c s="34" t="s">
        <v>393</v>
      </c>
      <c s="35" t="s">
        <v>5</v>
      </c>
      <c s="6" t="s">
        <v>394</v>
      </c>
      <c s="36" t="s">
        <v>390</v>
      </c>
      <c s="37">
        <v>1.125</v>
      </c>
      <c s="36">
        <v>0</v>
      </c>
      <c s="36">
        <f>ROUND(G111*H111,6)</f>
      </c>
      <c r="L111" s="38">
        <v>0</v>
      </c>
      <c s="32">
        <f>ROUND(ROUND(L111,2)*ROUND(G111,3),2)</f>
      </c>
      <c s="36" t="s">
        <v>53</v>
      </c>
      <c>
        <f>(M111*21)/100</f>
      </c>
      <c t="s">
        <v>26</v>
      </c>
    </row>
    <row r="112" spans="1:5" ht="12.75">
      <c r="A112" s="35" t="s">
        <v>54</v>
      </c>
      <c r="E112" s="39" t="s">
        <v>5</v>
      </c>
    </row>
    <row r="113" spans="1:5" ht="12.75">
      <c r="A113" s="35" t="s">
        <v>55</v>
      </c>
      <c r="E113" s="40" t="s">
        <v>395</v>
      </c>
    </row>
    <row r="114" spans="1:5" ht="89.25">
      <c r="A114" t="s">
        <v>57</v>
      </c>
      <c r="E114" s="39" t="s">
        <v>392</v>
      </c>
    </row>
    <row r="115" spans="1:16" ht="25.5">
      <c r="A115" t="s">
        <v>48</v>
      </c>
      <c s="34" t="s">
        <v>147</v>
      </c>
      <c s="34" t="s">
        <v>396</v>
      </c>
      <c s="35" t="s">
        <v>5</v>
      </c>
      <c s="6" t="s">
        <v>397</v>
      </c>
      <c s="36" t="s">
        <v>101</v>
      </c>
      <c s="37">
        <v>263</v>
      </c>
      <c s="36">
        <v>0</v>
      </c>
      <c s="36">
        <f>ROUND(G115*H115,6)</f>
      </c>
      <c r="L115" s="38">
        <v>0</v>
      </c>
      <c s="32">
        <f>ROUND(ROUND(L115,2)*ROUND(G115,3),2)</f>
      </c>
      <c s="36" t="s">
        <v>53</v>
      </c>
      <c>
        <f>(M115*21)/100</f>
      </c>
      <c t="s">
        <v>26</v>
      </c>
    </row>
    <row r="116" spans="1:5" ht="12.75">
      <c r="A116" s="35" t="s">
        <v>54</v>
      </c>
      <c r="E116" s="39" t="s">
        <v>5</v>
      </c>
    </row>
    <row r="117" spans="1:5" ht="12.75">
      <c r="A117" s="35" t="s">
        <v>55</v>
      </c>
      <c r="E117" s="40" t="s">
        <v>398</v>
      </c>
    </row>
    <row r="118" spans="1:5" ht="63.75">
      <c r="A118" t="s">
        <v>57</v>
      </c>
      <c r="E118" s="39" t="s">
        <v>399</v>
      </c>
    </row>
    <row r="119" spans="1:16" ht="12.75">
      <c r="A119" t="s">
        <v>48</v>
      </c>
      <c s="34" t="s">
        <v>151</v>
      </c>
      <c s="34" t="s">
        <v>400</v>
      </c>
      <c s="35" t="s">
        <v>5</v>
      </c>
      <c s="6" t="s">
        <v>401</v>
      </c>
      <c s="36" t="s">
        <v>390</v>
      </c>
      <c s="37">
        <v>2.575</v>
      </c>
      <c s="36">
        <v>0</v>
      </c>
      <c s="36">
        <f>ROUND(G119*H119,6)</f>
      </c>
      <c r="L119" s="38">
        <v>0</v>
      </c>
      <c s="32">
        <f>ROUND(ROUND(L119,2)*ROUND(G119,3),2)</f>
      </c>
      <c s="36" t="s">
        <v>53</v>
      </c>
      <c>
        <f>(M119*21)/100</f>
      </c>
      <c t="s">
        <v>26</v>
      </c>
    </row>
    <row r="120" spans="1:5" ht="12.75">
      <c r="A120" s="35" t="s">
        <v>54</v>
      </c>
      <c r="E120" s="39" t="s">
        <v>5</v>
      </c>
    </row>
    <row r="121" spans="1:5" ht="12.75">
      <c r="A121" s="35" t="s">
        <v>55</v>
      </c>
      <c r="E121" s="40" t="s">
        <v>402</v>
      </c>
    </row>
    <row r="122" spans="1:5" ht="89.25">
      <c r="A122" t="s">
        <v>57</v>
      </c>
      <c r="E122" s="39" t="s">
        <v>392</v>
      </c>
    </row>
    <row r="123" spans="1:16" ht="25.5">
      <c r="A123" t="s">
        <v>48</v>
      </c>
      <c s="34" t="s">
        <v>155</v>
      </c>
      <c s="34" t="s">
        <v>403</v>
      </c>
      <c s="35" t="s">
        <v>5</v>
      </c>
      <c s="6" t="s">
        <v>404</v>
      </c>
      <c s="36" t="s">
        <v>101</v>
      </c>
      <c s="37">
        <v>429</v>
      </c>
      <c s="36">
        <v>0</v>
      </c>
      <c s="36">
        <f>ROUND(G123*H123,6)</f>
      </c>
      <c r="L123" s="38">
        <v>0</v>
      </c>
      <c s="32">
        <f>ROUND(ROUND(L123,2)*ROUND(G123,3),2)</f>
      </c>
      <c s="36" t="s">
        <v>53</v>
      </c>
      <c>
        <f>(M123*21)/100</f>
      </c>
      <c t="s">
        <v>26</v>
      </c>
    </row>
    <row r="124" spans="1:5" ht="12.75">
      <c r="A124" s="35" t="s">
        <v>54</v>
      </c>
      <c r="E124" s="39" t="s">
        <v>5</v>
      </c>
    </row>
    <row r="125" spans="1:5" ht="12.75">
      <c r="A125" s="35" t="s">
        <v>55</v>
      </c>
      <c r="E125" s="40" t="s">
        <v>405</v>
      </c>
    </row>
    <row r="126" spans="1:5" ht="63.75">
      <c r="A126" t="s">
        <v>57</v>
      </c>
      <c r="E126" s="39" t="s">
        <v>399</v>
      </c>
    </row>
    <row r="127" spans="1:16" ht="12.75">
      <c r="A127" t="s">
        <v>48</v>
      </c>
      <c s="34" t="s">
        <v>159</v>
      </c>
      <c s="34" t="s">
        <v>406</v>
      </c>
      <c s="35" t="s">
        <v>5</v>
      </c>
      <c s="6" t="s">
        <v>407</v>
      </c>
      <c s="36" t="s">
        <v>408</v>
      </c>
      <c s="37">
        <v>10.74</v>
      </c>
      <c s="36">
        <v>0</v>
      </c>
      <c s="36">
        <f>ROUND(G127*H127,6)</f>
      </c>
      <c r="L127" s="38">
        <v>0</v>
      </c>
      <c s="32">
        <f>ROUND(ROUND(L127,2)*ROUND(G127,3),2)</f>
      </c>
      <c s="36" t="s">
        <v>53</v>
      </c>
      <c>
        <f>(M127*21)/100</f>
      </c>
      <c t="s">
        <v>26</v>
      </c>
    </row>
    <row r="128" spans="1:5" ht="12.75">
      <c r="A128" s="35" t="s">
        <v>54</v>
      </c>
      <c r="E128" s="39" t="s">
        <v>5</v>
      </c>
    </row>
    <row r="129" spans="1:5" ht="12.75">
      <c r="A129" s="35" t="s">
        <v>55</v>
      </c>
      <c r="E129" s="40" t="s">
        <v>409</v>
      </c>
    </row>
    <row r="130" spans="1:5" ht="89.25">
      <c r="A130" t="s">
        <v>57</v>
      </c>
      <c r="E130" s="39" t="s">
        <v>410</v>
      </c>
    </row>
    <row r="131" spans="1:16" ht="12.75">
      <c r="A131" t="s">
        <v>48</v>
      </c>
      <c s="34" t="s">
        <v>162</v>
      </c>
      <c s="34" t="s">
        <v>411</v>
      </c>
      <c s="35" t="s">
        <v>5</v>
      </c>
      <c s="6" t="s">
        <v>412</v>
      </c>
      <c s="36" t="s">
        <v>101</v>
      </c>
      <c s="37">
        <v>895</v>
      </c>
      <c s="36">
        <v>0</v>
      </c>
      <c s="36">
        <f>ROUND(G131*H131,6)</f>
      </c>
      <c r="L131" s="38">
        <v>0</v>
      </c>
      <c s="32">
        <f>ROUND(ROUND(L131,2)*ROUND(G131,3),2)</f>
      </c>
      <c s="36" t="s">
        <v>53</v>
      </c>
      <c>
        <f>(M131*21)/100</f>
      </c>
      <c t="s">
        <v>26</v>
      </c>
    </row>
    <row r="132" spans="1:5" ht="12.75">
      <c r="A132" s="35" t="s">
        <v>54</v>
      </c>
      <c r="E132" s="39" t="s">
        <v>5</v>
      </c>
    </row>
    <row r="133" spans="1:5" ht="12.75">
      <c r="A133" s="35" t="s">
        <v>55</v>
      </c>
      <c r="E133" s="40" t="s">
        <v>413</v>
      </c>
    </row>
    <row r="134" spans="1:5" ht="63.75">
      <c r="A134" t="s">
        <v>57</v>
      </c>
      <c r="E134" s="39" t="s">
        <v>414</v>
      </c>
    </row>
    <row r="135" spans="1:16" ht="12.75">
      <c r="A135" t="s">
        <v>48</v>
      </c>
      <c s="34" t="s">
        <v>166</v>
      </c>
      <c s="34" t="s">
        <v>415</v>
      </c>
      <c s="35" t="s">
        <v>5</v>
      </c>
      <c s="6" t="s">
        <v>416</v>
      </c>
      <c s="36" t="s">
        <v>52</v>
      </c>
      <c s="37">
        <v>2</v>
      </c>
      <c s="36">
        <v>0</v>
      </c>
      <c s="36">
        <f>ROUND(G135*H135,6)</f>
      </c>
      <c r="L135" s="38">
        <v>0</v>
      </c>
      <c s="32">
        <f>ROUND(ROUND(L135,2)*ROUND(G135,3),2)</f>
      </c>
      <c s="36" t="s">
        <v>53</v>
      </c>
      <c>
        <f>(M135*21)/100</f>
      </c>
      <c t="s">
        <v>26</v>
      </c>
    </row>
    <row r="136" spans="1:5" ht="12.75">
      <c r="A136" s="35" t="s">
        <v>54</v>
      </c>
      <c r="E136" s="39" t="s">
        <v>5</v>
      </c>
    </row>
    <row r="137" spans="1:5" ht="12.75">
      <c r="A137" s="35" t="s">
        <v>55</v>
      </c>
      <c r="E137" s="40" t="s">
        <v>417</v>
      </c>
    </row>
    <row r="138" spans="1:5" ht="102">
      <c r="A138" t="s">
        <v>57</v>
      </c>
      <c r="E138" s="39" t="s">
        <v>418</v>
      </c>
    </row>
    <row r="139" spans="1:16" ht="12.75">
      <c r="A139" t="s">
        <v>48</v>
      </c>
      <c s="34" t="s">
        <v>170</v>
      </c>
      <c s="34" t="s">
        <v>419</v>
      </c>
      <c s="35" t="s">
        <v>5</v>
      </c>
      <c s="6" t="s">
        <v>420</v>
      </c>
      <c s="36" t="s">
        <v>52</v>
      </c>
      <c s="37">
        <v>2</v>
      </c>
      <c s="36">
        <v>0</v>
      </c>
      <c s="36">
        <f>ROUND(G139*H139,6)</f>
      </c>
      <c r="L139" s="38">
        <v>0</v>
      </c>
      <c s="32">
        <f>ROUND(ROUND(L139,2)*ROUND(G139,3),2)</f>
      </c>
      <c s="36" t="s">
        <v>53</v>
      </c>
      <c>
        <f>(M139*21)/100</f>
      </c>
      <c t="s">
        <v>26</v>
      </c>
    </row>
    <row r="140" spans="1:5" ht="12.75">
      <c r="A140" s="35" t="s">
        <v>54</v>
      </c>
      <c r="E140" s="39" t="s">
        <v>5</v>
      </c>
    </row>
    <row r="141" spans="1:5" ht="12.75">
      <c r="A141" s="35" t="s">
        <v>55</v>
      </c>
      <c r="E141" s="40" t="s">
        <v>417</v>
      </c>
    </row>
    <row r="142" spans="1:5" ht="76.5">
      <c r="A142" t="s">
        <v>57</v>
      </c>
      <c r="E142" s="39" t="s">
        <v>421</v>
      </c>
    </row>
    <row r="143" spans="1:16" ht="12.75">
      <c r="A143" t="s">
        <v>48</v>
      </c>
      <c s="34" t="s">
        <v>174</v>
      </c>
      <c s="34" t="s">
        <v>422</v>
      </c>
      <c s="35" t="s">
        <v>5</v>
      </c>
      <c s="6" t="s">
        <v>423</v>
      </c>
      <c s="36" t="s">
        <v>101</v>
      </c>
      <c s="37">
        <v>978</v>
      </c>
      <c s="36">
        <v>0</v>
      </c>
      <c s="36">
        <f>ROUND(G143*H143,6)</f>
      </c>
      <c r="L143" s="38">
        <v>0</v>
      </c>
      <c s="32">
        <f>ROUND(ROUND(L143,2)*ROUND(G143,3),2)</f>
      </c>
      <c s="36" t="s">
        <v>53</v>
      </c>
      <c>
        <f>(M143*21)/100</f>
      </c>
      <c t="s">
        <v>26</v>
      </c>
    </row>
    <row r="144" spans="1:5" ht="12.75">
      <c r="A144" s="35" t="s">
        <v>54</v>
      </c>
      <c r="E144" s="39" t="s">
        <v>5</v>
      </c>
    </row>
    <row r="145" spans="1:5" ht="12.75">
      <c r="A145" s="35" t="s">
        <v>55</v>
      </c>
      <c r="E145" s="40" t="s">
        <v>424</v>
      </c>
    </row>
    <row r="146" spans="1:5" ht="153">
      <c r="A146" t="s">
        <v>57</v>
      </c>
      <c r="E146" s="39" t="s">
        <v>425</v>
      </c>
    </row>
    <row r="147" spans="1:16" ht="12.75">
      <c r="A147" t="s">
        <v>48</v>
      </c>
      <c s="34" t="s">
        <v>177</v>
      </c>
      <c s="34" t="s">
        <v>426</v>
      </c>
      <c s="35" t="s">
        <v>5</v>
      </c>
      <c s="6" t="s">
        <v>427</v>
      </c>
      <c s="36" t="s">
        <v>101</v>
      </c>
      <c s="37">
        <v>978</v>
      </c>
      <c s="36">
        <v>0</v>
      </c>
      <c s="36">
        <f>ROUND(G147*H147,6)</f>
      </c>
      <c r="L147" s="38">
        <v>0</v>
      </c>
      <c s="32">
        <f>ROUND(ROUND(L147,2)*ROUND(G147,3),2)</f>
      </c>
      <c s="36" t="s">
        <v>53</v>
      </c>
      <c>
        <f>(M147*21)/100</f>
      </c>
      <c t="s">
        <v>26</v>
      </c>
    </row>
    <row r="148" spans="1:5" ht="12.75">
      <c r="A148" s="35" t="s">
        <v>54</v>
      </c>
      <c r="E148" s="39" t="s">
        <v>5</v>
      </c>
    </row>
    <row r="149" spans="1:5" ht="12.75">
      <c r="A149" s="35" t="s">
        <v>55</v>
      </c>
      <c r="E149" s="40" t="s">
        <v>424</v>
      </c>
    </row>
    <row r="150" spans="1:5" ht="114.75">
      <c r="A150" t="s">
        <v>57</v>
      </c>
      <c r="E150" s="39" t="s">
        <v>428</v>
      </c>
    </row>
    <row r="151" spans="1:16" ht="12.75">
      <c r="A151" t="s">
        <v>48</v>
      </c>
      <c s="34" t="s">
        <v>180</v>
      </c>
      <c s="34" t="s">
        <v>429</v>
      </c>
      <c s="35" t="s">
        <v>5</v>
      </c>
      <c s="6" t="s">
        <v>430</v>
      </c>
      <c s="36" t="s">
        <v>431</v>
      </c>
      <c s="37">
        <v>8</v>
      </c>
      <c s="36">
        <v>0</v>
      </c>
      <c s="36">
        <f>ROUND(G151*H151,6)</f>
      </c>
      <c r="L151" s="38">
        <v>0</v>
      </c>
      <c s="32">
        <f>ROUND(ROUND(L151,2)*ROUND(G151,3),2)</f>
      </c>
      <c s="36" t="s">
        <v>53</v>
      </c>
      <c>
        <f>(M151*21)/100</f>
      </c>
      <c t="s">
        <v>26</v>
      </c>
    </row>
    <row r="152" spans="1:5" ht="12.75">
      <c r="A152" s="35" t="s">
        <v>54</v>
      </c>
      <c r="E152" s="39" t="s">
        <v>5</v>
      </c>
    </row>
    <row r="153" spans="1:5" ht="12.75">
      <c r="A153" s="35" t="s">
        <v>55</v>
      </c>
      <c r="E153" s="40" t="s">
        <v>337</v>
      </c>
    </row>
    <row r="154" spans="1:5" ht="127.5">
      <c r="A154" t="s">
        <v>57</v>
      </c>
      <c r="E154" s="39" t="s">
        <v>432</v>
      </c>
    </row>
    <row r="155" spans="1:16" ht="12.75">
      <c r="A155" t="s">
        <v>48</v>
      </c>
      <c s="34" t="s">
        <v>183</v>
      </c>
      <c s="34" t="s">
        <v>433</v>
      </c>
      <c s="35" t="s">
        <v>5</v>
      </c>
      <c s="6" t="s">
        <v>434</v>
      </c>
      <c s="36" t="s">
        <v>101</v>
      </c>
      <c s="37">
        <v>978</v>
      </c>
      <c s="36">
        <v>0</v>
      </c>
      <c s="36">
        <f>ROUND(G155*H155,6)</f>
      </c>
      <c r="L155" s="38">
        <v>0</v>
      </c>
      <c s="32">
        <f>ROUND(ROUND(L155,2)*ROUND(G155,3),2)</f>
      </c>
      <c s="36" t="s">
        <v>53</v>
      </c>
      <c>
        <f>(M155*21)/100</f>
      </c>
      <c t="s">
        <v>26</v>
      </c>
    </row>
    <row r="156" spans="1:5" ht="12.75">
      <c r="A156" s="35" t="s">
        <v>54</v>
      </c>
      <c r="E156" s="39" t="s">
        <v>5</v>
      </c>
    </row>
    <row r="157" spans="1:5" ht="12.75">
      <c r="A157" s="35" t="s">
        <v>55</v>
      </c>
      <c r="E157" s="40" t="s">
        <v>424</v>
      </c>
    </row>
    <row r="158" spans="1:5" ht="127.5">
      <c r="A158" t="s">
        <v>57</v>
      </c>
      <c r="E158" s="39" t="s">
        <v>435</v>
      </c>
    </row>
    <row r="159" spans="1:16" ht="12.75">
      <c r="A159" t="s">
        <v>48</v>
      </c>
      <c s="34" t="s">
        <v>187</v>
      </c>
      <c s="34" t="s">
        <v>436</v>
      </c>
      <c s="35" t="s">
        <v>5</v>
      </c>
      <c s="6" t="s">
        <v>437</v>
      </c>
      <c s="36" t="s">
        <v>52</v>
      </c>
      <c s="37">
        <v>6</v>
      </c>
      <c s="36">
        <v>0</v>
      </c>
      <c s="36">
        <f>ROUND(G159*H159,6)</f>
      </c>
      <c r="L159" s="38">
        <v>0</v>
      </c>
      <c s="32">
        <f>ROUND(ROUND(L159,2)*ROUND(G159,3),2)</f>
      </c>
      <c s="36" t="s">
        <v>53</v>
      </c>
      <c>
        <f>(M159*21)/100</f>
      </c>
      <c t="s">
        <v>26</v>
      </c>
    </row>
    <row r="160" spans="1:5" ht="12.75">
      <c r="A160" s="35" t="s">
        <v>54</v>
      </c>
      <c r="E160" s="39" t="s">
        <v>5</v>
      </c>
    </row>
    <row r="161" spans="1:5" ht="12.75">
      <c r="A161" s="35" t="s">
        <v>55</v>
      </c>
      <c r="E161" s="40" t="s">
        <v>438</v>
      </c>
    </row>
    <row r="162" spans="1:5" ht="127.5">
      <c r="A162" t="s">
        <v>57</v>
      </c>
      <c r="E162" s="39" t="s">
        <v>439</v>
      </c>
    </row>
    <row r="163" spans="1:16" ht="12.75">
      <c r="A163" t="s">
        <v>48</v>
      </c>
      <c s="34" t="s">
        <v>190</v>
      </c>
      <c s="34" t="s">
        <v>440</v>
      </c>
      <c s="35" t="s">
        <v>5</v>
      </c>
      <c s="6" t="s">
        <v>441</v>
      </c>
      <c s="36" t="s">
        <v>52</v>
      </c>
      <c s="37">
        <v>6</v>
      </c>
      <c s="36">
        <v>0</v>
      </c>
      <c s="36">
        <f>ROUND(G163*H163,6)</f>
      </c>
      <c r="L163" s="38">
        <v>0</v>
      </c>
      <c s="32">
        <f>ROUND(ROUND(L163,2)*ROUND(G163,3),2)</f>
      </c>
      <c s="36" t="s">
        <v>53</v>
      </c>
      <c>
        <f>(M163*21)/100</f>
      </c>
      <c t="s">
        <v>26</v>
      </c>
    </row>
    <row r="164" spans="1:5" ht="12.75">
      <c r="A164" s="35" t="s">
        <v>54</v>
      </c>
      <c r="E164" s="39" t="s">
        <v>5</v>
      </c>
    </row>
    <row r="165" spans="1:5" ht="12.75">
      <c r="A165" s="35" t="s">
        <v>55</v>
      </c>
      <c r="E165" s="40" t="s">
        <v>438</v>
      </c>
    </row>
    <row r="166" spans="1:5" ht="127.5">
      <c r="A166" t="s">
        <v>57</v>
      </c>
      <c r="E166" s="39" t="s">
        <v>442</v>
      </c>
    </row>
    <row r="167" spans="1:16" ht="12.75">
      <c r="A167" t="s">
        <v>48</v>
      </c>
      <c s="34" t="s">
        <v>193</v>
      </c>
      <c s="34" t="s">
        <v>443</v>
      </c>
      <c s="35" t="s">
        <v>5</v>
      </c>
      <c s="6" t="s">
        <v>444</v>
      </c>
      <c s="36" t="s">
        <v>52</v>
      </c>
      <c s="37">
        <v>10</v>
      </c>
      <c s="36">
        <v>0</v>
      </c>
      <c s="36">
        <f>ROUND(G167*H167,6)</f>
      </c>
      <c r="L167" s="38">
        <v>0</v>
      </c>
      <c s="32">
        <f>ROUND(ROUND(L167,2)*ROUND(G167,3),2)</f>
      </c>
      <c s="36" t="s">
        <v>53</v>
      </c>
      <c>
        <f>(M167*21)/100</f>
      </c>
      <c t="s">
        <v>26</v>
      </c>
    </row>
    <row r="168" spans="1:5" ht="12.75">
      <c r="A168" s="35" t="s">
        <v>54</v>
      </c>
      <c r="E168" s="39" t="s">
        <v>5</v>
      </c>
    </row>
    <row r="169" spans="1:5" ht="12.75">
      <c r="A169" s="35" t="s">
        <v>55</v>
      </c>
      <c r="E169" s="40" t="s">
        <v>445</v>
      </c>
    </row>
    <row r="170" spans="1:5" ht="102">
      <c r="A170" t="s">
        <v>57</v>
      </c>
      <c r="E170" s="39" t="s">
        <v>418</v>
      </c>
    </row>
    <row r="171" spans="1:16" ht="12.75">
      <c r="A171" t="s">
        <v>48</v>
      </c>
      <c s="34" t="s">
        <v>196</v>
      </c>
      <c s="34" t="s">
        <v>446</v>
      </c>
      <c s="35" t="s">
        <v>5</v>
      </c>
      <c s="6" t="s">
        <v>447</v>
      </c>
      <c s="36" t="s">
        <v>52</v>
      </c>
      <c s="37">
        <v>10</v>
      </c>
      <c s="36">
        <v>0</v>
      </c>
      <c s="36">
        <f>ROUND(G171*H171,6)</f>
      </c>
      <c r="L171" s="38">
        <v>0</v>
      </c>
      <c s="32">
        <f>ROUND(ROUND(L171,2)*ROUND(G171,3),2)</f>
      </c>
      <c s="36" t="s">
        <v>53</v>
      </c>
      <c>
        <f>(M171*21)/100</f>
      </c>
      <c t="s">
        <v>26</v>
      </c>
    </row>
    <row r="172" spans="1:5" ht="12.75">
      <c r="A172" s="35" t="s">
        <v>54</v>
      </c>
      <c r="E172" s="39" t="s">
        <v>5</v>
      </c>
    </row>
    <row r="173" spans="1:5" ht="12.75">
      <c r="A173" s="35" t="s">
        <v>55</v>
      </c>
      <c r="E173" s="40" t="s">
        <v>445</v>
      </c>
    </row>
    <row r="174" spans="1:5" ht="76.5">
      <c r="A174" t="s">
        <v>57</v>
      </c>
      <c r="E174" s="39" t="s">
        <v>421</v>
      </c>
    </row>
    <row r="175" spans="1:16" ht="12.75">
      <c r="A175" t="s">
        <v>48</v>
      </c>
      <c s="34" t="s">
        <v>199</v>
      </c>
      <c s="34" t="s">
        <v>448</v>
      </c>
      <c s="35" t="s">
        <v>5</v>
      </c>
      <c s="6" t="s">
        <v>449</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49</v>
      </c>
    </row>
    <row r="178" spans="1:5" ht="102">
      <c r="A178" t="s">
        <v>57</v>
      </c>
      <c r="E178" s="39" t="s">
        <v>418</v>
      </c>
    </row>
    <row r="179" spans="1:16" ht="12.75">
      <c r="A179" t="s">
        <v>48</v>
      </c>
      <c s="34" t="s">
        <v>203</v>
      </c>
      <c s="34" t="s">
        <v>450</v>
      </c>
      <c s="35" t="s">
        <v>5</v>
      </c>
      <c s="6" t="s">
        <v>451</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49</v>
      </c>
    </row>
    <row r="182" spans="1:5" ht="76.5">
      <c r="A182" t="s">
        <v>57</v>
      </c>
      <c r="E182" s="39" t="s">
        <v>421</v>
      </c>
    </row>
    <row r="183" spans="1:16" ht="12.75">
      <c r="A183" t="s">
        <v>48</v>
      </c>
      <c s="34" t="s">
        <v>206</v>
      </c>
      <c s="34" t="s">
        <v>452</v>
      </c>
      <c s="35" t="s">
        <v>5</v>
      </c>
      <c s="6" t="s">
        <v>453</v>
      </c>
      <c s="36" t="s">
        <v>52</v>
      </c>
      <c s="37">
        <v>2</v>
      </c>
      <c s="36">
        <v>0</v>
      </c>
      <c s="36">
        <f>ROUND(G183*H183,6)</f>
      </c>
      <c r="L183" s="38">
        <v>0</v>
      </c>
      <c s="32">
        <f>ROUND(ROUND(L183,2)*ROUND(G183,3),2)</f>
      </c>
      <c s="36" t="s">
        <v>53</v>
      </c>
      <c>
        <f>(M183*21)/100</f>
      </c>
      <c t="s">
        <v>26</v>
      </c>
    </row>
    <row r="184" spans="1:5" ht="12.75">
      <c r="A184" s="35" t="s">
        <v>54</v>
      </c>
      <c r="E184" s="39" t="s">
        <v>5</v>
      </c>
    </row>
    <row r="185" spans="1:5" ht="12.75">
      <c r="A185" s="35" t="s">
        <v>55</v>
      </c>
      <c r="E185" s="40" t="s">
        <v>417</v>
      </c>
    </row>
    <row r="186" spans="1:5" ht="51">
      <c r="A186" t="s">
        <v>57</v>
      </c>
      <c r="E186" s="39" t="s">
        <v>454</v>
      </c>
    </row>
    <row r="187" spans="1:16" ht="12.75">
      <c r="A187" t="s">
        <v>48</v>
      </c>
      <c s="34" t="s">
        <v>209</v>
      </c>
      <c s="34" t="s">
        <v>455</v>
      </c>
      <c s="35" t="s">
        <v>5</v>
      </c>
      <c s="6" t="s">
        <v>456</v>
      </c>
      <c s="36" t="s">
        <v>52</v>
      </c>
      <c s="37">
        <v>2</v>
      </c>
      <c s="36">
        <v>0</v>
      </c>
      <c s="36">
        <f>ROUND(G187*H187,6)</f>
      </c>
      <c r="L187" s="38">
        <v>0</v>
      </c>
      <c s="32">
        <f>ROUND(ROUND(L187,2)*ROUND(G187,3),2)</f>
      </c>
      <c s="36" t="s">
        <v>53</v>
      </c>
      <c>
        <f>(M187*21)/100</f>
      </c>
      <c t="s">
        <v>26</v>
      </c>
    </row>
    <row r="188" spans="1:5" ht="12.75">
      <c r="A188" s="35" t="s">
        <v>54</v>
      </c>
      <c r="E188" s="39" t="s">
        <v>5</v>
      </c>
    </row>
    <row r="189" spans="1:5" ht="12.75">
      <c r="A189" s="35" t="s">
        <v>55</v>
      </c>
      <c r="E189" s="40" t="s">
        <v>417</v>
      </c>
    </row>
    <row r="190" spans="1:5" ht="76.5">
      <c r="A190" t="s">
        <v>57</v>
      </c>
      <c r="E190" s="39" t="s">
        <v>421</v>
      </c>
    </row>
    <row r="191" spans="1:16" ht="12.75">
      <c r="A191" t="s">
        <v>48</v>
      </c>
      <c s="34" t="s">
        <v>213</v>
      </c>
      <c s="34" t="s">
        <v>457</v>
      </c>
      <c s="35" t="s">
        <v>5</v>
      </c>
      <c s="6" t="s">
        <v>458</v>
      </c>
      <c s="36" t="s">
        <v>52</v>
      </c>
      <c s="37">
        <v>3</v>
      </c>
      <c s="36">
        <v>0</v>
      </c>
      <c s="36">
        <f>ROUND(G191*H191,6)</f>
      </c>
      <c r="L191" s="38">
        <v>0</v>
      </c>
      <c s="32">
        <f>ROUND(ROUND(L191,2)*ROUND(G191,3),2)</f>
      </c>
      <c s="36" t="s">
        <v>53</v>
      </c>
      <c>
        <f>(M191*21)/100</f>
      </c>
      <c t="s">
        <v>26</v>
      </c>
    </row>
    <row r="192" spans="1:5" ht="12.75">
      <c r="A192" s="35" t="s">
        <v>54</v>
      </c>
      <c r="E192" s="39" t="s">
        <v>5</v>
      </c>
    </row>
    <row r="193" spans="1:5" ht="12.75">
      <c r="A193" s="35" t="s">
        <v>55</v>
      </c>
      <c r="E193" s="40" t="s">
        <v>459</v>
      </c>
    </row>
    <row r="194" spans="1:5" ht="89.25">
      <c r="A194" t="s">
        <v>57</v>
      </c>
      <c r="E194" s="39" t="s">
        <v>460</v>
      </c>
    </row>
    <row r="195" spans="1:16" ht="12.75">
      <c r="A195" t="s">
        <v>48</v>
      </c>
      <c s="34" t="s">
        <v>217</v>
      </c>
      <c s="34" t="s">
        <v>461</v>
      </c>
      <c s="35" t="s">
        <v>5</v>
      </c>
      <c s="6" t="s">
        <v>462</v>
      </c>
      <c s="36" t="s">
        <v>52</v>
      </c>
      <c s="37">
        <v>2</v>
      </c>
      <c s="36">
        <v>0</v>
      </c>
      <c s="36">
        <f>ROUND(G195*H195,6)</f>
      </c>
      <c r="L195" s="38">
        <v>0</v>
      </c>
      <c s="32">
        <f>ROUND(ROUND(L195,2)*ROUND(G195,3),2)</f>
      </c>
      <c s="36" t="s">
        <v>53</v>
      </c>
      <c>
        <f>(M195*21)/100</f>
      </c>
      <c t="s">
        <v>26</v>
      </c>
    </row>
    <row r="196" spans="1:5" ht="12.75">
      <c r="A196" s="35" t="s">
        <v>54</v>
      </c>
      <c r="E196" s="39" t="s">
        <v>5</v>
      </c>
    </row>
    <row r="197" spans="1:5" ht="12.75">
      <c r="A197" s="35" t="s">
        <v>55</v>
      </c>
      <c r="E197" s="40" t="s">
        <v>417</v>
      </c>
    </row>
    <row r="198" spans="1:5" ht="51">
      <c r="A198" t="s">
        <v>57</v>
      </c>
      <c r="E198" s="39" t="s">
        <v>454</v>
      </c>
    </row>
    <row r="199" spans="1:16" ht="12.75">
      <c r="A199" t="s">
        <v>48</v>
      </c>
      <c s="34" t="s">
        <v>221</v>
      </c>
      <c s="34" t="s">
        <v>463</v>
      </c>
      <c s="35" t="s">
        <v>5</v>
      </c>
      <c s="6" t="s">
        <v>464</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49</v>
      </c>
    </row>
    <row r="202" spans="1:5" ht="51">
      <c r="A202" t="s">
        <v>57</v>
      </c>
      <c r="E202" s="39" t="s">
        <v>454</v>
      </c>
    </row>
    <row r="203" spans="1:16" ht="12.75">
      <c r="A203" t="s">
        <v>48</v>
      </c>
      <c s="34" t="s">
        <v>224</v>
      </c>
      <c s="34" t="s">
        <v>465</v>
      </c>
      <c s="35" t="s">
        <v>5</v>
      </c>
      <c s="6" t="s">
        <v>466</v>
      </c>
      <c s="36" t="s">
        <v>52</v>
      </c>
      <c s="37">
        <v>7</v>
      </c>
      <c s="36">
        <v>0</v>
      </c>
      <c s="36">
        <f>ROUND(G203*H203,6)</f>
      </c>
      <c r="L203" s="38">
        <v>0</v>
      </c>
      <c s="32">
        <f>ROUND(ROUND(L203,2)*ROUND(G203,3),2)</f>
      </c>
      <c s="36" t="s">
        <v>53</v>
      </c>
      <c>
        <f>(M203*21)/100</f>
      </c>
      <c t="s">
        <v>26</v>
      </c>
    </row>
    <row r="204" spans="1:5" ht="12.75">
      <c r="A204" s="35" t="s">
        <v>54</v>
      </c>
      <c r="E204" s="39" t="s">
        <v>5</v>
      </c>
    </row>
    <row r="205" spans="1:5" ht="12.75">
      <c r="A205" s="35" t="s">
        <v>55</v>
      </c>
      <c r="E205" s="40" t="s">
        <v>467</v>
      </c>
    </row>
    <row r="206" spans="1:5" ht="76.5">
      <c r="A206" t="s">
        <v>57</v>
      </c>
      <c r="E206" s="39" t="s">
        <v>421</v>
      </c>
    </row>
    <row r="207" spans="1:16" ht="12.75">
      <c r="A207" t="s">
        <v>48</v>
      </c>
      <c s="34" t="s">
        <v>228</v>
      </c>
      <c s="34" t="s">
        <v>468</v>
      </c>
      <c s="35" t="s">
        <v>5</v>
      </c>
      <c s="6" t="s">
        <v>469</v>
      </c>
      <c s="36" t="s">
        <v>52</v>
      </c>
      <c s="37">
        <v>12</v>
      </c>
      <c s="36">
        <v>0</v>
      </c>
      <c s="36">
        <f>ROUND(G207*H207,6)</f>
      </c>
      <c r="L207" s="38">
        <v>0</v>
      </c>
      <c s="32">
        <f>ROUND(ROUND(L207,2)*ROUND(G207,3),2)</f>
      </c>
      <c s="36" t="s">
        <v>53</v>
      </c>
      <c>
        <f>(M207*21)/100</f>
      </c>
      <c t="s">
        <v>26</v>
      </c>
    </row>
    <row r="208" spans="1:5" ht="12.75">
      <c r="A208" s="35" t="s">
        <v>54</v>
      </c>
      <c r="E208" s="39" t="s">
        <v>5</v>
      </c>
    </row>
    <row r="209" spans="1:5" ht="12.75">
      <c r="A209" s="35" t="s">
        <v>55</v>
      </c>
      <c r="E209" s="40" t="s">
        <v>470</v>
      </c>
    </row>
    <row r="210" spans="1:5" ht="102">
      <c r="A210" t="s">
        <v>57</v>
      </c>
      <c r="E210" s="39" t="s">
        <v>418</v>
      </c>
    </row>
    <row r="211" spans="1:16" ht="12.75">
      <c r="A211" t="s">
        <v>48</v>
      </c>
      <c s="34" t="s">
        <v>232</v>
      </c>
      <c s="34" t="s">
        <v>471</v>
      </c>
      <c s="35" t="s">
        <v>5</v>
      </c>
      <c s="6" t="s">
        <v>472</v>
      </c>
      <c s="36" t="s">
        <v>52</v>
      </c>
      <c s="37">
        <v>12</v>
      </c>
      <c s="36">
        <v>0</v>
      </c>
      <c s="36">
        <f>ROUND(G211*H211,6)</f>
      </c>
      <c r="L211" s="38">
        <v>0</v>
      </c>
      <c s="32">
        <f>ROUND(ROUND(L211,2)*ROUND(G211,3),2)</f>
      </c>
      <c s="36" t="s">
        <v>53</v>
      </c>
      <c>
        <f>(M211*21)/100</f>
      </c>
      <c t="s">
        <v>26</v>
      </c>
    </row>
    <row r="212" spans="1:5" ht="12.75">
      <c r="A212" s="35" t="s">
        <v>54</v>
      </c>
      <c r="E212" s="39" t="s">
        <v>5</v>
      </c>
    </row>
    <row r="213" spans="1:5" ht="12.75">
      <c r="A213" s="35" t="s">
        <v>55</v>
      </c>
      <c r="E213" s="40" t="s">
        <v>470</v>
      </c>
    </row>
    <row r="214" spans="1:5" ht="76.5">
      <c r="A214" t="s">
        <v>57</v>
      </c>
      <c r="E214" s="39" t="s">
        <v>421</v>
      </c>
    </row>
    <row r="215" spans="1:16" ht="12.75">
      <c r="A215" t="s">
        <v>48</v>
      </c>
      <c s="34" t="s">
        <v>236</v>
      </c>
      <c s="34" t="s">
        <v>473</v>
      </c>
      <c s="35" t="s">
        <v>5</v>
      </c>
      <c s="6" t="s">
        <v>474</v>
      </c>
      <c s="36" t="s">
        <v>52</v>
      </c>
      <c s="37">
        <v>1</v>
      </c>
      <c s="36">
        <v>0</v>
      </c>
      <c s="36">
        <f>ROUND(G215*H215,6)</f>
      </c>
      <c r="L215" s="38">
        <v>0</v>
      </c>
      <c s="32">
        <f>ROUND(ROUND(L215,2)*ROUND(G215,3),2)</f>
      </c>
      <c s="36" t="s">
        <v>53</v>
      </c>
      <c>
        <f>(M215*21)/100</f>
      </c>
      <c t="s">
        <v>26</v>
      </c>
    </row>
    <row r="216" spans="1:5" ht="12.75">
      <c r="A216" s="35" t="s">
        <v>54</v>
      </c>
      <c r="E216" s="39" t="s">
        <v>5</v>
      </c>
    </row>
    <row r="217" spans="1:5" ht="12.75">
      <c r="A217" s="35" t="s">
        <v>55</v>
      </c>
      <c r="E217" s="40" t="s">
        <v>49</v>
      </c>
    </row>
    <row r="218" spans="1:5" ht="102">
      <c r="A218" t="s">
        <v>57</v>
      </c>
      <c r="E218" s="39" t="s">
        <v>418</v>
      </c>
    </row>
    <row r="219" spans="1:16" ht="12.75">
      <c r="A219" t="s">
        <v>48</v>
      </c>
      <c s="34" t="s">
        <v>239</v>
      </c>
      <c s="34" t="s">
        <v>475</v>
      </c>
      <c s="35" t="s">
        <v>5</v>
      </c>
      <c s="6" t="s">
        <v>476</v>
      </c>
      <c s="36" t="s">
        <v>52</v>
      </c>
      <c s="37">
        <v>1</v>
      </c>
      <c s="36">
        <v>0</v>
      </c>
      <c s="36">
        <f>ROUND(G219*H219,6)</f>
      </c>
      <c r="L219" s="38">
        <v>0</v>
      </c>
      <c s="32">
        <f>ROUND(ROUND(L219,2)*ROUND(G219,3),2)</f>
      </c>
      <c s="36" t="s">
        <v>53</v>
      </c>
      <c>
        <f>(M219*21)/100</f>
      </c>
      <c t="s">
        <v>26</v>
      </c>
    </row>
    <row r="220" spans="1:5" ht="12.75">
      <c r="A220" s="35" t="s">
        <v>54</v>
      </c>
      <c r="E220" s="39" t="s">
        <v>5</v>
      </c>
    </row>
    <row r="221" spans="1:5" ht="12.75">
      <c r="A221" s="35" t="s">
        <v>55</v>
      </c>
      <c r="E221" s="40" t="s">
        <v>49</v>
      </c>
    </row>
    <row r="222" spans="1:5" ht="76.5">
      <c r="A222" t="s">
        <v>57</v>
      </c>
      <c r="E222" s="39" t="s">
        <v>421</v>
      </c>
    </row>
    <row r="223" spans="1:16" ht="12.75">
      <c r="A223" t="s">
        <v>48</v>
      </c>
      <c s="34" t="s">
        <v>242</v>
      </c>
      <c s="34" t="s">
        <v>477</v>
      </c>
      <c s="35" t="s">
        <v>5</v>
      </c>
      <c s="6" t="s">
        <v>478</v>
      </c>
      <c s="36" t="s">
        <v>52</v>
      </c>
      <c s="37">
        <v>4</v>
      </c>
      <c s="36">
        <v>0</v>
      </c>
      <c s="36">
        <f>ROUND(G223*H223,6)</f>
      </c>
      <c r="L223" s="38">
        <v>0</v>
      </c>
      <c s="32">
        <f>ROUND(ROUND(L223,2)*ROUND(G223,3),2)</f>
      </c>
      <c s="36" t="s">
        <v>53</v>
      </c>
      <c>
        <f>(M223*21)/100</f>
      </c>
      <c t="s">
        <v>26</v>
      </c>
    </row>
    <row r="224" spans="1:5" ht="12.75">
      <c r="A224" s="35" t="s">
        <v>54</v>
      </c>
      <c r="E224" s="39" t="s">
        <v>5</v>
      </c>
    </row>
    <row r="225" spans="1:5" ht="12.75">
      <c r="A225" s="35" t="s">
        <v>55</v>
      </c>
      <c r="E225" s="40" t="s">
        <v>479</v>
      </c>
    </row>
    <row r="226" spans="1:5" ht="102">
      <c r="A226" t="s">
        <v>57</v>
      </c>
      <c r="E226" s="39" t="s">
        <v>418</v>
      </c>
    </row>
    <row r="227" spans="1:16" ht="12.75">
      <c r="A227" t="s">
        <v>48</v>
      </c>
      <c s="34" t="s">
        <v>246</v>
      </c>
      <c s="34" t="s">
        <v>480</v>
      </c>
      <c s="35" t="s">
        <v>5</v>
      </c>
      <c s="6" t="s">
        <v>481</v>
      </c>
      <c s="36" t="s">
        <v>52</v>
      </c>
      <c s="37">
        <v>4</v>
      </c>
      <c s="36">
        <v>0</v>
      </c>
      <c s="36">
        <f>ROUND(G227*H227,6)</f>
      </c>
      <c r="L227" s="38">
        <v>0</v>
      </c>
      <c s="32">
        <f>ROUND(ROUND(L227,2)*ROUND(G227,3),2)</f>
      </c>
      <c s="36" t="s">
        <v>53</v>
      </c>
      <c>
        <f>(M227*21)/100</f>
      </c>
      <c t="s">
        <v>26</v>
      </c>
    </row>
    <row r="228" spans="1:5" ht="12.75">
      <c r="A228" s="35" t="s">
        <v>54</v>
      </c>
      <c r="E228" s="39" t="s">
        <v>5</v>
      </c>
    </row>
    <row r="229" spans="1:5" ht="12.75">
      <c r="A229" s="35" t="s">
        <v>55</v>
      </c>
      <c r="E229" s="40" t="s">
        <v>479</v>
      </c>
    </row>
    <row r="230" spans="1:5" ht="76.5">
      <c r="A230" t="s">
        <v>57</v>
      </c>
      <c r="E230" s="39" t="s">
        <v>421</v>
      </c>
    </row>
    <row r="231" spans="1:16" ht="12.75">
      <c r="A231" t="s">
        <v>48</v>
      </c>
      <c s="34" t="s">
        <v>251</v>
      </c>
      <c s="34" t="s">
        <v>482</v>
      </c>
      <c s="35" t="s">
        <v>5</v>
      </c>
      <c s="6" t="s">
        <v>483</v>
      </c>
      <c s="36" t="s">
        <v>52</v>
      </c>
      <c s="37">
        <v>2</v>
      </c>
      <c s="36">
        <v>0</v>
      </c>
      <c s="36">
        <f>ROUND(G231*H231,6)</f>
      </c>
      <c r="L231" s="38">
        <v>0</v>
      </c>
      <c s="32">
        <f>ROUND(ROUND(L231,2)*ROUND(G231,3),2)</f>
      </c>
      <c s="36" t="s">
        <v>53</v>
      </c>
      <c>
        <f>(M231*21)/100</f>
      </c>
      <c t="s">
        <v>26</v>
      </c>
    </row>
    <row r="232" spans="1:5" ht="12.75">
      <c r="A232" s="35" t="s">
        <v>54</v>
      </c>
      <c r="E232" s="39" t="s">
        <v>5</v>
      </c>
    </row>
    <row r="233" spans="1:5" ht="12.75">
      <c r="A233" s="35" t="s">
        <v>55</v>
      </c>
      <c r="E233" s="40" t="s">
        <v>484</v>
      </c>
    </row>
    <row r="234" spans="1:5" ht="102">
      <c r="A234" t="s">
        <v>57</v>
      </c>
      <c r="E234" s="39" t="s">
        <v>418</v>
      </c>
    </row>
    <row r="235" spans="1:16" ht="12.75">
      <c r="A235" t="s">
        <v>48</v>
      </c>
      <c s="34" t="s">
        <v>255</v>
      </c>
      <c s="34" t="s">
        <v>485</v>
      </c>
      <c s="35" t="s">
        <v>5</v>
      </c>
      <c s="6" t="s">
        <v>486</v>
      </c>
      <c s="36" t="s">
        <v>52</v>
      </c>
      <c s="37">
        <v>2</v>
      </c>
      <c s="36">
        <v>0</v>
      </c>
      <c s="36">
        <f>ROUND(G235*H235,6)</f>
      </c>
      <c r="L235" s="38">
        <v>0</v>
      </c>
      <c s="32">
        <f>ROUND(ROUND(L235,2)*ROUND(G235,3),2)</f>
      </c>
      <c s="36" t="s">
        <v>53</v>
      </c>
      <c>
        <f>(M235*21)/100</f>
      </c>
      <c t="s">
        <v>26</v>
      </c>
    </row>
    <row r="236" spans="1:5" ht="12.75">
      <c r="A236" s="35" t="s">
        <v>54</v>
      </c>
      <c r="E236" s="39" t="s">
        <v>5</v>
      </c>
    </row>
    <row r="237" spans="1:5" ht="12.75">
      <c r="A237" s="35" t="s">
        <v>55</v>
      </c>
      <c r="E237" s="40" t="s">
        <v>484</v>
      </c>
    </row>
    <row r="238" spans="1:5" ht="76.5">
      <c r="A238" t="s">
        <v>57</v>
      </c>
      <c r="E238" s="39" t="s">
        <v>421</v>
      </c>
    </row>
    <row r="239" spans="1:16" ht="12.75">
      <c r="A239" t="s">
        <v>48</v>
      </c>
      <c s="34" t="s">
        <v>259</v>
      </c>
      <c s="34" t="s">
        <v>487</v>
      </c>
      <c s="35" t="s">
        <v>5</v>
      </c>
      <c s="6" t="s">
        <v>488</v>
      </c>
      <c s="36" t="s">
        <v>52</v>
      </c>
      <c s="37">
        <v>7</v>
      </c>
      <c s="36">
        <v>0</v>
      </c>
      <c s="36">
        <f>ROUND(G239*H239,6)</f>
      </c>
      <c r="L239" s="38">
        <v>0</v>
      </c>
      <c s="32">
        <f>ROUND(ROUND(L239,2)*ROUND(G239,3),2)</f>
      </c>
      <c s="36" t="s">
        <v>53</v>
      </c>
      <c>
        <f>(M239*21)/100</f>
      </c>
      <c t="s">
        <v>26</v>
      </c>
    </row>
    <row r="240" spans="1:5" ht="12.75">
      <c r="A240" s="35" t="s">
        <v>54</v>
      </c>
      <c r="E240" s="39" t="s">
        <v>5</v>
      </c>
    </row>
    <row r="241" spans="1:5" ht="12.75">
      <c r="A241" s="35" t="s">
        <v>55</v>
      </c>
      <c r="E241" s="40" t="s">
        <v>489</v>
      </c>
    </row>
    <row r="242" spans="1:5" ht="76.5">
      <c r="A242" t="s">
        <v>57</v>
      </c>
      <c r="E242" s="39" t="s">
        <v>421</v>
      </c>
    </row>
    <row r="243" spans="1:16" ht="12.75">
      <c r="A243" t="s">
        <v>48</v>
      </c>
      <c s="34" t="s">
        <v>263</v>
      </c>
      <c s="34" t="s">
        <v>490</v>
      </c>
      <c s="35" t="s">
        <v>5</v>
      </c>
      <c s="6" t="s">
        <v>491</v>
      </c>
      <c s="36" t="s">
        <v>52</v>
      </c>
      <c s="37">
        <v>7</v>
      </c>
      <c s="36">
        <v>0</v>
      </c>
      <c s="36">
        <f>ROUND(G243*H243,6)</f>
      </c>
      <c r="L243" s="38">
        <v>0</v>
      </c>
      <c s="32">
        <f>ROUND(ROUND(L243,2)*ROUND(G243,3),2)</f>
      </c>
      <c s="36" t="s">
        <v>53</v>
      </c>
      <c>
        <f>(M243*21)/100</f>
      </c>
      <c t="s">
        <v>26</v>
      </c>
    </row>
    <row r="244" spans="1:5" ht="12.75">
      <c r="A244" s="35" t="s">
        <v>54</v>
      </c>
      <c r="E244" s="39" t="s">
        <v>5</v>
      </c>
    </row>
    <row r="245" spans="1:5" ht="12.75">
      <c r="A245" s="35" t="s">
        <v>55</v>
      </c>
      <c r="E245" s="40" t="s">
        <v>489</v>
      </c>
    </row>
    <row r="246" spans="1:5" ht="76.5">
      <c r="A246" t="s">
        <v>57</v>
      </c>
      <c r="E246" s="39" t="s">
        <v>421</v>
      </c>
    </row>
    <row r="247" spans="1:16" ht="12.75">
      <c r="A247" t="s">
        <v>48</v>
      </c>
      <c s="34" t="s">
        <v>267</v>
      </c>
      <c s="34" t="s">
        <v>492</v>
      </c>
      <c s="35" t="s">
        <v>5</v>
      </c>
      <c s="6" t="s">
        <v>493</v>
      </c>
      <c s="36" t="s">
        <v>52</v>
      </c>
      <c s="37">
        <v>58</v>
      </c>
      <c s="36">
        <v>0</v>
      </c>
      <c s="36">
        <f>ROUND(G247*H247,6)</f>
      </c>
      <c r="L247" s="38">
        <v>0</v>
      </c>
      <c s="32">
        <f>ROUND(ROUND(L247,2)*ROUND(G247,3),2)</f>
      </c>
      <c s="36" t="s">
        <v>53</v>
      </c>
      <c>
        <f>(M247*21)/100</f>
      </c>
      <c t="s">
        <v>26</v>
      </c>
    </row>
    <row r="248" spans="1:5" ht="12.75">
      <c r="A248" s="35" t="s">
        <v>54</v>
      </c>
      <c r="E248" s="39" t="s">
        <v>5</v>
      </c>
    </row>
    <row r="249" spans="1:5" ht="12.75">
      <c r="A249" s="35" t="s">
        <v>55</v>
      </c>
      <c r="E249" s="40" t="s">
        <v>494</v>
      </c>
    </row>
    <row r="250" spans="1:5" ht="102">
      <c r="A250" t="s">
        <v>57</v>
      </c>
      <c r="E250" s="39" t="s">
        <v>418</v>
      </c>
    </row>
    <row r="251" spans="1:16" ht="12.75">
      <c r="A251" t="s">
        <v>48</v>
      </c>
      <c s="34" t="s">
        <v>271</v>
      </c>
      <c s="34" t="s">
        <v>495</v>
      </c>
      <c s="35" t="s">
        <v>5</v>
      </c>
      <c s="6" t="s">
        <v>496</v>
      </c>
      <c s="36" t="s">
        <v>52</v>
      </c>
      <c s="37">
        <v>58</v>
      </c>
      <c s="36">
        <v>0</v>
      </c>
      <c s="36">
        <f>ROUND(G251*H251,6)</f>
      </c>
      <c r="L251" s="38">
        <v>0</v>
      </c>
      <c s="32">
        <f>ROUND(ROUND(L251,2)*ROUND(G251,3),2)</f>
      </c>
      <c s="36" t="s">
        <v>53</v>
      </c>
      <c>
        <f>(M251*21)/100</f>
      </c>
      <c t="s">
        <v>26</v>
      </c>
    </row>
    <row r="252" spans="1:5" ht="12.75">
      <c r="A252" s="35" t="s">
        <v>54</v>
      </c>
      <c r="E252" s="39" t="s">
        <v>5</v>
      </c>
    </row>
    <row r="253" spans="1:5" ht="12.75">
      <c r="A253" s="35" t="s">
        <v>55</v>
      </c>
      <c r="E253" s="40" t="s">
        <v>494</v>
      </c>
    </row>
    <row r="254" spans="1:5" ht="76.5">
      <c r="A254" t="s">
        <v>57</v>
      </c>
      <c r="E254" s="39" t="s">
        <v>421</v>
      </c>
    </row>
    <row r="255" spans="1:16" ht="12.75">
      <c r="A255" t="s">
        <v>48</v>
      </c>
      <c s="34" t="s">
        <v>275</v>
      </c>
      <c s="34" t="s">
        <v>497</v>
      </c>
      <c s="35" t="s">
        <v>5</v>
      </c>
      <c s="6" t="s">
        <v>498</v>
      </c>
      <c s="36" t="s">
        <v>52</v>
      </c>
      <c s="37">
        <v>4</v>
      </c>
      <c s="36">
        <v>0</v>
      </c>
      <c s="36">
        <f>ROUND(G255*H255,6)</f>
      </c>
      <c r="L255" s="38">
        <v>0</v>
      </c>
      <c s="32">
        <f>ROUND(ROUND(L255,2)*ROUND(G255,3),2)</f>
      </c>
      <c s="36" t="s">
        <v>53</v>
      </c>
      <c>
        <f>(M255*21)/100</f>
      </c>
      <c t="s">
        <v>26</v>
      </c>
    </row>
    <row r="256" spans="1:5" ht="12.75">
      <c r="A256" s="35" t="s">
        <v>54</v>
      </c>
      <c r="E256" s="39" t="s">
        <v>5</v>
      </c>
    </row>
    <row r="257" spans="1:5" ht="12.75">
      <c r="A257" s="35" t="s">
        <v>55</v>
      </c>
      <c r="E257" s="40" t="s">
        <v>499</v>
      </c>
    </row>
    <row r="258" spans="1:5" ht="63.75">
      <c r="A258" t="s">
        <v>57</v>
      </c>
      <c r="E258" s="39" t="s">
        <v>500</v>
      </c>
    </row>
    <row r="259" spans="1:16" ht="12.75">
      <c r="A259" t="s">
        <v>48</v>
      </c>
      <c s="34" t="s">
        <v>278</v>
      </c>
      <c s="34" t="s">
        <v>501</v>
      </c>
      <c s="35" t="s">
        <v>5</v>
      </c>
      <c s="6" t="s">
        <v>502</v>
      </c>
      <c s="36" t="s">
        <v>52</v>
      </c>
      <c s="37">
        <v>2</v>
      </c>
      <c s="36">
        <v>0</v>
      </c>
      <c s="36">
        <f>ROUND(G259*H259,6)</f>
      </c>
      <c r="L259" s="38">
        <v>0</v>
      </c>
      <c s="32">
        <f>ROUND(ROUND(L259,2)*ROUND(G259,3),2)</f>
      </c>
      <c s="36" t="s">
        <v>53</v>
      </c>
      <c>
        <f>(M259*21)/100</f>
      </c>
      <c t="s">
        <v>26</v>
      </c>
    </row>
    <row r="260" spans="1:5" ht="12.75">
      <c r="A260" s="35" t="s">
        <v>54</v>
      </c>
      <c r="E260" s="39" t="s">
        <v>5</v>
      </c>
    </row>
    <row r="261" spans="1:5" ht="12.75">
      <c r="A261" s="35" t="s">
        <v>55</v>
      </c>
      <c r="E261" s="40" t="s">
        <v>503</v>
      </c>
    </row>
    <row r="262" spans="1:5" ht="63.75">
      <c r="A262" t="s">
        <v>57</v>
      </c>
      <c r="E262" s="39" t="s">
        <v>500</v>
      </c>
    </row>
    <row r="263" spans="1:16" ht="12.75">
      <c r="A263" t="s">
        <v>48</v>
      </c>
      <c s="34" t="s">
        <v>281</v>
      </c>
      <c s="34" t="s">
        <v>504</v>
      </c>
      <c s="35" t="s">
        <v>5</v>
      </c>
      <c s="6" t="s">
        <v>505</v>
      </c>
      <c s="36" t="s">
        <v>52</v>
      </c>
      <c s="37">
        <v>2</v>
      </c>
      <c s="36">
        <v>0</v>
      </c>
      <c s="36">
        <f>ROUND(G263*H263,6)</f>
      </c>
      <c r="L263" s="38">
        <v>0</v>
      </c>
      <c s="32">
        <f>ROUND(ROUND(L263,2)*ROUND(G263,3),2)</f>
      </c>
      <c s="36" t="s">
        <v>53</v>
      </c>
      <c>
        <f>(M263*21)/100</f>
      </c>
      <c t="s">
        <v>26</v>
      </c>
    </row>
    <row r="264" spans="1:5" ht="12.75">
      <c r="A264" s="35" t="s">
        <v>54</v>
      </c>
      <c r="E264" s="39" t="s">
        <v>5</v>
      </c>
    </row>
    <row r="265" spans="1:5" ht="12.75">
      <c r="A265" s="35" t="s">
        <v>55</v>
      </c>
      <c r="E265" s="40" t="s">
        <v>503</v>
      </c>
    </row>
    <row r="266" spans="1:5" ht="63.75">
      <c r="A266" t="s">
        <v>57</v>
      </c>
      <c r="E266" s="39" t="s">
        <v>500</v>
      </c>
    </row>
    <row r="267" spans="1:16" ht="12.75">
      <c r="A267" t="s">
        <v>48</v>
      </c>
      <c s="34" t="s">
        <v>284</v>
      </c>
      <c s="34" t="s">
        <v>506</v>
      </c>
      <c s="35" t="s">
        <v>5</v>
      </c>
      <c s="6" t="s">
        <v>507</v>
      </c>
      <c s="36" t="s">
        <v>52</v>
      </c>
      <c s="37">
        <v>10</v>
      </c>
      <c s="36">
        <v>0</v>
      </c>
      <c s="36">
        <f>ROUND(G267*H267,6)</f>
      </c>
      <c r="L267" s="38">
        <v>0</v>
      </c>
      <c s="32">
        <f>ROUND(ROUND(L267,2)*ROUND(G267,3),2)</f>
      </c>
      <c s="36" t="s">
        <v>53</v>
      </c>
      <c>
        <f>(M267*21)/100</f>
      </c>
      <c t="s">
        <v>26</v>
      </c>
    </row>
    <row r="268" spans="1:5" ht="12.75">
      <c r="A268" s="35" t="s">
        <v>54</v>
      </c>
      <c r="E268" s="39" t="s">
        <v>5</v>
      </c>
    </row>
    <row r="269" spans="1:5" ht="12.75">
      <c r="A269" s="35" t="s">
        <v>55</v>
      </c>
      <c r="E269" s="40" t="s">
        <v>508</v>
      </c>
    </row>
    <row r="270" spans="1:5" ht="63.75">
      <c r="A270" t="s">
        <v>57</v>
      </c>
      <c r="E270" s="39" t="s">
        <v>500</v>
      </c>
    </row>
    <row r="271" spans="1:16" ht="12.75">
      <c r="A271" t="s">
        <v>48</v>
      </c>
      <c s="34" t="s">
        <v>287</v>
      </c>
      <c s="34" t="s">
        <v>509</v>
      </c>
      <c s="35" t="s">
        <v>5</v>
      </c>
      <c s="6" t="s">
        <v>510</v>
      </c>
      <c s="36" t="s">
        <v>52</v>
      </c>
      <c s="37">
        <v>18</v>
      </c>
      <c s="36">
        <v>0</v>
      </c>
      <c s="36">
        <f>ROUND(G271*H271,6)</f>
      </c>
      <c r="L271" s="38">
        <v>0</v>
      </c>
      <c s="32">
        <f>ROUND(ROUND(L271,2)*ROUND(G271,3),2)</f>
      </c>
      <c s="36" t="s">
        <v>53</v>
      </c>
      <c>
        <f>(M271*21)/100</f>
      </c>
      <c t="s">
        <v>26</v>
      </c>
    </row>
    <row r="272" spans="1:5" ht="12.75">
      <c r="A272" s="35" t="s">
        <v>54</v>
      </c>
      <c r="E272" s="39" t="s">
        <v>5</v>
      </c>
    </row>
    <row r="273" spans="1:5" ht="12.75">
      <c r="A273" s="35" t="s">
        <v>55</v>
      </c>
      <c r="E273" s="40" t="s">
        <v>511</v>
      </c>
    </row>
    <row r="274" spans="1:5" ht="165.75">
      <c r="A274" t="s">
        <v>57</v>
      </c>
      <c r="E274" s="39" t="s">
        <v>512</v>
      </c>
    </row>
    <row r="275" spans="1:16" ht="12.75">
      <c r="A275" t="s">
        <v>48</v>
      </c>
      <c s="34" t="s">
        <v>291</v>
      </c>
      <c s="34" t="s">
        <v>513</v>
      </c>
      <c s="35" t="s">
        <v>5</v>
      </c>
      <c s="6" t="s">
        <v>514</v>
      </c>
      <c s="36" t="s">
        <v>52</v>
      </c>
      <c s="37">
        <v>18</v>
      </c>
      <c s="36">
        <v>0</v>
      </c>
      <c s="36">
        <f>ROUND(G275*H275,6)</f>
      </c>
      <c r="L275" s="38">
        <v>0</v>
      </c>
      <c s="32">
        <f>ROUND(ROUND(L275,2)*ROUND(G275,3),2)</f>
      </c>
      <c s="36" t="s">
        <v>53</v>
      </c>
      <c>
        <f>(M275*21)/100</f>
      </c>
      <c t="s">
        <v>26</v>
      </c>
    </row>
    <row r="276" spans="1:5" ht="12.75">
      <c r="A276" s="35" t="s">
        <v>54</v>
      </c>
      <c r="E276" s="39" t="s">
        <v>5</v>
      </c>
    </row>
    <row r="277" spans="1:5" ht="12.75">
      <c r="A277" s="35" t="s">
        <v>55</v>
      </c>
      <c r="E277" s="40" t="s">
        <v>511</v>
      </c>
    </row>
    <row r="278" spans="1:5" ht="127.5">
      <c r="A278" t="s">
        <v>57</v>
      </c>
      <c r="E278" s="39" t="s">
        <v>442</v>
      </c>
    </row>
    <row r="279" spans="1:16" ht="12.75">
      <c r="A279" t="s">
        <v>48</v>
      </c>
      <c s="34" t="s">
        <v>294</v>
      </c>
      <c s="34" t="s">
        <v>515</v>
      </c>
      <c s="35" t="s">
        <v>5</v>
      </c>
      <c s="6" t="s">
        <v>516</v>
      </c>
      <c s="36" t="s">
        <v>52</v>
      </c>
      <c s="37">
        <v>58</v>
      </c>
      <c s="36">
        <v>0</v>
      </c>
      <c s="36">
        <f>ROUND(G279*H279,6)</f>
      </c>
      <c r="L279" s="38">
        <v>0</v>
      </c>
      <c s="32">
        <f>ROUND(ROUND(L279,2)*ROUND(G279,3),2)</f>
      </c>
      <c s="36" t="s">
        <v>53</v>
      </c>
      <c>
        <f>(M279*21)/100</f>
      </c>
      <c t="s">
        <v>26</v>
      </c>
    </row>
    <row r="280" spans="1:5" ht="12.75">
      <c r="A280" s="35" t="s">
        <v>54</v>
      </c>
      <c r="E280" s="39" t="s">
        <v>5</v>
      </c>
    </row>
    <row r="281" spans="1:5" ht="12.75">
      <c r="A281" s="35" t="s">
        <v>55</v>
      </c>
      <c r="E281" s="40" t="s">
        <v>494</v>
      </c>
    </row>
    <row r="282" spans="1:5" ht="89.25">
      <c r="A282" t="s">
        <v>57</v>
      </c>
      <c r="E282" s="39" t="s">
        <v>517</v>
      </c>
    </row>
    <row r="283" spans="1:16" ht="12.75">
      <c r="A283" t="s">
        <v>48</v>
      </c>
      <c s="34" t="s">
        <v>298</v>
      </c>
      <c s="34" t="s">
        <v>518</v>
      </c>
      <c s="35" t="s">
        <v>5</v>
      </c>
      <c s="6" t="s">
        <v>519</v>
      </c>
      <c s="36" t="s">
        <v>520</v>
      </c>
      <c s="37">
        <v>60</v>
      </c>
      <c s="36">
        <v>0</v>
      </c>
      <c s="36">
        <f>ROUND(G283*H283,6)</f>
      </c>
      <c r="L283" s="38">
        <v>0</v>
      </c>
      <c s="32">
        <f>ROUND(ROUND(L283,2)*ROUND(G283,3),2)</f>
      </c>
      <c s="36" t="s">
        <v>53</v>
      </c>
      <c>
        <f>(M283*21)/100</f>
      </c>
      <c t="s">
        <v>26</v>
      </c>
    </row>
    <row r="284" spans="1:5" ht="12.75">
      <c r="A284" s="35" t="s">
        <v>54</v>
      </c>
      <c r="E284" s="39" t="s">
        <v>5</v>
      </c>
    </row>
    <row r="285" spans="1:5" ht="12.75">
      <c r="A285" s="35" t="s">
        <v>55</v>
      </c>
      <c r="E285" s="40" t="s">
        <v>521</v>
      </c>
    </row>
    <row r="286" spans="1:5" ht="102">
      <c r="A286" t="s">
        <v>57</v>
      </c>
      <c r="E286" s="39" t="s">
        <v>522</v>
      </c>
    </row>
    <row r="287" spans="1:16" ht="12.75">
      <c r="A287" t="s">
        <v>48</v>
      </c>
      <c s="34" t="s">
        <v>523</v>
      </c>
      <c s="34" t="s">
        <v>524</v>
      </c>
      <c s="35" t="s">
        <v>5</v>
      </c>
      <c s="6" t="s">
        <v>525</v>
      </c>
      <c s="36" t="s">
        <v>52</v>
      </c>
      <c s="37">
        <v>12</v>
      </c>
      <c s="36">
        <v>0</v>
      </c>
      <c s="36">
        <f>ROUND(G287*H287,6)</f>
      </c>
      <c r="L287" s="38">
        <v>0</v>
      </c>
      <c s="32">
        <f>ROUND(ROUND(L287,2)*ROUND(G287,3),2)</f>
      </c>
      <c s="36" t="s">
        <v>53</v>
      </c>
      <c>
        <f>(M287*21)/100</f>
      </c>
      <c t="s">
        <v>26</v>
      </c>
    </row>
    <row r="288" spans="1:5" ht="12.75">
      <c r="A288" s="35" t="s">
        <v>54</v>
      </c>
      <c r="E288" s="39" t="s">
        <v>5</v>
      </c>
    </row>
    <row r="289" spans="1:5" ht="12.75">
      <c r="A289" s="35" t="s">
        <v>55</v>
      </c>
      <c r="E289" s="40" t="s">
        <v>98</v>
      </c>
    </row>
    <row r="290" spans="1:5" ht="38.25">
      <c r="A290" t="s">
        <v>57</v>
      </c>
      <c r="E290" s="39" t="s">
        <v>526</v>
      </c>
    </row>
    <row r="291" spans="1:16" ht="12.75">
      <c r="A291" t="s">
        <v>48</v>
      </c>
      <c s="34" t="s">
        <v>527</v>
      </c>
      <c s="34" t="s">
        <v>528</v>
      </c>
      <c s="35" t="s">
        <v>5</v>
      </c>
      <c s="6" t="s">
        <v>529</v>
      </c>
      <c s="36" t="s">
        <v>52</v>
      </c>
      <c s="37">
        <v>12</v>
      </c>
      <c s="36">
        <v>0</v>
      </c>
      <c s="36">
        <f>ROUND(G291*H291,6)</f>
      </c>
      <c r="L291" s="38">
        <v>0</v>
      </c>
      <c s="32">
        <f>ROUND(ROUND(L291,2)*ROUND(G291,3),2)</f>
      </c>
      <c s="36" t="s">
        <v>53</v>
      </c>
      <c>
        <f>(M291*21)/100</f>
      </c>
      <c t="s">
        <v>26</v>
      </c>
    </row>
    <row r="292" spans="1:5" ht="12.75">
      <c r="A292" s="35" t="s">
        <v>54</v>
      </c>
      <c r="E292" s="39" t="s">
        <v>5</v>
      </c>
    </row>
    <row r="293" spans="1:5" ht="12.75">
      <c r="A293" s="35" t="s">
        <v>55</v>
      </c>
      <c r="E293" s="40" t="s">
        <v>98</v>
      </c>
    </row>
    <row r="294" spans="1:5" ht="63.75">
      <c r="A294" t="s">
        <v>57</v>
      </c>
      <c r="E294" s="39" t="s">
        <v>530</v>
      </c>
    </row>
    <row r="295" spans="1:16" ht="12.75">
      <c r="A295" t="s">
        <v>48</v>
      </c>
      <c s="34" t="s">
        <v>353</v>
      </c>
      <c s="34" t="s">
        <v>531</v>
      </c>
      <c s="35" t="s">
        <v>5</v>
      </c>
      <c s="6" t="s">
        <v>532</v>
      </c>
      <c s="36" t="s">
        <v>52</v>
      </c>
      <c s="37">
        <v>1</v>
      </c>
      <c s="36">
        <v>0</v>
      </c>
      <c s="36">
        <f>ROUND(G295*H295,6)</f>
      </c>
      <c r="L295" s="38">
        <v>0</v>
      </c>
      <c s="32">
        <f>ROUND(ROUND(L295,2)*ROUND(G295,3),2)</f>
      </c>
      <c s="36" t="s">
        <v>53</v>
      </c>
      <c>
        <f>(M295*21)/100</f>
      </c>
      <c t="s">
        <v>26</v>
      </c>
    </row>
    <row r="296" spans="1:5" ht="12.75">
      <c r="A296" s="35" t="s">
        <v>54</v>
      </c>
      <c r="E296" s="39" t="s">
        <v>5</v>
      </c>
    </row>
    <row r="297" spans="1:5" ht="12.75">
      <c r="A297" s="35" t="s">
        <v>55</v>
      </c>
      <c r="E297" s="40" t="s">
        <v>49</v>
      </c>
    </row>
    <row r="298" spans="1:5" ht="51">
      <c r="A298" t="s">
        <v>57</v>
      </c>
      <c r="E298" s="39" t="s">
        <v>454</v>
      </c>
    </row>
    <row r="299" spans="1:16" ht="12.75">
      <c r="A299" t="s">
        <v>48</v>
      </c>
      <c s="34" t="s">
        <v>533</v>
      </c>
      <c s="34" t="s">
        <v>534</v>
      </c>
      <c s="35" t="s">
        <v>5</v>
      </c>
      <c s="6" t="s">
        <v>535</v>
      </c>
      <c s="36" t="s">
        <v>52</v>
      </c>
      <c s="37">
        <v>1</v>
      </c>
      <c s="36">
        <v>0</v>
      </c>
      <c s="36">
        <f>ROUND(G299*H299,6)</f>
      </c>
      <c r="L299" s="38">
        <v>0</v>
      </c>
      <c s="32">
        <f>ROUND(ROUND(L299,2)*ROUND(G299,3),2)</f>
      </c>
      <c s="36" t="s">
        <v>53</v>
      </c>
      <c>
        <f>(M299*21)/100</f>
      </c>
      <c t="s">
        <v>26</v>
      </c>
    </row>
    <row r="300" spans="1:5" ht="12.75">
      <c r="A300" s="35" t="s">
        <v>54</v>
      </c>
      <c r="E300" s="39" t="s">
        <v>5</v>
      </c>
    </row>
    <row r="301" spans="1:5" ht="12.75">
      <c r="A301" s="35" t="s">
        <v>55</v>
      </c>
      <c r="E301" s="40" t="s">
        <v>49</v>
      </c>
    </row>
    <row r="302" spans="1:5" ht="76.5">
      <c r="A302" t="s">
        <v>57</v>
      </c>
      <c r="E302" s="39" t="s">
        <v>536</v>
      </c>
    </row>
    <row r="303" spans="1:16" ht="12.75">
      <c r="A303" t="s">
        <v>48</v>
      </c>
      <c s="34" t="s">
        <v>537</v>
      </c>
      <c s="34" t="s">
        <v>538</v>
      </c>
      <c s="35" t="s">
        <v>5</v>
      </c>
      <c s="6" t="s">
        <v>539</v>
      </c>
      <c s="36" t="s">
        <v>52</v>
      </c>
      <c s="37">
        <v>6</v>
      </c>
      <c s="36">
        <v>0</v>
      </c>
      <c s="36">
        <f>ROUND(G303*H303,6)</f>
      </c>
      <c r="L303" s="38">
        <v>0</v>
      </c>
      <c s="32">
        <f>ROUND(ROUND(L303,2)*ROUND(G303,3),2)</f>
      </c>
      <c s="36" t="s">
        <v>53</v>
      </c>
      <c>
        <f>(M303*21)/100</f>
      </c>
      <c t="s">
        <v>26</v>
      </c>
    </row>
    <row r="304" spans="1:5" ht="12.75">
      <c r="A304" s="35" t="s">
        <v>54</v>
      </c>
      <c r="E304" s="39" t="s">
        <v>5</v>
      </c>
    </row>
    <row r="305" spans="1:5" ht="12.75">
      <c r="A305" s="35" t="s">
        <v>55</v>
      </c>
      <c r="E305" s="40" t="s">
        <v>75</v>
      </c>
    </row>
    <row r="306" spans="1:5" ht="51">
      <c r="A306" t="s">
        <v>57</v>
      </c>
      <c r="E306" s="39" t="s">
        <v>454</v>
      </c>
    </row>
    <row r="307" spans="1:16" ht="12.75">
      <c r="A307" t="s">
        <v>48</v>
      </c>
      <c s="34" t="s">
        <v>540</v>
      </c>
      <c s="34" t="s">
        <v>541</v>
      </c>
      <c s="35" t="s">
        <v>5</v>
      </c>
      <c s="6" t="s">
        <v>542</v>
      </c>
      <c s="36" t="s">
        <v>52</v>
      </c>
      <c s="37">
        <v>6</v>
      </c>
      <c s="36">
        <v>0</v>
      </c>
      <c s="36">
        <f>ROUND(G307*H307,6)</f>
      </c>
      <c r="L307" s="38">
        <v>0</v>
      </c>
      <c s="32">
        <f>ROUND(ROUND(L307,2)*ROUND(G307,3),2)</f>
      </c>
      <c s="36" t="s">
        <v>53</v>
      </c>
      <c>
        <f>(M307*21)/100</f>
      </c>
      <c t="s">
        <v>26</v>
      </c>
    </row>
    <row r="308" spans="1:5" ht="12.75">
      <c r="A308" s="35" t="s">
        <v>54</v>
      </c>
      <c r="E308" s="39" t="s">
        <v>5</v>
      </c>
    </row>
    <row r="309" spans="1:5" ht="12.75">
      <c r="A309" s="35" t="s">
        <v>55</v>
      </c>
      <c r="E309" s="40" t="s">
        <v>75</v>
      </c>
    </row>
    <row r="310" spans="1:5" ht="76.5">
      <c r="A310" t="s">
        <v>57</v>
      </c>
      <c r="E310" s="39" t="s">
        <v>536</v>
      </c>
    </row>
    <row r="311" spans="1:16" ht="12.75">
      <c r="A311" t="s">
        <v>48</v>
      </c>
      <c s="34" t="s">
        <v>370</v>
      </c>
      <c s="34" t="s">
        <v>543</v>
      </c>
      <c s="35" t="s">
        <v>5</v>
      </c>
      <c s="6" t="s">
        <v>544</v>
      </c>
      <c s="36" t="s">
        <v>52</v>
      </c>
      <c s="37">
        <v>1</v>
      </c>
      <c s="36">
        <v>0</v>
      </c>
      <c s="36">
        <f>ROUND(G311*H311,6)</f>
      </c>
      <c r="L311" s="38">
        <v>0</v>
      </c>
      <c s="32">
        <f>ROUND(ROUND(L311,2)*ROUND(G311,3),2)</f>
      </c>
      <c s="36" t="s">
        <v>53</v>
      </c>
      <c>
        <f>(M311*21)/100</f>
      </c>
      <c t="s">
        <v>26</v>
      </c>
    </row>
    <row r="312" spans="1:5" ht="12.75">
      <c r="A312" s="35" t="s">
        <v>54</v>
      </c>
      <c r="E312" s="39" t="s">
        <v>5</v>
      </c>
    </row>
    <row r="313" spans="1:5" ht="12.75">
      <c r="A313" s="35" t="s">
        <v>55</v>
      </c>
      <c r="E313" s="40" t="s">
        <v>49</v>
      </c>
    </row>
    <row r="314" spans="1:5" ht="25.5">
      <c r="A314" t="s">
        <v>57</v>
      </c>
      <c r="E314" s="39" t="s">
        <v>545</v>
      </c>
    </row>
    <row r="315" spans="1:16" ht="12.75">
      <c r="A315" t="s">
        <v>48</v>
      </c>
      <c s="34" t="s">
        <v>546</v>
      </c>
      <c s="34" t="s">
        <v>547</v>
      </c>
      <c s="35" t="s">
        <v>5</v>
      </c>
      <c s="6" t="s">
        <v>548</v>
      </c>
      <c s="36" t="s">
        <v>52</v>
      </c>
      <c s="37">
        <v>4</v>
      </c>
      <c s="36">
        <v>0</v>
      </c>
      <c s="36">
        <f>ROUND(G315*H315,6)</f>
      </c>
      <c r="L315" s="38">
        <v>0</v>
      </c>
      <c s="32">
        <f>ROUND(ROUND(L315,2)*ROUND(G315,3),2)</f>
      </c>
      <c s="36" t="s">
        <v>53</v>
      </c>
      <c>
        <f>(M315*21)/100</f>
      </c>
      <c t="s">
        <v>26</v>
      </c>
    </row>
    <row r="316" spans="1:5" ht="12.75">
      <c r="A316" s="35" t="s">
        <v>54</v>
      </c>
      <c r="E316" s="39" t="s">
        <v>5</v>
      </c>
    </row>
    <row r="317" spans="1:5" ht="12.75">
      <c r="A317" s="35" t="s">
        <v>55</v>
      </c>
      <c r="E317" s="40" t="s">
        <v>549</v>
      </c>
    </row>
    <row r="318" spans="1:5" ht="51">
      <c r="A318" t="s">
        <v>57</v>
      </c>
      <c r="E318" s="39" t="s">
        <v>454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COUNTIFS(L8:L86,"=0",A8:A86,"P")+COUNTIFS(L8:L86,"",A8:A86,"P")+SUM(Q8:Q86)</f>
      </c>
    </row>
    <row r="8" spans="1:13" ht="12.75">
      <c r="A8" t="s">
        <v>43</v>
      </c>
      <c r="C8" s="28" t="s">
        <v>2881</v>
      </c>
      <c r="E8" s="30" t="s">
        <v>2880</v>
      </c>
      <c r="J8" s="29">
        <f>0+J9</f>
      </c>
      <c s="29">
        <f>0+K9</f>
      </c>
      <c s="29">
        <f>0+L9</f>
      </c>
      <c s="29">
        <f>0+M9</f>
      </c>
    </row>
    <row r="9" spans="1:13" ht="12.75">
      <c r="A9" t="s">
        <v>45</v>
      </c>
      <c r="C9" s="31" t="s">
        <v>49</v>
      </c>
      <c r="E9" s="33" t="s">
        <v>2816</v>
      </c>
      <c r="J9" s="32">
        <f>0</f>
      </c>
      <c s="32">
        <f>0</f>
      </c>
      <c s="32">
        <f>0+L10+L14+L18+L22+L26+L30+L34+L38+L42+L46+L50+L54+L58+L62+L66+L70+L74+L78+L82+L86</f>
      </c>
      <c s="32">
        <f>0+M10+M14+M18+M22+M26+M30+M34+M38+M42+M46+M50+M54+M58+M62+M66+M70+M74+M78+M82+M86</f>
      </c>
    </row>
    <row r="10" spans="1:16" ht="25.5">
      <c r="A10" t="s">
        <v>48</v>
      </c>
      <c s="34" t="s">
        <v>49</v>
      </c>
      <c s="34" t="s">
        <v>2872</v>
      </c>
      <c s="35" t="s">
        <v>5</v>
      </c>
      <c s="6" t="s">
        <v>2873</v>
      </c>
      <c s="36" t="s">
        <v>101</v>
      </c>
      <c s="37">
        <v>70</v>
      </c>
      <c s="36">
        <v>0</v>
      </c>
      <c s="36">
        <f>ROUND(G10*H10,6)</f>
      </c>
      <c r="L10" s="38">
        <v>0</v>
      </c>
      <c s="32">
        <f>ROUND(ROUND(L10,2)*ROUND(G10,3),2)</f>
      </c>
      <c s="36" t="s">
        <v>53</v>
      </c>
      <c>
        <f>(M10*21)/100</f>
      </c>
      <c t="s">
        <v>26</v>
      </c>
    </row>
    <row r="11" spans="1:5" ht="12.75">
      <c r="A11" s="35" t="s">
        <v>54</v>
      </c>
      <c r="E11" s="39" t="s">
        <v>5</v>
      </c>
    </row>
    <row r="12" spans="1:5" ht="12.75">
      <c r="A12" s="35" t="s">
        <v>55</v>
      </c>
      <c r="E12" s="40" t="s">
        <v>2874</v>
      </c>
    </row>
    <row r="13" spans="1:5" ht="51">
      <c r="A13" t="s">
        <v>57</v>
      </c>
      <c r="E13" s="39" t="s">
        <v>2819</v>
      </c>
    </row>
    <row r="14" spans="1:16" ht="12.75">
      <c r="A14" t="s">
        <v>48</v>
      </c>
      <c s="34" t="s">
        <v>26</v>
      </c>
      <c s="34" t="s">
        <v>2875</v>
      </c>
      <c s="35" t="s">
        <v>5</v>
      </c>
      <c s="6" t="s">
        <v>2876</v>
      </c>
      <c s="36" t="s">
        <v>408</v>
      </c>
      <c s="37">
        <v>4.8</v>
      </c>
      <c s="36">
        <v>0</v>
      </c>
      <c s="36">
        <f>ROUND(G14*H14,6)</f>
      </c>
      <c r="L14" s="38">
        <v>0</v>
      </c>
      <c s="32">
        <f>ROUND(ROUND(L14,2)*ROUND(G14,3),2)</f>
      </c>
      <c s="36" t="s">
        <v>53</v>
      </c>
      <c>
        <f>(M14*21)/100</f>
      </c>
      <c t="s">
        <v>26</v>
      </c>
    </row>
    <row r="15" spans="1:5" ht="12.75">
      <c r="A15" s="35" t="s">
        <v>54</v>
      </c>
      <c r="E15" s="39" t="s">
        <v>5</v>
      </c>
    </row>
    <row r="16" spans="1:5" ht="12.75">
      <c r="A16" s="35" t="s">
        <v>55</v>
      </c>
      <c r="E16" s="40" t="s">
        <v>2882</v>
      </c>
    </row>
    <row r="17" spans="1:5" ht="38.25">
      <c r="A17" t="s">
        <v>57</v>
      </c>
      <c r="E17" s="39" t="s">
        <v>2827</v>
      </c>
    </row>
    <row r="18" spans="1:16" ht="12.75">
      <c r="A18" t="s">
        <v>48</v>
      </c>
      <c s="34" t="s">
        <v>25</v>
      </c>
      <c s="34" t="s">
        <v>2360</v>
      </c>
      <c s="35" t="s">
        <v>5</v>
      </c>
      <c s="6" t="s">
        <v>2361</v>
      </c>
      <c s="36" t="s">
        <v>101</v>
      </c>
      <c s="37">
        <v>75</v>
      </c>
      <c s="36">
        <v>0</v>
      </c>
      <c s="36">
        <f>ROUND(G18*H18,6)</f>
      </c>
      <c r="L18" s="38">
        <v>0</v>
      </c>
      <c s="32">
        <f>ROUND(ROUND(L18,2)*ROUND(G18,3),2)</f>
      </c>
      <c s="36" t="s">
        <v>53</v>
      </c>
      <c>
        <f>(M18*21)/100</f>
      </c>
      <c t="s">
        <v>26</v>
      </c>
    </row>
    <row r="19" spans="1:5" ht="12.75">
      <c r="A19" s="35" t="s">
        <v>54</v>
      </c>
      <c r="E19" s="39" t="s">
        <v>5</v>
      </c>
    </row>
    <row r="20" spans="1:5" ht="12.75">
      <c r="A20" s="35" t="s">
        <v>55</v>
      </c>
      <c r="E20" s="40" t="s">
        <v>1247</v>
      </c>
    </row>
    <row r="21" spans="1:5" ht="38.25">
      <c r="A21" t="s">
        <v>57</v>
      </c>
      <c r="E21" s="39" t="s">
        <v>2827</v>
      </c>
    </row>
    <row r="22" spans="1:16" ht="12.75">
      <c r="A22" t="s">
        <v>48</v>
      </c>
      <c s="34" t="s">
        <v>67</v>
      </c>
      <c s="34" t="s">
        <v>411</v>
      </c>
      <c s="35" t="s">
        <v>5</v>
      </c>
      <c s="6" t="s">
        <v>412</v>
      </c>
      <c s="36" t="s">
        <v>101</v>
      </c>
      <c s="37">
        <v>125</v>
      </c>
      <c s="36">
        <v>0</v>
      </c>
      <c s="36">
        <f>ROUND(G22*H22,6)</f>
      </c>
      <c r="L22" s="38">
        <v>0</v>
      </c>
      <c s="32">
        <f>ROUND(ROUND(L22,2)*ROUND(G22,3),2)</f>
      </c>
      <c s="36" t="s">
        <v>53</v>
      </c>
      <c>
        <f>(M22*21)/100</f>
      </c>
      <c t="s">
        <v>26</v>
      </c>
    </row>
    <row r="23" spans="1:5" ht="12.75">
      <c r="A23" s="35" t="s">
        <v>54</v>
      </c>
      <c r="E23" s="39" t="s">
        <v>5</v>
      </c>
    </row>
    <row r="24" spans="1:5" ht="12.75">
      <c r="A24" s="35" t="s">
        <v>55</v>
      </c>
      <c r="E24" s="40" t="s">
        <v>2883</v>
      </c>
    </row>
    <row r="25" spans="1:5" ht="38.25">
      <c r="A25" t="s">
        <v>57</v>
      </c>
      <c r="E25" s="39" t="s">
        <v>2827</v>
      </c>
    </row>
    <row r="26" spans="1:16" ht="12.75">
      <c r="A26" t="s">
        <v>48</v>
      </c>
      <c s="34" t="s">
        <v>71</v>
      </c>
      <c s="34" t="s">
        <v>2779</v>
      </c>
      <c s="35" t="s">
        <v>5</v>
      </c>
      <c s="6" t="s">
        <v>2780</v>
      </c>
      <c s="36" t="s">
        <v>101</v>
      </c>
      <c s="37">
        <v>150</v>
      </c>
      <c s="36">
        <v>0</v>
      </c>
      <c s="36">
        <f>ROUND(G26*H26,6)</f>
      </c>
      <c r="L26" s="38">
        <v>0</v>
      </c>
      <c s="32">
        <f>ROUND(ROUND(L26,2)*ROUND(G26,3),2)</f>
      </c>
      <c s="36" t="s">
        <v>53</v>
      </c>
      <c>
        <f>(M26*21)/100</f>
      </c>
      <c t="s">
        <v>26</v>
      </c>
    </row>
    <row r="27" spans="1:5" ht="12.75">
      <c r="A27" s="35" t="s">
        <v>54</v>
      </c>
      <c r="E27" s="39" t="s">
        <v>5</v>
      </c>
    </row>
    <row r="28" spans="1:5" ht="12.75">
      <c r="A28" s="35" t="s">
        <v>55</v>
      </c>
      <c r="E28" s="40" t="s">
        <v>1247</v>
      </c>
    </row>
    <row r="29" spans="1:5" ht="38.25">
      <c r="A29" t="s">
        <v>57</v>
      </c>
      <c r="E29" s="39" t="s">
        <v>2827</v>
      </c>
    </row>
    <row r="30" spans="1:16" ht="12.75">
      <c r="A30" t="s">
        <v>48</v>
      </c>
      <c s="34" t="s">
        <v>75</v>
      </c>
      <c s="34" t="s">
        <v>429</v>
      </c>
      <c s="35" t="s">
        <v>5</v>
      </c>
      <c s="6" t="s">
        <v>430</v>
      </c>
      <c s="36" t="s">
        <v>431</v>
      </c>
      <c s="37">
        <v>1</v>
      </c>
      <c s="36">
        <v>0</v>
      </c>
      <c s="36">
        <f>ROUND(G30*H30,6)</f>
      </c>
      <c r="L30" s="38">
        <v>0</v>
      </c>
      <c s="32">
        <f>ROUND(ROUND(L30,2)*ROUND(G30,3),2)</f>
      </c>
      <c s="36" t="s">
        <v>53</v>
      </c>
      <c>
        <f>(M30*21)/100</f>
      </c>
      <c t="s">
        <v>26</v>
      </c>
    </row>
    <row r="31" spans="1:5" ht="12.75">
      <c r="A31" s="35" t="s">
        <v>54</v>
      </c>
      <c r="E31" s="39" t="s">
        <v>5</v>
      </c>
    </row>
    <row r="32" spans="1:5" ht="12.75">
      <c r="A32" s="35" t="s">
        <v>55</v>
      </c>
      <c r="E32" s="40" t="s">
        <v>1234</v>
      </c>
    </row>
    <row r="33" spans="1:5" ht="51">
      <c r="A33" t="s">
        <v>57</v>
      </c>
      <c r="E33" s="39" t="s">
        <v>2828</v>
      </c>
    </row>
    <row r="34" spans="1:16" ht="12.75">
      <c r="A34" t="s">
        <v>48</v>
      </c>
      <c s="34" t="s">
        <v>46</v>
      </c>
      <c s="34" t="s">
        <v>433</v>
      </c>
      <c s="35" t="s">
        <v>5</v>
      </c>
      <c s="6" t="s">
        <v>434</v>
      </c>
      <c s="36" t="s">
        <v>101</v>
      </c>
      <c s="37">
        <v>75</v>
      </c>
      <c s="36">
        <v>0</v>
      </c>
      <c s="36">
        <f>ROUND(G34*H34,6)</f>
      </c>
      <c r="L34" s="38">
        <v>0</v>
      </c>
      <c s="32">
        <f>ROUND(ROUND(L34,2)*ROUND(G34,3),2)</f>
      </c>
      <c s="36" t="s">
        <v>53</v>
      </c>
      <c>
        <f>(M34*21)/100</f>
      </c>
      <c t="s">
        <v>26</v>
      </c>
    </row>
    <row r="35" spans="1:5" ht="12.75">
      <c r="A35" s="35" t="s">
        <v>54</v>
      </c>
      <c r="E35" s="39" t="s">
        <v>5</v>
      </c>
    </row>
    <row r="36" spans="1:5" ht="12.75">
      <c r="A36" s="35" t="s">
        <v>55</v>
      </c>
      <c r="E36" s="40" t="s">
        <v>1247</v>
      </c>
    </row>
    <row r="37" spans="1:5" ht="51">
      <c r="A37" t="s">
        <v>57</v>
      </c>
      <c r="E37" s="39" t="s">
        <v>2828</v>
      </c>
    </row>
    <row r="38" spans="1:16" ht="12.75">
      <c r="A38" t="s">
        <v>48</v>
      </c>
      <c s="34" t="s">
        <v>82</v>
      </c>
      <c s="34" t="s">
        <v>465</v>
      </c>
      <c s="35" t="s">
        <v>5</v>
      </c>
      <c s="6" t="s">
        <v>1266</v>
      </c>
      <c s="36" t="s">
        <v>52</v>
      </c>
      <c s="37">
        <v>1</v>
      </c>
      <c s="36">
        <v>0</v>
      </c>
      <c s="36">
        <f>ROUND(G38*H38,6)</f>
      </c>
      <c r="L38" s="38">
        <v>0</v>
      </c>
      <c s="32">
        <f>ROUND(ROUND(L38,2)*ROUND(G38,3),2)</f>
      </c>
      <c s="36" t="s">
        <v>53</v>
      </c>
      <c>
        <f>(M38*21)/100</f>
      </c>
      <c t="s">
        <v>26</v>
      </c>
    </row>
    <row r="39" spans="1:5" ht="12.75">
      <c r="A39" s="35" t="s">
        <v>54</v>
      </c>
      <c r="E39" s="39" t="s">
        <v>5</v>
      </c>
    </row>
    <row r="40" spans="1:5" ht="12.75">
      <c r="A40" s="35" t="s">
        <v>55</v>
      </c>
      <c r="E40" s="40" t="s">
        <v>1234</v>
      </c>
    </row>
    <row r="41" spans="1:5" ht="38.25">
      <c r="A41" t="s">
        <v>57</v>
      </c>
      <c r="E41" s="39" t="s">
        <v>2834</v>
      </c>
    </row>
    <row r="42" spans="1:16" ht="12.75">
      <c r="A42" t="s">
        <v>48</v>
      </c>
      <c s="34" t="s">
        <v>86</v>
      </c>
      <c s="34" t="s">
        <v>2835</v>
      </c>
      <c s="35" t="s">
        <v>5</v>
      </c>
      <c s="6" t="s">
        <v>2836</v>
      </c>
      <c s="36" t="s">
        <v>52</v>
      </c>
      <c s="37">
        <v>1</v>
      </c>
      <c s="36">
        <v>0</v>
      </c>
      <c s="36">
        <f>ROUND(G42*H42,6)</f>
      </c>
      <c r="L42" s="38">
        <v>0</v>
      </c>
      <c s="32">
        <f>ROUND(ROUND(L42,2)*ROUND(G42,3),2)</f>
      </c>
      <c s="36" t="s">
        <v>53</v>
      </c>
      <c>
        <f>(M42*21)/100</f>
      </c>
      <c t="s">
        <v>26</v>
      </c>
    </row>
    <row r="43" spans="1:5" ht="12.75">
      <c r="A43" s="35" t="s">
        <v>54</v>
      </c>
      <c r="E43" s="39" t="s">
        <v>5</v>
      </c>
    </row>
    <row r="44" spans="1:5" ht="12.75">
      <c r="A44" s="35" t="s">
        <v>55</v>
      </c>
      <c r="E44" s="40" t="s">
        <v>1234</v>
      </c>
    </row>
    <row r="45" spans="1:5" ht="25.5">
      <c r="A45" t="s">
        <v>57</v>
      </c>
      <c r="E45" s="39" t="s">
        <v>2837</v>
      </c>
    </row>
    <row r="46" spans="1:16" ht="12.75">
      <c r="A46" t="s">
        <v>48</v>
      </c>
      <c s="34" t="s">
        <v>90</v>
      </c>
      <c s="34" t="s">
        <v>2838</v>
      </c>
      <c s="35" t="s">
        <v>5</v>
      </c>
      <c s="6" t="s">
        <v>2839</v>
      </c>
      <c s="36" t="s">
        <v>52</v>
      </c>
      <c s="37">
        <v>1</v>
      </c>
      <c s="36">
        <v>0</v>
      </c>
      <c s="36">
        <f>ROUND(G46*H46,6)</f>
      </c>
      <c r="L46" s="38">
        <v>0</v>
      </c>
      <c s="32">
        <f>ROUND(ROUND(L46,2)*ROUND(G46,3),2)</f>
      </c>
      <c s="36" t="s">
        <v>53</v>
      </c>
      <c>
        <f>(M46*21)/100</f>
      </c>
      <c t="s">
        <v>26</v>
      </c>
    </row>
    <row r="47" spans="1:5" ht="12.75">
      <c r="A47" s="35" t="s">
        <v>54</v>
      </c>
      <c r="E47" s="39" t="s">
        <v>5</v>
      </c>
    </row>
    <row r="48" spans="1:5" ht="12.75">
      <c r="A48" s="35" t="s">
        <v>55</v>
      </c>
      <c r="E48" s="40" t="s">
        <v>1234</v>
      </c>
    </row>
    <row r="49" spans="1:5" ht="51">
      <c r="A49" t="s">
        <v>57</v>
      </c>
      <c r="E49" s="39" t="s">
        <v>2828</v>
      </c>
    </row>
    <row r="50" spans="1:16" ht="12.75">
      <c r="A50" t="s">
        <v>48</v>
      </c>
      <c s="34" t="s">
        <v>94</v>
      </c>
      <c s="34" t="s">
        <v>2800</v>
      </c>
      <c s="35" t="s">
        <v>5</v>
      </c>
      <c s="6" t="s">
        <v>2801</v>
      </c>
      <c s="36" t="s">
        <v>52</v>
      </c>
      <c s="37">
        <v>1</v>
      </c>
      <c s="36">
        <v>0</v>
      </c>
      <c s="36">
        <f>ROUND(G50*H50,6)</f>
      </c>
      <c r="L50" s="38">
        <v>0</v>
      </c>
      <c s="32">
        <f>ROUND(ROUND(L50,2)*ROUND(G50,3),2)</f>
      </c>
      <c s="36" t="s">
        <v>53</v>
      </c>
      <c>
        <f>(M50*21)/100</f>
      </c>
      <c t="s">
        <v>26</v>
      </c>
    </row>
    <row r="51" spans="1:5" ht="12.75">
      <c r="A51" s="35" t="s">
        <v>54</v>
      </c>
      <c r="E51" s="39" t="s">
        <v>5</v>
      </c>
    </row>
    <row r="52" spans="1:5" ht="12.75">
      <c r="A52" s="35" t="s">
        <v>55</v>
      </c>
      <c r="E52" s="40" t="s">
        <v>1234</v>
      </c>
    </row>
    <row r="53" spans="1:5" ht="51">
      <c r="A53" t="s">
        <v>57</v>
      </c>
      <c r="E53" s="39" t="s">
        <v>2828</v>
      </c>
    </row>
    <row r="54" spans="1:16" ht="12.75">
      <c r="A54" t="s">
        <v>48</v>
      </c>
      <c s="34" t="s">
        <v>98</v>
      </c>
      <c s="34" t="s">
        <v>2404</v>
      </c>
      <c s="35" t="s">
        <v>5</v>
      </c>
      <c s="6" t="s">
        <v>2405</v>
      </c>
      <c s="36" t="s">
        <v>52</v>
      </c>
      <c s="37">
        <v>1</v>
      </c>
      <c s="36">
        <v>0</v>
      </c>
      <c s="36">
        <f>ROUND(G54*H54,6)</f>
      </c>
      <c r="L54" s="38">
        <v>0</v>
      </c>
      <c s="32">
        <f>ROUND(ROUND(L54,2)*ROUND(G54,3),2)</f>
      </c>
      <c s="36" t="s">
        <v>53</v>
      </c>
      <c>
        <f>(M54*21)/100</f>
      </c>
      <c t="s">
        <v>26</v>
      </c>
    </row>
    <row r="55" spans="1:5" ht="12.75">
      <c r="A55" s="35" t="s">
        <v>54</v>
      </c>
      <c r="E55" s="39" t="s">
        <v>5</v>
      </c>
    </row>
    <row r="56" spans="1:5" ht="12.75">
      <c r="A56" s="35" t="s">
        <v>55</v>
      </c>
      <c r="E56" s="40" t="s">
        <v>1234</v>
      </c>
    </row>
    <row r="57" spans="1:5" ht="51">
      <c r="A57" t="s">
        <v>57</v>
      </c>
      <c r="E57" s="39" t="s">
        <v>2828</v>
      </c>
    </row>
    <row r="58" spans="1:16" ht="12.75">
      <c r="A58" t="s">
        <v>48</v>
      </c>
      <c s="34" t="s">
        <v>103</v>
      </c>
      <c s="34" t="s">
        <v>2806</v>
      </c>
      <c s="35" t="s">
        <v>5</v>
      </c>
      <c s="6" t="s">
        <v>2807</v>
      </c>
      <c s="36" t="s">
        <v>52</v>
      </c>
      <c s="37">
        <v>1</v>
      </c>
      <c s="36">
        <v>0</v>
      </c>
      <c s="36">
        <f>ROUND(G58*H58,6)</f>
      </c>
      <c r="L58" s="38">
        <v>0</v>
      </c>
      <c s="32">
        <f>ROUND(ROUND(L58,2)*ROUND(G58,3),2)</f>
      </c>
      <c s="36" t="s">
        <v>53</v>
      </c>
      <c>
        <f>(M58*21)/100</f>
      </c>
      <c t="s">
        <v>26</v>
      </c>
    </row>
    <row r="59" spans="1:5" ht="12.75">
      <c r="A59" s="35" t="s">
        <v>54</v>
      </c>
      <c r="E59" s="39" t="s">
        <v>5</v>
      </c>
    </row>
    <row r="60" spans="1:5" ht="12.75">
      <c r="A60" s="35" t="s">
        <v>55</v>
      </c>
      <c r="E60" s="40" t="s">
        <v>1234</v>
      </c>
    </row>
    <row r="61" spans="1:5" ht="51">
      <c r="A61" t="s">
        <v>57</v>
      </c>
      <c r="E61" s="39" t="s">
        <v>2828</v>
      </c>
    </row>
    <row r="62" spans="1:16" ht="12.75">
      <c r="A62" t="s">
        <v>48</v>
      </c>
      <c s="34" t="s">
        <v>106</v>
      </c>
      <c s="34" t="s">
        <v>518</v>
      </c>
      <c s="35" t="s">
        <v>5</v>
      </c>
      <c s="6" t="s">
        <v>2809</v>
      </c>
      <c s="36" t="s">
        <v>520</v>
      </c>
      <c s="37">
        <v>24</v>
      </c>
      <c s="36">
        <v>0</v>
      </c>
      <c s="36">
        <f>ROUND(G62*H62,6)</f>
      </c>
      <c r="L62" s="38">
        <v>0</v>
      </c>
      <c s="32">
        <f>ROUND(ROUND(L62,2)*ROUND(G62,3),2)</f>
      </c>
      <c s="36" t="s">
        <v>53</v>
      </c>
      <c>
        <f>(M62*21)/100</f>
      </c>
      <c t="s">
        <v>26</v>
      </c>
    </row>
    <row r="63" spans="1:5" ht="12.75">
      <c r="A63" s="35" t="s">
        <v>54</v>
      </c>
      <c r="E63" s="39" t="s">
        <v>5</v>
      </c>
    </row>
    <row r="64" spans="1:5" ht="12.75">
      <c r="A64" s="35" t="s">
        <v>55</v>
      </c>
      <c r="E64" s="40" t="s">
        <v>2840</v>
      </c>
    </row>
    <row r="65" spans="1:5" ht="102">
      <c r="A65" t="s">
        <v>57</v>
      </c>
      <c r="E65" s="39" t="s">
        <v>1360</v>
      </c>
    </row>
    <row r="66" spans="1:16" ht="12.75">
      <c r="A66" t="s">
        <v>48</v>
      </c>
      <c s="34" t="s">
        <v>109</v>
      </c>
      <c s="34" t="s">
        <v>528</v>
      </c>
      <c s="35" t="s">
        <v>5</v>
      </c>
      <c s="6" t="s">
        <v>529</v>
      </c>
      <c s="36" t="s">
        <v>52</v>
      </c>
      <c s="37">
        <v>20</v>
      </c>
      <c s="36">
        <v>0</v>
      </c>
      <c s="36">
        <f>ROUND(G66*H66,6)</f>
      </c>
      <c r="L66" s="38">
        <v>0</v>
      </c>
      <c s="32">
        <f>ROUND(ROUND(L66,2)*ROUND(G66,3),2)</f>
      </c>
      <c s="36" t="s">
        <v>53</v>
      </c>
      <c>
        <f>(M66*21)/100</f>
      </c>
      <c t="s">
        <v>26</v>
      </c>
    </row>
    <row r="67" spans="1:5" ht="12.75">
      <c r="A67" s="35" t="s">
        <v>54</v>
      </c>
      <c r="E67" s="39" t="s">
        <v>5</v>
      </c>
    </row>
    <row r="68" spans="1:5" ht="12.75">
      <c r="A68" s="35" t="s">
        <v>55</v>
      </c>
      <c r="E68" s="40" t="s">
        <v>1232</v>
      </c>
    </row>
    <row r="69" spans="1:5" ht="51">
      <c r="A69" t="s">
        <v>57</v>
      </c>
      <c r="E69" s="39" t="s">
        <v>2819</v>
      </c>
    </row>
    <row r="70" spans="1:16" ht="12.75">
      <c r="A70" t="s">
        <v>48</v>
      </c>
      <c s="34" t="s">
        <v>112</v>
      </c>
      <c s="34" t="s">
        <v>2841</v>
      </c>
      <c s="35" t="s">
        <v>5</v>
      </c>
      <c s="6" t="s">
        <v>2842</v>
      </c>
      <c s="36" t="s">
        <v>52</v>
      </c>
      <c s="37">
        <v>20</v>
      </c>
      <c s="36">
        <v>0</v>
      </c>
      <c s="36">
        <f>ROUND(G70*H70,6)</f>
      </c>
      <c r="L70" s="38">
        <v>0</v>
      </c>
      <c s="32">
        <f>ROUND(ROUND(L70,2)*ROUND(G70,3),2)</f>
      </c>
      <c s="36" t="s">
        <v>53</v>
      </c>
      <c>
        <f>(M70*21)/100</f>
      </c>
      <c t="s">
        <v>26</v>
      </c>
    </row>
    <row r="71" spans="1:5" ht="12.75">
      <c r="A71" s="35" t="s">
        <v>54</v>
      </c>
      <c r="E71" s="39" t="s">
        <v>5</v>
      </c>
    </row>
    <row r="72" spans="1:5" ht="12.75">
      <c r="A72" s="35" t="s">
        <v>55</v>
      </c>
      <c r="E72" s="40" t="s">
        <v>1232</v>
      </c>
    </row>
    <row r="73" spans="1:5" ht="51">
      <c r="A73" t="s">
        <v>57</v>
      </c>
      <c r="E73" s="39" t="s">
        <v>2819</v>
      </c>
    </row>
    <row r="74" spans="1:16" ht="12.75">
      <c r="A74" t="s">
        <v>48</v>
      </c>
      <c s="34" t="s">
        <v>115</v>
      </c>
      <c s="34" t="s">
        <v>2843</v>
      </c>
      <c s="35" t="s">
        <v>5</v>
      </c>
      <c s="6" t="s">
        <v>2844</v>
      </c>
      <c s="36" t="s">
        <v>101</v>
      </c>
      <c s="37">
        <v>120</v>
      </c>
      <c s="36">
        <v>0</v>
      </c>
      <c s="36">
        <f>ROUND(G74*H74,6)</f>
      </c>
      <c r="L74" s="38">
        <v>0</v>
      </c>
      <c s="32">
        <f>ROUND(ROUND(L74,2)*ROUND(G74,3),2)</f>
      </c>
      <c s="36" t="s">
        <v>53</v>
      </c>
      <c>
        <f>(M74*21)/100</f>
      </c>
      <c t="s">
        <v>26</v>
      </c>
    </row>
    <row r="75" spans="1:5" ht="12.75">
      <c r="A75" s="35" t="s">
        <v>54</v>
      </c>
      <c r="E75" s="39" t="s">
        <v>5</v>
      </c>
    </row>
    <row r="76" spans="1:5" ht="12.75">
      <c r="A76" s="35" t="s">
        <v>55</v>
      </c>
      <c r="E76" s="40" t="s">
        <v>2777</v>
      </c>
    </row>
    <row r="77" spans="1:5" ht="25.5">
      <c r="A77" t="s">
        <v>57</v>
      </c>
      <c r="E77" s="39" t="s">
        <v>2845</v>
      </c>
    </row>
    <row r="78" spans="1:16" ht="12.75">
      <c r="A78" t="s">
        <v>48</v>
      </c>
      <c s="34" t="s">
        <v>119</v>
      </c>
      <c s="34" t="s">
        <v>2846</v>
      </c>
      <c s="35" t="s">
        <v>5</v>
      </c>
      <c s="6" t="s">
        <v>1527</v>
      </c>
      <c s="36" t="s">
        <v>249</v>
      </c>
      <c s="37">
        <v>8</v>
      </c>
      <c s="36">
        <v>0</v>
      </c>
      <c s="36">
        <f>ROUND(G78*H78,6)</f>
      </c>
      <c r="L78" s="38">
        <v>0</v>
      </c>
      <c s="32">
        <f>ROUND(ROUND(L78,2)*ROUND(G78,3),2)</f>
      </c>
      <c s="36" t="s">
        <v>53</v>
      </c>
      <c>
        <f>(M78*21)/100</f>
      </c>
      <c t="s">
        <v>26</v>
      </c>
    </row>
    <row r="79" spans="1:5" ht="12.75">
      <c r="A79" s="35" t="s">
        <v>54</v>
      </c>
      <c r="E79" s="39" t="s">
        <v>5</v>
      </c>
    </row>
    <row r="80" spans="1:5" ht="12.75">
      <c r="A80" s="35" t="s">
        <v>55</v>
      </c>
      <c r="E80" s="40" t="s">
        <v>1337</v>
      </c>
    </row>
    <row r="81" spans="1:5" ht="12.75">
      <c r="A81" t="s">
        <v>57</v>
      </c>
      <c r="E81" s="39" t="s">
        <v>2847</v>
      </c>
    </row>
    <row r="82" spans="1:16" ht="25.5">
      <c r="A82" t="s">
        <v>48</v>
      </c>
      <c s="34" t="s">
        <v>123</v>
      </c>
      <c s="34" t="s">
        <v>690</v>
      </c>
      <c s="35" t="s">
        <v>5</v>
      </c>
      <c s="6" t="s">
        <v>2884</v>
      </c>
      <c s="36" t="s">
        <v>309</v>
      </c>
      <c s="37">
        <v>0.02</v>
      </c>
      <c s="36">
        <v>0</v>
      </c>
      <c s="36">
        <f>ROUND(G82*H82,6)</f>
      </c>
      <c r="L82" s="38">
        <v>0</v>
      </c>
      <c s="32">
        <f>ROUND(ROUND(L82,2)*ROUND(G82,3),2)</f>
      </c>
      <c s="36" t="s">
        <v>53</v>
      </c>
      <c>
        <f>(M82*21)/100</f>
      </c>
      <c t="s">
        <v>26</v>
      </c>
    </row>
    <row r="83" spans="1:5" ht="12.75">
      <c r="A83" s="35" t="s">
        <v>54</v>
      </c>
      <c r="E83" s="39" t="s">
        <v>5</v>
      </c>
    </row>
    <row r="84" spans="1:5" ht="12.75">
      <c r="A84" s="35" t="s">
        <v>55</v>
      </c>
      <c r="E84" s="40" t="s">
        <v>1215</v>
      </c>
    </row>
    <row r="85" spans="1:5" ht="140.25">
      <c r="A85" t="s">
        <v>57</v>
      </c>
      <c r="E85" s="39" t="s">
        <v>2885</v>
      </c>
    </row>
    <row r="86" spans="1:16" ht="12.75">
      <c r="A86" t="s">
        <v>48</v>
      </c>
      <c s="34" t="s">
        <v>126</v>
      </c>
      <c s="34" t="s">
        <v>1357</v>
      </c>
      <c s="35" t="s">
        <v>5</v>
      </c>
      <c s="6" t="s">
        <v>1358</v>
      </c>
      <c s="36" t="s">
        <v>520</v>
      </c>
      <c s="37">
        <v>24</v>
      </c>
      <c s="36">
        <v>0</v>
      </c>
      <c s="36">
        <f>ROUND(G86*H86,6)</f>
      </c>
      <c r="L86" s="38">
        <v>0</v>
      </c>
      <c s="32">
        <f>ROUND(ROUND(L86,2)*ROUND(G86,3),2)</f>
      </c>
      <c s="36" t="s">
        <v>53</v>
      </c>
      <c>
        <f>(M86*21)/100</f>
      </c>
      <c t="s">
        <v>26</v>
      </c>
    </row>
    <row r="87" spans="1:5" ht="12.75">
      <c r="A87" s="35" t="s">
        <v>54</v>
      </c>
      <c r="E87" s="39" t="s">
        <v>5</v>
      </c>
    </row>
    <row r="88" spans="1:5" ht="12.75">
      <c r="A88" s="35" t="s">
        <v>55</v>
      </c>
      <c r="E88" s="40" t="s">
        <v>2840</v>
      </c>
    </row>
    <row r="89" spans="1:5" ht="38.25">
      <c r="A89" t="s">
        <v>57</v>
      </c>
      <c r="E89" s="39" t="s">
        <v>2861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2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COUNTIFS(L8:L241,"=0",A8:A241,"P")+COUNTIFS(L8:L241,"",A8:A241,"P")+SUM(Q8:Q241)</f>
      </c>
    </row>
    <row r="8" spans="1:13" ht="12.75">
      <c r="A8" t="s">
        <v>43</v>
      </c>
      <c r="C8" s="28" t="s">
        <v>2888</v>
      </c>
      <c r="E8" s="30" t="s">
        <v>2887</v>
      </c>
      <c r="J8" s="29">
        <f>0+J9+J22+J39+J56+J61+J74+J79+J108</f>
      </c>
      <c s="29">
        <f>0+K9+K22+K39+K56+K61+K74+K79+K108</f>
      </c>
      <c s="29">
        <f>0+L9+L22+L39+L56+L61+L74+L79+L108</f>
      </c>
      <c s="29">
        <f>0+M9+M22+M39+M56+M61+M74+M79+M108</f>
      </c>
    </row>
    <row r="9" spans="1:13" ht="12.75">
      <c r="A9" t="s">
        <v>45</v>
      </c>
      <c r="C9" s="31" t="s">
        <v>305</v>
      </c>
      <c r="E9" s="33" t="s">
        <v>306</v>
      </c>
      <c r="J9" s="32">
        <f>0</f>
      </c>
      <c s="32">
        <f>0</f>
      </c>
      <c s="32">
        <f>0+L10+L14+L18</f>
      </c>
      <c s="32">
        <f>0+M10+M14+M18</f>
      </c>
    </row>
    <row r="10" spans="1:16" ht="38.25">
      <c r="A10" t="s">
        <v>48</v>
      </c>
      <c s="34" t="s">
        <v>49</v>
      </c>
      <c s="34" t="s">
        <v>2889</v>
      </c>
      <c s="35" t="s">
        <v>5</v>
      </c>
      <c s="6" t="s">
        <v>2890</v>
      </c>
      <c s="36" t="s">
        <v>309</v>
      </c>
      <c s="37">
        <v>1</v>
      </c>
      <c s="36">
        <v>0</v>
      </c>
      <c s="36">
        <f>ROUND(G10*H10,6)</f>
      </c>
      <c r="L10" s="38">
        <v>0</v>
      </c>
      <c s="32">
        <f>ROUND(ROUND(L10,2)*ROUND(G10,3),2)</f>
      </c>
      <c s="36" t="s">
        <v>53</v>
      </c>
      <c>
        <f>(M10*21)/100</f>
      </c>
      <c t="s">
        <v>26</v>
      </c>
    </row>
    <row r="11" spans="1:5" ht="25.5">
      <c r="A11" s="35" t="s">
        <v>54</v>
      </c>
      <c r="E11" s="39" t="s">
        <v>310</v>
      </c>
    </row>
    <row r="12" spans="1:5" ht="12.75">
      <c r="A12" s="35" t="s">
        <v>55</v>
      </c>
      <c r="E12" s="40" t="s">
        <v>49</v>
      </c>
    </row>
    <row r="13" spans="1:5" ht="153">
      <c r="A13" t="s">
        <v>57</v>
      </c>
      <c r="E13" s="39" t="s">
        <v>316</v>
      </c>
    </row>
    <row r="14" spans="1:16" ht="38.25">
      <c r="A14" t="s">
        <v>48</v>
      </c>
      <c s="34" t="s">
        <v>26</v>
      </c>
      <c s="34" t="s">
        <v>2891</v>
      </c>
      <c s="35" t="s">
        <v>5</v>
      </c>
      <c s="6" t="s">
        <v>2892</v>
      </c>
      <c s="36" t="s">
        <v>309</v>
      </c>
      <c s="37">
        <v>0.15</v>
      </c>
      <c s="36">
        <v>0</v>
      </c>
      <c s="36">
        <f>ROUND(G14*H14,6)</f>
      </c>
      <c r="L14" s="38">
        <v>0</v>
      </c>
      <c s="32">
        <f>ROUND(ROUND(L14,2)*ROUND(G14,3),2)</f>
      </c>
      <c s="36" t="s">
        <v>53</v>
      </c>
      <c>
        <f>(M14*21)/100</f>
      </c>
      <c t="s">
        <v>26</v>
      </c>
    </row>
    <row r="15" spans="1:5" ht="25.5">
      <c r="A15" s="35" t="s">
        <v>54</v>
      </c>
      <c r="E15" s="39" t="s">
        <v>310</v>
      </c>
    </row>
    <row r="16" spans="1:5" ht="12.75">
      <c r="A16" s="35" t="s">
        <v>55</v>
      </c>
      <c r="E16" s="40" t="s">
        <v>2893</v>
      </c>
    </row>
    <row r="17" spans="1:5" ht="153">
      <c r="A17" t="s">
        <v>57</v>
      </c>
      <c r="E17" s="39" t="s">
        <v>316</v>
      </c>
    </row>
    <row r="18" spans="1:16" ht="38.25">
      <c r="A18" t="s">
        <v>48</v>
      </c>
      <c s="34" t="s">
        <v>25</v>
      </c>
      <c s="34" t="s">
        <v>690</v>
      </c>
      <c s="35" t="s">
        <v>5</v>
      </c>
      <c s="6" t="s">
        <v>691</v>
      </c>
      <c s="36" t="s">
        <v>309</v>
      </c>
      <c s="37">
        <v>0.01</v>
      </c>
      <c s="36">
        <v>0</v>
      </c>
      <c s="36">
        <f>ROUND(G18*H18,6)</f>
      </c>
      <c r="L18" s="38">
        <v>0</v>
      </c>
      <c s="32">
        <f>ROUND(ROUND(L18,2)*ROUND(G18,3),2)</f>
      </c>
      <c s="36" t="s">
        <v>53</v>
      </c>
      <c>
        <f>(M18*21)/100</f>
      </c>
      <c t="s">
        <v>26</v>
      </c>
    </row>
    <row r="19" spans="1:5" ht="25.5">
      <c r="A19" s="35" t="s">
        <v>54</v>
      </c>
      <c r="E19" s="39" t="s">
        <v>310</v>
      </c>
    </row>
    <row r="20" spans="1:5" ht="12.75">
      <c r="A20" s="35" t="s">
        <v>55</v>
      </c>
      <c r="E20" s="40" t="s">
        <v>2894</v>
      </c>
    </row>
    <row r="21" spans="1:5" ht="153">
      <c r="A21" t="s">
        <v>57</v>
      </c>
      <c r="E21" s="39" t="s">
        <v>316</v>
      </c>
    </row>
    <row r="22" spans="1:13" ht="12.75">
      <c r="A22" t="s">
        <v>45</v>
      </c>
      <c r="C22" s="31" t="s">
        <v>103</v>
      </c>
      <c r="E22" s="33" t="s">
        <v>323</v>
      </c>
      <c r="J22" s="32">
        <f>0</f>
      </c>
      <c s="32">
        <f>0</f>
      </c>
      <c s="32">
        <f>0+L23+L27+L31+L35</f>
      </c>
      <c s="32">
        <f>0+M23+M27+M31+M35</f>
      </c>
    </row>
    <row r="23" spans="1:16" ht="12.75">
      <c r="A23" t="s">
        <v>48</v>
      </c>
      <c s="34" t="s">
        <v>67</v>
      </c>
      <c s="34" t="s">
        <v>324</v>
      </c>
      <c s="35" t="s">
        <v>5</v>
      </c>
      <c s="6" t="s">
        <v>325</v>
      </c>
      <c s="36" t="s">
        <v>65</v>
      </c>
      <c s="37">
        <v>16</v>
      </c>
      <c s="36">
        <v>0</v>
      </c>
      <c s="36">
        <f>ROUND(G23*H23,6)</f>
      </c>
      <c r="L23" s="38">
        <v>0</v>
      </c>
      <c s="32">
        <f>ROUND(ROUND(L23,2)*ROUND(G23,3),2)</f>
      </c>
      <c s="36" t="s">
        <v>53</v>
      </c>
      <c>
        <f>(M23*21)/100</f>
      </c>
      <c t="s">
        <v>26</v>
      </c>
    </row>
    <row r="24" spans="1:5" ht="12.75">
      <c r="A24" s="35" t="s">
        <v>54</v>
      </c>
      <c r="E24" s="39" t="s">
        <v>5</v>
      </c>
    </row>
    <row r="25" spans="1:5" ht="12.75">
      <c r="A25" s="35" t="s">
        <v>55</v>
      </c>
      <c r="E25" s="40" t="s">
        <v>559</v>
      </c>
    </row>
    <row r="26" spans="1:5" ht="318.75">
      <c r="A26" t="s">
        <v>57</v>
      </c>
      <c r="E26" s="39" t="s">
        <v>327</v>
      </c>
    </row>
    <row r="27" spans="1:16" ht="12.75">
      <c r="A27" t="s">
        <v>48</v>
      </c>
      <c s="34" t="s">
        <v>71</v>
      </c>
      <c s="34" t="s">
        <v>328</v>
      </c>
      <c s="35" t="s">
        <v>5</v>
      </c>
      <c s="6" t="s">
        <v>329</v>
      </c>
      <c s="36" t="s">
        <v>65</v>
      </c>
      <c s="37">
        <v>15</v>
      </c>
      <c s="36">
        <v>0</v>
      </c>
      <c s="36">
        <f>ROUND(G27*H27,6)</f>
      </c>
      <c r="L27" s="38">
        <v>0</v>
      </c>
      <c s="32">
        <f>ROUND(ROUND(L27,2)*ROUND(G27,3),2)</f>
      </c>
      <c s="36" t="s">
        <v>53</v>
      </c>
      <c>
        <f>(M27*21)/100</f>
      </c>
      <c t="s">
        <v>26</v>
      </c>
    </row>
    <row r="28" spans="1:5" ht="12.75">
      <c r="A28" s="35" t="s">
        <v>54</v>
      </c>
      <c r="E28" s="39" t="s">
        <v>5</v>
      </c>
    </row>
    <row r="29" spans="1:5" ht="12.75">
      <c r="A29" s="35" t="s">
        <v>55</v>
      </c>
      <c r="E29" s="40" t="s">
        <v>559</v>
      </c>
    </row>
    <row r="30" spans="1:5" ht="318.75">
      <c r="A30" t="s">
        <v>57</v>
      </c>
      <c r="E30" s="39" t="s">
        <v>327</v>
      </c>
    </row>
    <row r="31" spans="1:16" ht="12.75">
      <c r="A31" t="s">
        <v>48</v>
      </c>
      <c s="34" t="s">
        <v>75</v>
      </c>
      <c s="34" t="s">
        <v>346</v>
      </c>
      <c s="35" t="s">
        <v>5</v>
      </c>
      <c s="6" t="s">
        <v>347</v>
      </c>
      <c s="36" t="s">
        <v>61</v>
      </c>
      <c s="37">
        <v>22</v>
      </c>
      <c s="36">
        <v>0</v>
      </c>
      <c s="36">
        <f>ROUND(G31*H31,6)</f>
      </c>
      <c r="L31" s="38">
        <v>0</v>
      </c>
      <c s="32">
        <f>ROUND(ROUND(L31,2)*ROUND(G31,3),2)</f>
      </c>
      <c s="36" t="s">
        <v>53</v>
      </c>
      <c>
        <f>(M31*21)/100</f>
      </c>
      <c t="s">
        <v>26</v>
      </c>
    </row>
    <row r="32" spans="1:5" ht="12.75">
      <c r="A32" s="35" t="s">
        <v>54</v>
      </c>
      <c r="E32" s="39" t="s">
        <v>5</v>
      </c>
    </row>
    <row r="33" spans="1:5" ht="12.75">
      <c r="A33" s="35" t="s">
        <v>55</v>
      </c>
      <c r="E33" s="40" t="s">
        <v>559</v>
      </c>
    </row>
    <row r="34" spans="1:5" ht="12.75">
      <c r="A34" t="s">
        <v>57</v>
      </c>
      <c r="E34" s="39" t="s">
        <v>74</v>
      </c>
    </row>
    <row r="35" spans="1:16" ht="12.75">
      <c r="A35" t="s">
        <v>48</v>
      </c>
      <c s="34" t="s">
        <v>46</v>
      </c>
      <c s="34" t="s">
        <v>2762</v>
      </c>
      <c s="35" t="s">
        <v>5</v>
      </c>
      <c s="6" t="s">
        <v>2763</v>
      </c>
      <c s="36" t="s">
        <v>65</v>
      </c>
      <c s="37">
        <v>15</v>
      </c>
      <c s="36">
        <v>0</v>
      </c>
      <c s="36">
        <f>ROUND(G35*H35,6)</f>
      </c>
      <c r="L35" s="38">
        <v>0</v>
      </c>
      <c s="32">
        <f>ROUND(ROUND(L35,2)*ROUND(G35,3),2)</f>
      </c>
      <c s="36" t="s">
        <v>53</v>
      </c>
      <c>
        <f>(M35*21)/100</f>
      </c>
      <c t="s">
        <v>26</v>
      </c>
    </row>
    <row r="36" spans="1:5" ht="12.75">
      <c r="A36" s="35" t="s">
        <v>54</v>
      </c>
      <c r="E36" s="39" t="s">
        <v>5</v>
      </c>
    </row>
    <row r="37" spans="1:5" ht="12.75">
      <c r="A37" s="35" t="s">
        <v>55</v>
      </c>
      <c r="E37" s="40" t="s">
        <v>559</v>
      </c>
    </row>
    <row r="38" spans="1:5" ht="318.75">
      <c r="A38" t="s">
        <v>57</v>
      </c>
      <c r="E38" s="39" t="s">
        <v>327</v>
      </c>
    </row>
    <row r="39" spans="1:13" ht="12.75">
      <c r="A39" t="s">
        <v>45</v>
      </c>
      <c r="C39" s="31" t="s">
        <v>115</v>
      </c>
      <c r="E39" s="33" t="s">
        <v>339</v>
      </c>
      <c r="J39" s="32">
        <f>0</f>
      </c>
      <c s="32">
        <f>0</f>
      </c>
      <c s="32">
        <f>0+L40+L44+L48+L52</f>
      </c>
      <c s="32">
        <f>0+M40+M44+M48+M52</f>
      </c>
    </row>
    <row r="40" spans="1:16" ht="12.75">
      <c r="A40" t="s">
        <v>48</v>
      </c>
      <c s="34" t="s">
        <v>82</v>
      </c>
      <c s="34" t="s">
        <v>68</v>
      </c>
      <c s="35" t="s">
        <v>5</v>
      </c>
      <c s="6" t="s">
        <v>69</v>
      </c>
      <c s="36" t="s">
        <v>65</v>
      </c>
      <c s="37">
        <v>46</v>
      </c>
      <c s="36">
        <v>0</v>
      </c>
      <c s="36">
        <f>ROUND(G40*H40,6)</f>
      </c>
      <c r="L40" s="38">
        <v>0</v>
      </c>
      <c s="32">
        <f>ROUND(ROUND(L40,2)*ROUND(G40,3),2)</f>
      </c>
      <c s="36" t="s">
        <v>53</v>
      </c>
      <c>
        <f>(M40*21)/100</f>
      </c>
      <c t="s">
        <v>26</v>
      </c>
    </row>
    <row r="41" spans="1:5" ht="12.75">
      <c r="A41" s="35" t="s">
        <v>54</v>
      </c>
      <c r="E41" s="39" t="s">
        <v>5</v>
      </c>
    </row>
    <row r="42" spans="1:5" ht="12.75">
      <c r="A42" s="35" t="s">
        <v>55</v>
      </c>
      <c r="E42" s="40" t="s">
        <v>559</v>
      </c>
    </row>
    <row r="43" spans="1:5" ht="229.5">
      <c r="A43" t="s">
        <v>57</v>
      </c>
      <c r="E43" s="39" t="s">
        <v>340</v>
      </c>
    </row>
    <row r="44" spans="1:16" ht="12.75">
      <c r="A44" t="s">
        <v>48</v>
      </c>
      <c s="34" t="s">
        <v>86</v>
      </c>
      <c s="34" t="s">
        <v>2822</v>
      </c>
      <c s="35" t="s">
        <v>5</v>
      </c>
      <c s="6" t="s">
        <v>2895</v>
      </c>
      <c s="36" t="s">
        <v>1003</v>
      </c>
      <c s="37">
        <v>1</v>
      </c>
      <c s="36">
        <v>0</v>
      </c>
      <c s="36">
        <f>ROUND(G44*H44,6)</f>
      </c>
      <c r="L44" s="38">
        <v>0</v>
      </c>
      <c s="32">
        <f>ROUND(ROUND(L44,2)*ROUND(G44,3),2)</f>
      </c>
      <c s="36" t="s">
        <v>53</v>
      </c>
      <c>
        <f>(M44*21)/100</f>
      </c>
      <c t="s">
        <v>26</v>
      </c>
    </row>
    <row r="45" spans="1:5" ht="12.75">
      <c r="A45" s="35" t="s">
        <v>54</v>
      </c>
      <c r="E45" s="39" t="s">
        <v>5</v>
      </c>
    </row>
    <row r="46" spans="1:5" ht="12.75">
      <c r="A46" s="35" t="s">
        <v>55</v>
      </c>
      <c r="E46" s="40" t="s">
        <v>559</v>
      </c>
    </row>
    <row r="47" spans="1:5" ht="12.75">
      <c r="A47" t="s">
        <v>57</v>
      </c>
      <c r="E47" s="39" t="s">
        <v>58</v>
      </c>
    </row>
    <row r="48" spans="1:16" ht="12.75">
      <c r="A48" t="s">
        <v>48</v>
      </c>
      <c s="34" t="s">
        <v>90</v>
      </c>
      <c s="34" t="s">
        <v>2302</v>
      </c>
      <c s="35" t="s">
        <v>5</v>
      </c>
      <c s="6" t="s">
        <v>51</v>
      </c>
      <c s="36" t="s">
        <v>52</v>
      </c>
      <c s="37">
        <v>1</v>
      </c>
      <c s="36">
        <v>0</v>
      </c>
      <c s="36">
        <f>ROUND(G48*H48,6)</f>
      </c>
      <c r="L48" s="38">
        <v>0</v>
      </c>
      <c s="32">
        <f>ROUND(ROUND(L48,2)*ROUND(G48,3),2)</f>
      </c>
      <c s="36" t="s">
        <v>53</v>
      </c>
      <c>
        <f>(M48*21)/100</f>
      </c>
      <c t="s">
        <v>26</v>
      </c>
    </row>
    <row r="49" spans="1:5" ht="12.75">
      <c r="A49" s="35" t="s">
        <v>54</v>
      </c>
      <c r="E49" s="39" t="s">
        <v>5</v>
      </c>
    </row>
    <row r="50" spans="1:5" ht="12.75">
      <c r="A50" s="35" t="s">
        <v>55</v>
      </c>
      <c r="E50" s="40" t="s">
        <v>559</v>
      </c>
    </row>
    <row r="51" spans="1:5" ht="12.75">
      <c r="A51" t="s">
        <v>57</v>
      </c>
      <c r="E51" s="39" t="s">
        <v>58</v>
      </c>
    </row>
    <row r="52" spans="1:16" ht="12.75">
      <c r="A52" t="s">
        <v>48</v>
      </c>
      <c s="34" t="s">
        <v>94</v>
      </c>
      <c s="34" t="s">
        <v>341</v>
      </c>
      <c s="35" t="s">
        <v>5</v>
      </c>
      <c s="6" t="s">
        <v>2303</v>
      </c>
      <c s="36" t="s">
        <v>249</v>
      </c>
      <c s="37">
        <v>24</v>
      </c>
      <c s="36">
        <v>0</v>
      </c>
      <c s="36">
        <f>ROUND(G52*H52,6)</f>
      </c>
      <c r="L52" s="38">
        <v>0</v>
      </c>
      <c s="32">
        <f>ROUND(ROUND(L52,2)*ROUND(G52,3),2)</f>
      </c>
      <c s="36" t="s">
        <v>53</v>
      </c>
      <c>
        <f>(M52*21)/100</f>
      </c>
      <c t="s">
        <v>26</v>
      </c>
    </row>
    <row r="53" spans="1:5" ht="12.75">
      <c r="A53" s="35" t="s">
        <v>54</v>
      </c>
      <c r="E53" s="39" t="s">
        <v>5</v>
      </c>
    </row>
    <row r="54" spans="1:5" ht="12.75">
      <c r="A54" s="35" t="s">
        <v>55</v>
      </c>
      <c r="E54" s="40" t="s">
        <v>559</v>
      </c>
    </row>
    <row r="55" spans="1:5" ht="12.75">
      <c r="A55" t="s">
        <v>57</v>
      </c>
      <c r="E55" s="39" t="s">
        <v>344</v>
      </c>
    </row>
    <row r="56" spans="1:13" ht="12.75">
      <c r="A56" t="s">
        <v>45</v>
      </c>
      <c r="C56" s="31" t="s">
        <v>2305</v>
      </c>
      <c r="E56" s="33" t="s">
        <v>2306</v>
      </c>
      <c r="J56" s="32">
        <f>0</f>
      </c>
      <c s="32">
        <f>0</f>
      </c>
      <c s="32">
        <f>0+L57</f>
      </c>
      <c s="32">
        <f>0+M57</f>
      </c>
    </row>
    <row r="57" spans="1:16" ht="12.75">
      <c r="A57" t="s">
        <v>48</v>
      </c>
      <c s="34" t="s">
        <v>98</v>
      </c>
      <c s="34" t="s">
        <v>1708</v>
      </c>
      <c s="35" t="s">
        <v>5</v>
      </c>
      <c s="6" t="s">
        <v>1709</v>
      </c>
      <c s="36" t="s">
        <v>52</v>
      </c>
      <c s="37">
        <v>5</v>
      </c>
      <c s="36">
        <v>0</v>
      </c>
      <c s="36">
        <f>ROUND(G57*H57,6)</f>
      </c>
      <c r="L57" s="38">
        <v>0</v>
      </c>
      <c s="32">
        <f>ROUND(ROUND(L57,2)*ROUND(G57,3),2)</f>
      </c>
      <c s="36" t="s">
        <v>53</v>
      </c>
      <c>
        <f>(M57*21)/100</f>
      </c>
      <c t="s">
        <v>26</v>
      </c>
    </row>
    <row r="58" spans="1:5" ht="12.75">
      <c r="A58" s="35" t="s">
        <v>54</v>
      </c>
      <c r="E58" s="39" t="s">
        <v>5</v>
      </c>
    </row>
    <row r="59" spans="1:5" ht="12.75">
      <c r="A59" s="35" t="s">
        <v>55</v>
      </c>
      <c r="E59" s="40" t="s">
        <v>559</v>
      </c>
    </row>
    <row r="60" spans="1:5" ht="114.75">
      <c r="A60" t="s">
        <v>57</v>
      </c>
      <c r="E60" s="39" t="s">
        <v>2277</v>
      </c>
    </row>
    <row r="61" spans="1:13" ht="12.75">
      <c r="A61" t="s">
        <v>45</v>
      </c>
      <c r="C61" s="31" t="s">
        <v>696</v>
      </c>
      <c r="E61" s="33" t="s">
        <v>705</v>
      </c>
      <c r="J61" s="32">
        <f>0</f>
      </c>
      <c s="32">
        <f>0</f>
      </c>
      <c s="32">
        <f>0+L62+L66+L70</f>
      </c>
      <c s="32">
        <f>0+M62+M66+M70</f>
      </c>
    </row>
    <row r="62" spans="1:16" ht="12.75">
      <c r="A62" t="s">
        <v>48</v>
      </c>
      <c s="34" t="s">
        <v>103</v>
      </c>
      <c s="34" t="s">
        <v>355</v>
      </c>
      <c s="35" t="s">
        <v>5</v>
      </c>
      <c s="6" t="s">
        <v>356</v>
      </c>
      <c s="36" t="s">
        <v>101</v>
      </c>
      <c s="37">
        <v>10</v>
      </c>
      <c s="36">
        <v>0</v>
      </c>
      <c s="36">
        <f>ROUND(G62*H62,6)</f>
      </c>
      <c r="L62" s="38">
        <v>0</v>
      </c>
      <c s="32">
        <f>ROUND(ROUND(L62,2)*ROUND(G62,3),2)</f>
      </c>
      <c s="36" t="s">
        <v>53</v>
      </c>
      <c>
        <f>(M62*21)/100</f>
      </c>
      <c t="s">
        <v>26</v>
      </c>
    </row>
    <row r="63" spans="1:5" ht="12.75">
      <c r="A63" s="35" t="s">
        <v>54</v>
      </c>
      <c r="E63" s="39" t="s">
        <v>5</v>
      </c>
    </row>
    <row r="64" spans="1:5" ht="12.75">
      <c r="A64" s="35" t="s">
        <v>55</v>
      </c>
      <c r="E64" s="40" t="s">
        <v>559</v>
      </c>
    </row>
    <row r="65" spans="1:5" ht="102">
      <c r="A65" t="s">
        <v>57</v>
      </c>
      <c r="E65" s="39" t="s">
        <v>357</v>
      </c>
    </row>
    <row r="66" spans="1:16" ht="12.75">
      <c r="A66" t="s">
        <v>48</v>
      </c>
      <c s="34" t="s">
        <v>106</v>
      </c>
      <c s="34" t="s">
        <v>361</v>
      </c>
      <c s="35" t="s">
        <v>5</v>
      </c>
      <c s="6" t="s">
        <v>362</v>
      </c>
      <c s="36" t="s">
        <v>101</v>
      </c>
      <c s="37">
        <v>50</v>
      </c>
      <c s="36">
        <v>0</v>
      </c>
      <c s="36">
        <f>ROUND(G66*H66,6)</f>
      </c>
      <c r="L66" s="38">
        <v>0</v>
      </c>
      <c s="32">
        <f>ROUND(ROUND(L66,2)*ROUND(G66,3),2)</f>
      </c>
      <c s="36" t="s">
        <v>53</v>
      </c>
      <c>
        <f>(M66*21)/100</f>
      </c>
      <c t="s">
        <v>26</v>
      </c>
    </row>
    <row r="67" spans="1:5" ht="12.75">
      <c r="A67" s="35" t="s">
        <v>54</v>
      </c>
      <c r="E67" s="39" t="s">
        <v>5</v>
      </c>
    </row>
    <row r="68" spans="1:5" ht="12.75">
      <c r="A68" s="35" t="s">
        <v>55</v>
      </c>
      <c r="E68" s="40" t="s">
        <v>559</v>
      </c>
    </row>
    <row r="69" spans="1:5" ht="140.25">
      <c r="A69" t="s">
        <v>57</v>
      </c>
      <c r="E69" s="39" t="s">
        <v>364</v>
      </c>
    </row>
    <row r="70" spans="1:16" ht="25.5">
      <c r="A70" t="s">
        <v>48</v>
      </c>
      <c s="34" t="s">
        <v>109</v>
      </c>
      <c s="34" t="s">
        <v>368</v>
      </c>
      <c s="35" t="s">
        <v>5</v>
      </c>
      <c s="6" t="s">
        <v>369</v>
      </c>
      <c s="36" t="s">
        <v>52</v>
      </c>
      <c s="37">
        <v>4</v>
      </c>
      <c s="36">
        <v>0</v>
      </c>
      <c s="36">
        <f>ROUND(G70*H70,6)</f>
      </c>
      <c r="L70" s="38">
        <v>0</v>
      </c>
      <c s="32">
        <f>ROUND(ROUND(L70,2)*ROUND(G70,3),2)</f>
      </c>
      <c s="36" t="s">
        <v>53</v>
      </c>
      <c>
        <f>(M70*21)/100</f>
      </c>
      <c t="s">
        <v>26</v>
      </c>
    </row>
    <row r="71" spans="1:5" ht="12.75">
      <c r="A71" s="35" t="s">
        <v>54</v>
      </c>
      <c r="E71" s="39" t="s">
        <v>5</v>
      </c>
    </row>
    <row r="72" spans="1:5" ht="12.75">
      <c r="A72" s="35" t="s">
        <v>55</v>
      </c>
      <c r="E72" s="40" t="s">
        <v>559</v>
      </c>
    </row>
    <row r="73" spans="1:5" ht="102">
      <c r="A73" t="s">
        <v>57</v>
      </c>
      <c r="E73" s="39" t="s">
        <v>357</v>
      </c>
    </row>
    <row r="74" spans="1:13" ht="12.75">
      <c r="A74" t="s">
        <v>45</v>
      </c>
      <c r="C74" s="31" t="s">
        <v>704</v>
      </c>
      <c r="E74" s="33" t="s">
        <v>2311</v>
      </c>
      <c r="J74" s="32">
        <f>0</f>
      </c>
      <c s="32">
        <f>0</f>
      </c>
      <c s="32">
        <f>0+L75</f>
      </c>
      <c s="32">
        <f>0+M75</f>
      </c>
    </row>
    <row r="75" spans="1:16" ht="25.5">
      <c r="A75" t="s">
        <v>48</v>
      </c>
      <c s="34" t="s">
        <v>112</v>
      </c>
      <c s="34" t="s">
        <v>2896</v>
      </c>
      <c s="35" t="s">
        <v>5</v>
      </c>
      <c s="6" t="s">
        <v>2313</v>
      </c>
      <c s="36" t="s">
        <v>52</v>
      </c>
      <c s="37">
        <v>3</v>
      </c>
      <c s="36">
        <v>0</v>
      </c>
      <c s="36">
        <f>ROUND(G75*H75,6)</f>
      </c>
      <c r="L75" s="38">
        <v>0</v>
      </c>
      <c s="32">
        <f>ROUND(ROUND(L75,2)*ROUND(G75,3),2)</f>
      </c>
      <c s="36" t="s">
        <v>53</v>
      </c>
      <c>
        <f>(M75*21)/100</f>
      </c>
      <c t="s">
        <v>26</v>
      </c>
    </row>
    <row r="76" spans="1:5" ht="12.75">
      <c r="A76" s="35" t="s">
        <v>54</v>
      </c>
      <c r="E76" s="39" t="s">
        <v>5</v>
      </c>
    </row>
    <row r="77" spans="1:5" ht="12.75">
      <c r="A77" s="35" t="s">
        <v>55</v>
      </c>
      <c r="E77" s="40" t="s">
        <v>559</v>
      </c>
    </row>
    <row r="78" spans="1:5" ht="38.25">
      <c r="A78" t="s">
        <v>57</v>
      </c>
      <c r="E78" s="39" t="s">
        <v>2315</v>
      </c>
    </row>
    <row r="79" spans="1:13" ht="12.75">
      <c r="A79" t="s">
        <v>45</v>
      </c>
      <c r="C79" s="31" t="s">
        <v>546</v>
      </c>
      <c r="E79" s="33" t="s">
        <v>2897</v>
      </c>
      <c r="J79" s="32">
        <f>0</f>
      </c>
      <c s="32">
        <f>0</f>
      </c>
      <c s="32">
        <f>0+L80+L84+L88+L92+L96+L100+L104</f>
      </c>
      <c s="32">
        <f>0+M80+M84+M88+M92+M96+M100+M104</f>
      </c>
    </row>
    <row r="80" spans="1:16" ht="12.75">
      <c r="A80" t="s">
        <v>48</v>
      </c>
      <c s="34" t="s">
        <v>115</v>
      </c>
      <c s="34" t="s">
        <v>538</v>
      </c>
      <c s="35" t="s">
        <v>5</v>
      </c>
      <c s="6" t="s">
        <v>539</v>
      </c>
      <c s="36" t="s">
        <v>643</v>
      </c>
      <c s="37">
        <v>1</v>
      </c>
      <c s="36">
        <v>0</v>
      </c>
      <c s="36">
        <f>ROUND(G80*H80,6)</f>
      </c>
      <c r="L80" s="38">
        <v>0</v>
      </c>
      <c s="32">
        <f>ROUND(ROUND(L80,2)*ROUND(G80,3),2)</f>
      </c>
      <c s="36" t="s">
        <v>53</v>
      </c>
      <c>
        <f>(M80*21)/100</f>
      </c>
      <c t="s">
        <v>26</v>
      </c>
    </row>
    <row r="81" spans="1:5" ht="12.75">
      <c r="A81" s="35" t="s">
        <v>54</v>
      </c>
      <c r="E81" s="39" t="s">
        <v>5</v>
      </c>
    </row>
    <row r="82" spans="1:5" ht="12.75">
      <c r="A82" s="35" t="s">
        <v>55</v>
      </c>
      <c r="E82" s="40" t="s">
        <v>559</v>
      </c>
    </row>
    <row r="83" spans="1:5" ht="12.75">
      <c r="A83" t="s">
        <v>57</v>
      </c>
      <c r="E83" s="39" t="s">
        <v>5</v>
      </c>
    </row>
    <row r="84" spans="1:16" ht="12.75">
      <c r="A84" t="s">
        <v>48</v>
      </c>
      <c s="34" t="s">
        <v>119</v>
      </c>
      <c s="34" t="s">
        <v>541</v>
      </c>
      <c s="35" t="s">
        <v>5</v>
      </c>
      <c s="6" t="s">
        <v>542</v>
      </c>
      <c s="36" t="s">
        <v>643</v>
      </c>
      <c s="37">
        <v>1</v>
      </c>
      <c s="36">
        <v>0</v>
      </c>
      <c s="36">
        <f>ROUND(G84*H84,6)</f>
      </c>
      <c r="L84" s="38">
        <v>0</v>
      </c>
      <c s="32">
        <f>ROUND(ROUND(L84,2)*ROUND(G84,3),2)</f>
      </c>
      <c s="36" t="s">
        <v>53</v>
      </c>
      <c>
        <f>(M84*21)/100</f>
      </c>
      <c t="s">
        <v>26</v>
      </c>
    </row>
    <row r="85" spans="1:5" ht="12.75">
      <c r="A85" s="35" t="s">
        <v>54</v>
      </c>
      <c r="E85" s="39" t="s">
        <v>5</v>
      </c>
    </row>
    <row r="86" spans="1:5" ht="12.75">
      <c r="A86" s="35" t="s">
        <v>55</v>
      </c>
      <c r="E86" s="40" t="s">
        <v>559</v>
      </c>
    </row>
    <row r="87" spans="1:5" ht="12.75">
      <c r="A87" t="s">
        <v>57</v>
      </c>
      <c r="E87" s="39" t="s">
        <v>5</v>
      </c>
    </row>
    <row r="88" spans="1:16" ht="12.75">
      <c r="A88" t="s">
        <v>48</v>
      </c>
      <c s="34" t="s">
        <v>123</v>
      </c>
      <c s="34" t="s">
        <v>2898</v>
      </c>
      <c s="35" t="s">
        <v>5</v>
      </c>
      <c s="6" t="s">
        <v>2899</v>
      </c>
      <c s="36" t="s">
        <v>790</v>
      </c>
      <c s="37">
        <v>1</v>
      </c>
      <c s="36">
        <v>0</v>
      </c>
      <c s="36">
        <f>ROUND(G88*H88,6)</f>
      </c>
      <c r="L88" s="38">
        <v>0</v>
      </c>
      <c s="32">
        <f>ROUND(ROUND(L88,2)*ROUND(G88,3),2)</f>
      </c>
      <c s="36" t="s">
        <v>53</v>
      </c>
      <c>
        <f>(M88*21)/100</f>
      </c>
      <c t="s">
        <v>26</v>
      </c>
    </row>
    <row r="89" spans="1:5" ht="12.75">
      <c r="A89" s="35" t="s">
        <v>54</v>
      </c>
      <c r="E89" s="39" t="s">
        <v>5</v>
      </c>
    </row>
    <row r="90" spans="1:5" ht="12.75">
      <c r="A90" s="35" t="s">
        <v>55</v>
      </c>
      <c r="E90" s="40" t="s">
        <v>559</v>
      </c>
    </row>
    <row r="91" spans="1:5" ht="89.25">
      <c r="A91" t="s">
        <v>57</v>
      </c>
      <c r="E91" s="39" t="s">
        <v>460</v>
      </c>
    </row>
    <row r="92" spans="1:16" ht="12.75">
      <c r="A92" t="s">
        <v>48</v>
      </c>
      <c s="34" t="s">
        <v>126</v>
      </c>
      <c s="34" t="s">
        <v>2900</v>
      </c>
      <c s="35" t="s">
        <v>5</v>
      </c>
      <c s="6" t="s">
        <v>2901</v>
      </c>
      <c s="36" t="s">
        <v>790</v>
      </c>
      <c s="37">
        <v>1</v>
      </c>
      <c s="36">
        <v>0</v>
      </c>
      <c s="36">
        <f>ROUND(G92*H92,6)</f>
      </c>
      <c r="L92" s="38">
        <v>0</v>
      </c>
      <c s="32">
        <f>ROUND(ROUND(L92,2)*ROUND(G92,3),2)</f>
      </c>
      <c s="36" t="s">
        <v>53</v>
      </c>
      <c>
        <f>(M92*21)/100</f>
      </c>
      <c t="s">
        <v>26</v>
      </c>
    </row>
    <row r="93" spans="1:5" ht="12.75">
      <c r="A93" s="35" t="s">
        <v>54</v>
      </c>
      <c r="E93" s="39" t="s">
        <v>5</v>
      </c>
    </row>
    <row r="94" spans="1:5" ht="12.75">
      <c r="A94" s="35" t="s">
        <v>55</v>
      </c>
      <c r="E94" s="40" t="s">
        <v>559</v>
      </c>
    </row>
    <row r="95" spans="1:5" ht="76.5">
      <c r="A95" t="s">
        <v>57</v>
      </c>
      <c r="E95" s="39" t="s">
        <v>560</v>
      </c>
    </row>
    <row r="96" spans="1:16" ht="12.75">
      <c r="A96" t="s">
        <v>48</v>
      </c>
      <c s="34" t="s">
        <v>131</v>
      </c>
      <c s="34" t="s">
        <v>2902</v>
      </c>
      <c s="35" t="s">
        <v>5</v>
      </c>
      <c s="6" t="s">
        <v>2903</v>
      </c>
      <c s="36" t="s">
        <v>101</v>
      </c>
      <c s="37">
        <v>70</v>
      </c>
      <c s="36">
        <v>0</v>
      </c>
      <c s="36">
        <f>ROUND(G96*H96,6)</f>
      </c>
      <c r="L96" s="38">
        <v>0</v>
      </c>
      <c s="32">
        <f>ROUND(ROUND(L96,2)*ROUND(G96,3),2)</f>
      </c>
      <c s="36" t="s">
        <v>53</v>
      </c>
      <c>
        <f>(M96*21)/100</f>
      </c>
      <c t="s">
        <v>26</v>
      </c>
    </row>
    <row r="97" spans="1:5" ht="12.75">
      <c r="A97" s="35" t="s">
        <v>54</v>
      </c>
      <c r="E97" s="39" t="s">
        <v>5</v>
      </c>
    </row>
    <row r="98" spans="1:5" ht="12.75">
      <c r="A98" s="35" t="s">
        <v>55</v>
      </c>
      <c r="E98" s="40" t="s">
        <v>559</v>
      </c>
    </row>
    <row r="99" spans="1:5" ht="89.25">
      <c r="A99" t="s">
        <v>57</v>
      </c>
      <c r="E99" s="39" t="s">
        <v>2904</v>
      </c>
    </row>
    <row r="100" spans="1:16" ht="12.75">
      <c r="A100" t="s">
        <v>48</v>
      </c>
      <c s="34" t="s">
        <v>135</v>
      </c>
      <c s="34" t="s">
        <v>2905</v>
      </c>
      <c s="35" t="s">
        <v>5</v>
      </c>
      <c s="6" t="s">
        <v>2906</v>
      </c>
      <c s="36" t="s">
        <v>101</v>
      </c>
      <c s="37">
        <v>70</v>
      </c>
      <c s="36">
        <v>0</v>
      </c>
      <c s="36">
        <f>ROUND(G100*H100,6)</f>
      </c>
      <c r="L100" s="38">
        <v>0</v>
      </c>
      <c s="32">
        <f>ROUND(ROUND(L100,2)*ROUND(G100,3),2)</f>
      </c>
      <c s="36" t="s">
        <v>53</v>
      </c>
      <c>
        <f>(M100*21)/100</f>
      </c>
      <c t="s">
        <v>26</v>
      </c>
    </row>
    <row r="101" spans="1:5" ht="12.75">
      <c r="A101" s="35" t="s">
        <v>54</v>
      </c>
      <c r="E101" s="39" t="s">
        <v>5</v>
      </c>
    </row>
    <row r="102" spans="1:5" ht="12.75">
      <c r="A102" s="35" t="s">
        <v>55</v>
      </c>
      <c r="E102" s="40" t="s">
        <v>559</v>
      </c>
    </row>
    <row r="103" spans="1:5" ht="63.75">
      <c r="A103" t="s">
        <v>57</v>
      </c>
      <c r="E103" s="39" t="s">
        <v>2907</v>
      </c>
    </row>
    <row r="104" spans="1:16" ht="12.75">
      <c r="A104" t="s">
        <v>48</v>
      </c>
      <c s="34" t="s">
        <v>139</v>
      </c>
      <c s="34" t="s">
        <v>2908</v>
      </c>
      <c s="35" t="s">
        <v>5</v>
      </c>
      <c s="6" t="s">
        <v>2909</v>
      </c>
      <c s="36" t="s">
        <v>101</v>
      </c>
      <c s="37">
        <v>50</v>
      </c>
      <c s="36">
        <v>0</v>
      </c>
      <c s="36">
        <f>ROUND(G104*H104,6)</f>
      </c>
      <c r="L104" s="38">
        <v>0</v>
      </c>
      <c s="32">
        <f>ROUND(ROUND(L104,2)*ROUND(G104,3),2)</f>
      </c>
      <c s="36" t="s">
        <v>53</v>
      </c>
      <c>
        <f>(M104*21)/100</f>
      </c>
      <c t="s">
        <v>26</v>
      </c>
    </row>
    <row r="105" spans="1:5" ht="12.75">
      <c r="A105" s="35" t="s">
        <v>54</v>
      </c>
      <c r="E105" s="39" t="s">
        <v>5</v>
      </c>
    </row>
    <row r="106" spans="1:5" ht="12.75">
      <c r="A106" s="35" t="s">
        <v>55</v>
      </c>
      <c r="E106" s="40" t="s">
        <v>559</v>
      </c>
    </row>
    <row r="107" spans="1:5" ht="89.25">
      <c r="A107" t="s">
        <v>57</v>
      </c>
      <c r="E107" s="39" t="s">
        <v>2910</v>
      </c>
    </row>
    <row r="108" spans="1:13" ht="12.75">
      <c r="A108" t="s">
        <v>45</v>
      </c>
      <c r="C108" s="31" t="s">
        <v>386</v>
      </c>
      <c r="E108" s="33" t="s">
        <v>387</v>
      </c>
      <c r="J108" s="32">
        <f>0</f>
      </c>
      <c s="32">
        <f>0</f>
      </c>
      <c s="32">
        <f>0+L109+L113+L117+L121+L125+L129+L133+L137+L141+L145+L149+L153+L157+L161+L165+L169+L173+L177+L181+L185+L189+L193+L197+L201+L205+L209+L213+L217+L221+L225+L229+L233+L237+L241</f>
      </c>
      <c s="32">
        <f>0+M109+M113+M117+M121+M125+M129+M133+M137+M141+M145+M149+M153+M157+M161+M165+M169+M173+M177+M181+M185+M189+M193+M197+M201+M205+M209+M213+M217+M221+M225+M229+M233+M237+M241</f>
      </c>
    </row>
    <row r="109" spans="1:16" ht="12.75">
      <c r="A109" t="s">
        <v>48</v>
      </c>
      <c s="34" t="s">
        <v>143</v>
      </c>
      <c s="34" t="s">
        <v>2875</v>
      </c>
      <c s="35" t="s">
        <v>5</v>
      </c>
      <c s="6" t="s">
        <v>2876</v>
      </c>
      <c s="36" t="s">
        <v>408</v>
      </c>
      <c s="37">
        <v>0.72</v>
      </c>
      <c s="36">
        <v>0</v>
      </c>
      <c s="36">
        <f>ROUND(G109*H109,6)</f>
      </c>
      <c r="L109" s="38">
        <v>0</v>
      </c>
      <c s="32">
        <f>ROUND(ROUND(L109,2)*ROUND(G109,3),2)</f>
      </c>
      <c s="36" t="s">
        <v>53</v>
      </c>
      <c>
        <f>(M109*21)/100</f>
      </c>
      <c t="s">
        <v>26</v>
      </c>
    </row>
    <row r="110" spans="1:5" ht="12.75">
      <c r="A110" s="35" t="s">
        <v>54</v>
      </c>
      <c r="E110" s="39" t="s">
        <v>5</v>
      </c>
    </row>
    <row r="111" spans="1:5" ht="12.75">
      <c r="A111" s="35" t="s">
        <v>55</v>
      </c>
      <c r="E111" s="40" t="s">
        <v>559</v>
      </c>
    </row>
    <row r="112" spans="1:5" ht="89.25">
      <c r="A112" t="s">
        <v>57</v>
      </c>
      <c r="E112" s="39" t="s">
        <v>410</v>
      </c>
    </row>
    <row r="113" spans="1:16" ht="12.75">
      <c r="A113" t="s">
        <v>48</v>
      </c>
      <c s="34" t="s">
        <v>147</v>
      </c>
      <c s="34" t="s">
        <v>2357</v>
      </c>
      <c s="35" t="s">
        <v>5</v>
      </c>
      <c s="6" t="s">
        <v>2358</v>
      </c>
      <c s="36" t="s">
        <v>408</v>
      </c>
      <c s="37">
        <v>266.4</v>
      </c>
      <c s="36">
        <v>0</v>
      </c>
      <c s="36">
        <f>ROUND(G113*H113,6)</f>
      </c>
      <c r="L113" s="38">
        <v>0</v>
      </c>
      <c s="32">
        <f>ROUND(ROUND(L113,2)*ROUND(G113,3),2)</f>
      </c>
      <c s="36" t="s">
        <v>53</v>
      </c>
      <c>
        <f>(M113*21)/100</f>
      </c>
      <c t="s">
        <v>26</v>
      </c>
    </row>
    <row r="114" spans="1:5" ht="12.75">
      <c r="A114" s="35" t="s">
        <v>54</v>
      </c>
      <c r="E114" s="39" t="s">
        <v>5</v>
      </c>
    </row>
    <row r="115" spans="1:5" ht="12.75">
      <c r="A115" s="35" t="s">
        <v>55</v>
      </c>
      <c r="E115" s="40" t="s">
        <v>559</v>
      </c>
    </row>
    <row r="116" spans="1:5" ht="153">
      <c r="A116" t="s">
        <v>57</v>
      </c>
      <c r="E116" s="39" t="s">
        <v>2911</v>
      </c>
    </row>
    <row r="117" spans="1:16" ht="12.75">
      <c r="A117" t="s">
        <v>48</v>
      </c>
      <c s="34" t="s">
        <v>151</v>
      </c>
      <c s="34" t="s">
        <v>411</v>
      </c>
      <c s="35" t="s">
        <v>5</v>
      </c>
      <c s="6" t="s">
        <v>412</v>
      </c>
      <c s="36" t="s">
        <v>101</v>
      </c>
      <c s="37">
        <v>3945</v>
      </c>
      <c s="36">
        <v>0</v>
      </c>
      <c s="36">
        <f>ROUND(G117*H117,6)</f>
      </c>
      <c r="L117" s="38">
        <v>0</v>
      </c>
      <c s="32">
        <f>ROUND(ROUND(L117,2)*ROUND(G117,3),2)</f>
      </c>
      <c s="36" t="s">
        <v>53</v>
      </c>
      <c>
        <f>(M117*21)/100</f>
      </c>
      <c t="s">
        <v>26</v>
      </c>
    </row>
    <row r="118" spans="1:5" ht="12.75">
      <c r="A118" s="35" t="s">
        <v>54</v>
      </c>
      <c r="E118" s="39" t="s">
        <v>5</v>
      </c>
    </row>
    <row r="119" spans="1:5" ht="12.75">
      <c r="A119" s="35" t="s">
        <v>55</v>
      </c>
      <c r="E119" s="40" t="s">
        <v>559</v>
      </c>
    </row>
    <row r="120" spans="1:5" ht="114.75">
      <c r="A120" t="s">
        <v>57</v>
      </c>
      <c r="E120" s="39" t="s">
        <v>2778</v>
      </c>
    </row>
    <row r="121" spans="1:16" ht="12.75">
      <c r="A121" t="s">
        <v>48</v>
      </c>
      <c s="34" t="s">
        <v>155</v>
      </c>
      <c s="34" t="s">
        <v>2779</v>
      </c>
      <c s="35" t="s">
        <v>5</v>
      </c>
      <c s="6" t="s">
        <v>2780</v>
      </c>
      <c s="36" t="s">
        <v>101</v>
      </c>
      <c s="37">
        <v>3631</v>
      </c>
      <c s="36">
        <v>0</v>
      </c>
      <c s="36">
        <f>ROUND(G121*H121,6)</f>
      </c>
      <c r="L121" s="38">
        <v>0</v>
      </c>
      <c s="32">
        <f>ROUND(ROUND(L121,2)*ROUND(G121,3),2)</f>
      </c>
      <c s="36" t="s">
        <v>53</v>
      </c>
      <c>
        <f>(M121*21)/100</f>
      </c>
      <c t="s">
        <v>26</v>
      </c>
    </row>
    <row r="122" spans="1:5" ht="12.75">
      <c r="A122" s="35" t="s">
        <v>54</v>
      </c>
      <c r="E122" s="39" t="s">
        <v>5</v>
      </c>
    </row>
    <row r="123" spans="1:5" ht="12.75">
      <c r="A123" s="35" t="s">
        <v>55</v>
      </c>
      <c r="E123" s="40" t="s">
        <v>559</v>
      </c>
    </row>
    <row r="124" spans="1:5" ht="153">
      <c r="A124" t="s">
        <v>57</v>
      </c>
      <c r="E124" s="39" t="s">
        <v>2782</v>
      </c>
    </row>
    <row r="125" spans="1:16" ht="12.75">
      <c r="A125" t="s">
        <v>48</v>
      </c>
      <c s="34" t="s">
        <v>159</v>
      </c>
      <c s="34" t="s">
        <v>415</v>
      </c>
      <c s="35" t="s">
        <v>5</v>
      </c>
      <c s="6" t="s">
        <v>2783</v>
      </c>
      <c s="36" t="s">
        <v>52</v>
      </c>
      <c s="37">
        <v>3</v>
      </c>
      <c s="36">
        <v>0</v>
      </c>
      <c s="36">
        <f>ROUND(G125*H125,6)</f>
      </c>
      <c r="L125" s="38">
        <v>0</v>
      </c>
      <c s="32">
        <f>ROUND(ROUND(L125,2)*ROUND(G125,3),2)</f>
      </c>
      <c s="36" t="s">
        <v>53</v>
      </c>
      <c>
        <f>(M125*21)/100</f>
      </c>
      <c t="s">
        <v>26</v>
      </c>
    </row>
    <row r="126" spans="1:5" ht="12.75">
      <c r="A126" s="35" t="s">
        <v>54</v>
      </c>
      <c r="E126" s="39" t="s">
        <v>5</v>
      </c>
    </row>
    <row r="127" spans="1:5" ht="12.75">
      <c r="A127" s="35" t="s">
        <v>55</v>
      </c>
      <c r="E127" s="40" t="s">
        <v>559</v>
      </c>
    </row>
    <row r="128" spans="1:5" ht="178.5">
      <c r="A128" t="s">
        <v>57</v>
      </c>
      <c r="E128" s="39" t="s">
        <v>2326</v>
      </c>
    </row>
    <row r="129" spans="1:16" ht="12.75">
      <c r="A129" t="s">
        <v>48</v>
      </c>
      <c s="34" t="s">
        <v>162</v>
      </c>
      <c s="34" t="s">
        <v>419</v>
      </c>
      <c s="35" t="s">
        <v>5</v>
      </c>
      <c s="6" t="s">
        <v>420</v>
      </c>
      <c s="36" t="s">
        <v>52</v>
      </c>
      <c s="37">
        <v>3</v>
      </c>
      <c s="36">
        <v>0</v>
      </c>
      <c s="36">
        <f>ROUND(G129*H129,6)</f>
      </c>
      <c r="L129" s="38">
        <v>0</v>
      </c>
      <c s="32">
        <f>ROUND(ROUND(L129,2)*ROUND(G129,3),2)</f>
      </c>
      <c s="36" t="s">
        <v>53</v>
      </c>
      <c>
        <f>(M129*21)/100</f>
      </c>
      <c t="s">
        <v>26</v>
      </c>
    </row>
    <row r="130" spans="1:5" ht="12.75">
      <c r="A130" s="35" t="s">
        <v>54</v>
      </c>
      <c r="E130" s="39" t="s">
        <v>5</v>
      </c>
    </row>
    <row r="131" spans="1:5" ht="12.75">
      <c r="A131" s="35" t="s">
        <v>55</v>
      </c>
      <c r="E131" s="40" t="s">
        <v>559</v>
      </c>
    </row>
    <row r="132" spans="1:5" ht="127.5">
      <c r="A132" t="s">
        <v>57</v>
      </c>
      <c r="E132" s="39" t="s">
        <v>442</v>
      </c>
    </row>
    <row r="133" spans="1:16" ht="12.75">
      <c r="A133" t="s">
        <v>48</v>
      </c>
      <c s="34" t="s">
        <v>166</v>
      </c>
      <c s="34" t="s">
        <v>422</v>
      </c>
      <c s="35" t="s">
        <v>5</v>
      </c>
      <c s="6" t="s">
        <v>423</v>
      </c>
      <c s="36" t="s">
        <v>101</v>
      </c>
      <c s="37">
        <v>1155</v>
      </c>
      <c s="36">
        <v>0</v>
      </c>
      <c s="36">
        <f>ROUND(G133*H133,6)</f>
      </c>
      <c r="L133" s="38">
        <v>0</v>
      </c>
      <c s="32">
        <f>ROUND(ROUND(L133,2)*ROUND(G133,3),2)</f>
      </c>
      <c s="36" t="s">
        <v>53</v>
      </c>
      <c>
        <f>(M133*21)/100</f>
      </c>
      <c t="s">
        <v>26</v>
      </c>
    </row>
    <row r="134" spans="1:5" ht="12.75">
      <c r="A134" s="35" t="s">
        <v>54</v>
      </c>
      <c r="E134" s="39" t="s">
        <v>5</v>
      </c>
    </row>
    <row r="135" spans="1:5" ht="12.75">
      <c r="A135" s="35" t="s">
        <v>55</v>
      </c>
      <c r="E135" s="40" t="s">
        <v>559</v>
      </c>
    </row>
    <row r="136" spans="1:5" ht="153">
      <c r="A136" t="s">
        <v>57</v>
      </c>
      <c r="E136" s="39" t="s">
        <v>425</v>
      </c>
    </row>
    <row r="137" spans="1:16" ht="12.75">
      <c r="A137" t="s">
        <v>48</v>
      </c>
      <c s="34" t="s">
        <v>170</v>
      </c>
      <c s="34" t="s">
        <v>426</v>
      </c>
      <c s="35" t="s">
        <v>5</v>
      </c>
      <c s="6" t="s">
        <v>427</v>
      </c>
      <c s="36" t="s">
        <v>101</v>
      </c>
      <c s="37">
        <v>1155</v>
      </c>
      <c s="36">
        <v>0</v>
      </c>
      <c s="36">
        <f>ROUND(G137*H137,6)</f>
      </c>
      <c r="L137" s="38">
        <v>0</v>
      </c>
      <c s="32">
        <f>ROUND(ROUND(L137,2)*ROUND(G137,3),2)</f>
      </c>
      <c s="36" t="s">
        <v>53</v>
      </c>
      <c>
        <f>(M137*21)/100</f>
      </c>
      <c t="s">
        <v>26</v>
      </c>
    </row>
    <row r="138" spans="1:5" ht="12.75">
      <c r="A138" s="35" t="s">
        <v>54</v>
      </c>
      <c r="E138" s="39" t="s">
        <v>5</v>
      </c>
    </row>
    <row r="139" spans="1:5" ht="12.75">
      <c r="A139" s="35" t="s">
        <v>55</v>
      </c>
      <c r="E139" s="40" t="s">
        <v>559</v>
      </c>
    </row>
    <row r="140" spans="1:5" ht="114.75">
      <c r="A140" t="s">
        <v>57</v>
      </c>
      <c r="E140" s="39" t="s">
        <v>428</v>
      </c>
    </row>
    <row r="141" spans="1:16" ht="12.75">
      <c r="A141" t="s">
        <v>48</v>
      </c>
      <c s="34" t="s">
        <v>174</v>
      </c>
      <c s="34" t="s">
        <v>429</v>
      </c>
      <c s="35" t="s">
        <v>5</v>
      </c>
      <c s="6" t="s">
        <v>430</v>
      </c>
      <c s="36" t="s">
        <v>431</v>
      </c>
      <c s="37">
        <v>2</v>
      </c>
      <c s="36">
        <v>0</v>
      </c>
      <c s="36">
        <f>ROUND(G141*H141,6)</f>
      </c>
      <c r="L141" s="38">
        <v>0</v>
      </c>
      <c s="32">
        <f>ROUND(ROUND(L141,2)*ROUND(G141,3),2)</f>
      </c>
      <c s="36" t="s">
        <v>53</v>
      </c>
      <c>
        <f>(M141*21)/100</f>
      </c>
      <c t="s">
        <v>26</v>
      </c>
    </row>
    <row r="142" spans="1:5" ht="12.75">
      <c r="A142" s="35" t="s">
        <v>54</v>
      </c>
      <c r="E142" s="39" t="s">
        <v>5</v>
      </c>
    </row>
    <row r="143" spans="1:5" ht="12.75">
      <c r="A143" s="35" t="s">
        <v>55</v>
      </c>
      <c r="E143" s="40" t="s">
        <v>559</v>
      </c>
    </row>
    <row r="144" spans="1:5" ht="127.5">
      <c r="A144" t="s">
        <v>57</v>
      </c>
      <c r="E144" s="39" t="s">
        <v>432</v>
      </c>
    </row>
    <row r="145" spans="1:16" ht="12.75">
      <c r="A145" t="s">
        <v>48</v>
      </c>
      <c s="34" t="s">
        <v>177</v>
      </c>
      <c s="34" t="s">
        <v>433</v>
      </c>
      <c s="35" t="s">
        <v>5</v>
      </c>
      <c s="6" t="s">
        <v>434</v>
      </c>
      <c s="36" t="s">
        <v>101</v>
      </c>
      <c s="37">
        <v>1155</v>
      </c>
      <c s="36">
        <v>0</v>
      </c>
      <c s="36">
        <f>ROUND(G145*H145,6)</f>
      </c>
      <c r="L145" s="38">
        <v>0</v>
      </c>
      <c s="32">
        <f>ROUND(ROUND(L145,2)*ROUND(G145,3),2)</f>
      </c>
      <c s="36" t="s">
        <v>53</v>
      </c>
      <c>
        <f>(M145*21)/100</f>
      </c>
      <c t="s">
        <v>26</v>
      </c>
    </row>
    <row r="146" spans="1:5" ht="12.75">
      <c r="A146" s="35" t="s">
        <v>54</v>
      </c>
      <c r="E146" s="39" t="s">
        <v>5</v>
      </c>
    </row>
    <row r="147" spans="1:5" ht="12.75">
      <c r="A147" s="35" t="s">
        <v>55</v>
      </c>
      <c r="E147" s="40" t="s">
        <v>559</v>
      </c>
    </row>
    <row r="148" spans="1:5" ht="127.5">
      <c r="A148" t="s">
        <v>57</v>
      </c>
      <c r="E148" s="39" t="s">
        <v>435</v>
      </c>
    </row>
    <row r="149" spans="1:16" ht="12.75">
      <c r="A149" t="s">
        <v>48</v>
      </c>
      <c s="34" t="s">
        <v>180</v>
      </c>
      <c s="34" t="s">
        <v>1115</v>
      </c>
      <c s="35" t="s">
        <v>5</v>
      </c>
      <c s="6" t="s">
        <v>1116</v>
      </c>
      <c s="36" t="s">
        <v>52</v>
      </c>
      <c s="37">
        <v>6</v>
      </c>
      <c s="36">
        <v>0</v>
      </c>
      <c s="36">
        <f>ROUND(G149*H149,6)</f>
      </c>
      <c r="L149" s="38">
        <v>0</v>
      </c>
      <c s="32">
        <f>ROUND(ROUND(L149,2)*ROUND(G149,3),2)</f>
      </c>
      <c s="36" t="s">
        <v>53</v>
      </c>
      <c>
        <f>(M149*21)/100</f>
      </c>
      <c t="s">
        <v>26</v>
      </c>
    </row>
    <row r="150" spans="1:5" ht="12.75">
      <c r="A150" s="35" t="s">
        <v>54</v>
      </c>
      <c r="E150" s="39" t="s">
        <v>5</v>
      </c>
    </row>
    <row r="151" spans="1:5" ht="12.75">
      <c r="A151" s="35" t="s">
        <v>55</v>
      </c>
      <c r="E151" s="40" t="s">
        <v>559</v>
      </c>
    </row>
    <row r="152" spans="1:5" ht="178.5">
      <c r="A152" t="s">
        <v>57</v>
      </c>
      <c r="E152" s="39" t="s">
        <v>2326</v>
      </c>
    </row>
    <row r="153" spans="1:16" ht="12.75">
      <c r="A153" t="s">
        <v>48</v>
      </c>
      <c s="34" t="s">
        <v>183</v>
      </c>
      <c s="34" t="s">
        <v>1117</v>
      </c>
      <c s="35" t="s">
        <v>5</v>
      </c>
      <c s="6" t="s">
        <v>1118</v>
      </c>
      <c s="36" t="s">
        <v>52</v>
      </c>
      <c s="37">
        <v>6</v>
      </c>
      <c s="36">
        <v>0</v>
      </c>
      <c s="36">
        <f>ROUND(G153*H153,6)</f>
      </c>
      <c r="L153" s="38">
        <v>0</v>
      </c>
      <c s="32">
        <f>ROUND(ROUND(L153,2)*ROUND(G153,3),2)</f>
      </c>
      <c s="36" t="s">
        <v>53</v>
      </c>
      <c>
        <f>(M153*21)/100</f>
      </c>
      <c t="s">
        <v>26</v>
      </c>
    </row>
    <row r="154" spans="1:5" ht="12.75">
      <c r="A154" s="35" t="s">
        <v>54</v>
      </c>
      <c r="E154" s="39" t="s">
        <v>5</v>
      </c>
    </row>
    <row r="155" spans="1:5" ht="12.75">
      <c r="A155" s="35" t="s">
        <v>55</v>
      </c>
      <c r="E155" s="40" t="s">
        <v>559</v>
      </c>
    </row>
    <row r="156" spans="1:5" ht="127.5">
      <c r="A156" t="s">
        <v>57</v>
      </c>
      <c r="E156" s="39" t="s">
        <v>442</v>
      </c>
    </row>
    <row r="157" spans="1:16" ht="12.75">
      <c r="A157" t="s">
        <v>48</v>
      </c>
      <c s="34" t="s">
        <v>187</v>
      </c>
      <c s="34" t="s">
        <v>2793</v>
      </c>
      <c s="35" t="s">
        <v>5</v>
      </c>
      <c s="6" t="s">
        <v>2794</v>
      </c>
      <c s="36" t="s">
        <v>52</v>
      </c>
      <c s="37">
        <v>4</v>
      </c>
      <c s="36">
        <v>0</v>
      </c>
      <c s="36">
        <f>ROUND(G157*H157,6)</f>
      </c>
      <c r="L157" s="38">
        <v>0</v>
      </c>
      <c s="32">
        <f>ROUND(ROUND(L157,2)*ROUND(G157,3),2)</f>
      </c>
      <c s="36" t="s">
        <v>53</v>
      </c>
      <c>
        <f>(M157*21)/100</f>
      </c>
      <c t="s">
        <v>26</v>
      </c>
    </row>
    <row r="158" spans="1:5" ht="12.75">
      <c r="A158" s="35" t="s">
        <v>54</v>
      </c>
      <c r="E158" s="39" t="s">
        <v>5</v>
      </c>
    </row>
    <row r="159" spans="1:5" ht="12.75">
      <c r="A159" s="35" t="s">
        <v>55</v>
      </c>
      <c r="E159" s="40" t="s">
        <v>559</v>
      </c>
    </row>
    <row r="160" spans="1:5" ht="102">
      <c r="A160" t="s">
        <v>57</v>
      </c>
      <c r="E160" s="39" t="s">
        <v>418</v>
      </c>
    </row>
    <row r="161" spans="1:16" ht="12.75">
      <c r="A161" t="s">
        <v>48</v>
      </c>
      <c s="34" t="s">
        <v>190</v>
      </c>
      <c s="34" t="s">
        <v>2795</v>
      </c>
      <c s="35" t="s">
        <v>5</v>
      </c>
      <c s="6" t="s">
        <v>2796</v>
      </c>
      <c s="36" t="s">
        <v>52</v>
      </c>
      <c s="37">
        <v>4</v>
      </c>
      <c s="36">
        <v>0</v>
      </c>
      <c s="36">
        <f>ROUND(G161*H161,6)</f>
      </c>
      <c r="L161" s="38">
        <v>0</v>
      </c>
      <c s="32">
        <f>ROUND(ROUND(L161,2)*ROUND(G161,3),2)</f>
      </c>
      <c s="36" t="s">
        <v>53</v>
      </c>
      <c>
        <f>(M161*21)/100</f>
      </c>
      <c t="s">
        <v>26</v>
      </c>
    </row>
    <row r="162" spans="1:5" ht="12.75">
      <c r="A162" s="35" t="s">
        <v>54</v>
      </c>
      <c r="E162" s="39" t="s">
        <v>5</v>
      </c>
    </row>
    <row r="163" spans="1:5" ht="12.75">
      <c r="A163" s="35" t="s">
        <v>55</v>
      </c>
      <c r="E163" s="40" t="s">
        <v>559</v>
      </c>
    </row>
    <row r="164" spans="1:5" ht="76.5">
      <c r="A164" t="s">
        <v>57</v>
      </c>
      <c r="E164" s="39" t="s">
        <v>421</v>
      </c>
    </row>
    <row r="165" spans="1:16" ht="12.75">
      <c r="A165" t="s">
        <v>48</v>
      </c>
      <c s="34" t="s">
        <v>193</v>
      </c>
      <c s="34" t="s">
        <v>436</v>
      </c>
      <c s="35" t="s">
        <v>5</v>
      </c>
      <c s="6" t="s">
        <v>437</v>
      </c>
      <c s="36" t="s">
        <v>52</v>
      </c>
      <c s="37">
        <v>6</v>
      </c>
      <c s="36">
        <v>0</v>
      </c>
      <c s="36">
        <f>ROUND(G165*H165,6)</f>
      </c>
      <c r="L165" s="38">
        <v>0</v>
      </c>
      <c s="32">
        <f>ROUND(ROUND(L165,2)*ROUND(G165,3),2)</f>
      </c>
      <c s="36" t="s">
        <v>53</v>
      </c>
      <c>
        <f>(M165*21)/100</f>
      </c>
      <c t="s">
        <v>26</v>
      </c>
    </row>
    <row r="166" spans="1:5" ht="12.75">
      <c r="A166" s="35" t="s">
        <v>54</v>
      </c>
      <c r="E166" s="39" t="s">
        <v>5</v>
      </c>
    </row>
    <row r="167" spans="1:5" ht="12.75">
      <c r="A167" s="35" t="s">
        <v>55</v>
      </c>
      <c r="E167" s="40" t="s">
        <v>559</v>
      </c>
    </row>
    <row r="168" spans="1:5" ht="12.75">
      <c r="A168" t="s">
        <v>57</v>
      </c>
      <c r="E168" s="39" t="s">
        <v>5</v>
      </c>
    </row>
    <row r="169" spans="1:16" ht="12.75">
      <c r="A169" t="s">
        <v>48</v>
      </c>
      <c s="34" t="s">
        <v>196</v>
      </c>
      <c s="34" t="s">
        <v>440</v>
      </c>
      <c s="35" t="s">
        <v>5</v>
      </c>
      <c s="6" t="s">
        <v>441</v>
      </c>
      <c s="36" t="s">
        <v>52</v>
      </c>
      <c s="37">
        <v>6</v>
      </c>
      <c s="36">
        <v>0</v>
      </c>
      <c s="36">
        <f>ROUND(G169*H169,6)</f>
      </c>
      <c r="L169" s="38">
        <v>0</v>
      </c>
      <c s="32">
        <f>ROUND(ROUND(L169,2)*ROUND(G169,3),2)</f>
      </c>
      <c s="36" t="s">
        <v>53</v>
      </c>
      <c>
        <f>(M169*21)/100</f>
      </c>
      <c t="s">
        <v>26</v>
      </c>
    </row>
    <row r="170" spans="1:5" ht="12.75">
      <c r="A170" s="35" t="s">
        <v>54</v>
      </c>
      <c r="E170" s="39" t="s">
        <v>5</v>
      </c>
    </row>
    <row r="171" spans="1:5" ht="12.75">
      <c r="A171" s="35" t="s">
        <v>55</v>
      </c>
      <c r="E171" s="40" t="s">
        <v>559</v>
      </c>
    </row>
    <row r="172" spans="1:5" ht="127.5">
      <c r="A172" t="s">
        <v>57</v>
      </c>
      <c r="E172" s="39" t="s">
        <v>442</v>
      </c>
    </row>
    <row r="173" spans="1:16" ht="12.75">
      <c r="A173" t="s">
        <v>48</v>
      </c>
      <c s="34" t="s">
        <v>199</v>
      </c>
      <c s="34" t="s">
        <v>2912</v>
      </c>
      <c s="35" t="s">
        <v>5</v>
      </c>
      <c s="6" t="s">
        <v>2913</v>
      </c>
      <c s="36" t="s">
        <v>52</v>
      </c>
      <c s="37">
        <v>6</v>
      </c>
      <c s="36">
        <v>0</v>
      </c>
      <c s="36">
        <f>ROUND(G173*H173,6)</f>
      </c>
      <c r="L173" s="38">
        <v>0</v>
      </c>
      <c s="32">
        <f>ROUND(ROUND(L173,2)*ROUND(G173,3),2)</f>
      </c>
      <c s="36" t="s">
        <v>53</v>
      </c>
      <c>
        <f>(M173*21)/100</f>
      </c>
      <c t="s">
        <v>26</v>
      </c>
    </row>
    <row r="174" spans="1:5" ht="12.75">
      <c r="A174" s="35" t="s">
        <v>54</v>
      </c>
      <c r="E174" s="39" t="s">
        <v>5</v>
      </c>
    </row>
    <row r="175" spans="1:5" ht="12.75">
      <c r="A175" s="35" t="s">
        <v>55</v>
      </c>
      <c r="E175" s="40" t="s">
        <v>559</v>
      </c>
    </row>
    <row r="176" spans="1:5" ht="153">
      <c r="A176" t="s">
        <v>57</v>
      </c>
      <c r="E176" s="39" t="s">
        <v>2799</v>
      </c>
    </row>
    <row r="177" spans="1:16" ht="12.75">
      <c r="A177" t="s">
        <v>48</v>
      </c>
      <c s="34" t="s">
        <v>203</v>
      </c>
      <c s="34" t="s">
        <v>2914</v>
      </c>
      <c s="35" t="s">
        <v>5</v>
      </c>
      <c s="6" t="s">
        <v>2915</v>
      </c>
      <c s="36" t="s">
        <v>52</v>
      </c>
      <c s="37">
        <v>3</v>
      </c>
      <c s="36">
        <v>0</v>
      </c>
      <c s="36">
        <f>ROUND(G177*H177,6)</f>
      </c>
      <c r="L177" s="38">
        <v>0</v>
      </c>
      <c s="32">
        <f>ROUND(ROUND(L177,2)*ROUND(G177,3),2)</f>
      </c>
      <c s="36" t="s">
        <v>53</v>
      </c>
      <c>
        <f>(M177*21)/100</f>
      </c>
      <c t="s">
        <v>26</v>
      </c>
    </row>
    <row r="178" spans="1:5" ht="12.75">
      <c r="A178" s="35" t="s">
        <v>54</v>
      </c>
      <c r="E178" s="39" t="s">
        <v>5</v>
      </c>
    </row>
    <row r="179" spans="1:5" ht="12.75">
      <c r="A179" s="35" t="s">
        <v>55</v>
      </c>
      <c r="E179" s="40" t="s">
        <v>559</v>
      </c>
    </row>
    <row r="180" spans="1:5" ht="178.5">
      <c r="A180" t="s">
        <v>57</v>
      </c>
      <c r="E180" s="39" t="s">
        <v>2326</v>
      </c>
    </row>
    <row r="181" spans="1:16" ht="12.75">
      <c r="A181" t="s">
        <v>48</v>
      </c>
      <c s="34" t="s">
        <v>206</v>
      </c>
      <c s="34" t="s">
        <v>2916</v>
      </c>
      <c s="35" t="s">
        <v>5</v>
      </c>
      <c s="6" t="s">
        <v>2917</v>
      </c>
      <c s="36" t="s">
        <v>52</v>
      </c>
      <c s="37">
        <v>3</v>
      </c>
      <c s="36">
        <v>0</v>
      </c>
      <c s="36">
        <f>ROUND(G181*H181,6)</f>
      </c>
      <c r="L181" s="38">
        <v>0</v>
      </c>
      <c s="32">
        <f>ROUND(ROUND(L181,2)*ROUND(G181,3),2)</f>
      </c>
      <c s="36" t="s">
        <v>53</v>
      </c>
      <c>
        <f>(M181*21)/100</f>
      </c>
      <c t="s">
        <v>26</v>
      </c>
    </row>
    <row r="182" spans="1:5" ht="12.75">
      <c r="A182" s="35" t="s">
        <v>54</v>
      </c>
      <c r="E182" s="39" t="s">
        <v>5</v>
      </c>
    </row>
    <row r="183" spans="1:5" ht="12.75">
      <c r="A183" s="35" t="s">
        <v>55</v>
      </c>
      <c r="E183" s="40" t="s">
        <v>559</v>
      </c>
    </row>
    <row r="184" spans="1:5" ht="127.5">
      <c r="A184" t="s">
        <v>57</v>
      </c>
      <c r="E184" s="39" t="s">
        <v>442</v>
      </c>
    </row>
    <row r="185" spans="1:16" ht="12.75">
      <c r="A185" t="s">
        <v>48</v>
      </c>
      <c s="34" t="s">
        <v>209</v>
      </c>
      <c s="34" t="s">
        <v>2918</v>
      </c>
      <c s="35" t="s">
        <v>5</v>
      </c>
      <c s="6" t="s">
        <v>2919</v>
      </c>
      <c s="36" t="s">
        <v>52</v>
      </c>
      <c s="37">
        <v>3</v>
      </c>
      <c s="36">
        <v>0</v>
      </c>
      <c s="36">
        <f>ROUND(G185*H185,6)</f>
      </c>
      <c r="L185" s="38">
        <v>0</v>
      </c>
      <c s="32">
        <f>ROUND(ROUND(L185,2)*ROUND(G185,3),2)</f>
      </c>
      <c s="36" t="s">
        <v>53</v>
      </c>
      <c>
        <f>(M185*21)/100</f>
      </c>
      <c t="s">
        <v>26</v>
      </c>
    </row>
    <row r="186" spans="1:5" ht="12.75">
      <c r="A186" s="35" t="s">
        <v>54</v>
      </c>
      <c r="E186" s="39" t="s">
        <v>5</v>
      </c>
    </row>
    <row r="187" spans="1:5" ht="12.75">
      <c r="A187" s="35" t="s">
        <v>55</v>
      </c>
      <c r="E187" s="40" t="s">
        <v>559</v>
      </c>
    </row>
    <row r="188" spans="1:5" ht="153">
      <c r="A188" t="s">
        <v>57</v>
      </c>
      <c r="E188" s="39" t="s">
        <v>2799</v>
      </c>
    </row>
    <row r="189" spans="1:16" ht="12.75">
      <c r="A189" t="s">
        <v>48</v>
      </c>
      <c s="34" t="s">
        <v>213</v>
      </c>
      <c s="34" t="s">
        <v>443</v>
      </c>
      <c s="35" t="s">
        <v>5</v>
      </c>
      <c s="6" t="s">
        <v>444</v>
      </c>
      <c s="36" t="s">
        <v>52</v>
      </c>
      <c s="37">
        <v>4</v>
      </c>
      <c s="36">
        <v>0</v>
      </c>
      <c s="36">
        <f>ROUND(G189*H189,6)</f>
      </c>
      <c r="L189" s="38">
        <v>0</v>
      </c>
      <c s="32">
        <f>ROUND(ROUND(L189,2)*ROUND(G189,3),2)</f>
      </c>
      <c s="36" t="s">
        <v>53</v>
      </c>
      <c>
        <f>(M189*21)/100</f>
      </c>
      <c t="s">
        <v>26</v>
      </c>
    </row>
    <row r="190" spans="1:5" ht="12.75">
      <c r="A190" s="35" t="s">
        <v>54</v>
      </c>
      <c r="E190" s="39" t="s">
        <v>5</v>
      </c>
    </row>
    <row r="191" spans="1:5" ht="12.75">
      <c r="A191" s="35" t="s">
        <v>55</v>
      </c>
      <c r="E191" s="40" t="s">
        <v>559</v>
      </c>
    </row>
    <row r="192" spans="1:5" ht="178.5">
      <c r="A192" t="s">
        <v>57</v>
      </c>
      <c r="E192" s="39" t="s">
        <v>2326</v>
      </c>
    </row>
    <row r="193" spans="1:16" ht="12.75">
      <c r="A193" t="s">
        <v>48</v>
      </c>
      <c s="34" t="s">
        <v>217</v>
      </c>
      <c s="34" t="s">
        <v>446</v>
      </c>
      <c s="35" t="s">
        <v>5</v>
      </c>
      <c s="6" t="s">
        <v>447</v>
      </c>
      <c s="36" t="s">
        <v>52</v>
      </c>
      <c s="37">
        <v>4</v>
      </c>
      <c s="36">
        <v>0</v>
      </c>
      <c s="36">
        <f>ROUND(G193*H193,6)</f>
      </c>
      <c r="L193" s="38">
        <v>0</v>
      </c>
      <c s="32">
        <f>ROUND(ROUND(L193,2)*ROUND(G193,3),2)</f>
      </c>
      <c s="36" t="s">
        <v>53</v>
      </c>
      <c>
        <f>(M193*21)/100</f>
      </c>
      <c t="s">
        <v>26</v>
      </c>
    </row>
    <row r="194" spans="1:5" ht="12.75">
      <c r="A194" s="35" t="s">
        <v>54</v>
      </c>
      <c r="E194" s="39" t="s">
        <v>5</v>
      </c>
    </row>
    <row r="195" spans="1:5" ht="12.75">
      <c r="A195" s="35" t="s">
        <v>55</v>
      </c>
      <c r="E195" s="40" t="s">
        <v>559</v>
      </c>
    </row>
    <row r="196" spans="1:5" ht="127.5">
      <c r="A196" t="s">
        <v>57</v>
      </c>
      <c r="E196" s="39" t="s">
        <v>442</v>
      </c>
    </row>
    <row r="197" spans="1:16" ht="12.75">
      <c r="A197" t="s">
        <v>48</v>
      </c>
      <c s="34" t="s">
        <v>221</v>
      </c>
      <c s="34" t="s">
        <v>2797</v>
      </c>
      <c s="35" t="s">
        <v>5</v>
      </c>
      <c s="6" t="s">
        <v>2798</v>
      </c>
      <c s="36" t="s">
        <v>52</v>
      </c>
      <c s="37">
        <v>4</v>
      </c>
      <c s="36">
        <v>0</v>
      </c>
      <c s="36">
        <f>ROUND(G197*H197,6)</f>
      </c>
      <c r="L197" s="38">
        <v>0</v>
      </c>
      <c s="32">
        <f>ROUND(ROUND(L197,2)*ROUND(G197,3),2)</f>
      </c>
      <c s="36" t="s">
        <v>53</v>
      </c>
      <c>
        <f>(M197*21)/100</f>
      </c>
      <c t="s">
        <v>26</v>
      </c>
    </row>
    <row r="198" spans="1:5" ht="12.75">
      <c r="A198" s="35" t="s">
        <v>54</v>
      </c>
      <c r="E198" s="39" t="s">
        <v>5</v>
      </c>
    </row>
    <row r="199" spans="1:5" ht="12.75">
      <c r="A199" s="35" t="s">
        <v>55</v>
      </c>
      <c r="E199" s="40" t="s">
        <v>559</v>
      </c>
    </row>
    <row r="200" spans="1:5" ht="153">
      <c r="A200" t="s">
        <v>57</v>
      </c>
      <c r="E200" s="39" t="s">
        <v>2799</v>
      </c>
    </row>
    <row r="201" spans="1:16" ht="12.75">
      <c r="A201" t="s">
        <v>48</v>
      </c>
      <c s="34" t="s">
        <v>224</v>
      </c>
      <c s="34" t="s">
        <v>2398</v>
      </c>
      <c s="35" t="s">
        <v>5</v>
      </c>
      <c s="6" t="s">
        <v>2399</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559</v>
      </c>
    </row>
    <row r="204" spans="1:5" ht="127.5">
      <c r="A204" t="s">
        <v>57</v>
      </c>
      <c r="E204" s="39" t="s">
        <v>2250</v>
      </c>
    </row>
    <row r="205" spans="1:16" ht="12.75">
      <c r="A205" t="s">
        <v>48</v>
      </c>
      <c s="34" t="s">
        <v>228</v>
      </c>
      <c s="34" t="s">
        <v>2800</v>
      </c>
      <c s="35" t="s">
        <v>5</v>
      </c>
      <c s="6" t="s">
        <v>2801</v>
      </c>
      <c s="36" t="s">
        <v>52</v>
      </c>
      <c s="37">
        <v>1</v>
      </c>
      <c s="36">
        <v>0</v>
      </c>
      <c s="36">
        <f>ROUND(G205*H205,6)</f>
      </c>
      <c r="L205" s="38">
        <v>0</v>
      </c>
      <c s="32">
        <f>ROUND(ROUND(L205,2)*ROUND(G205,3),2)</f>
      </c>
      <c s="36" t="s">
        <v>53</v>
      </c>
      <c>
        <f>(M205*21)/100</f>
      </c>
      <c t="s">
        <v>26</v>
      </c>
    </row>
    <row r="206" spans="1:5" ht="12.75">
      <c r="A206" s="35" t="s">
        <v>54</v>
      </c>
      <c r="E206" s="39" t="s">
        <v>5</v>
      </c>
    </row>
    <row r="207" spans="1:5" ht="12.75">
      <c r="A207" s="35" t="s">
        <v>55</v>
      </c>
      <c r="E207" s="40" t="s">
        <v>559</v>
      </c>
    </row>
    <row r="208" spans="1:5" ht="153">
      <c r="A208" t="s">
        <v>57</v>
      </c>
      <c r="E208" s="39" t="s">
        <v>2799</v>
      </c>
    </row>
    <row r="209" spans="1:16" ht="12.75">
      <c r="A209" t="s">
        <v>48</v>
      </c>
      <c s="34" t="s">
        <v>232</v>
      </c>
      <c s="34" t="s">
        <v>509</v>
      </c>
      <c s="35" t="s">
        <v>5</v>
      </c>
      <c s="6" t="s">
        <v>510</v>
      </c>
      <c s="36" t="s">
        <v>52</v>
      </c>
      <c s="37">
        <v>8</v>
      </c>
      <c s="36">
        <v>0</v>
      </c>
      <c s="36">
        <f>ROUND(G209*H209,6)</f>
      </c>
      <c r="L209" s="38">
        <v>0</v>
      </c>
      <c s="32">
        <f>ROUND(ROUND(L209,2)*ROUND(G209,3),2)</f>
      </c>
      <c s="36" t="s">
        <v>53</v>
      </c>
      <c>
        <f>(M209*21)/100</f>
      </c>
      <c t="s">
        <v>26</v>
      </c>
    </row>
    <row r="210" spans="1:5" ht="12.75">
      <c r="A210" s="35" t="s">
        <v>54</v>
      </c>
      <c r="E210" s="39" t="s">
        <v>5</v>
      </c>
    </row>
    <row r="211" spans="1:5" ht="12.75">
      <c r="A211" s="35" t="s">
        <v>55</v>
      </c>
      <c r="E211" s="40" t="s">
        <v>559</v>
      </c>
    </row>
    <row r="212" spans="1:5" ht="165.75">
      <c r="A212" t="s">
        <v>57</v>
      </c>
      <c r="E212" s="39" t="s">
        <v>512</v>
      </c>
    </row>
    <row r="213" spans="1:16" ht="12.75">
      <c r="A213" t="s">
        <v>48</v>
      </c>
      <c s="34" t="s">
        <v>236</v>
      </c>
      <c s="34" t="s">
        <v>513</v>
      </c>
      <c s="35" t="s">
        <v>5</v>
      </c>
      <c s="6" t="s">
        <v>514</v>
      </c>
      <c s="36" t="s">
        <v>52</v>
      </c>
      <c s="37">
        <v>8</v>
      </c>
      <c s="36">
        <v>0</v>
      </c>
      <c s="36">
        <f>ROUND(G213*H213,6)</f>
      </c>
      <c r="L213" s="38">
        <v>0</v>
      </c>
      <c s="32">
        <f>ROUND(ROUND(L213,2)*ROUND(G213,3),2)</f>
      </c>
      <c s="36" t="s">
        <v>53</v>
      </c>
      <c>
        <f>(M213*21)/100</f>
      </c>
      <c t="s">
        <v>26</v>
      </c>
    </row>
    <row r="214" spans="1:5" ht="12.75">
      <c r="A214" s="35" t="s">
        <v>54</v>
      </c>
      <c r="E214" s="39" t="s">
        <v>5</v>
      </c>
    </row>
    <row r="215" spans="1:5" ht="12.75">
      <c r="A215" s="35" t="s">
        <v>55</v>
      </c>
      <c r="E215" s="40" t="s">
        <v>559</v>
      </c>
    </row>
    <row r="216" spans="1:5" ht="127.5">
      <c r="A216" t="s">
        <v>57</v>
      </c>
      <c r="E216" s="39" t="s">
        <v>442</v>
      </c>
    </row>
    <row r="217" spans="1:16" ht="12.75">
      <c r="A217" t="s">
        <v>48</v>
      </c>
      <c s="34" t="s">
        <v>239</v>
      </c>
      <c s="34" t="s">
        <v>2802</v>
      </c>
      <c s="35" t="s">
        <v>5</v>
      </c>
      <c s="6" t="s">
        <v>2803</v>
      </c>
      <c s="36" t="s">
        <v>52</v>
      </c>
      <c s="37">
        <v>4</v>
      </c>
      <c s="36">
        <v>0</v>
      </c>
      <c s="36">
        <f>ROUND(G217*H217,6)</f>
      </c>
      <c r="L217" s="38">
        <v>0</v>
      </c>
      <c s="32">
        <f>ROUND(ROUND(L217,2)*ROUND(G217,3),2)</f>
      </c>
      <c s="36" t="s">
        <v>53</v>
      </c>
      <c>
        <f>(M217*21)/100</f>
      </c>
      <c t="s">
        <v>26</v>
      </c>
    </row>
    <row r="218" spans="1:5" ht="12.75">
      <c r="A218" s="35" t="s">
        <v>54</v>
      </c>
      <c r="E218" s="39" t="s">
        <v>5</v>
      </c>
    </row>
    <row r="219" spans="1:5" ht="12.75">
      <c r="A219" s="35" t="s">
        <v>55</v>
      </c>
      <c r="E219" s="40" t="s">
        <v>559</v>
      </c>
    </row>
    <row r="220" spans="1:5" ht="12.75">
      <c r="A220" t="s">
        <v>57</v>
      </c>
      <c r="E220" s="39" t="s">
        <v>5</v>
      </c>
    </row>
    <row r="221" spans="1:16" ht="12.75">
      <c r="A221" t="s">
        <v>48</v>
      </c>
      <c s="34" t="s">
        <v>242</v>
      </c>
      <c s="34" t="s">
        <v>2401</v>
      </c>
      <c s="35" t="s">
        <v>5</v>
      </c>
      <c s="6" t="s">
        <v>2402</v>
      </c>
      <c s="36" t="s">
        <v>52</v>
      </c>
      <c s="37">
        <v>1</v>
      </c>
      <c s="36">
        <v>0</v>
      </c>
      <c s="36">
        <f>ROUND(G221*H221,6)</f>
      </c>
      <c r="L221" s="38">
        <v>0</v>
      </c>
      <c s="32">
        <f>ROUND(ROUND(L221,2)*ROUND(G221,3),2)</f>
      </c>
      <c s="36" t="s">
        <v>53</v>
      </c>
      <c>
        <f>(M221*21)/100</f>
      </c>
      <c t="s">
        <v>26</v>
      </c>
    </row>
    <row r="222" spans="1:5" ht="12.75">
      <c r="A222" s="35" t="s">
        <v>54</v>
      </c>
      <c r="E222" s="39" t="s">
        <v>5</v>
      </c>
    </row>
    <row r="223" spans="1:5" ht="12.75">
      <c r="A223" s="35" t="s">
        <v>55</v>
      </c>
      <c r="E223" s="40" t="s">
        <v>559</v>
      </c>
    </row>
    <row r="224" spans="1:5" ht="165.75">
      <c r="A224" t="s">
        <v>57</v>
      </c>
      <c r="E224" s="39" t="s">
        <v>512</v>
      </c>
    </row>
    <row r="225" spans="1:16" ht="12.75">
      <c r="A225" t="s">
        <v>48</v>
      </c>
      <c s="34" t="s">
        <v>246</v>
      </c>
      <c s="34" t="s">
        <v>2920</v>
      </c>
      <c s="35" t="s">
        <v>5</v>
      </c>
      <c s="6" t="s">
        <v>2921</v>
      </c>
      <c s="36" t="s">
        <v>52</v>
      </c>
      <c s="37">
        <v>1</v>
      </c>
      <c s="36">
        <v>0</v>
      </c>
      <c s="36">
        <f>ROUND(G225*H225,6)</f>
      </c>
      <c r="L225" s="38">
        <v>0</v>
      </c>
      <c s="32">
        <f>ROUND(ROUND(L225,2)*ROUND(G225,3),2)</f>
      </c>
      <c s="36" t="s">
        <v>53</v>
      </c>
      <c>
        <f>(M225*21)/100</f>
      </c>
      <c t="s">
        <v>26</v>
      </c>
    </row>
    <row r="226" spans="1:5" ht="12.75">
      <c r="A226" s="35" t="s">
        <v>54</v>
      </c>
      <c r="E226" s="39" t="s">
        <v>5</v>
      </c>
    </row>
    <row r="227" spans="1:5" ht="12.75">
      <c r="A227" s="35" t="s">
        <v>55</v>
      </c>
      <c r="E227" s="40" t="s">
        <v>559</v>
      </c>
    </row>
    <row r="228" spans="1:5" ht="12.75">
      <c r="A228" t="s">
        <v>57</v>
      </c>
      <c r="E228" s="39" t="s">
        <v>5</v>
      </c>
    </row>
    <row r="229" spans="1:16" ht="12.75">
      <c r="A229" t="s">
        <v>48</v>
      </c>
      <c s="34" t="s">
        <v>251</v>
      </c>
      <c s="34" t="s">
        <v>2404</v>
      </c>
      <c s="35" t="s">
        <v>5</v>
      </c>
      <c s="6" t="s">
        <v>2405</v>
      </c>
      <c s="36" t="s">
        <v>52</v>
      </c>
      <c s="37">
        <v>2</v>
      </c>
      <c s="36">
        <v>0</v>
      </c>
      <c s="36">
        <f>ROUND(G229*H229,6)</f>
      </c>
      <c r="L229" s="38">
        <v>0</v>
      </c>
      <c s="32">
        <f>ROUND(ROUND(L229,2)*ROUND(G229,3),2)</f>
      </c>
      <c s="36" t="s">
        <v>53</v>
      </c>
      <c>
        <f>(M229*21)/100</f>
      </c>
      <c t="s">
        <v>26</v>
      </c>
    </row>
    <row r="230" spans="1:5" ht="12.75">
      <c r="A230" s="35" t="s">
        <v>54</v>
      </c>
      <c r="E230" s="39" t="s">
        <v>5</v>
      </c>
    </row>
    <row r="231" spans="1:5" ht="12.75">
      <c r="A231" s="35" t="s">
        <v>55</v>
      </c>
      <c r="E231" s="40" t="s">
        <v>559</v>
      </c>
    </row>
    <row r="232" spans="1:5" ht="127.5">
      <c r="A232" t="s">
        <v>57</v>
      </c>
      <c r="E232" s="39" t="s">
        <v>442</v>
      </c>
    </row>
    <row r="233" spans="1:16" ht="12.75">
      <c r="A233" t="s">
        <v>48</v>
      </c>
      <c s="34" t="s">
        <v>255</v>
      </c>
      <c s="34" t="s">
        <v>2806</v>
      </c>
      <c s="35" t="s">
        <v>5</v>
      </c>
      <c s="6" t="s">
        <v>2807</v>
      </c>
      <c s="36" t="s">
        <v>52</v>
      </c>
      <c s="37">
        <v>2</v>
      </c>
      <c s="36">
        <v>0</v>
      </c>
      <c s="36">
        <f>ROUND(G233*H233,6)</f>
      </c>
      <c r="L233" s="38">
        <v>0</v>
      </c>
      <c s="32">
        <f>ROUND(ROUND(L233,2)*ROUND(G233,3),2)</f>
      </c>
      <c s="36" t="s">
        <v>53</v>
      </c>
      <c>
        <f>(M233*21)/100</f>
      </c>
      <c t="s">
        <v>26</v>
      </c>
    </row>
    <row r="234" spans="1:5" ht="12.75">
      <c r="A234" s="35" t="s">
        <v>54</v>
      </c>
      <c r="E234" s="39" t="s">
        <v>5</v>
      </c>
    </row>
    <row r="235" spans="1:5" ht="12.75">
      <c r="A235" s="35" t="s">
        <v>55</v>
      </c>
      <c r="E235" s="40" t="s">
        <v>559</v>
      </c>
    </row>
    <row r="236" spans="1:5" ht="89.25">
      <c r="A236" t="s">
        <v>57</v>
      </c>
      <c r="E236" s="39" t="s">
        <v>460</v>
      </c>
    </row>
    <row r="237" spans="1:16" ht="12.75">
      <c r="A237" t="s">
        <v>48</v>
      </c>
      <c s="34" t="s">
        <v>259</v>
      </c>
      <c s="34" t="s">
        <v>518</v>
      </c>
      <c s="35" t="s">
        <v>5</v>
      </c>
      <c s="6" t="s">
        <v>2809</v>
      </c>
      <c s="36" t="s">
        <v>520</v>
      </c>
      <c s="37">
        <v>96</v>
      </c>
      <c s="36">
        <v>0</v>
      </c>
      <c s="36">
        <f>ROUND(G237*H237,6)</f>
      </c>
      <c r="L237" s="38">
        <v>0</v>
      </c>
      <c s="32">
        <f>ROUND(ROUND(L237,2)*ROUND(G237,3),2)</f>
      </c>
      <c s="36" t="s">
        <v>53</v>
      </c>
      <c>
        <f>(M237*21)/100</f>
      </c>
      <c t="s">
        <v>26</v>
      </c>
    </row>
    <row r="238" spans="1:5" ht="12.75">
      <c r="A238" s="35" t="s">
        <v>54</v>
      </c>
      <c r="E238" s="39" t="s">
        <v>5</v>
      </c>
    </row>
    <row r="239" spans="1:5" ht="12.75">
      <c r="A239" s="35" t="s">
        <v>55</v>
      </c>
      <c r="E239" s="40" t="s">
        <v>559</v>
      </c>
    </row>
    <row r="240" spans="1:5" ht="165.75">
      <c r="A240" t="s">
        <v>57</v>
      </c>
      <c r="E240" s="39" t="s">
        <v>2810</v>
      </c>
    </row>
    <row r="241" spans="1:16" ht="12.75">
      <c r="A241" t="s">
        <v>48</v>
      </c>
      <c s="34" t="s">
        <v>263</v>
      </c>
      <c s="34" t="s">
        <v>1357</v>
      </c>
      <c s="35" t="s">
        <v>5</v>
      </c>
      <c s="6" t="s">
        <v>1358</v>
      </c>
      <c s="36" t="s">
        <v>520</v>
      </c>
      <c s="37">
        <v>96</v>
      </c>
      <c s="36">
        <v>0</v>
      </c>
      <c s="36">
        <f>ROUND(G241*H241,6)</f>
      </c>
      <c r="L241" s="38">
        <v>0</v>
      </c>
      <c s="32">
        <f>ROUND(ROUND(L241,2)*ROUND(G241,3),2)</f>
      </c>
      <c s="36" t="s">
        <v>53</v>
      </c>
      <c>
        <f>(M241*21)/100</f>
      </c>
      <c t="s">
        <v>26</v>
      </c>
    </row>
    <row r="242" spans="1:5" ht="12.75">
      <c r="A242" s="35" t="s">
        <v>54</v>
      </c>
      <c r="E242" s="39" t="s">
        <v>5</v>
      </c>
    </row>
    <row r="243" spans="1:5" ht="12.75">
      <c r="A243" s="35" t="s">
        <v>55</v>
      </c>
      <c r="E243" s="40" t="s">
        <v>559</v>
      </c>
    </row>
    <row r="244" spans="1:5" ht="153">
      <c r="A244" t="s">
        <v>57</v>
      </c>
      <c r="E244" s="39" t="s">
        <v>2812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COUNTIFS(L8:L47,"=0",A8:A47,"P")+COUNTIFS(L8:L47,"",A8:A47,"P")+SUM(Q8:Q47)</f>
      </c>
    </row>
    <row r="8" spans="1:13" ht="12.75">
      <c r="A8" t="s">
        <v>43</v>
      </c>
      <c r="C8" s="28" t="s">
        <v>2924</v>
      </c>
      <c r="E8" s="30" t="s">
        <v>2923</v>
      </c>
      <c r="J8" s="29">
        <f>0+J9+J18</f>
      </c>
      <c s="29">
        <f>0+K9+K18</f>
      </c>
      <c s="29">
        <f>0+L9+L18</f>
      </c>
      <c s="29">
        <f>0+M9+M18</f>
      </c>
    </row>
    <row r="9" spans="1:13" ht="12.75">
      <c r="A9" t="s">
        <v>45</v>
      </c>
      <c r="C9" s="31" t="s">
        <v>46</v>
      </c>
      <c r="E9" s="33" t="s">
        <v>2925</v>
      </c>
      <c r="J9" s="32">
        <f>0</f>
      </c>
      <c s="32">
        <f>0</f>
      </c>
      <c s="32">
        <f>0+L10+L14</f>
      </c>
      <c s="32">
        <f>0+M10+M14</f>
      </c>
    </row>
    <row r="10" spans="1:16" ht="12.75">
      <c r="A10" t="s">
        <v>48</v>
      </c>
      <c s="34" t="s">
        <v>49</v>
      </c>
      <c s="34" t="s">
        <v>1142</v>
      </c>
      <c s="35" t="s">
        <v>5</v>
      </c>
      <c s="6" t="s">
        <v>1143</v>
      </c>
      <c s="36" t="s">
        <v>52</v>
      </c>
      <c s="37">
        <v>4</v>
      </c>
      <c s="36">
        <v>0</v>
      </c>
      <c s="36">
        <f>ROUND(G10*H10,6)</f>
      </c>
      <c r="L10" s="38">
        <v>0</v>
      </c>
      <c s="32">
        <f>ROUND(ROUND(L10,2)*ROUND(G10,3),2)</f>
      </c>
      <c s="36" t="s">
        <v>53</v>
      </c>
      <c>
        <f>(M10*21)/100</f>
      </c>
      <c t="s">
        <v>26</v>
      </c>
    </row>
    <row r="11" spans="1:5" ht="12.75">
      <c r="A11" s="35" t="s">
        <v>54</v>
      </c>
      <c r="E11" s="39" t="s">
        <v>5</v>
      </c>
    </row>
    <row r="12" spans="1:5" ht="38.25">
      <c r="A12" s="35" t="s">
        <v>55</v>
      </c>
      <c r="E12" s="40" t="s">
        <v>2926</v>
      </c>
    </row>
    <row r="13" spans="1:5" ht="102">
      <c r="A13" t="s">
        <v>57</v>
      </c>
      <c r="E13" s="39" t="s">
        <v>1284</v>
      </c>
    </row>
    <row r="14" spans="1:16" ht="25.5">
      <c r="A14" t="s">
        <v>48</v>
      </c>
      <c s="34" t="s">
        <v>26</v>
      </c>
      <c s="34" t="s">
        <v>2927</v>
      </c>
      <c s="35" t="s">
        <v>5</v>
      </c>
      <c s="6" t="s">
        <v>2928</v>
      </c>
      <c s="36" t="s">
        <v>52</v>
      </c>
      <c s="37">
        <v>1</v>
      </c>
      <c s="36">
        <v>0</v>
      </c>
      <c s="36">
        <f>ROUND(G14*H14,6)</f>
      </c>
      <c r="L14" s="38">
        <v>0</v>
      </c>
      <c s="32">
        <f>ROUND(ROUND(L14,2)*ROUND(G14,3),2)</f>
      </c>
      <c s="36" t="s">
        <v>53</v>
      </c>
      <c>
        <f>(M14*21)/100</f>
      </c>
      <c t="s">
        <v>26</v>
      </c>
    </row>
    <row r="15" spans="1:5" ht="12.75">
      <c r="A15" s="35" t="s">
        <v>54</v>
      </c>
      <c r="E15" s="39" t="s">
        <v>5</v>
      </c>
    </row>
    <row r="16" spans="1:5" ht="38.25">
      <c r="A16" s="35" t="s">
        <v>55</v>
      </c>
      <c r="E16" s="40" t="s">
        <v>2929</v>
      </c>
    </row>
    <row r="17" spans="1:5" ht="38.25">
      <c r="A17" t="s">
        <v>57</v>
      </c>
      <c r="E17" s="39" t="s">
        <v>633</v>
      </c>
    </row>
    <row r="18" spans="1:13" ht="12.75">
      <c r="A18" t="s">
        <v>45</v>
      </c>
      <c r="C18" s="31" t="s">
        <v>86</v>
      </c>
      <c r="E18" s="33" t="s">
        <v>2930</v>
      </c>
      <c r="J18" s="32">
        <f>0</f>
      </c>
      <c s="32">
        <f>0</f>
      </c>
      <c s="32">
        <f>0+L19+L23+L27+L31+L35+L39+L43+L47</f>
      </c>
      <c s="32">
        <f>0+M19+M23+M27+M31+M35+M39+M43+M47</f>
      </c>
    </row>
    <row r="19" spans="1:16" ht="25.5">
      <c r="A19" t="s">
        <v>48</v>
      </c>
      <c s="34" t="s">
        <v>25</v>
      </c>
      <c s="34" t="s">
        <v>2931</v>
      </c>
      <c s="35" t="s">
        <v>5</v>
      </c>
      <c s="6" t="s">
        <v>2932</v>
      </c>
      <c s="36" t="s">
        <v>52</v>
      </c>
      <c s="37">
        <v>10</v>
      </c>
      <c s="36">
        <v>0</v>
      </c>
      <c s="36">
        <f>ROUND(G19*H19,6)</f>
      </c>
      <c r="L19" s="38">
        <v>0</v>
      </c>
      <c s="32">
        <f>ROUND(ROUND(L19,2)*ROUND(G19,3),2)</f>
      </c>
      <c s="36" t="s">
        <v>53</v>
      </c>
      <c>
        <f>(M19*21)/100</f>
      </c>
      <c t="s">
        <v>26</v>
      </c>
    </row>
    <row r="20" spans="1:5" ht="12.75">
      <c r="A20" s="35" t="s">
        <v>54</v>
      </c>
      <c r="E20" s="39" t="s">
        <v>2933</v>
      </c>
    </row>
    <row r="21" spans="1:5" ht="38.25">
      <c r="A21" s="35" t="s">
        <v>55</v>
      </c>
      <c r="E21" s="40" t="s">
        <v>2934</v>
      </c>
    </row>
    <row r="22" spans="1:5" ht="89.25">
      <c r="A22" t="s">
        <v>57</v>
      </c>
      <c r="E22" s="39" t="s">
        <v>2935</v>
      </c>
    </row>
    <row r="23" spans="1:16" ht="25.5">
      <c r="A23" t="s">
        <v>48</v>
      </c>
      <c s="34" t="s">
        <v>67</v>
      </c>
      <c s="34" t="s">
        <v>2936</v>
      </c>
      <c s="35" t="s">
        <v>5</v>
      </c>
      <c s="6" t="s">
        <v>2937</v>
      </c>
      <c s="36" t="s">
        <v>52</v>
      </c>
      <c s="37">
        <v>8</v>
      </c>
      <c s="36">
        <v>0</v>
      </c>
      <c s="36">
        <f>ROUND(G23*H23,6)</f>
      </c>
      <c r="L23" s="38">
        <v>0</v>
      </c>
      <c s="32">
        <f>ROUND(ROUND(L23,2)*ROUND(G23,3),2)</f>
      </c>
      <c s="36" t="s">
        <v>53</v>
      </c>
      <c>
        <f>(M23*21)/100</f>
      </c>
      <c t="s">
        <v>26</v>
      </c>
    </row>
    <row r="24" spans="1:5" ht="63.75">
      <c r="A24" s="35" t="s">
        <v>54</v>
      </c>
      <c r="E24" s="39" t="s">
        <v>2938</v>
      </c>
    </row>
    <row r="25" spans="1:5" ht="38.25">
      <c r="A25" s="35" t="s">
        <v>55</v>
      </c>
      <c r="E25" s="40" t="s">
        <v>2939</v>
      </c>
    </row>
    <row r="26" spans="1:5" ht="89.25">
      <c r="A26" t="s">
        <v>57</v>
      </c>
      <c r="E26" s="39" t="s">
        <v>2935</v>
      </c>
    </row>
    <row r="27" spans="1:16" ht="12.75">
      <c r="A27" t="s">
        <v>48</v>
      </c>
      <c s="34" t="s">
        <v>71</v>
      </c>
      <c s="34" t="s">
        <v>2940</v>
      </c>
      <c s="35" t="s">
        <v>5</v>
      </c>
      <c s="6" t="s">
        <v>2941</v>
      </c>
      <c s="36" t="s">
        <v>52</v>
      </c>
      <c s="37">
        <v>14</v>
      </c>
      <c s="36">
        <v>0</v>
      </c>
      <c s="36">
        <f>ROUND(G27*H27,6)</f>
      </c>
      <c r="L27" s="38">
        <v>0</v>
      </c>
      <c s="32">
        <f>ROUND(ROUND(L27,2)*ROUND(G27,3),2)</f>
      </c>
      <c s="36" t="s">
        <v>53</v>
      </c>
      <c>
        <f>(M27*21)/100</f>
      </c>
      <c t="s">
        <v>26</v>
      </c>
    </row>
    <row r="28" spans="1:5" ht="12.75">
      <c r="A28" s="35" t="s">
        <v>54</v>
      </c>
      <c r="E28" s="39" t="s">
        <v>2942</v>
      </c>
    </row>
    <row r="29" spans="1:5" ht="38.25">
      <c r="A29" s="35" t="s">
        <v>55</v>
      </c>
      <c r="E29" s="40" t="s">
        <v>2943</v>
      </c>
    </row>
    <row r="30" spans="1:5" ht="89.25">
      <c r="A30" t="s">
        <v>57</v>
      </c>
      <c r="E30" s="39" t="s">
        <v>2935</v>
      </c>
    </row>
    <row r="31" spans="1:16" ht="25.5">
      <c r="A31" t="s">
        <v>48</v>
      </c>
      <c s="34" t="s">
        <v>75</v>
      </c>
      <c s="34" t="s">
        <v>2944</v>
      </c>
      <c s="35" t="s">
        <v>5</v>
      </c>
      <c s="6" t="s">
        <v>2945</v>
      </c>
      <c s="36" t="s">
        <v>52</v>
      </c>
      <c s="37">
        <v>2</v>
      </c>
      <c s="36">
        <v>0</v>
      </c>
      <c s="36">
        <f>ROUND(G31*H31,6)</f>
      </c>
      <c r="L31" s="38">
        <v>0</v>
      </c>
      <c s="32">
        <f>ROUND(ROUND(L31,2)*ROUND(G31,3),2)</f>
      </c>
      <c s="36" t="s">
        <v>53</v>
      </c>
      <c>
        <f>(M31*21)/100</f>
      </c>
      <c t="s">
        <v>26</v>
      </c>
    </row>
    <row r="32" spans="1:5" ht="38.25">
      <c r="A32" s="35" t="s">
        <v>54</v>
      </c>
      <c r="E32" s="39" t="s">
        <v>2946</v>
      </c>
    </row>
    <row r="33" spans="1:5" ht="38.25">
      <c r="A33" s="35" t="s">
        <v>55</v>
      </c>
      <c r="E33" s="40" t="s">
        <v>2947</v>
      </c>
    </row>
    <row r="34" spans="1:5" ht="89.25">
      <c r="A34" t="s">
        <v>57</v>
      </c>
      <c r="E34" s="39" t="s">
        <v>2935</v>
      </c>
    </row>
    <row r="35" spans="1:16" ht="25.5">
      <c r="A35" t="s">
        <v>48</v>
      </c>
      <c s="34" t="s">
        <v>46</v>
      </c>
      <c s="34" t="s">
        <v>2948</v>
      </c>
      <c s="35" t="s">
        <v>5</v>
      </c>
      <c s="6" t="s">
        <v>2949</v>
      </c>
      <c s="36" t="s">
        <v>52</v>
      </c>
      <c s="37">
        <v>7</v>
      </c>
      <c s="36">
        <v>0</v>
      </c>
      <c s="36">
        <f>ROUND(G35*H35,6)</f>
      </c>
      <c r="L35" s="38">
        <v>0</v>
      </c>
      <c s="32">
        <f>ROUND(ROUND(L35,2)*ROUND(G35,3),2)</f>
      </c>
      <c s="36" t="s">
        <v>53</v>
      </c>
      <c>
        <f>(M35*21)/100</f>
      </c>
      <c t="s">
        <v>26</v>
      </c>
    </row>
    <row r="36" spans="1:5" ht="38.25">
      <c r="A36" s="35" t="s">
        <v>54</v>
      </c>
      <c r="E36" s="39" t="s">
        <v>2950</v>
      </c>
    </row>
    <row r="37" spans="1:5" ht="38.25">
      <c r="A37" s="35" t="s">
        <v>55</v>
      </c>
      <c r="E37" s="40" t="s">
        <v>2951</v>
      </c>
    </row>
    <row r="38" spans="1:5" ht="89.25">
      <c r="A38" t="s">
        <v>57</v>
      </c>
      <c r="E38" s="39" t="s">
        <v>2935</v>
      </c>
    </row>
    <row r="39" spans="1:16" ht="12.75">
      <c r="A39" t="s">
        <v>48</v>
      </c>
      <c s="34" t="s">
        <v>82</v>
      </c>
      <c s="34" t="s">
        <v>2176</v>
      </c>
      <c s="35" t="s">
        <v>5</v>
      </c>
      <c s="6" t="s">
        <v>2177</v>
      </c>
      <c s="36" t="s">
        <v>52</v>
      </c>
      <c s="37">
        <v>10</v>
      </c>
      <c s="36">
        <v>0</v>
      </c>
      <c s="36">
        <f>ROUND(G39*H39,6)</f>
      </c>
      <c r="L39" s="38">
        <v>0</v>
      </c>
      <c s="32">
        <f>ROUND(ROUND(L39,2)*ROUND(G39,3),2)</f>
      </c>
      <c s="36" t="s">
        <v>53</v>
      </c>
      <c>
        <f>(M39*21)/100</f>
      </c>
      <c t="s">
        <v>26</v>
      </c>
    </row>
    <row r="40" spans="1:5" ht="12.75">
      <c r="A40" s="35" t="s">
        <v>54</v>
      </c>
      <c r="E40" s="39" t="s">
        <v>5</v>
      </c>
    </row>
    <row r="41" spans="1:5" ht="38.25">
      <c r="A41" s="35" t="s">
        <v>55</v>
      </c>
      <c r="E41" s="40" t="s">
        <v>2952</v>
      </c>
    </row>
    <row r="42" spans="1:5" ht="51">
      <c r="A42" t="s">
        <v>57</v>
      </c>
      <c r="E42" s="39" t="s">
        <v>2953</v>
      </c>
    </row>
    <row r="43" spans="1:16" ht="12.75">
      <c r="A43" t="s">
        <v>48</v>
      </c>
      <c s="34" t="s">
        <v>86</v>
      </c>
      <c s="34" t="s">
        <v>2954</v>
      </c>
      <c s="35" t="s">
        <v>5</v>
      </c>
      <c s="6" t="s">
        <v>2955</v>
      </c>
      <c s="36" t="s">
        <v>52</v>
      </c>
      <c s="37">
        <v>8</v>
      </c>
      <c s="36">
        <v>0</v>
      </c>
      <c s="36">
        <f>ROUND(G43*H43,6)</f>
      </c>
      <c r="L43" s="38">
        <v>0</v>
      </c>
      <c s="32">
        <f>ROUND(ROUND(L43,2)*ROUND(G43,3),2)</f>
      </c>
      <c s="36" t="s">
        <v>53</v>
      </c>
      <c>
        <f>(M43*21)/100</f>
      </c>
      <c t="s">
        <v>26</v>
      </c>
    </row>
    <row r="44" spans="1:5" ht="38.25">
      <c r="A44" s="35" t="s">
        <v>54</v>
      </c>
      <c r="E44" s="39" t="s">
        <v>2956</v>
      </c>
    </row>
    <row r="45" spans="1:5" ht="38.25">
      <c r="A45" s="35" t="s">
        <v>55</v>
      </c>
      <c r="E45" s="40" t="s">
        <v>2957</v>
      </c>
    </row>
    <row r="46" spans="1:5" ht="63.75">
      <c r="A46" t="s">
        <v>57</v>
      </c>
      <c r="E46" s="39" t="s">
        <v>2958</v>
      </c>
    </row>
    <row r="47" spans="1:16" ht="12.75">
      <c r="A47" t="s">
        <v>48</v>
      </c>
      <c s="34" t="s">
        <v>90</v>
      </c>
      <c s="34" t="s">
        <v>2959</v>
      </c>
      <c s="35" t="s">
        <v>5</v>
      </c>
      <c s="6" t="s">
        <v>2960</v>
      </c>
      <c s="36" t="s">
        <v>52</v>
      </c>
      <c s="37">
        <v>10</v>
      </c>
      <c s="36">
        <v>0</v>
      </c>
      <c s="36">
        <f>ROUND(G47*H47,6)</f>
      </c>
      <c r="L47" s="38">
        <v>0</v>
      </c>
      <c s="32">
        <f>ROUND(ROUND(L47,2)*ROUND(G47,3),2)</f>
      </c>
      <c s="36" t="s">
        <v>53</v>
      </c>
      <c>
        <f>(M47*21)/100</f>
      </c>
      <c t="s">
        <v>26</v>
      </c>
    </row>
    <row r="48" spans="1:5" ht="12.75">
      <c r="A48" s="35" t="s">
        <v>54</v>
      </c>
      <c r="E48" s="39" t="s">
        <v>2961</v>
      </c>
    </row>
    <row r="49" spans="1:5" ht="38.25">
      <c r="A49" s="35" t="s">
        <v>55</v>
      </c>
      <c r="E49" s="40" t="s">
        <v>2934</v>
      </c>
    </row>
    <row r="50" spans="1:5" ht="89.25">
      <c r="A50" t="s">
        <v>57</v>
      </c>
      <c r="E50" s="39" t="s">
        <v>2935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16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COUNTIFS(L8:L161,"=0",A8:A161,"P")+COUNTIFS(L8:L161,"",A8:A161,"P")+SUM(Q8:Q161)</f>
      </c>
    </row>
    <row r="8" spans="1:13" ht="12.75">
      <c r="A8" t="s">
        <v>43</v>
      </c>
      <c r="C8" s="28" t="s">
        <v>2964</v>
      </c>
      <c r="E8" s="30" t="s">
        <v>2963</v>
      </c>
      <c r="J8" s="29">
        <f>0+J9+J26+J55+J64+J85+J130+J139+J160</f>
      </c>
      <c s="29">
        <f>0+K9+K26+K55+K64+K85+K130+K139+K160</f>
      </c>
      <c s="29">
        <f>0+L9+L26+L55+L64+L85+L130+L139+L160</f>
      </c>
      <c s="29">
        <f>0+M9+M26+M55+M64+M85+M130+M139+M160</f>
      </c>
    </row>
    <row r="9" spans="1:13" ht="12.75">
      <c r="A9" t="s">
        <v>45</v>
      </c>
      <c r="C9" s="31" t="s">
        <v>305</v>
      </c>
      <c r="E9" s="33" t="s">
        <v>306</v>
      </c>
      <c r="J9" s="32">
        <f>0</f>
      </c>
      <c s="32">
        <f>0</f>
      </c>
      <c s="32">
        <f>0+L10+L14+L18+L22</f>
      </c>
      <c s="32">
        <f>0+M10+M14+M18+M22</f>
      </c>
    </row>
    <row r="10" spans="1:16" ht="38.25">
      <c r="A10" t="s">
        <v>48</v>
      </c>
      <c s="34" t="s">
        <v>49</v>
      </c>
      <c s="34" t="s">
        <v>2965</v>
      </c>
      <c s="35" t="s">
        <v>5</v>
      </c>
      <c s="6" t="s">
        <v>2414</v>
      </c>
      <c s="36" t="s">
        <v>309</v>
      </c>
      <c s="37">
        <v>1.02</v>
      </c>
      <c s="36">
        <v>0</v>
      </c>
      <c s="36">
        <f>ROUND(G10*H10,6)</f>
      </c>
      <c r="L10" s="38">
        <v>0</v>
      </c>
      <c s="32">
        <f>ROUND(ROUND(L10,2)*ROUND(G10,3),2)</f>
      </c>
      <c s="36" t="s">
        <v>53</v>
      </c>
      <c>
        <f>(M10*21)/100</f>
      </c>
      <c t="s">
        <v>26</v>
      </c>
    </row>
    <row r="11" spans="1:5" ht="38.25">
      <c r="A11" s="35" t="s">
        <v>54</v>
      </c>
      <c r="E11" s="39" t="s">
        <v>2966</v>
      </c>
    </row>
    <row r="12" spans="1:5" ht="12.75">
      <c r="A12" s="35" t="s">
        <v>55</v>
      </c>
      <c r="E12" s="40" t="s">
        <v>2967</v>
      </c>
    </row>
    <row r="13" spans="1:5" ht="153">
      <c r="A13" t="s">
        <v>57</v>
      </c>
      <c r="E13" s="39" t="s">
        <v>316</v>
      </c>
    </row>
    <row r="14" spans="1:16" ht="38.25">
      <c r="A14" t="s">
        <v>48</v>
      </c>
      <c s="34" t="s">
        <v>26</v>
      </c>
      <c s="34" t="s">
        <v>2968</v>
      </c>
      <c s="35" t="s">
        <v>5</v>
      </c>
      <c s="6" t="s">
        <v>2585</v>
      </c>
      <c s="36" t="s">
        <v>309</v>
      </c>
      <c s="37">
        <v>32.85</v>
      </c>
      <c s="36">
        <v>0</v>
      </c>
      <c s="36">
        <f>ROUND(G14*H14,6)</f>
      </c>
      <c r="L14" s="38">
        <v>0</v>
      </c>
      <c s="32">
        <f>ROUND(ROUND(L14,2)*ROUND(G14,3),2)</f>
      </c>
      <c s="36" t="s">
        <v>53</v>
      </c>
      <c>
        <f>(M14*21)/100</f>
      </c>
      <c t="s">
        <v>26</v>
      </c>
    </row>
    <row r="15" spans="1:5" ht="38.25">
      <c r="A15" s="35" t="s">
        <v>54</v>
      </c>
      <c r="E15" s="39" t="s">
        <v>2969</v>
      </c>
    </row>
    <row r="16" spans="1:5" ht="12.75">
      <c r="A16" s="35" t="s">
        <v>55</v>
      </c>
      <c r="E16" s="40" t="s">
        <v>2967</v>
      </c>
    </row>
    <row r="17" spans="1:5" ht="153">
      <c r="A17" t="s">
        <v>57</v>
      </c>
      <c r="E17" s="39" t="s">
        <v>316</v>
      </c>
    </row>
    <row r="18" spans="1:16" ht="38.25">
      <c r="A18" t="s">
        <v>48</v>
      </c>
      <c s="34" t="s">
        <v>25</v>
      </c>
      <c s="34" t="s">
        <v>2970</v>
      </c>
      <c s="35" t="s">
        <v>5</v>
      </c>
      <c s="6" t="s">
        <v>2971</v>
      </c>
      <c s="36" t="s">
        <v>309</v>
      </c>
      <c s="37">
        <v>0.3</v>
      </c>
      <c s="36">
        <v>0</v>
      </c>
      <c s="36">
        <f>ROUND(G18*H18,6)</f>
      </c>
      <c r="L18" s="38">
        <v>0</v>
      </c>
      <c s="32">
        <f>ROUND(ROUND(L18,2)*ROUND(G18,3),2)</f>
      </c>
      <c s="36" t="s">
        <v>53</v>
      </c>
      <c>
        <f>(M18*21)/100</f>
      </c>
      <c t="s">
        <v>26</v>
      </c>
    </row>
    <row r="19" spans="1:5" ht="38.25">
      <c r="A19" s="35" t="s">
        <v>54</v>
      </c>
      <c r="E19" s="39" t="s">
        <v>2972</v>
      </c>
    </row>
    <row r="20" spans="1:5" ht="12.75">
      <c r="A20" s="35" t="s">
        <v>55</v>
      </c>
      <c r="E20" s="40" t="s">
        <v>2967</v>
      </c>
    </row>
    <row r="21" spans="1:5" ht="153">
      <c r="A21" t="s">
        <v>57</v>
      </c>
      <c r="E21" s="39" t="s">
        <v>316</v>
      </c>
    </row>
    <row r="22" spans="1:16" ht="38.25">
      <c r="A22" t="s">
        <v>48</v>
      </c>
      <c s="34" t="s">
        <v>67</v>
      </c>
      <c s="34" t="s">
        <v>2973</v>
      </c>
      <c s="35" t="s">
        <v>5</v>
      </c>
      <c s="6" t="s">
        <v>2974</v>
      </c>
      <c s="36" t="s">
        <v>309</v>
      </c>
      <c s="37">
        <v>0.5</v>
      </c>
      <c s="36">
        <v>0</v>
      </c>
      <c s="36">
        <f>ROUND(G22*H22,6)</f>
      </c>
      <c r="L22" s="38">
        <v>0</v>
      </c>
      <c s="32">
        <f>ROUND(ROUND(L22,2)*ROUND(G22,3),2)</f>
      </c>
      <c s="36" t="s">
        <v>53</v>
      </c>
      <c>
        <f>(M22*21)/100</f>
      </c>
      <c t="s">
        <v>26</v>
      </c>
    </row>
    <row r="23" spans="1:5" ht="38.25">
      <c r="A23" s="35" t="s">
        <v>54</v>
      </c>
      <c r="E23" s="39" t="s">
        <v>2975</v>
      </c>
    </row>
    <row r="24" spans="1:5" ht="12.75">
      <c r="A24" s="35" t="s">
        <v>55</v>
      </c>
      <c r="E24" s="40" t="s">
        <v>2967</v>
      </c>
    </row>
    <row r="25" spans="1:5" ht="153">
      <c r="A25" t="s">
        <v>57</v>
      </c>
      <c r="E25" s="39" t="s">
        <v>316</v>
      </c>
    </row>
    <row r="26" spans="1:13" ht="12.75">
      <c r="A26" t="s">
        <v>45</v>
      </c>
      <c r="C26" s="31" t="s">
        <v>25</v>
      </c>
      <c r="E26" s="33" t="s">
        <v>2976</v>
      </c>
      <c r="J26" s="32">
        <f>0</f>
      </c>
      <c s="32">
        <f>0</f>
      </c>
      <c s="32">
        <f>0+L27+L31+L35+L39+L43+L47+L51</f>
      </c>
      <c s="32">
        <f>0+M27+M31+M35+M39+M43+M47+M51</f>
      </c>
    </row>
    <row r="27" spans="1:16" ht="12.75">
      <c r="A27" t="s">
        <v>48</v>
      </c>
      <c s="34" t="s">
        <v>71</v>
      </c>
      <c s="34" t="s">
        <v>2977</v>
      </c>
      <c s="35" t="s">
        <v>5</v>
      </c>
      <c s="6" t="s">
        <v>2978</v>
      </c>
      <c s="36" t="s">
        <v>65</v>
      </c>
      <c s="37">
        <v>9.43</v>
      </c>
      <c s="36">
        <v>0</v>
      </c>
      <c s="36">
        <f>ROUND(G27*H27,6)</f>
      </c>
      <c r="L27" s="38">
        <v>0</v>
      </c>
      <c s="32">
        <f>ROUND(ROUND(L27,2)*ROUND(G27,3),2)</f>
      </c>
      <c s="36" t="s">
        <v>53</v>
      </c>
      <c>
        <f>(M27*21)/100</f>
      </c>
      <c t="s">
        <v>26</v>
      </c>
    </row>
    <row r="28" spans="1:5" ht="25.5">
      <c r="A28" s="35" t="s">
        <v>54</v>
      </c>
      <c r="E28" s="39" t="s">
        <v>2979</v>
      </c>
    </row>
    <row r="29" spans="1:5" ht="38.25">
      <c r="A29" s="35" t="s">
        <v>55</v>
      </c>
      <c r="E29" s="40" t="s">
        <v>2980</v>
      </c>
    </row>
    <row r="30" spans="1:5" ht="369.75">
      <c r="A30" t="s">
        <v>57</v>
      </c>
      <c r="E30" s="39" t="s">
        <v>2981</v>
      </c>
    </row>
    <row r="31" spans="1:16" ht="12.75">
      <c r="A31" t="s">
        <v>48</v>
      </c>
      <c s="34" t="s">
        <v>75</v>
      </c>
      <c s="34" t="s">
        <v>2982</v>
      </c>
      <c s="35" t="s">
        <v>5</v>
      </c>
      <c s="6" t="s">
        <v>2983</v>
      </c>
      <c s="36" t="s">
        <v>101</v>
      </c>
      <c s="37">
        <v>5</v>
      </c>
      <c s="36">
        <v>0</v>
      </c>
      <c s="36">
        <f>ROUND(G31*H31,6)</f>
      </c>
      <c r="L31" s="38">
        <v>0</v>
      </c>
      <c s="32">
        <f>ROUND(ROUND(L31,2)*ROUND(G31,3),2)</f>
      </c>
      <c s="36" t="s">
        <v>53</v>
      </c>
      <c>
        <f>(M31*21)/100</f>
      </c>
      <c t="s">
        <v>26</v>
      </c>
    </row>
    <row r="32" spans="1:5" ht="12.75">
      <c r="A32" s="35" t="s">
        <v>54</v>
      </c>
      <c r="E32" s="39" t="s">
        <v>2984</v>
      </c>
    </row>
    <row r="33" spans="1:5" ht="12.75">
      <c r="A33" s="35" t="s">
        <v>55</v>
      </c>
      <c r="E33" s="40" t="s">
        <v>2985</v>
      </c>
    </row>
    <row r="34" spans="1:5" ht="38.25">
      <c r="A34" t="s">
        <v>57</v>
      </c>
      <c r="E34" s="39" t="s">
        <v>2986</v>
      </c>
    </row>
    <row r="35" spans="1:16" ht="25.5">
      <c r="A35" t="s">
        <v>48</v>
      </c>
      <c s="34" t="s">
        <v>46</v>
      </c>
      <c s="34" t="s">
        <v>2987</v>
      </c>
      <c s="35" t="s">
        <v>5</v>
      </c>
      <c s="6" t="s">
        <v>2988</v>
      </c>
      <c s="36" t="s">
        <v>52</v>
      </c>
      <c s="37">
        <v>2</v>
      </c>
      <c s="36">
        <v>0</v>
      </c>
      <c s="36">
        <f>ROUND(G35*H35,6)</f>
      </c>
      <c r="L35" s="38">
        <v>0</v>
      </c>
      <c s="32">
        <f>ROUND(ROUND(L35,2)*ROUND(G35,3),2)</f>
      </c>
      <c s="36" t="s">
        <v>53</v>
      </c>
      <c>
        <f>(M35*21)/100</f>
      </c>
      <c t="s">
        <v>26</v>
      </c>
    </row>
    <row r="36" spans="1:5" ht="12.75">
      <c r="A36" s="35" t="s">
        <v>54</v>
      </c>
      <c r="E36" s="39" t="s">
        <v>2989</v>
      </c>
    </row>
    <row r="37" spans="1:5" ht="12.75">
      <c r="A37" s="35" t="s">
        <v>55</v>
      </c>
      <c r="E37" s="40" t="s">
        <v>2990</v>
      </c>
    </row>
    <row r="38" spans="1:5" ht="38.25">
      <c r="A38" t="s">
        <v>57</v>
      </c>
      <c r="E38" s="39" t="s">
        <v>2986</v>
      </c>
    </row>
    <row r="39" spans="1:16" ht="12.75">
      <c r="A39" t="s">
        <v>48</v>
      </c>
      <c s="34" t="s">
        <v>82</v>
      </c>
      <c s="34" t="s">
        <v>2991</v>
      </c>
      <c s="35" t="s">
        <v>5</v>
      </c>
      <c s="6" t="s">
        <v>2992</v>
      </c>
      <c s="36" t="s">
        <v>52</v>
      </c>
      <c s="37">
        <v>2</v>
      </c>
      <c s="36">
        <v>0</v>
      </c>
      <c s="36">
        <f>ROUND(G39*H39,6)</f>
      </c>
      <c r="L39" s="38">
        <v>0</v>
      </c>
      <c s="32">
        <f>ROUND(ROUND(L39,2)*ROUND(G39,3),2)</f>
      </c>
      <c s="36" t="s">
        <v>53</v>
      </c>
      <c>
        <f>(M39*21)/100</f>
      </c>
      <c t="s">
        <v>26</v>
      </c>
    </row>
    <row r="40" spans="1:5" ht="12.75">
      <c r="A40" s="35" t="s">
        <v>54</v>
      </c>
      <c r="E40" s="39" t="s">
        <v>2993</v>
      </c>
    </row>
    <row r="41" spans="1:5" ht="12.75">
      <c r="A41" s="35" t="s">
        <v>55</v>
      </c>
      <c r="E41" s="40" t="s">
        <v>2990</v>
      </c>
    </row>
    <row r="42" spans="1:5" ht="38.25">
      <c r="A42" t="s">
        <v>57</v>
      </c>
      <c r="E42" s="39" t="s">
        <v>2986</v>
      </c>
    </row>
    <row r="43" spans="1:16" ht="12.75">
      <c r="A43" t="s">
        <v>48</v>
      </c>
      <c s="34" t="s">
        <v>86</v>
      </c>
      <c s="34" t="s">
        <v>2994</v>
      </c>
      <c s="35" t="s">
        <v>5</v>
      </c>
      <c s="6" t="s">
        <v>2995</v>
      </c>
      <c s="36" t="s">
        <v>52</v>
      </c>
      <c s="37">
        <v>2</v>
      </c>
      <c s="36">
        <v>0</v>
      </c>
      <c s="36">
        <f>ROUND(G43*H43,6)</f>
      </c>
      <c r="L43" s="38">
        <v>0</v>
      </c>
      <c s="32">
        <f>ROUND(ROUND(L43,2)*ROUND(G43,3),2)</f>
      </c>
      <c s="36" t="s">
        <v>53</v>
      </c>
      <c>
        <f>(M43*21)/100</f>
      </c>
      <c t="s">
        <v>26</v>
      </c>
    </row>
    <row r="44" spans="1:5" ht="12.75">
      <c r="A44" s="35" t="s">
        <v>54</v>
      </c>
      <c r="E44" s="39" t="s">
        <v>2996</v>
      </c>
    </row>
    <row r="45" spans="1:5" ht="12.75">
      <c r="A45" s="35" t="s">
        <v>55</v>
      </c>
      <c r="E45" s="40" t="s">
        <v>2990</v>
      </c>
    </row>
    <row r="46" spans="1:5" ht="38.25">
      <c r="A46" t="s">
        <v>57</v>
      </c>
      <c r="E46" s="39" t="s">
        <v>2986</v>
      </c>
    </row>
    <row r="47" spans="1:16" ht="12.75">
      <c r="A47" t="s">
        <v>48</v>
      </c>
      <c s="34" t="s">
        <v>90</v>
      </c>
      <c s="34" t="s">
        <v>2997</v>
      </c>
      <c s="35" t="s">
        <v>5</v>
      </c>
      <c s="6" t="s">
        <v>2998</v>
      </c>
      <c s="36" t="s">
        <v>52</v>
      </c>
      <c s="37">
        <v>2</v>
      </c>
      <c s="36">
        <v>0</v>
      </c>
      <c s="36">
        <f>ROUND(G47*H47,6)</f>
      </c>
      <c r="L47" s="38">
        <v>0</v>
      </c>
      <c s="32">
        <f>ROUND(ROUND(L47,2)*ROUND(G47,3),2)</f>
      </c>
      <c s="36" t="s">
        <v>53</v>
      </c>
      <c>
        <f>(M47*21)/100</f>
      </c>
      <c t="s">
        <v>26</v>
      </c>
    </row>
    <row r="48" spans="1:5" ht="12.75">
      <c r="A48" s="35" t="s">
        <v>54</v>
      </c>
      <c r="E48" s="39" t="s">
        <v>2996</v>
      </c>
    </row>
    <row r="49" spans="1:5" ht="12.75">
      <c r="A49" s="35" t="s">
        <v>55</v>
      </c>
      <c r="E49" s="40" t="s">
        <v>2990</v>
      </c>
    </row>
    <row r="50" spans="1:5" ht="38.25">
      <c r="A50" t="s">
        <v>57</v>
      </c>
      <c r="E50" s="39" t="s">
        <v>2986</v>
      </c>
    </row>
    <row r="51" spans="1:16" ht="12.75">
      <c r="A51" t="s">
        <v>48</v>
      </c>
      <c s="34" t="s">
        <v>94</v>
      </c>
      <c s="34" t="s">
        <v>2999</v>
      </c>
      <c s="35" t="s">
        <v>5</v>
      </c>
      <c s="6" t="s">
        <v>3000</v>
      </c>
      <c s="36" t="s">
        <v>52</v>
      </c>
      <c s="37">
        <v>2</v>
      </c>
      <c s="36">
        <v>0</v>
      </c>
      <c s="36">
        <f>ROUND(G51*H51,6)</f>
      </c>
      <c r="L51" s="38">
        <v>0</v>
      </c>
      <c s="32">
        <f>ROUND(ROUND(L51,2)*ROUND(G51,3),2)</f>
      </c>
      <c s="36" t="s">
        <v>53</v>
      </c>
      <c>
        <f>(M51*21)/100</f>
      </c>
      <c t="s">
        <v>26</v>
      </c>
    </row>
    <row r="52" spans="1:5" ht="12.75">
      <c r="A52" s="35" t="s">
        <v>54</v>
      </c>
      <c r="E52" s="39" t="s">
        <v>2996</v>
      </c>
    </row>
    <row r="53" spans="1:5" ht="12.75">
      <c r="A53" s="35" t="s">
        <v>55</v>
      </c>
      <c r="E53" s="40" t="s">
        <v>2990</v>
      </c>
    </row>
    <row r="54" spans="1:5" ht="38.25">
      <c r="A54" t="s">
        <v>57</v>
      </c>
      <c r="E54" s="39" t="s">
        <v>2986</v>
      </c>
    </row>
    <row r="55" spans="1:13" ht="12.75">
      <c r="A55" t="s">
        <v>45</v>
      </c>
      <c r="C55" s="31" t="s">
        <v>67</v>
      </c>
      <c r="E55" s="33" t="s">
        <v>3001</v>
      </c>
      <c r="J55" s="32">
        <f>0</f>
      </c>
      <c s="32">
        <f>0</f>
      </c>
      <c s="32">
        <f>0+L56+L60</f>
      </c>
      <c s="32">
        <f>0+M56+M60</f>
      </c>
    </row>
    <row r="56" spans="1:16" ht="12.75">
      <c r="A56" t="s">
        <v>48</v>
      </c>
      <c s="34" t="s">
        <v>98</v>
      </c>
      <c s="34" t="s">
        <v>3002</v>
      </c>
      <c s="35" t="s">
        <v>5</v>
      </c>
      <c s="6" t="s">
        <v>3003</v>
      </c>
      <c s="36" t="s">
        <v>65</v>
      </c>
      <c s="37">
        <v>0.4</v>
      </c>
      <c s="36">
        <v>0</v>
      </c>
      <c s="36">
        <f>ROUND(G56*H56,6)</f>
      </c>
      <c r="L56" s="38">
        <v>0</v>
      </c>
      <c s="32">
        <f>ROUND(ROUND(L56,2)*ROUND(G56,3),2)</f>
      </c>
      <c s="36" t="s">
        <v>53</v>
      </c>
      <c>
        <f>(M56*21)/100</f>
      </c>
      <c t="s">
        <v>26</v>
      </c>
    </row>
    <row r="57" spans="1:5" ht="12.75">
      <c r="A57" s="35" t="s">
        <v>54</v>
      </c>
      <c r="E57" s="39" t="s">
        <v>3004</v>
      </c>
    </row>
    <row r="58" spans="1:5" ht="12.75">
      <c r="A58" s="35" t="s">
        <v>55</v>
      </c>
      <c r="E58" s="40" t="s">
        <v>3005</v>
      </c>
    </row>
    <row r="59" spans="1:5" ht="369.75">
      <c r="A59" t="s">
        <v>57</v>
      </c>
      <c r="E59" s="39" t="s">
        <v>3006</v>
      </c>
    </row>
    <row r="60" spans="1:16" ht="12.75">
      <c r="A60" t="s">
        <v>48</v>
      </c>
      <c s="34" t="s">
        <v>103</v>
      </c>
      <c s="34" t="s">
        <v>3007</v>
      </c>
      <c s="35" t="s">
        <v>5</v>
      </c>
      <c s="6" t="s">
        <v>3008</v>
      </c>
      <c s="36" t="s">
        <v>101</v>
      </c>
      <c s="37">
        <v>40</v>
      </c>
      <c s="36">
        <v>0</v>
      </c>
      <c s="36">
        <f>ROUND(G60*H60,6)</f>
      </c>
      <c r="L60" s="38">
        <v>0</v>
      </c>
      <c s="32">
        <f>ROUND(ROUND(L60,2)*ROUND(G60,3),2)</f>
      </c>
      <c s="36" t="s">
        <v>53</v>
      </c>
      <c>
        <f>(M60*21)/100</f>
      </c>
      <c t="s">
        <v>26</v>
      </c>
    </row>
    <row r="61" spans="1:5" ht="25.5">
      <c r="A61" s="35" t="s">
        <v>54</v>
      </c>
      <c r="E61" s="39" t="s">
        <v>3009</v>
      </c>
    </row>
    <row r="62" spans="1:5" ht="12.75">
      <c r="A62" s="35" t="s">
        <v>55</v>
      </c>
      <c r="E62" s="40" t="s">
        <v>3010</v>
      </c>
    </row>
    <row r="63" spans="1:5" ht="38.25">
      <c r="A63" t="s">
        <v>57</v>
      </c>
      <c r="E63" s="39" t="s">
        <v>2986</v>
      </c>
    </row>
    <row r="64" spans="1:13" ht="12.75">
      <c r="A64" t="s">
        <v>45</v>
      </c>
      <c r="C64" s="31" t="s">
        <v>75</v>
      </c>
      <c r="E64" s="33" t="s">
        <v>3011</v>
      </c>
      <c r="J64" s="32">
        <f>0</f>
      </c>
      <c s="32">
        <f>0</f>
      </c>
      <c s="32">
        <f>0+L65+L69+L73+L77+L81</f>
      </c>
      <c s="32">
        <f>0+M65+M69+M73+M77+M81</f>
      </c>
    </row>
    <row r="65" spans="1:16" ht="12.75">
      <c r="A65" t="s">
        <v>48</v>
      </c>
      <c s="34" t="s">
        <v>106</v>
      </c>
      <c s="34" t="s">
        <v>3012</v>
      </c>
      <c s="35" t="s">
        <v>5</v>
      </c>
      <c s="6" t="s">
        <v>3013</v>
      </c>
      <c s="36" t="s">
        <v>61</v>
      </c>
      <c s="37">
        <v>180</v>
      </c>
      <c s="36">
        <v>0</v>
      </c>
      <c s="36">
        <f>ROUND(G65*H65,6)</f>
      </c>
      <c r="L65" s="38">
        <v>0</v>
      </c>
      <c s="32">
        <f>ROUND(ROUND(L65,2)*ROUND(G65,3),2)</f>
      </c>
      <c s="36" t="s">
        <v>53</v>
      </c>
      <c>
        <f>(M65*21)/100</f>
      </c>
      <c t="s">
        <v>26</v>
      </c>
    </row>
    <row r="66" spans="1:5" ht="12.75">
      <c r="A66" s="35" t="s">
        <v>54</v>
      </c>
      <c r="E66" s="39" t="s">
        <v>3014</v>
      </c>
    </row>
    <row r="67" spans="1:5" ht="25.5">
      <c r="A67" s="35" t="s">
        <v>55</v>
      </c>
      <c r="E67" s="40" t="s">
        <v>3015</v>
      </c>
    </row>
    <row r="68" spans="1:5" ht="127.5">
      <c r="A68" t="s">
        <v>57</v>
      </c>
      <c r="E68" s="39" t="s">
        <v>3016</v>
      </c>
    </row>
    <row r="69" spans="1:16" ht="12.75">
      <c r="A69" t="s">
        <v>48</v>
      </c>
      <c s="34" t="s">
        <v>109</v>
      </c>
      <c s="34" t="s">
        <v>3017</v>
      </c>
      <c s="35" t="s">
        <v>5</v>
      </c>
      <c s="6" t="s">
        <v>3018</v>
      </c>
      <c s="36" t="s">
        <v>61</v>
      </c>
      <c s="37">
        <v>17.5</v>
      </c>
      <c s="36">
        <v>0</v>
      </c>
      <c s="36">
        <f>ROUND(G69*H69,6)</f>
      </c>
      <c r="L69" s="38">
        <v>0</v>
      </c>
      <c s="32">
        <f>ROUND(ROUND(L69,2)*ROUND(G69,3),2)</f>
      </c>
      <c s="36" t="s">
        <v>53</v>
      </c>
      <c>
        <f>(M69*21)/100</f>
      </c>
      <c t="s">
        <v>26</v>
      </c>
    </row>
    <row r="70" spans="1:5" ht="12.75">
      <c r="A70" s="35" t="s">
        <v>54</v>
      </c>
      <c r="E70" s="39" t="s">
        <v>3019</v>
      </c>
    </row>
    <row r="71" spans="1:5" ht="12.75">
      <c r="A71" s="35" t="s">
        <v>55</v>
      </c>
      <c r="E71" s="40" t="s">
        <v>3020</v>
      </c>
    </row>
    <row r="72" spans="1:5" ht="38.25">
      <c r="A72" t="s">
        <v>57</v>
      </c>
      <c r="E72" s="39" t="s">
        <v>3021</v>
      </c>
    </row>
    <row r="73" spans="1:16" ht="12.75">
      <c r="A73" t="s">
        <v>48</v>
      </c>
      <c s="34" t="s">
        <v>112</v>
      </c>
      <c s="34" t="s">
        <v>3022</v>
      </c>
      <c s="35" t="s">
        <v>5</v>
      </c>
      <c s="6" t="s">
        <v>3023</v>
      </c>
      <c s="36" t="s">
        <v>65</v>
      </c>
      <c s="37">
        <v>5.364</v>
      </c>
      <c s="36">
        <v>0</v>
      </c>
      <c s="36">
        <f>ROUND(G73*H73,6)</f>
      </c>
      <c r="L73" s="38">
        <v>0</v>
      </c>
      <c s="32">
        <f>ROUND(ROUND(L73,2)*ROUND(G73,3),2)</f>
      </c>
      <c s="36" t="s">
        <v>53</v>
      </c>
      <c>
        <f>(M73*21)/100</f>
      </c>
      <c t="s">
        <v>26</v>
      </c>
    </row>
    <row r="74" spans="1:5" ht="12.75">
      <c r="A74" s="35" t="s">
        <v>54</v>
      </c>
      <c r="E74" s="39" t="s">
        <v>3024</v>
      </c>
    </row>
    <row r="75" spans="1:5" ht="12.75">
      <c r="A75" s="35" t="s">
        <v>55</v>
      </c>
      <c r="E75" s="40" t="s">
        <v>3025</v>
      </c>
    </row>
    <row r="76" spans="1:5" ht="409.5">
      <c r="A76" t="s">
        <v>57</v>
      </c>
      <c r="E76" s="39" t="s">
        <v>3026</v>
      </c>
    </row>
    <row r="77" spans="1:16" ht="12.75">
      <c r="A77" t="s">
        <v>48</v>
      </c>
      <c s="34" t="s">
        <v>115</v>
      </c>
      <c s="34" t="s">
        <v>3027</v>
      </c>
      <c s="35" t="s">
        <v>5</v>
      </c>
      <c s="6" t="s">
        <v>3028</v>
      </c>
      <c s="36" t="s">
        <v>61</v>
      </c>
      <c s="37">
        <v>8.6</v>
      </c>
      <c s="36">
        <v>0</v>
      </c>
      <c s="36">
        <f>ROUND(G77*H77,6)</f>
      </c>
      <c r="L77" s="38">
        <v>0</v>
      </c>
      <c s="32">
        <f>ROUND(ROUND(L77,2)*ROUND(G77,3),2)</f>
      </c>
      <c s="36" t="s">
        <v>53</v>
      </c>
      <c>
        <f>(M77*21)/100</f>
      </c>
      <c t="s">
        <v>26</v>
      </c>
    </row>
    <row r="78" spans="1:5" ht="12.75">
      <c r="A78" s="35" t="s">
        <v>54</v>
      </c>
      <c r="E78" s="39" t="s">
        <v>3029</v>
      </c>
    </row>
    <row r="79" spans="1:5" ht="12.75">
      <c r="A79" s="35" t="s">
        <v>55</v>
      </c>
      <c r="E79" s="40" t="s">
        <v>3030</v>
      </c>
    </row>
    <row r="80" spans="1:5" ht="76.5">
      <c r="A80" t="s">
        <v>57</v>
      </c>
      <c r="E80" s="39" t="s">
        <v>3031</v>
      </c>
    </row>
    <row r="81" spans="1:16" ht="12.75">
      <c r="A81" t="s">
        <v>48</v>
      </c>
      <c s="34" t="s">
        <v>119</v>
      </c>
      <c s="34" t="s">
        <v>3032</v>
      </c>
      <c s="35" t="s">
        <v>5</v>
      </c>
      <c s="6" t="s">
        <v>3033</v>
      </c>
      <c s="36" t="s">
        <v>61</v>
      </c>
      <c s="37">
        <v>8.61</v>
      </c>
      <c s="36">
        <v>0</v>
      </c>
      <c s="36">
        <f>ROUND(G81*H81,6)</f>
      </c>
      <c r="L81" s="38">
        <v>0</v>
      </c>
      <c s="32">
        <f>ROUND(ROUND(L81,2)*ROUND(G81,3),2)</f>
      </c>
      <c s="36" t="s">
        <v>53</v>
      </c>
      <c>
        <f>(M81*21)/100</f>
      </c>
      <c t="s">
        <v>26</v>
      </c>
    </row>
    <row r="82" spans="1:5" ht="12.75">
      <c r="A82" s="35" t="s">
        <v>54</v>
      </c>
      <c r="E82" s="39" t="s">
        <v>3034</v>
      </c>
    </row>
    <row r="83" spans="1:5" ht="12.75">
      <c r="A83" s="35" t="s">
        <v>55</v>
      </c>
      <c r="E83" s="40" t="s">
        <v>3035</v>
      </c>
    </row>
    <row r="84" spans="1:5" ht="38.25">
      <c r="A84" t="s">
        <v>57</v>
      </c>
      <c r="E84" s="39" t="s">
        <v>2986</v>
      </c>
    </row>
    <row r="85" spans="1:13" ht="12.75">
      <c r="A85" t="s">
        <v>45</v>
      </c>
      <c r="C85" s="31" t="s">
        <v>46</v>
      </c>
      <c r="E85" s="33" t="s">
        <v>3036</v>
      </c>
      <c r="J85" s="32">
        <f>0</f>
      </c>
      <c s="32">
        <f>0</f>
      </c>
      <c s="32">
        <f>0+L86+L90+L94+L98+L102+L106+L110+L114+L118+L122+L126</f>
      </c>
      <c s="32">
        <f>0+M86+M90+M94+M98+M102+M106+M110+M114+M118+M122+M126</f>
      </c>
    </row>
    <row r="86" spans="1:16" ht="25.5">
      <c r="A86" t="s">
        <v>48</v>
      </c>
      <c s="34" t="s">
        <v>123</v>
      </c>
      <c s="34" t="s">
        <v>1245</v>
      </c>
      <c s="35" t="s">
        <v>5</v>
      </c>
      <c s="6" t="s">
        <v>3037</v>
      </c>
      <c s="36" t="s">
        <v>61</v>
      </c>
      <c s="37">
        <v>100</v>
      </c>
      <c s="36">
        <v>0</v>
      </c>
      <c s="36">
        <f>ROUND(G86*H86,6)</f>
      </c>
      <c r="L86" s="38">
        <v>0</v>
      </c>
      <c s="32">
        <f>ROUND(ROUND(L86,2)*ROUND(G86,3),2)</f>
      </c>
      <c s="36" t="s">
        <v>53</v>
      </c>
      <c>
        <f>(M86*21)/100</f>
      </c>
      <c t="s">
        <v>26</v>
      </c>
    </row>
    <row r="87" spans="1:5" ht="12.75">
      <c r="A87" s="35" t="s">
        <v>54</v>
      </c>
      <c r="E87" s="39" t="s">
        <v>3038</v>
      </c>
    </row>
    <row r="88" spans="1:5" ht="12.75">
      <c r="A88" s="35" t="s">
        <v>55</v>
      </c>
      <c r="E88" s="40" t="s">
        <v>3039</v>
      </c>
    </row>
    <row r="89" spans="1:5" ht="25.5">
      <c r="A89" t="s">
        <v>57</v>
      </c>
      <c r="E89" s="39" t="s">
        <v>1244</v>
      </c>
    </row>
    <row r="90" spans="1:16" ht="12.75">
      <c r="A90" t="s">
        <v>48</v>
      </c>
      <c s="34" t="s">
        <v>126</v>
      </c>
      <c s="34" t="s">
        <v>3040</v>
      </c>
      <c s="35" t="s">
        <v>5</v>
      </c>
      <c s="6" t="s">
        <v>3041</v>
      </c>
      <c s="36" t="s">
        <v>61</v>
      </c>
      <c s="37">
        <v>97</v>
      </c>
      <c s="36">
        <v>0</v>
      </c>
      <c s="36">
        <f>ROUND(G90*H90,6)</f>
      </c>
      <c r="L90" s="38">
        <v>0</v>
      </c>
      <c s="32">
        <f>ROUND(ROUND(L90,2)*ROUND(G90,3),2)</f>
      </c>
      <c s="36" t="s">
        <v>53</v>
      </c>
      <c>
        <f>(M90*21)/100</f>
      </c>
      <c t="s">
        <v>26</v>
      </c>
    </row>
    <row r="91" spans="1:5" ht="12.75">
      <c r="A91" s="35" t="s">
        <v>54</v>
      </c>
      <c r="E91" s="39" t="s">
        <v>3042</v>
      </c>
    </row>
    <row r="92" spans="1:5" ht="12.75">
      <c r="A92" s="35" t="s">
        <v>55</v>
      </c>
      <c r="E92" s="40" t="s">
        <v>3043</v>
      </c>
    </row>
    <row r="93" spans="1:5" ht="140.25">
      <c r="A93" t="s">
        <v>57</v>
      </c>
      <c r="E93" s="39" t="s">
        <v>3044</v>
      </c>
    </row>
    <row r="94" spans="1:16" ht="12.75">
      <c r="A94" t="s">
        <v>48</v>
      </c>
      <c s="34" t="s">
        <v>131</v>
      </c>
      <c s="34" t="s">
        <v>3045</v>
      </c>
      <c s="35" t="s">
        <v>5</v>
      </c>
      <c s="6" t="s">
        <v>3046</v>
      </c>
      <c s="36" t="s">
        <v>61</v>
      </c>
      <c s="37">
        <v>32.709</v>
      </c>
      <c s="36">
        <v>0</v>
      </c>
      <c s="36">
        <f>ROUND(G94*H94,6)</f>
      </c>
      <c r="L94" s="38">
        <v>0</v>
      </c>
      <c s="32">
        <f>ROUND(ROUND(L94,2)*ROUND(G94,3),2)</f>
      </c>
      <c s="36" t="s">
        <v>53</v>
      </c>
      <c>
        <f>(M94*21)/100</f>
      </c>
      <c t="s">
        <v>26</v>
      </c>
    </row>
    <row r="95" spans="1:5" ht="12.75">
      <c r="A95" s="35" t="s">
        <v>54</v>
      </c>
      <c r="E95" s="39" t="s">
        <v>3047</v>
      </c>
    </row>
    <row r="96" spans="1:5" ht="12.75">
      <c r="A96" s="35" t="s">
        <v>55</v>
      </c>
      <c r="E96" s="40" t="s">
        <v>3048</v>
      </c>
    </row>
    <row r="97" spans="1:5" ht="12.75">
      <c r="A97" t="s">
        <v>57</v>
      </c>
      <c r="E97" s="39" t="s">
        <v>5</v>
      </c>
    </row>
    <row r="98" spans="1:16" ht="12.75">
      <c r="A98" t="s">
        <v>48</v>
      </c>
      <c s="34" t="s">
        <v>135</v>
      </c>
      <c s="34" t="s">
        <v>729</v>
      </c>
      <c s="35" t="s">
        <v>5</v>
      </c>
      <c s="6" t="s">
        <v>3049</v>
      </c>
      <c s="36" t="s">
        <v>52</v>
      </c>
      <c s="37">
        <v>50</v>
      </c>
      <c s="36">
        <v>0</v>
      </c>
      <c s="36">
        <f>ROUND(G98*H98,6)</f>
      </c>
      <c r="L98" s="38">
        <v>0</v>
      </c>
      <c s="32">
        <f>ROUND(ROUND(L98,2)*ROUND(G98,3),2)</f>
      </c>
      <c s="36" t="s">
        <v>53</v>
      </c>
      <c>
        <f>(M98*21)/100</f>
      </c>
      <c t="s">
        <v>26</v>
      </c>
    </row>
    <row r="99" spans="1:5" ht="12.75">
      <c r="A99" s="35" t="s">
        <v>54</v>
      </c>
      <c r="E99" s="39" t="s">
        <v>3050</v>
      </c>
    </row>
    <row r="100" spans="1:5" ht="12.75">
      <c r="A100" s="35" t="s">
        <v>55</v>
      </c>
      <c r="E100" s="40" t="s">
        <v>3051</v>
      </c>
    </row>
    <row r="101" spans="1:5" ht="38.25">
      <c r="A101" t="s">
        <v>57</v>
      </c>
      <c r="E101" s="39" t="s">
        <v>3052</v>
      </c>
    </row>
    <row r="102" spans="1:16" ht="12.75">
      <c r="A102" t="s">
        <v>48</v>
      </c>
      <c s="34" t="s">
        <v>139</v>
      </c>
      <c s="34" t="s">
        <v>3053</v>
      </c>
      <c s="35" t="s">
        <v>5</v>
      </c>
      <c s="6" t="s">
        <v>3054</v>
      </c>
      <c s="36" t="s">
        <v>61</v>
      </c>
      <c s="37">
        <v>5</v>
      </c>
      <c s="36">
        <v>0</v>
      </c>
      <c s="36">
        <f>ROUND(G102*H102,6)</f>
      </c>
      <c r="L102" s="38">
        <v>0</v>
      </c>
      <c s="32">
        <f>ROUND(ROUND(L102,2)*ROUND(G102,3),2)</f>
      </c>
      <c s="36" t="s">
        <v>53</v>
      </c>
      <c>
        <f>(M102*21)/100</f>
      </c>
      <c t="s">
        <v>26</v>
      </c>
    </row>
    <row r="103" spans="1:5" ht="12.75">
      <c r="A103" s="35" t="s">
        <v>54</v>
      </c>
      <c r="E103" s="39" t="s">
        <v>3055</v>
      </c>
    </row>
    <row r="104" spans="1:5" ht="12.75">
      <c r="A104" s="35" t="s">
        <v>55</v>
      </c>
      <c r="E104" s="40" t="s">
        <v>3056</v>
      </c>
    </row>
    <row r="105" spans="1:5" ht="38.25">
      <c r="A105" t="s">
        <v>57</v>
      </c>
      <c r="E105" s="39" t="s">
        <v>3057</v>
      </c>
    </row>
    <row r="106" spans="1:16" ht="12.75">
      <c r="A106" t="s">
        <v>48</v>
      </c>
      <c s="34" t="s">
        <v>143</v>
      </c>
      <c s="34" t="s">
        <v>3058</v>
      </c>
      <c s="35" t="s">
        <v>5</v>
      </c>
      <c s="6" t="s">
        <v>3059</v>
      </c>
      <c s="36" t="s">
        <v>61</v>
      </c>
      <c s="37">
        <v>68.75</v>
      </c>
      <c s="36">
        <v>0</v>
      </c>
      <c s="36">
        <f>ROUND(G106*H106,6)</f>
      </c>
      <c r="L106" s="38">
        <v>0</v>
      </c>
      <c s="32">
        <f>ROUND(ROUND(L106,2)*ROUND(G106,3),2)</f>
      </c>
      <c s="36" t="s">
        <v>53</v>
      </c>
      <c>
        <f>(M106*21)/100</f>
      </c>
      <c t="s">
        <v>26</v>
      </c>
    </row>
    <row r="107" spans="1:5" ht="12.75">
      <c r="A107" s="35" t="s">
        <v>54</v>
      </c>
      <c r="E107" s="39" t="s">
        <v>3060</v>
      </c>
    </row>
    <row r="108" spans="1:5" ht="12.75">
      <c r="A108" s="35" t="s">
        <v>55</v>
      </c>
      <c r="E108" s="40" t="s">
        <v>3061</v>
      </c>
    </row>
    <row r="109" spans="1:5" ht="38.25">
      <c r="A109" t="s">
        <v>57</v>
      </c>
      <c r="E109" s="39" t="s">
        <v>3062</v>
      </c>
    </row>
    <row r="110" spans="1:16" ht="12.75">
      <c r="A110" t="s">
        <v>48</v>
      </c>
      <c s="34" t="s">
        <v>147</v>
      </c>
      <c s="34" t="s">
        <v>3063</v>
      </c>
      <c s="35" t="s">
        <v>5</v>
      </c>
      <c s="6" t="s">
        <v>3064</v>
      </c>
      <c s="36" t="s">
        <v>61</v>
      </c>
      <c s="37">
        <v>7</v>
      </c>
      <c s="36">
        <v>0</v>
      </c>
      <c s="36">
        <f>ROUND(G110*H110,6)</f>
      </c>
      <c r="L110" s="38">
        <v>0</v>
      </c>
      <c s="32">
        <f>ROUND(ROUND(L110,2)*ROUND(G110,3),2)</f>
      </c>
      <c s="36" t="s">
        <v>53</v>
      </c>
      <c>
        <f>(M110*21)/100</f>
      </c>
      <c t="s">
        <v>26</v>
      </c>
    </row>
    <row r="111" spans="1:5" ht="12.75">
      <c r="A111" s="35" t="s">
        <v>54</v>
      </c>
      <c r="E111" s="39" t="s">
        <v>3065</v>
      </c>
    </row>
    <row r="112" spans="1:5" ht="12.75">
      <c r="A112" s="35" t="s">
        <v>55</v>
      </c>
      <c r="E112" s="40" t="s">
        <v>3066</v>
      </c>
    </row>
    <row r="113" spans="1:5" ht="38.25">
      <c r="A113" t="s">
        <v>57</v>
      </c>
      <c r="E113" s="39" t="s">
        <v>3057</v>
      </c>
    </row>
    <row r="114" spans="1:16" ht="12.75">
      <c r="A114" t="s">
        <v>48</v>
      </c>
      <c s="34" t="s">
        <v>151</v>
      </c>
      <c s="34" t="s">
        <v>3067</v>
      </c>
      <c s="35" t="s">
        <v>5</v>
      </c>
      <c s="6" t="s">
        <v>3068</v>
      </c>
      <c s="36" t="s">
        <v>61</v>
      </c>
      <c s="37">
        <v>430</v>
      </c>
      <c s="36">
        <v>0</v>
      </c>
      <c s="36">
        <f>ROUND(G114*H114,6)</f>
      </c>
      <c r="L114" s="38">
        <v>0</v>
      </c>
      <c s="32">
        <f>ROUND(ROUND(L114,2)*ROUND(G114,3),2)</f>
      </c>
      <c s="36" t="s">
        <v>53</v>
      </c>
      <c>
        <f>(M114*21)/100</f>
      </c>
      <c t="s">
        <v>26</v>
      </c>
    </row>
    <row r="115" spans="1:5" ht="12.75">
      <c r="A115" s="35" t="s">
        <v>54</v>
      </c>
      <c r="E115" s="39" t="s">
        <v>3069</v>
      </c>
    </row>
    <row r="116" spans="1:5" ht="25.5">
      <c r="A116" s="35" t="s">
        <v>55</v>
      </c>
      <c r="E116" s="40" t="s">
        <v>3070</v>
      </c>
    </row>
    <row r="117" spans="1:5" ht="38.25">
      <c r="A117" t="s">
        <v>57</v>
      </c>
      <c r="E117" s="39" t="s">
        <v>3071</v>
      </c>
    </row>
    <row r="118" spans="1:16" ht="12.75">
      <c r="A118" t="s">
        <v>48</v>
      </c>
      <c s="34" t="s">
        <v>155</v>
      </c>
      <c s="34" t="s">
        <v>3072</v>
      </c>
      <c s="35" t="s">
        <v>5</v>
      </c>
      <c s="6" t="s">
        <v>3073</v>
      </c>
      <c s="36" t="s">
        <v>61</v>
      </c>
      <c s="37">
        <v>35</v>
      </c>
      <c s="36">
        <v>0</v>
      </c>
      <c s="36">
        <f>ROUND(G118*H118,6)</f>
      </c>
      <c r="L118" s="38">
        <v>0</v>
      </c>
      <c s="32">
        <f>ROUND(ROUND(L118,2)*ROUND(G118,3),2)</f>
      </c>
      <c s="36" t="s">
        <v>53</v>
      </c>
      <c>
        <f>(M118*21)/100</f>
      </c>
      <c t="s">
        <v>26</v>
      </c>
    </row>
    <row r="119" spans="1:5" ht="12.75">
      <c r="A119" s="35" t="s">
        <v>54</v>
      </c>
      <c r="E119" s="39" t="s">
        <v>3074</v>
      </c>
    </row>
    <row r="120" spans="1:5" ht="12.75">
      <c r="A120" s="35" t="s">
        <v>55</v>
      </c>
      <c r="E120" s="40" t="s">
        <v>3075</v>
      </c>
    </row>
    <row r="121" spans="1:5" ht="38.25">
      <c r="A121" t="s">
        <v>57</v>
      </c>
      <c r="E121" s="39" t="s">
        <v>3062</v>
      </c>
    </row>
    <row r="122" spans="1:16" ht="12.75">
      <c r="A122" t="s">
        <v>48</v>
      </c>
      <c s="34" t="s">
        <v>159</v>
      </c>
      <c s="34" t="s">
        <v>3076</v>
      </c>
      <c s="35" t="s">
        <v>5</v>
      </c>
      <c s="6" t="s">
        <v>3077</v>
      </c>
      <c s="36" t="s">
        <v>61</v>
      </c>
      <c s="37">
        <v>430</v>
      </c>
      <c s="36">
        <v>0</v>
      </c>
      <c s="36">
        <f>ROUND(G122*H122,6)</f>
      </c>
      <c r="L122" s="38">
        <v>0</v>
      </c>
      <c s="32">
        <f>ROUND(ROUND(L122,2)*ROUND(G122,3),2)</f>
      </c>
      <c s="36" t="s">
        <v>53</v>
      </c>
      <c>
        <f>(M122*21)/100</f>
      </c>
      <c t="s">
        <v>26</v>
      </c>
    </row>
    <row r="123" spans="1:5" ht="12.75">
      <c r="A123" s="35" t="s">
        <v>54</v>
      </c>
      <c r="E123" s="39" t="s">
        <v>3078</v>
      </c>
    </row>
    <row r="124" spans="1:5" ht="25.5">
      <c r="A124" s="35" t="s">
        <v>55</v>
      </c>
      <c r="E124" s="40" t="s">
        <v>3070</v>
      </c>
    </row>
    <row r="125" spans="1:5" ht="38.25">
      <c r="A125" t="s">
        <v>57</v>
      </c>
      <c r="E125" s="39" t="s">
        <v>3071</v>
      </c>
    </row>
    <row r="126" spans="1:16" ht="12.75">
      <c r="A126" t="s">
        <v>48</v>
      </c>
      <c s="34" t="s">
        <v>162</v>
      </c>
      <c s="34" t="s">
        <v>3079</v>
      </c>
      <c s="35" t="s">
        <v>5</v>
      </c>
      <c s="6" t="s">
        <v>3080</v>
      </c>
      <c s="36" t="s">
        <v>61</v>
      </c>
      <c s="37">
        <v>4.8</v>
      </c>
      <c s="36">
        <v>0</v>
      </c>
      <c s="36">
        <f>ROUND(G126*H126,6)</f>
      </c>
      <c r="L126" s="38">
        <v>0</v>
      </c>
      <c s="32">
        <f>ROUND(ROUND(L126,2)*ROUND(G126,3),2)</f>
      </c>
      <c s="36" t="s">
        <v>53</v>
      </c>
      <c>
        <f>(M126*21)/100</f>
      </c>
      <c t="s">
        <v>26</v>
      </c>
    </row>
    <row r="127" spans="1:5" ht="12.75">
      <c r="A127" s="35" t="s">
        <v>54</v>
      </c>
      <c r="E127" s="39" t="s">
        <v>3081</v>
      </c>
    </row>
    <row r="128" spans="1:5" ht="12.75">
      <c r="A128" s="35" t="s">
        <v>55</v>
      </c>
      <c r="E128" s="40" t="s">
        <v>3082</v>
      </c>
    </row>
    <row r="129" spans="1:5" ht="12.75">
      <c r="A129" t="s">
        <v>57</v>
      </c>
      <c r="E129" s="39" t="s">
        <v>3083</v>
      </c>
    </row>
    <row r="130" spans="1:13" ht="12.75">
      <c r="A130" t="s">
        <v>45</v>
      </c>
      <c r="C130" s="31" t="s">
        <v>1935</v>
      </c>
      <c r="E130" s="33" t="s">
        <v>3084</v>
      </c>
      <c r="J130" s="32">
        <f>0</f>
      </c>
      <c s="32">
        <f>0</f>
      </c>
      <c s="32">
        <f>0+L131+L135</f>
      </c>
      <c s="32">
        <f>0+M131+M135</f>
      </c>
    </row>
    <row r="131" spans="1:16" ht="12.75">
      <c r="A131" t="s">
        <v>48</v>
      </c>
      <c s="34" t="s">
        <v>166</v>
      </c>
      <c s="34" t="s">
        <v>3085</v>
      </c>
      <c s="35" t="s">
        <v>5</v>
      </c>
      <c s="6" t="s">
        <v>3086</v>
      </c>
      <c s="36" t="s">
        <v>65</v>
      </c>
      <c s="37">
        <v>1.1</v>
      </c>
      <c s="36">
        <v>0</v>
      </c>
      <c s="36">
        <f>ROUND(G131*H131,6)</f>
      </c>
      <c r="L131" s="38">
        <v>0</v>
      </c>
      <c s="32">
        <f>ROUND(ROUND(L131,2)*ROUND(G131,3),2)</f>
      </c>
      <c s="36" t="s">
        <v>53</v>
      </c>
      <c>
        <f>(M131*21)/100</f>
      </c>
      <c t="s">
        <v>26</v>
      </c>
    </row>
    <row r="132" spans="1:5" ht="12.75">
      <c r="A132" s="35" t="s">
        <v>54</v>
      </c>
      <c r="E132" s="39" t="s">
        <v>3087</v>
      </c>
    </row>
    <row r="133" spans="1:5" ht="12.75">
      <c r="A133" s="35" t="s">
        <v>55</v>
      </c>
      <c r="E133" s="40" t="s">
        <v>3088</v>
      </c>
    </row>
    <row r="134" spans="1:5" ht="267.75">
      <c r="A134" t="s">
        <v>57</v>
      </c>
      <c r="E134" s="39" t="s">
        <v>3089</v>
      </c>
    </row>
    <row r="135" spans="1:16" ht="12.75">
      <c r="A135" t="s">
        <v>48</v>
      </c>
      <c s="34" t="s">
        <v>170</v>
      </c>
      <c s="34" t="s">
        <v>3090</v>
      </c>
      <c s="35" t="s">
        <v>5</v>
      </c>
      <c s="6" t="s">
        <v>3091</v>
      </c>
      <c s="36" t="s">
        <v>101</v>
      </c>
      <c s="37">
        <v>40</v>
      </c>
      <c s="36">
        <v>0</v>
      </c>
      <c s="36">
        <f>ROUND(G135*H135,6)</f>
      </c>
      <c r="L135" s="38">
        <v>0</v>
      </c>
      <c s="32">
        <f>ROUND(ROUND(L135,2)*ROUND(G135,3),2)</f>
      </c>
      <c s="36" t="s">
        <v>53</v>
      </c>
      <c>
        <f>(M135*21)/100</f>
      </c>
      <c t="s">
        <v>26</v>
      </c>
    </row>
    <row r="136" spans="1:5" ht="12.75">
      <c r="A136" s="35" t="s">
        <v>54</v>
      </c>
      <c r="E136" s="39" t="s">
        <v>3092</v>
      </c>
    </row>
    <row r="137" spans="1:5" ht="12.75">
      <c r="A137" s="35" t="s">
        <v>55</v>
      </c>
      <c r="E137" s="40" t="s">
        <v>3093</v>
      </c>
    </row>
    <row r="138" spans="1:5" ht="89.25">
      <c r="A138" t="s">
        <v>57</v>
      </c>
      <c r="E138" s="39" t="s">
        <v>3094</v>
      </c>
    </row>
    <row r="139" spans="1:13" ht="12.75">
      <c r="A139" t="s">
        <v>45</v>
      </c>
      <c r="C139" s="31" t="s">
        <v>1947</v>
      </c>
      <c r="E139" s="33" t="s">
        <v>3095</v>
      </c>
      <c r="J139" s="32">
        <f>0</f>
      </c>
      <c s="32">
        <f>0</f>
      </c>
      <c s="32">
        <f>0+L140+L144+L148+L152+L156</f>
      </c>
      <c s="32">
        <f>0+M140+M144+M148+M152+M156</f>
      </c>
    </row>
    <row r="140" spans="1:16" ht="12.75">
      <c r="A140" t="s">
        <v>48</v>
      </c>
      <c s="34" t="s">
        <v>174</v>
      </c>
      <c s="34" t="s">
        <v>3096</v>
      </c>
      <c s="35" t="s">
        <v>5</v>
      </c>
      <c s="6" t="s">
        <v>3097</v>
      </c>
      <c s="36" t="s">
        <v>65</v>
      </c>
      <c s="37">
        <v>3.8</v>
      </c>
      <c s="36">
        <v>0</v>
      </c>
      <c s="36">
        <f>ROUND(G140*H140,6)</f>
      </c>
      <c r="L140" s="38">
        <v>0</v>
      </c>
      <c s="32">
        <f>ROUND(ROUND(L140,2)*ROUND(G140,3),2)</f>
      </c>
      <c s="36" t="s">
        <v>53</v>
      </c>
      <c>
        <f>(M140*21)/100</f>
      </c>
      <c t="s">
        <v>26</v>
      </c>
    </row>
    <row r="141" spans="1:5" ht="12.75">
      <c r="A141" s="35" t="s">
        <v>54</v>
      </c>
      <c r="E141" s="39" t="s">
        <v>3098</v>
      </c>
    </row>
    <row r="142" spans="1:5" ht="12.75">
      <c r="A142" s="35" t="s">
        <v>55</v>
      </c>
      <c r="E142" s="40" t="s">
        <v>3099</v>
      </c>
    </row>
    <row r="143" spans="1:5" ht="76.5">
      <c r="A143" t="s">
        <v>57</v>
      </c>
      <c r="E143" s="39" t="s">
        <v>3100</v>
      </c>
    </row>
    <row r="144" spans="1:16" ht="12.75">
      <c r="A144" t="s">
        <v>48</v>
      </c>
      <c s="34" t="s">
        <v>177</v>
      </c>
      <c s="34" t="s">
        <v>3101</v>
      </c>
      <c s="35" t="s">
        <v>5</v>
      </c>
      <c s="6" t="s">
        <v>3102</v>
      </c>
      <c s="36" t="s">
        <v>65</v>
      </c>
      <c s="37">
        <v>0.6</v>
      </c>
      <c s="36">
        <v>0</v>
      </c>
      <c s="36">
        <f>ROUND(G144*H144,6)</f>
      </c>
      <c r="L144" s="38">
        <v>0</v>
      </c>
      <c s="32">
        <f>ROUND(ROUND(L144,2)*ROUND(G144,3),2)</f>
      </c>
      <c s="36" t="s">
        <v>53</v>
      </c>
      <c>
        <f>(M144*21)/100</f>
      </c>
      <c t="s">
        <v>26</v>
      </c>
    </row>
    <row r="145" spans="1:5" ht="12.75">
      <c r="A145" s="35" t="s">
        <v>54</v>
      </c>
      <c r="E145" s="39" t="s">
        <v>3103</v>
      </c>
    </row>
    <row r="146" spans="1:5" ht="12.75">
      <c r="A146" s="35" t="s">
        <v>55</v>
      </c>
      <c r="E146" s="40" t="s">
        <v>3104</v>
      </c>
    </row>
    <row r="147" spans="1:5" ht="76.5">
      <c r="A147" t="s">
        <v>57</v>
      </c>
      <c r="E147" s="39" t="s">
        <v>3100</v>
      </c>
    </row>
    <row r="148" spans="1:16" ht="12.75">
      <c r="A148" t="s">
        <v>48</v>
      </c>
      <c s="34" t="s">
        <v>180</v>
      </c>
      <c s="34" t="s">
        <v>3105</v>
      </c>
      <c s="35" t="s">
        <v>5</v>
      </c>
      <c s="6" t="s">
        <v>3106</v>
      </c>
      <c s="36" t="s">
        <v>65</v>
      </c>
      <c s="37">
        <v>1.2</v>
      </c>
      <c s="36">
        <v>0</v>
      </c>
      <c s="36">
        <f>ROUND(G148*H148,6)</f>
      </c>
      <c r="L148" s="38">
        <v>0</v>
      </c>
      <c s="32">
        <f>ROUND(ROUND(L148,2)*ROUND(G148,3),2)</f>
      </c>
      <c s="36" t="s">
        <v>53</v>
      </c>
      <c>
        <f>(M148*21)/100</f>
      </c>
      <c t="s">
        <v>26</v>
      </c>
    </row>
    <row r="149" spans="1:5" ht="12.75">
      <c r="A149" s="35" t="s">
        <v>54</v>
      </c>
      <c r="E149" s="39" t="s">
        <v>3107</v>
      </c>
    </row>
    <row r="150" spans="1:5" ht="12.75">
      <c r="A150" s="35" t="s">
        <v>55</v>
      </c>
      <c r="E150" s="40" t="s">
        <v>3108</v>
      </c>
    </row>
    <row r="151" spans="1:5" ht="76.5">
      <c r="A151" t="s">
        <v>57</v>
      </c>
      <c r="E151" s="39" t="s">
        <v>3100</v>
      </c>
    </row>
    <row r="152" spans="1:16" ht="12.75">
      <c r="A152" t="s">
        <v>48</v>
      </c>
      <c s="34" t="s">
        <v>183</v>
      </c>
      <c s="34" t="s">
        <v>3109</v>
      </c>
      <c s="35" t="s">
        <v>5</v>
      </c>
      <c s="6" t="s">
        <v>3110</v>
      </c>
      <c s="36" t="s">
        <v>52</v>
      </c>
      <c s="37">
        <v>5</v>
      </c>
      <c s="36">
        <v>0</v>
      </c>
      <c s="36">
        <f>ROUND(G152*H152,6)</f>
      </c>
      <c r="L152" s="38">
        <v>0</v>
      </c>
      <c s="32">
        <f>ROUND(ROUND(L152,2)*ROUND(G152,3),2)</f>
      </c>
      <c s="36" t="s">
        <v>53</v>
      </c>
      <c>
        <f>(M152*21)/100</f>
      </c>
      <c t="s">
        <v>26</v>
      </c>
    </row>
    <row r="153" spans="1:5" ht="12.75">
      <c r="A153" s="35" t="s">
        <v>54</v>
      </c>
      <c r="E153" s="39" t="s">
        <v>3111</v>
      </c>
    </row>
    <row r="154" spans="1:5" ht="12.75">
      <c r="A154" s="35" t="s">
        <v>55</v>
      </c>
      <c r="E154" s="40" t="s">
        <v>2985</v>
      </c>
    </row>
    <row r="155" spans="1:5" ht="89.25">
      <c r="A155" t="s">
        <v>57</v>
      </c>
      <c r="E155" s="39" t="s">
        <v>3112</v>
      </c>
    </row>
    <row r="156" spans="1:16" ht="12.75">
      <c r="A156" t="s">
        <v>48</v>
      </c>
      <c s="34" t="s">
        <v>187</v>
      </c>
      <c s="34" t="s">
        <v>3113</v>
      </c>
      <c s="35" t="s">
        <v>5</v>
      </c>
      <c s="6" t="s">
        <v>3114</v>
      </c>
      <c s="36" t="s">
        <v>65</v>
      </c>
      <c s="37">
        <v>28.15</v>
      </c>
      <c s="36">
        <v>0</v>
      </c>
      <c s="36">
        <f>ROUND(G156*H156,6)</f>
      </c>
      <c r="L156" s="38">
        <v>0</v>
      </c>
      <c s="32">
        <f>ROUND(ROUND(L156,2)*ROUND(G156,3),2)</f>
      </c>
      <c s="36" t="s">
        <v>53</v>
      </c>
      <c>
        <f>(M156*21)/100</f>
      </c>
      <c t="s">
        <v>26</v>
      </c>
    </row>
    <row r="157" spans="1:5" ht="12.75">
      <c r="A157" s="35" t="s">
        <v>54</v>
      </c>
      <c r="E157" s="39" t="s">
        <v>3115</v>
      </c>
    </row>
    <row r="158" spans="1:5" ht="12.75">
      <c r="A158" s="35" t="s">
        <v>55</v>
      </c>
      <c r="E158" s="40" t="s">
        <v>3116</v>
      </c>
    </row>
    <row r="159" spans="1:5" ht="153">
      <c r="A159" t="s">
        <v>57</v>
      </c>
      <c r="E159" s="39" t="s">
        <v>3117</v>
      </c>
    </row>
    <row r="160" spans="1:13" ht="12.75">
      <c r="A160" t="s">
        <v>45</v>
      </c>
      <c r="C160" s="31" t="s">
        <v>1951</v>
      </c>
      <c r="E160" s="33" t="s">
        <v>3118</v>
      </c>
      <c r="J160" s="32">
        <f>0</f>
      </c>
      <c s="32">
        <f>0</f>
      </c>
      <c s="32">
        <f>0+L161</f>
      </c>
      <c s="32">
        <f>0+M161</f>
      </c>
    </row>
    <row r="161" spans="1:16" ht="12.75">
      <c r="A161" t="s">
        <v>48</v>
      </c>
      <c s="34" t="s">
        <v>190</v>
      </c>
      <c s="34" t="s">
        <v>3119</v>
      </c>
      <c s="35" t="s">
        <v>5</v>
      </c>
      <c s="6" t="s">
        <v>3120</v>
      </c>
      <c s="36" t="s">
        <v>61</v>
      </c>
      <c s="37">
        <v>46.05</v>
      </c>
      <c s="36">
        <v>0</v>
      </c>
      <c s="36">
        <f>ROUND(G161*H161,6)</f>
      </c>
      <c r="L161" s="38">
        <v>0</v>
      </c>
      <c s="32">
        <f>ROUND(ROUND(L161,2)*ROUND(G161,3),2)</f>
      </c>
      <c s="36" t="s">
        <v>53</v>
      </c>
      <c>
        <f>(M161*21)/100</f>
      </c>
      <c t="s">
        <v>26</v>
      </c>
    </row>
    <row r="162" spans="1:5" ht="25.5">
      <c r="A162" s="35" t="s">
        <v>54</v>
      </c>
      <c r="E162" s="39" t="s">
        <v>3121</v>
      </c>
    </row>
    <row r="163" spans="1:5" ht="12.75">
      <c r="A163" s="35" t="s">
        <v>55</v>
      </c>
      <c r="E163" s="40" t="s">
        <v>3122</v>
      </c>
    </row>
    <row r="164" spans="1:5" ht="76.5">
      <c r="A164" t="s">
        <v>57</v>
      </c>
      <c r="E164" s="39" t="s">
        <v>3123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18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COUNTIFS(L8:L183,"=0",A8:A183,"P")+COUNTIFS(L8:L183,"",A8:A183,"P")+SUM(Q8:Q183)</f>
      </c>
    </row>
    <row r="8" spans="1:13" ht="12.75">
      <c r="A8" t="s">
        <v>43</v>
      </c>
      <c r="C8" s="28" t="s">
        <v>3126</v>
      </c>
      <c r="E8" s="30" t="s">
        <v>3125</v>
      </c>
      <c r="J8" s="29">
        <f>0+J9+J30</f>
      </c>
      <c s="29">
        <f>0+K9+K30</f>
      </c>
      <c s="29">
        <f>0+L9+L30</f>
      </c>
      <c s="29">
        <f>0+M9+M30</f>
      </c>
    </row>
    <row r="9" spans="1:13" ht="12.75">
      <c r="A9" t="s">
        <v>45</v>
      </c>
      <c r="C9" s="31" t="s">
        <v>305</v>
      </c>
      <c r="E9" s="33" t="s">
        <v>306</v>
      </c>
      <c r="J9" s="32">
        <f>0</f>
      </c>
      <c s="32">
        <f>0</f>
      </c>
      <c s="32">
        <f>0+L10+L14+L18+L22+L26</f>
      </c>
      <c s="32">
        <f>0+M10+M14+M18+M22+M26</f>
      </c>
    </row>
    <row r="10" spans="1:16" ht="38.25">
      <c r="A10" t="s">
        <v>48</v>
      </c>
      <c s="34" t="s">
        <v>49</v>
      </c>
      <c s="34" t="s">
        <v>2965</v>
      </c>
      <c s="35" t="s">
        <v>5</v>
      </c>
      <c s="6" t="s">
        <v>2414</v>
      </c>
      <c s="36" t="s">
        <v>309</v>
      </c>
      <c s="37">
        <v>0.05</v>
      </c>
      <c s="36">
        <v>0</v>
      </c>
      <c s="36">
        <f>ROUND(G10*H10,6)</f>
      </c>
      <c r="L10" s="38">
        <v>0</v>
      </c>
      <c s="32">
        <f>ROUND(ROUND(L10,2)*ROUND(G10,3),2)</f>
      </c>
      <c s="36" t="s">
        <v>53</v>
      </c>
      <c>
        <f>(M10*21)/100</f>
      </c>
      <c t="s">
        <v>26</v>
      </c>
    </row>
    <row r="11" spans="1:5" ht="25.5">
      <c r="A11" s="35" t="s">
        <v>54</v>
      </c>
      <c r="E11" s="39" t="s">
        <v>310</v>
      </c>
    </row>
    <row r="12" spans="1:5" ht="12.75">
      <c r="A12" s="35" t="s">
        <v>55</v>
      </c>
      <c r="E12" s="40" t="s">
        <v>5</v>
      </c>
    </row>
    <row r="13" spans="1:5" ht="153">
      <c r="A13" t="s">
        <v>57</v>
      </c>
      <c r="E13" s="39" t="s">
        <v>316</v>
      </c>
    </row>
    <row r="14" spans="1:16" ht="25.5">
      <c r="A14" t="s">
        <v>48</v>
      </c>
      <c s="34" t="s">
        <v>26</v>
      </c>
      <c s="34" t="s">
        <v>3127</v>
      </c>
      <c s="35" t="s">
        <v>5</v>
      </c>
      <c s="6" t="s">
        <v>3128</v>
      </c>
      <c s="36" t="s">
        <v>309</v>
      </c>
      <c s="37">
        <v>0.003</v>
      </c>
      <c s="36">
        <v>0</v>
      </c>
      <c s="36">
        <f>ROUND(G14*H14,6)</f>
      </c>
      <c r="L14" s="38">
        <v>0</v>
      </c>
      <c s="32">
        <f>ROUND(ROUND(L14,2)*ROUND(G14,3),2)</f>
      </c>
      <c s="36" t="s">
        <v>53</v>
      </c>
      <c>
        <f>(M14*21)/100</f>
      </c>
      <c t="s">
        <v>26</v>
      </c>
    </row>
    <row r="15" spans="1:5" ht="25.5">
      <c r="A15" s="35" t="s">
        <v>54</v>
      </c>
      <c r="E15" s="39" t="s">
        <v>310</v>
      </c>
    </row>
    <row r="16" spans="1:5" ht="12.75">
      <c r="A16" s="35" t="s">
        <v>55</v>
      </c>
      <c r="E16" s="40" t="s">
        <v>5</v>
      </c>
    </row>
    <row r="17" spans="1:5" ht="12.75">
      <c r="A17" t="s">
        <v>57</v>
      </c>
      <c r="E17" s="39" t="s">
        <v>5</v>
      </c>
    </row>
    <row r="18" spans="1:16" ht="38.25">
      <c r="A18" t="s">
        <v>48</v>
      </c>
      <c s="34" t="s">
        <v>25</v>
      </c>
      <c s="34" t="s">
        <v>3129</v>
      </c>
      <c s="35" t="s">
        <v>5</v>
      </c>
      <c s="6" t="s">
        <v>694</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5</v>
      </c>
    </row>
    <row r="21" spans="1:5" ht="153">
      <c r="A21" t="s">
        <v>57</v>
      </c>
      <c r="E21" s="39" t="s">
        <v>316</v>
      </c>
    </row>
    <row r="22" spans="1:16" ht="25.5">
      <c r="A22" t="s">
        <v>48</v>
      </c>
      <c s="34" t="s">
        <v>67</v>
      </c>
      <c s="34" t="s">
        <v>3130</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5</v>
      </c>
    </row>
    <row r="25" spans="1:5" ht="153">
      <c r="A25" t="s">
        <v>57</v>
      </c>
      <c r="E25" s="39" t="s">
        <v>316</v>
      </c>
    </row>
    <row r="26" spans="1:16" ht="38.25">
      <c r="A26" t="s">
        <v>48</v>
      </c>
      <c s="34" t="s">
        <v>71</v>
      </c>
      <c s="34" t="s">
        <v>3131</v>
      </c>
      <c s="35" t="s">
        <v>5</v>
      </c>
      <c s="6" t="s">
        <v>3132</v>
      </c>
      <c s="36" t="s">
        <v>309</v>
      </c>
      <c s="37">
        <v>0.015</v>
      </c>
      <c s="36">
        <v>0</v>
      </c>
      <c s="36">
        <f>ROUND(G26*H26,6)</f>
      </c>
      <c r="L26" s="38">
        <v>0</v>
      </c>
      <c s="32">
        <f>ROUND(ROUND(L26,2)*ROUND(G26,3),2)</f>
      </c>
      <c s="36" t="s">
        <v>53</v>
      </c>
      <c>
        <f>(M26*21)/100</f>
      </c>
      <c t="s">
        <v>26</v>
      </c>
    </row>
    <row r="27" spans="1:5" ht="25.5">
      <c r="A27" s="35" t="s">
        <v>54</v>
      </c>
      <c r="E27" s="39" t="s">
        <v>310</v>
      </c>
    </row>
    <row r="28" spans="1:5" ht="12.75">
      <c r="A28" s="35" t="s">
        <v>55</v>
      </c>
      <c r="E28" s="40" t="s">
        <v>5</v>
      </c>
    </row>
    <row r="29" spans="1:5" ht="153">
      <c r="A29" t="s">
        <v>57</v>
      </c>
      <c r="E29" s="39" t="s">
        <v>316</v>
      </c>
    </row>
    <row r="30" spans="1:13" ht="12.75">
      <c r="A30" t="s">
        <v>45</v>
      </c>
      <c r="C30" s="31" t="s">
        <v>370</v>
      </c>
      <c r="E30" s="33" t="s">
        <v>2737</v>
      </c>
      <c r="J30" s="32">
        <f>0</f>
      </c>
      <c s="32">
        <f>0</f>
      </c>
      <c s="32">
        <f>0+L31+L35+L39+L43+L47+L51+L55+L59+L63+L67+L71+L75+L79+L83+L87+L91+L95+L99+L103+L107+L111+L115+L119+L123+L127+L131+L135+L139+L143+L147+L151+L155+L159+L163+L167+L171+L175+L179+L183</f>
      </c>
      <c s="32">
        <f>0+M31+M35+M39+M43+M47+M51+M55+M59+M63+M67+M71+M75+M79+M83+M87+M91+M95+M99+M103+M107+M111+M115+M119+M123+M127+M131+M135+M139+M143+M147+M151+M155+M159+M163+M167+M171+M175+M179+M183</f>
      </c>
    </row>
    <row r="31" spans="1:16" ht="12.75">
      <c r="A31" t="s">
        <v>48</v>
      </c>
      <c s="34" t="s">
        <v>75</v>
      </c>
      <c s="34" t="s">
        <v>985</v>
      </c>
      <c s="35" t="s">
        <v>5</v>
      </c>
      <c s="6" t="s">
        <v>986</v>
      </c>
      <c s="36" t="s">
        <v>101</v>
      </c>
      <c s="37">
        <v>30</v>
      </c>
      <c s="36">
        <v>0</v>
      </c>
      <c s="36">
        <f>ROUND(G31*H31,6)</f>
      </c>
      <c r="L31" s="38">
        <v>0</v>
      </c>
      <c s="32">
        <f>ROUND(ROUND(L31,2)*ROUND(G31,3),2)</f>
      </c>
      <c s="36" t="s">
        <v>53</v>
      </c>
      <c>
        <f>(M31*21)/100</f>
      </c>
      <c t="s">
        <v>26</v>
      </c>
    </row>
    <row r="32" spans="1:5" ht="12.75">
      <c r="A32" s="35" t="s">
        <v>54</v>
      </c>
      <c r="E32" s="39" t="s">
        <v>5</v>
      </c>
    </row>
    <row r="33" spans="1:5" ht="12.75">
      <c r="A33" s="35" t="s">
        <v>55</v>
      </c>
      <c r="E33" s="40" t="s">
        <v>5</v>
      </c>
    </row>
    <row r="34" spans="1:5" ht="12.75">
      <c r="A34" t="s">
        <v>57</v>
      </c>
      <c r="E34" s="39" t="s">
        <v>5</v>
      </c>
    </row>
    <row r="35" spans="1:16" ht="12.75">
      <c r="A35" t="s">
        <v>48</v>
      </c>
      <c s="34" t="s">
        <v>46</v>
      </c>
      <c s="34" t="s">
        <v>698</v>
      </c>
      <c s="35" t="s">
        <v>5</v>
      </c>
      <c s="6" t="s">
        <v>699</v>
      </c>
      <c s="36" t="s">
        <v>52</v>
      </c>
      <c s="37">
        <v>12</v>
      </c>
      <c s="36">
        <v>0</v>
      </c>
      <c s="36">
        <f>ROUND(G35*H35,6)</f>
      </c>
      <c r="L35" s="38">
        <v>0</v>
      </c>
      <c s="32">
        <f>ROUND(ROUND(L35,2)*ROUND(G35,3),2)</f>
      </c>
      <c s="36" t="s">
        <v>53</v>
      </c>
      <c>
        <f>(M35*21)/100</f>
      </c>
      <c t="s">
        <v>26</v>
      </c>
    </row>
    <row r="36" spans="1:5" ht="12.75">
      <c r="A36" s="35" t="s">
        <v>54</v>
      </c>
      <c r="E36" s="39" t="s">
        <v>5</v>
      </c>
    </row>
    <row r="37" spans="1:5" ht="12.75">
      <c r="A37" s="35" t="s">
        <v>55</v>
      </c>
      <c r="E37" s="40" t="s">
        <v>5</v>
      </c>
    </row>
    <row r="38" spans="1:5" ht="12.75">
      <c r="A38" t="s">
        <v>57</v>
      </c>
      <c r="E38" s="39" t="s">
        <v>5</v>
      </c>
    </row>
    <row r="39" spans="1:16" ht="12.75">
      <c r="A39" t="s">
        <v>48</v>
      </c>
      <c s="34" t="s">
        <v>82</v>
      </c>
      <c s="34" t="s">
        <v>91</v>
      </c>
      <c s="35" t="s">
        <v>5</v>
      </c>
      <c s="6" t="s">
        <v>92</v>
      </c>
      <c s="36" t="s">
        <v>61</v>
      </c>
      <c s="37">
        <v>1</v>
      </c>
      <c s="36">
        <v>0</v>
      </c>
      <c s="36">
        <f>ROUND(G39*H39,6)</f>
      </c>
      <c r="L39" s="38">
        <v>0</v>
      </c>
      <c s="32">
        <f>ROUND(ROUND(L39,2)*ROUND(G39,3),2)</f>
      </c>
      <c s="36" t="s">
        <v>53</v>
      </c>
      <c>
        <f>(M39*21)/100</f>
      </c>
      <c t="s">
        <v>26</v>
      </c>
    </row>
    <row r="40" spans="1:5" ht="12.75">
      <c r="A40" s="35" t="s">
        <v>54</v>
      </c>
      <c r="E40" s="39" t="s">
        <v>5</v>
      </c>
    </row>
    <row r="41" spans="1:5" ht="12.75">
      <c r="A41" s="35" t="s">
        <v>55</v>
      </c>
      <c r="E41" s="40" t="s">
        <v>5</v>
      </c>
    </row>
    <row r="42" spans="1:5" ht="12.75">
      <c r="A42" t="s">
        <v>57</v>
      </c>
      <c r="E42" s="39" t="s">
        <v>5</v>
      </c>
    </row>
    <row r="43" spans="1:16" ht="12.75">
      <c r="A43" t="s">
        <v>48</v>
      </c>
      <c s="34" t="s">
        <v>86</v>
      </c>
      <c s="34" t="s">
        <v>3133</v>
      </c>
      <c s="35" t="s">
        <v>5</v>
      </c>
      <c s="6" t="s">
        <v>3134</v>
      </c>
      <c s="36" t="s">
        <v>52</v>
      </c>
      <c s="37">
        <v>50</v>
      </c>
      <c s="36">
        <v>0</v>
      </c>
      <c s="36">
        <f>ROUND(G43*H43,6)</f>
      </c>
      <c r="L43" s="38">
        <v>0</v>
      </c>
      <c s="32">
        <f>ROUND(ROUND(L43,2)*ROUND(G43,3),2)</f>
      </c>
      <c s="36" t="s">
        <v>53</v>
      </c>
      <c>
        <f>(M43*21)/100</f>
      </c>
      <c t="s">
        <v>26</v>
      </c>
    </row>
    <row r="44" spans="1:5" ht="12.75">
      <c r="A44" s="35" t="s">
        <v>54</v>
      </c>
      <c r="E44" s="39" t="s">
        <v>5</v>
      </c>
    </row>
    <row r="45" spans="1:5" ht="12.75">
      <c r="A45" s="35" t="s">
        <v>55</v>
      </c>
      <c r="E45" s="40" t="s">
        <v>5</v>
      </c>
    </row>
    <row r="46" spans="1:5" ht="12.75">
      <c r="A46" t="s">
        <v>57</v>
      </c>
      <c r="E46" s="39" t="s">
        <v>5</v>
      </c>
    </row>
    <row r="47" spans="1:16" ht="25.5">
      <c r="A47" t="s">
        <v>48</v>
      </c>
      <c s="34" t="s">
        <v>90</v>
      </c>
      <c s="34" t="s">
        <v>993</v>
      </c>
      <c s="35" t="s">
        <v>5</v>
      </c>
      <c s="6" t="s">
        <v>994</v>
      </c>
      <c s="36" t="s">
        <v>52</v>
      </c>
      <c s="37">
        <v>3</v>
      </c>
      <c s="36">
        <v>0</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94</v>
      </c>
      <c s="34" t="s">
        <v>3135</v>
      </c>
      <c s="35" t="s">
        <v>5</v>
      </c>
      <c s="6" t="s">
        <v>3136</v>
      </c>
      <c s="36" t="s">
        <v>52</v>
      </c>
      <c s="37">
        <v>37</v>
      </c>
      <c s="36">
        <v>0</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98</v>
      </c>
      <c s="34" t="s">
        <v>3137</v>
      </c>
      <c s="35" t="s">
        <v>5</v>
      </c>
      <c s="6" t="s">
        <v>3138</v>
      </c>
      <c s="36" t="s">
        <v>52</v>
      </c>
      <c s="37">
        <v>1</v>
      </c>
      <c s="36">
        <v>0</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12.75">
      <c r="A58" t="s">
        <v>57</v>
      </c>
      <c r="E58" s="39" t="s">
        <v>5</v>
      </c>
    </row>
    <row r="59" spans="1:16" ht="25.5">
      <c r="A59" t="s">
        <v>48</v>
      </c>
      <c s="34" t="s">
        <v>103</v>
      </c>
      <c s="34" t="s">
        <v>3139</v>
      </c>
      <c s="35" t="s">
        <v>5</v>
      </c>
      <c s="6" t="s">
        <v>3140</v>
      </c>
      <c s="36" t="s">
        <v>61</v>
      </c>
      <c s="37">
        <v>10</v>
      </c>
      <c s="36">
        <v>0</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12.75">
      <c r="A62" t="s">
        <v>57</v>
      </c>
      <c r="E62" s="39" t="s">
        <v>5</v>
      </c>
    </row>
    <row r="63" spans="1:16" ht="12.75">
      <c r="A63" t="s">
        <v>48</v>
      </c>
      <c s="34" t="s">
        <v>106</v>
      </c>
      <c s="34" t="s">
        <v>634</v>
      </c>
      <c s="35" t="s">
        <v>5</v>
      </c>
      <c s="6" t="s">
        <v>635</v>
      </c>
      <c s="36" t="s">
        <v>101</v>
      </c>
      <c s="37">
        <v>60</v>
      </c>
      <c s="36">
        <v>0</v>
      </c>
      <c s="36">
        <f>ROUND(G63*H63,6)</f>
      </c>
      <c r="L63" s="38">
        <v>0</v>
      </c>
      <c s="32">
        <f>ROUND(ROUND(L63,2)*ROUND(G63,3),2)</f>
      </c>
      <c s="36" t="s">
        <v>53</v>
      </c>
      <c>
        <f>(M63*21)/100</f>
      </c>
      <c t="s">
        <v>26</v>
      </c>
    </row>
    <row r="64" spans="1:5" ht="12.75">
      <c r="A64" s="35" t="s">
        <v>54</v>
      </c>
      <c r="E64" s="39" t="s">
        <v>5</v>
      </c>
    </row>
    <row r="65" spans="1:5" ht="12.75">
      <c r="A65" s="35" t="s">
        <v>55</v>
      </c>
      <c r="E65" s="40" t="s">
        <v>5</v>
      </c>
    </row>
    <row r="66" spans="1:5" ht="12.75">
      <c r="A66" t="s">
        <v>57</v>
      </c>
      <c r="E66" s="39" t="s">
        <v>5</v>
      </c>
    </row>
    <row r="67" spans="1:16" ht="12.75">
      <c r="A67" t="s">
        <v>48</v>
      </c>
      <c s="34" t="s">
        <v>109</v>
      </c>
      <c s="34" t="s">
        <v>637</v>
      </c>
      <c s="35" t="s">
        <v>5</v>
      </c>
      <c s="6" t="s">
        <v>638</v>
      </c>
      <c s="36" t="s">
        <v>101</v>
      </c>
      <c s="37">
        <v>741</v>
      </c>
      <c s="36">
        <v>0</v>
      </c>
      <c s="36">
        <f>ROUND(G67*H67,6)</f>
      </c>
      <c r="L67" s="38">
        <v>0</v>
      </c>
      <c s="32">
        <f>ROUND(ROUND(L67,2)*ROUND(G67,3),2)</f>
      </c>
      <c s="36" t="s">
        <v>53</v>
      </c>
      <c>
        <f>(M67*21)/100</f>
      </c>
      <c t="s">
        <v>26</v>
      </c>
    </row>
    <row r="68" spans="1:5" ht="12.75">
      <c r="A68" s="35" t="s">
        <v>54</v>
      </c>
      <c r="E68" s="39" t="s">
        <v>5</v>
      </c>
    </row>
    <row r="69" spans="1:5" ht="12.75">
      <c r="A69" s="35" t="s">
        <v>55</v>
      </c>
      <c r="E69" s="40" t="s">
        <v>5</v>
      </c>
    </row>
    <row r="70" spans="1:5" ht="12.75">
      <c r="A70" t="s">
        <v>57</v>
      </c>
      <c r="E70" s="39" t="s">
        <v>5</v>
      </c>
    </row>
    <row r="71" spans="1:16" ht="12.75">
      <c r="A71" t="s">
        <v>48</v>
      </c>
      <c s="34" t="s">
        <v>112</v>
      </c>
      <c s="34" t="s">
        <v>2213</v>
      </c>
      <c s="35" t="s">
        <v>5</v>
      </c>
      <c s="6" t="s">
        <v>2214</v>
      </c>
      <c s="36" t="s">
        <v>101</v>
      </c>
      <c s="37">
        <v>219</v>
      </c>
      <c s="36">
        <v>0</v>
      </c>
      <c s="36">
        <f>ROUND(G71*H71,6)</f>
      </c>
      <c r="L71" s="38">
        <v>0</v>
      </c>
      <c s="32">
        <f>ROUND(ROUND(L71,2)*ROUND(G71,3),2)</f>
      </c>
      <c s="36" t="s">
        <v>53</v>
      </c>
      <c>
        <f>(M71*21)/100</f>
      </c>
      <c t="s">
        <v>26</v>
      </c>
    </row>
    <row r="72" spans="1:5" ht="12.75">
      <c r="A72" s="35" t="s">
        <v>54</v>
      </c>
      <c r="E72" s="39" t="s">
        <v>5</v>
      </c>
    </row>
    <row r="73" spans="1:5" ht="12.75">
      <c r="A73" s="35" t="s">
        <v>55</v>
      </c>
      <c r="E73" s="40" t="s">
        <v>3141</v>
      </c>
    </row>
    <row r="74" spans="1:5" ht="12.75">
      <c r="A74" t="s">
        <v>57</v>
      </c>
      <c r="E74" s="39" t="s">
        <v>5</v>
      </c>
    </row>
    <row r="75" spans="1:16" ht="25.5">
      <c r="A75" t="s">
        <v>48</v>
      </c>
      <c s="34" t="s">
        <v>115</v>
      </c>
      <c s="34" t="s">
        <v>3142</v>
      </c>
      <c s="35" t="s">
        <v>5</v>
      </c>
      <c s="6" t="s">
        <v>3143</v>
      </c>
      <c s="36" t="s">
        <v>52</v>
      </c>
      <c s="37">
        <v>5</v>
      </c>
      <c s="36">
        <v>0</v>
      </c>
      <c s="36">
        <f>ROUND(G75*H75,6)</f>
      </c>
      <c r="L75" s="38">
        <v>0</v>
      </c>
      <c s="32">
        <f>ROUND(ROUND(L75,2)*ROUND(G75,3),2)</f>
      </c>
      <c s="36" t="s">
        <v>53</v>
      </c>
      <c>
        <f>(M75*21)/100</f>
      </c>
      <c t="s">
        <v>26</v>
      </c>
    </row>
    <row r="76" spans="1:5" ht="12.75">
      <c r="A76" s="35" t="s">
        <v>54</v>
      </c>
      <c r="E76" s="39" t="s">
        <v>5</v>
      </c>
    </row>
    <row r="77" spans="1:5" ht="12.75">
      <c r="A77" s="35" t="s">
        <v>55</v>
      </c>
      <c r="E77" s="40" t="s">
        <v>5</v>
      </c>
    </row>
    <row r="78" spans="1:5" ht="12.75">
      <c r="A78" t="s">
        <v>57</v>
      </c>
      <c r="E78" s="39" t="s">
        <v>5</v>
      </c>
    </row>
    <row r="79" spans="1:16" ht="25.5">
      <c r="A79" t="s">
        <v>48</v>
      </c>
      <c s="34" t="s">
        <v>119</v>
      </c>
      <c s="34" t="s">
        <v>641</v>
      </c>
      <c s="35" t="s">
        <v>5</v>
      </c>
      <c s="6" t="s">
        <v>642</v>
      </c>
      <c s="36" t="s">
        <v>52</v>
      </c>
      <c s="37">
        <v>10</v>
      </c>
      <c s="36">
        <v>0</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25.5">
      <c r="A83" t="s">
        <v>48</v>
      </c>
      <c s="34" t="s">
        <v>123</v>
      </c>
      <c s="34" t="s">
        <v>644</v>
      </c>
      <c s="35" t="s">
        <v>5</v>
      </c>
      <c s="6" t="s">
        <v>645</v>
      </c>
      <c s="36" t="s">
        <v>52</v>
      </c>
      <c s="37">
        <v>30</v>
      </c>
      <c s="36">
        <v>0</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25.5">
      <c r="A87" t="s">
        <v>48</v>
      </c>
      <c s="34" t="s">
        <v>126</v>
      </c>
      <c s="34" t="s">
        <v>2216</v>
      </c>
      <c s="35" t="s">
        <v>5</v>
      </c>
      <c s="6" t="s">
        <v>1420</v>
      </c>
      <c s="36" t="s">
        <v>52</v>
      </c>
      <c s="37">
        <v>12</v>
      </c>
      <c s="36">
        <v>0</v>
      </c>
      <c s="36">
        <f>ROUND(G87*H87,6)</f>
      </c>
      <c r="L87" s="38">
        <v>0</v>
      </c>
      <c s="32">
        <f>ROUND(ROUND(L87,2)*ROUND(G87,3),2)</f>
      </c>
      <c s="36" t="s">
        <v>53</v>
      </c>
      <c>
        <f>(M87*21)/100</f>
      </c>
      <c t="s">
        <v>26</v>
      </c>
    </row>
    <row r="88" spans="1:5" ht="12.75">
      <c r="A88" s="35" t="s">
        <v>54</v>
      </c>
      <c r="E88" s="39" t="s">
        <v>5</v>
      </c>
    </row>
    <row r="89" spans="1:5" ht="12.75">
      <c r="A89" s="35" t="s">
        <v>55</v>
      </c>
      <c r="E89" s="40" t="s">
        <v>5</v>
      </c>
    </row>
    <row r="90" spans="1:5" ht="12.75">
      <c r="A90" t="s">
        <v>57</v>
      </c>
      <c r="E90" s="39" t="s">
        <v>5</v>
      </c>
    </row>
    <row r="91" spans="1:16" ht="25.5">
      <c r="A91" t="s">
        <v>48</v>
      </c>
      <c s="34" t="s">
        <v>131</v>
      </c>
      <c s="34" t="s">
        <v>2198</v>
      </c>
      <c s="35" t="s">
        <v>5</v>
      </c>
      <c s="6" t="s">
        <v>2199</v>
      </c>
      <c s="36" t="s">
        <v>52</v>
      </c>
      <c s="37">
        <v>2</v>
      </c>
      <c s="36">
        <v>0</v>
      </c>
      <c s="36">
        <f>ROUND(G91*H91,6)</f>
      </c>
      <c r="L91" s="38">
        <v>0</v>
      </c>
      <c s="32">
        <f>ROUND(ROUND(L91,2)*ROUND(G91,3),2)</f>
      </c>
      <c s="36" t="s">
        <v>53</v>
      </c>
      <c>
        <f>(M91*21)/100</f>
      </c>
      <c t="s">
        <v>26</v>
      </c>
    </row>
    <row r="92" spans="1:5" ht="12.75">
      <c r="A92" s="35" t="s">
        <v>54</v>
      </c>
      <c r="E92" s="39" t="s">
        <v>5</v>
      </c>
    </row>
    <row r="93" spans="1:5" ht="12.75">
      <c r="A93" s="35" t="s">
        <v>55</v>
      </c>
      <c r="E93" s="40" t="s">
        <v>5</v>
      </c>
    </row>
    <row r="94" spans="1:5" ht="12.75">
      <c r="A94" t="s">
        <v>57</v>
      </c>
      <c r="E94" s="39" t="s">
        <v>5</v>
      </c>
    </row>
    <row r="95" spans="1:16" ht="25.5">
      <c r="A95" t="s">
        <v>48</v>
      </c>
      <c s="34" t="s">
        <v>135</v>
      </c>
      <c s="34" t="s">
        <v>225</v>
      </c>
      <c s="35" t="s">
        <v>5</v>
      </c>
      <c s="6" t="s">
        <v>226</v>
      </c>
      <c s="36" t="s">
        <v>52</v>
      </c>
      <c s="37">
        <v>1</v>
      </c>
      <c s="36">
        <v>0</v>
      </c>
      <c s="36">
        <f>ROUND(G95*H95,6)</f>
      </c>
      <c r="L95" s="38">
        <v>0</v>
      </c>
      <c s="32">
        <f>ROUND(ROUND(L95,2)*ROUND(G95,3),2)</f>
      </c>
      <c s="36" t="s">
        <v>53</v>
      </c>
      <c>
        <f>(M95*21)/100</f>
      </c>
      <c t="s">
        <v>26</v>
      </c>
    </row>
    <row r="96" spans="1:5" ht="12.75">
      <c r="A96" s="35" t="s">
        <v>54</v>
      </c>
      <c r="E96" s="39" t="s">
        <v>5</v>
      </c>
    </row>
    <row r="97" spans="1:5" ht="12.75">
      <c r="A97" s="35" t="s">
        <v>55</v>
      </c>
      <c r="E97" s="40" t="s">
        <v>5</v>
      </c>
    </row>
    <row r="98" spans="1:5" ht="12.75">
      <c r="A98" t="s">
        <v>57</v>
      </c>
      <c r="E98" s="39" t="s">
        <v>5</v>
      </c>
    </row>
    <row r="99" spans="1:16" ht="12.75">
      <c r="A99" t="s">
        <v>48</v>
      </c>
      <c s="34" t="s">
        <v>139</v>
      </c>
      <c s="34" t="s">
        <v>1109</v>
      </c>
      <c s="35" t="s">
        <v>5</v>
      </c>
      <c s="6" t="s">
        <v>1110</v>
      </c>
      <c s="36" t="s">
        <v>52</v>
      </c>
      <c s="37">
        <v>12</v>
      </c>
      <c s="36">
        <v>0</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5</v>
      </c>
    </row>
    <row r="103" spans="1:16" ht="12.75">
      <c r="A103" t="s">
        <v>48</v>
      </c>
      <c s="34" t="s">
        <v>143</v>
      </c>
      <c s="34" t="s">
        <v>1109</v>
      </c>
      <c s="35" t="s">
        <v>49</v>
      </c>
      <c s="6" t="s">
        <v>1110</v>
      </c>
      <c s="36" t="s">
        <v>52</v>
      </c>
      <c s="37">
        <v>5</v>
      </c>
      <c s="36">
        <v>0</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5</v>
      </c>
    </row>
    <row r="107" spans="1:16" ht="12.75">
      <c r="A107" t="s">
        <v>48</v>
      </c>
      <c s="34" t="s">
        <v>147</v>
      </c>
      <c s="34" t="s">
        <v>247</v>
      </c>
      <c s="35" t="s">
        <v>5</v>
      </c>
      <c s="6" t="s">
        <v>248</v>
      </c>
      <c s="36" t="s">
        <v>249</v>
      </c>
      <c s="37">
        <v>6</v>
      </c>
      <c s="36">
        <v>0</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2.75">
      <c r="A110" t="s">
        <v>57</v>
      </c>
      <c r="E110" s="39" t="s">
        <v>5</v>
      </c>
    </row>
    <row r="111" spans="1:16" ht="12.75">
      <c r="A111" t="s">
        <v>48</v>
      </c>
      <c s="34" t="s">
        <v>151</v>
      </c>
      <c s="34" t="s">
        <v>252</v>
      </c>
      <c s="35" t="s">
        <v>5</v>
      </c>
      <c s="6" t="s">
        <v>253</v>
      </c>
      <c s="36" t="s">
        <v>249</v>
      </c>
      <c s="37">
        <v>5</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2.75">
      <c r="A114" t="s">
        <v>57</v>
      </c>
      <c r="E114" s="39" t="s">
        <v>5</v>
      </c>
    </row>
    <row r="115" spans="1:16" ht="12.75">
      <c r="A115" t="s">
        <v>48</v>
      </c>
      <c s="34" t="s">
        <v>155</v>
      </c>
      <c s="34" t="s">
        <v>260</v>
      </c>
      <c s="35" t="s">
        <v>5</v>
      </c>
      <c s="6" t="s">
        <v>261</v>
      </c>
      <c s="36" t="s">
        <v>249</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159</v>
      </c>
      <c s="34" t="s">
        <v>264</v>
      </c>
      <c s="35" t="s">
        <v>5</v>
      </c>
      <c s="6" t="s">
        <v>265</v>
      </c>
      <c s="36" t="s">
        <v>249</v>
      </c>
      <c s="37">
        <v>3</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12.75">
      <c r="A123" t="s">
        <v>48</v>
      </c>
      <c s="34" t="s">
        <v>162</v>
      </c>
      <c s="34" t="s">
        <v>2681</v>
      </c>
      <c s="35" t="s">
        <v>5</v>
      </c>
      <c s="6" t="s">
        <v>2682</v>
      </c>
      <c s="36" t="s">
        <v>65</v>
      </c>
      <c s="37">
        <v>2</v>
      </c>
      <c s="36">
        <v>0</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5</v>
      </c>
    </row>
    <row r="127" spans="1:16" ht="12.75">
      <c r="A127" t="s">
        <v>48</v>
      </c>
      <c s="34" t="s">
        <v>166</v>
      </c>
      <c s="34" t="s">
        <v>3144</v>
      </c>
      <c s="35" t="s">
        <v>5</v>
      </c>
      <c s="6" t="s">
        <v>3145</v>
      </c>
      <c s="36" t="s">
        <v>65</v>
      </c>
      <c s="37">
        <v>0.4</v>
      </c>
      <c s="36">
        <v>0</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25.5">
      <c r="A131" t="s">
        <v>48</v>
      </c>
      <c s="34" t="s">
        <v>170</v>
      </c>
      <c s="34" t="s">
        <v>3146</v>
      </c>
      <c s="35" t="s">
        <v>5</v>
      </c>
      <c s="6" t="s">
        <v>3147</v>
      </c>
      <c s="36" t="s">
        <v>52</v>
      </c>
      <c s="37">
        <v>14</v>
      </c>
      <c s="36">
        <v>0</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6" ht="25.5">
      <c r="A135" t="s">
        <v>48</v>
      </c>
      <c s="34" t="s">
        <v>174</v>
      </c>
      <c s="34" t="s">
        <v>3148</v>
      </c>
      <c s="35" t="s">
        <v>5</v>
      </c>
      <c s="6" t="s">
        <v>3149</v>
      </c>
      <c s="36" t="s">
        <v>52</v>
      </c>
      <c s="37">
        <v>6</v>
      </c>
      <c s="36">
        <v>0</v>
      </c>
      <c s="36">
        <f>ROUND(G135*H135,6)</f>
      </c>
      <c r="L135" s="38">
        <v>0</v>
      </c>
      <c s="32">
        <f>ROUND(ROUND(L135,2)*ROUND(G135,3),2)</f>
      </c>
      <c s="36" t="s">
        <v>53</v>
      </c>
      <c>
        <f>(M135*21)/100</f>
      </c>
      <c t="s">
        <v>26</v>
      </c>
    </row>
    <row r="136" spans="1:5" ht="12.75">
      <c r="A136" s="35" t="s">
        <v>54</v>
      </c>
      <c r="E136" s="39" t="s">
        <v>5</v>
      </c>
    </row>
    <row r="137" spans="1:5" ht="12.75">
      <c r="A137" s="35" t="s">
        <v>55</v>
      </c>
      <c r="E137" s="40" t="s">
        <v>5</v>
      </c>
    </row>
    <row r="138" spans="1:5" ht="12.75">
      <c r="A138" t="s">
        <v>57</v>
      </c>
      <c r="E138" s="39" t="s">
        <v>5</v>
      </c>
    </row>
    <row r="139" spans="1:16" ht="25.5">
      <c r="A139" t="s">
        <v>48</v>
      </c>
      <c s="34" t="s">
        <v>177</v>
      </c>
      <c s="34" t="s">
        <v>3150</v>
      </c>
      <c s="35" t="s">
        <v>5</v>
      </c>
      <c s="6" t="s">
        <v>3151</v>
      </c>
      <c s="36" t="s">
        <v>52</v>
      </c>
      <c s="37">
        <v>8</v>
      </c>
      <c s="36">
        <v>0</v>
      </c>
      <c s="36">
        <f>ROUND(G139*H139,6)</f>
      </c>
      <c r="L139" s="38">
        <v>0</v>
      </c>
      <c s="32">
        <f>ROUND(ROUND(L139,2)*ROUND(G139,3),2)</f>
      </c>
      <c s="36" t="s">
        <v>53</v>
      </c>
      <c>
        <f>(M139*21)/100</f>
      </c>
      <c t="s">
        <v>26</v>
      </c>
    </row>
    <row r="140" spans="1:5" ht="12.75">
      <c r="A140" s="35" t="s">
        <v>54</v>
      </c>
      <c r="E140" s="39" t="s">
        <v>5</v>
      </c>
    </row>
    <row r="141" spans="1:5" ht="12.75">
      <c r="A141" s="35" t="s">
        <v>55</v>
      </c>
      <c r="E141" s="40" t="s">
        <v>5</v>
      </c>
    </row>
    <row r="142" spans="1:5" ht="12.75">
      <c r="A142" t="s">
        <v>57</v>
      </c>
      <c r="E142" s="39" t="s">
        <v>5</v>
      </c>
    </row>
    <row r="143" spans="1:16" ht="12.75">
      <c r="A143" t="s">
        <v>48</v>
      </c>
      <c s="34" t="s">
        <v>180</v>
      </c>
      <c s="34" t="s">
        <v>3152</v>
      </c>
      <c s="35" t="s">
        <v>5</v>
      </c>
      <c s="6" t="s">
        <v>3153</v>
      </c>
      <c s="36" t="s">
        <v>52</v>
      </c>
      <c s="37">
        <v>1</v>
      </c>
      <c s="36">
        <v>0</v>
      </c>
      <c s="36">
        <f>ROUND(G143*H143,6)</f>
      </c>
      <c r="L143" s="38">
        <v>0</v>
      </c>
      <c s="32">
        <f>ROUND(ROUND(L143,2)*ROUND(G143,3),2)</f>
      </c>
      <c s="36" t="s">
        <v>53</v>
      </c>
      <c>
        <f>(M143*21)/100</f>
      </c>
      <c t="s">
        <v>26</v>
      </c>
    </row>
    <row r="144" spans="1:5" ht="12.75">
      <c r="A144" s="35" t="s">
        <v>54</v>
      </c>
      <c r="E144" s="39" t="s">
        <v>5</v>
      </c>
    </row>
    <row r="145" spans="1:5" ht="12.75">
      <c r="A145" s="35" t="s">
        <v>55</v>
      </c>
      <c r="E145" s="40" t="s">
        <v>5</v>
      </c>
    </row>
    <row r="146" spans="1:5" ht="12.75">
      <c r="A146" t="s">
        <v>57</v>
      </c>
      <c r="E146" s="39" t="s">
        <v>5</v>
      </c>
    </row>
    <row r="147" spans="1:16" ht="25.5">
      <c r="A147" t="s">
        <v>48</v>
      </c>
      <c s="34" t="s">
        <v>183</v>
      </c>
      <c s="34" t="s">
        <v>3154</v>
      </c>
      <c s="35" t="s">
        <v>5</v>
      </c>
      <c s="6" t="s">
        <v>3155</v>
      </c>
      <c s="36" t="s">
        <v>52</v>
      </c>
      <c s="37">
        <v>1</v>
      </c>
      <c s="36">
        <v>0</v>
      </c>
      <c s="36">
        <f>ROUND(G147*H147,6)</f>
      </c>
      <c r="L147" s="38">
        <v>0</v>
      </c>
      <c s="32">
        <f>ROUND(ROUND(L147,2)*ROUND(G147,3),2)</f>
      </c>
      <c s="36" t="s">
        <v>53</v>
      </c>
      <c>
        <f>(M147*21)/100</f>
      </c>
      <c t="s">
        <v>26</v>
      </c>
    </row>
    <row r="148" spans="1:5" ht="12.75">
      <c r="A148" s="35" t="s">
        <v>54</v>
      </c>
      <c r="E148" s="39" t="s">
        <v>5</v>
      </c>
    </row>
    <row r="149" spans="1:5" ht="12.75">
      <c r="A149" s="35" t="s">
        <v>55</v>
      </c>
      <c r="E149" s="40" t="s">
        <v>5</v>
      </c>
    </row>
    <row r="150" spans="1:5" ht="12.75">
      <c r="A150" t="s">
        <v>57</v>
      </c>
      <c r="E150" s="39" t="s">
        <v>5</v>
      </c>
    </row>
    <row r="151" spans="1:16" ht="25.5">
      <c r="A151" t="s">
        <v>48</v>
      </c>
      <c s="34" t="s">
        <v>187</v>
      </c>
      <c s="34" t="s">
        <v>3156</v>
      </c>
      <c s="35" t="s">
        <v>5</v>
      </c>
      <c s="6" t="s">
        <v>3157</v>
      </c>
      <c s="36" t="s">
        <v>52</v>
      </c>
      <c s="37">
        <v>1</v>
      </c>
      <c s="36">
        <v>0</v>
      </c>
      <c s="36">
        <f>ROUND(G151*H151,6)</f>
      </c>
      <c r="L151" s="38">
        <v>0</v>
      </c>
      <c s="32">
        <f>ROUND(ROUND(L151,2)*ROUND(G151,3),2)</f>
      </c>
      <c s="36" t="s">
        <v>53</v>
      </c>
      <c>
        <f>(M151*21)/100</f>
      </c>
      <c t="s">
        <v>26</v>
      </c>
    </row>
    <row r="152" spans="1:5" ht="12.75">
      <c r="A152" s="35" t="s">
        <v>54</v>
      </c>
      <c r="E152" s="39" t="s">
        <v>5</v>
      </c>
    </row>
    <row r="153" spans="1:5" ht="12.75">
      <c r="A153" s="35" t="s">
        <v>55</v>
      </c>
      <c r="E153" s="40" t="s">
        <v>5</v>
      </c>
    </row>
    <row r="154" spans="1:5" ht="12.75">
      <c r="A154" t="s">
        <v>57</v>
      </c>
      <c r="E154" s="39" t="s">
        <v>5</v>
      </c>
    </row>
    <row r="155" spans="1:16" ht="12.75">
      <c r="A155" t="s">
        <v>48</v>
      </c>
      <c s="34" t="s">
        <v>190</v>
      </c>
      <c s="34" t="s">
        <v>3158</v>
      </c>
      <c s="35" t="s">
        <v>5</v>
      </c>
      <c s="6" t="s">
        <v>3159</v>
      </c>
      <c s="36" t="s">
        <v>52</v>
      </c>
      <c s="37">
        <v>1</v>
      </c>
      <c s="36">
        <v>0</v>
      </c>
      <c s="36">
        <f>ROUND(G155*H155,6)</f>
      </c>
      <c r="L155" s="38">
        <v>0</v>
      </c>
      <c s="32">
        <f>ROUND(ROUND(L155,2)*ROUND(G155,3),2)</f>
      </c>
      <c s="36" t="s">
        <v>53</v>
      </c>
      <c>
        <f>(M155*21)/100</f>
      </c>
      <c t="s">
        <v>26</v>
      </c>
    </row>
    <row r="156" spans="1:5" ht="12.75">
      <c r="A156" s="35" t="s">
        <v>54</v>
      </c>
      <c r="E156" s="39" t="s">
        <v>5</v>
      </c>
    </row>
    <row r="157" spans="1:5" ht="12.75">
      <c r="A157" s="35" t="s">
        <v>55</v>
      </c>
      <c r="E157" s="40" t="s">
        <v>5</v>
      </c>
    </row>
    <row r="158" spans="1:5" ht="12.75">
      <c r="A158" t="s">
        <v>57</v>
      </c>
      <c r="E158" s="39" t="s">
        <v>5</v>
      </c>
    </row>
    <row r="159" spans="1:16" ht="25.5">
      <c r="A159" t="s">
        <v>48</v>
      </c>
      <c s="34" t="s">
        <v>193</v>
      </c>
      <c s="34" t="s">
        <v>3160</v>
      </c>
      <c s="35" t="s">
        <v>5</v>
      </c>
      <c s="6" t="s">
        <v>3161</v>
      </c>
      <c s="36" t="s">
        <v>52</v>
      </c>
      <c s="37">
        <v>1</v>
      </c>
      <c s="36">
        <v>0</v>
      </c>
      <c s="36">
        <f>ROUND(G159*H159,6)</f>
      </c>
      <c r="L159" s="38">
        <v>0</v>
      </c>
      <c s="32">
        <f>ROUND(ROUND(L159,2)*ROUND(G159,3),2)</f>
      </c>
      <c s="36" t="s">
        <v>53</v>
      </c>
      <c>
        <f>(M159*21)/100</f>
      </c>
      <c t="s">
        <v>26</v>
      </c>
    </row>
    <row r="160" spans="1:5" ht="12.75">
      <c r="A160" s="35" t="s">
        <v>54</v>
      </c>
      <c r="E160" s="39" t="s">
        <v>5</v>
      </c>
    </row>
    <row r="161" spans="1:5" ht="12.75">
      <c r="A161" s="35" t="s">
        <v>55</v>
      </c>
      <c r="E161" s="40" t="s">
        <v>5</v>
      </c>
    </row>
    <row r="162" spans="1:5" ht="12.75">
      <c r="A162" t="s">
        <v>57</v>
      </c>
      <c r="E162" s="39" t="s">
        <v>5</v>
      </c>
    </row>
    <row r="163" spans="1:16" ht="12.75">
      <c r="A163" t="s">
        <v>48</v>
      </c>
      <c s="34" t="s">
        <v>196</v>
      </c>
      <c s="34" t="s">
        <v>3162</v>
      </c>
      <c s="35" t="s">
        <v>5</v>
      </c>
      <c s="6" t="s">
        <v>3163</v>
      </c>
      <c s="36" t="s">
        <v>52</v>
      </c>
      <c s="37">
        <v>1</v>
      </c>
      <c s="36">
        <v>0</v>
      </c>
      <c s="36">
        <f>ROUND(G163*H163,6)</f>
      </c>
      <c r="L163" s="38">
        <v>0</v>
      </c>
      <c s="32">
        <f>ROUND(ROUND(L163,2)*ROUND(G163,3),2)</f>
      </c>
      <c s="36" t="s">
        <v>53</v>
      </c>
      <c>
        <f>(M163*21)/100</f>
      </c>
      <c t="s">
        <v>26</v>
      </c>
    </row>
    <row r="164" spans="1:5" ht="12.75">
      <c r="A164" s="35" t="s">
        <v>54</v>
      </c>
      <c r="E164" s="39" t="s">
        <v>5</v>
      </c>
    </row>
    <row r="165" spans="1:5" ht="12.75">
      <c r="A165" s="35" t="s">
        <v>55</v>
      </c>
      <c r="E165" s="40" t="s">
        <v>5</v>
      </c>
    </row>
    <row r="166" spans="1:5" ht="12.75">
      <c r="A166" t="s">
        <v>57</v>
      </c>
      <c r="E166" s="39" t="s">
        <v>5</v>
      </c>
    </row>
    <row r="167" spans="1:16" ht="25.5">
      <c r="A167" t="s">
        <v>48</v>
      </c>
      <c s="34" t="s">
        <v>199</v>
      </c>
      <c s="34" t="s">
        <v>3164</v>
      </c>
      <c s="35" t="s">
        <v>5</v>
      </c>
      <c s="6" t="s">
        <v>3165</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5</v>
      </c>
    </row>
    <row r="170" spans="1:5" ht="12.75">
      <c r="A170" t="s">
        <v>57</v>
      </c>
      <c r="E170" s="39" t="s">
        <v>5</v>
      </c>
    </row>
    <row r="171" spans="1:16" ht="25.5">
      <c r="A171" t="s">
        <v>48</v>
      </c>
      <c s="34" t="s">
        <v>203</v>
      </c>
      <c s="34" t="s">
        <v>3166</v>
      </c>
      <c s="35" t="s">
        <v>5</v>
      </c>
      <c s="6" t="s">
        <v>3167</v>
      </c>
      <c s="36" t="s">
        <v>52</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5</v>
      </c>
    </row>
    <row r="174" spans="1:5" ht="12.75">
      <c r="A174" t="s">
        <v>57</v>
      </c>
      <c r="E174" s="39" t="s">
        <v>5</v>
      </c>
    </row>
    <row r="175" spans="1:16" ht="25.5">
      <c r="A175" t="s">
        <v>48</v>
      </c>
      <c s="34" t="s">
        <v>206</v>
      </c>
      <c s="34" t="s">
        <v>3168</v>
      </c>
      <c s="35" t="s">
        <v>5</v>
      </c>
      <c s="6" t="s">
        <v>3169</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5</v>
      </c>
    </row>
    <row r="178" spans="1:5" ht="12.75">
      <c r="A178" t="s">
        <v>57</v>
      </c>
      <c r="E178" s="39" t="s">
        <v>5</v>
      </c>
    </row>
    <row r="179" spans="1:16" ht="12.75">
      <c r="A179" t="s">
        <v>48</v>
      </c>
      <c s="34" t="s">
        <v>209</v>
      </c>
      <c s="34" t="s">
        <v>3170</v>
      </c>
      <c s="35" t="s">
        <v>5</v>
      </c>
      <c s="6" t="s">
        <v>3171</v>
      </c>
      <c s="36" t="s">
        <v>3172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5</v>
      </c>
    </row>
    <row r="182" spans="1:5" ht="12.75">
      <c r="A182" t="s">
        <v>57</v>
      </c>
      <c r="E182" s="39" t="s">
        <v>5</v>
      </c>
    </row>
    <row r="183" spans="1:16" ht="25.5">
      <c r="A183" t="s">
        <v>48</v>
      </c>
      <c s="34" t="s">
        <v>213</v>
      </c>
      <c s="34" t="s">
        <v>3173</v>
      </c>
      <c s="35" t="s">
        <v>5</v>
      </c>
      <c s="6" t="s">
        <v>3174</v>
      </c>
      <c s="36" t="s">
        <v>52</v>
      </c>
      <c s="37">
        <v>3</v>
      </c>
      <c s="36">
        <v>0</v>
      </c>
      <c s="36">
        <f>ROUND(G183*H183,6)</f>
      </c>
      <c r="L183" s="38">
        <v>0</v>
      </c>
      <c s="32">
        <f>ROUND(ROUND(L183,2)*ROUND(G183,3),2)</f>
      </c>
      <c s="36" t="s">
        <v>53</v>
      </c>
      <c>
        <f>(M183*21)/100</f>
      </c>
      <c t="s">
        <v>26</v>
      </c>
    </row>
    <row r="184" spans="1:5" ht="12.75">
      <c r="A184" s="35" t="s">
        <v>54</v>
      </c>
      <c r="E184" s="39" t="s">
        <v>5</v>
      </c>
    </row>
    <row r="185" spans="1:5" ht="12.75">
      <c r="A185" s="35" t="s">
        <v>55</v>
      </c>
      <c r="E185" s="40" t="s">
        <v>5</v>
      </c>
    </row>
    <row r="186" spans="1:5" ht="12.75">
      <c r="A186" t="s">
        <v>57</v>
      </c>
      <c r="E18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5.xml><?xml version="1.0" encoding="utf-8"?>
<worksheet xmlns="http://schemas.openxmlformats.org/spreadsheetml/2006/main" xmlns:r="http://schemas.openxmlformats.org/officeDocument/2006/relationships">
  <dimension ref="A1:T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COUNTIFS(L8:L53,"=0",A8:A53,"P")+COUNTIFS(L8:L53,"",A8:A53,"P")+SUM(Q8:Q53)</f>
      </c>
    </row>
    <row r="8" spans="1:13" ht="12.75">
      <c r="A8" t="s">
        <v>43</v>
      </c>
      <c r="C8" s="28" t="s">
        <v>3177</v>
      </c>
      <c r="E8" s="30" t="s">
        <v>3176</v>
      </c>
      <c r="J8" s="29">
        <f>0+J9+J26+J35+J48</f>
      </c>
      <c s="29">
        <f>0+K9+K26+K35+K48</f>
      </c>
      <c s="29">
        <f>0+L9+L26+L35+L48</f>
      </c>
      <c s="29">
        <f>0+M9+M26+M35+M48</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3178</v>
      </c>
    </row>
    <row r="13" spans="1:5" ht="153">
      <c r="A13" t="s">
        <v>57</v>
      </c>
      <c r="E13" s="39" t="s">
        <v>316</v>
      </c>
    </row>
    <row r="14" spans="1:16" ht="38.25">
      <c r="A14" t="s">
        <v>48</v>
      </c>
      <c s="34" t="s">
        <v>26</v>
      </c>
      <c s="34" t="s">
        <v>690</v>
      </c>
      <c s="35" t="s">
        <v>5</v>
      </c>
      <c s="6" t="s">
        <v>691</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1087</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3179</v>
      </c>
    </row>
    <row r="21" spans="1:5" ht="153">
      <c r="A21" t="s">
        <v>57</v>
      </c>
      <c r="E21" s="39" t="s">
        <v>316</v>
      </c>
    </row>
    <row r="22" spans="1:16" ht="25.5">
      <c r="A22" t="s">
        <v>48</v>
      </c>
      <c s="34" t="s">
        <v>67</v>
      </c>
      <c s="34" t="s">
        <v>313</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1087</v>
      </c>
    </row>
    <row r="25" spans="1:5" ht="153">
      <c r="A25" t="s">
        <v>57</v>
      </c>
      <c r="E25" s="39" t="s">
        <v>316</v>
      </c>
    </row>
    <row r="26" spans="1:13" ht="12.75">
      <c r="A26" t="s">
        <v>45</v>
      </c>
      <c r="C26" s="31" t="s">
        <v>370</v>
      </c>
      <c r="E26" s="33" t="s">
        <v>47</v>
      </c>
      <c r="J26" s="32">
        <f>0</f>
      </c>
      <c s="32">
        <f>0</f>
      </c>
      <c s="32">
        <f>0+L27+L31</f>
      </c>
      <c s="32">
        <f>0+M27+M31</f>
      </c>
    </row>
    <row r="27" spans="1:16" ht="12.75">
      <c r="A27" t="s">
        <v>48</v>
      </c>
      <c s="34" t="s">
        <v>71</v>
      </c>
      <c s="34" t="s">
        <v>637</v>
      </c>
      <c s="35" t="s">
        <v>5</v>
      </c>
      <c s="6" t="s">
        <v>638</v>
      </c>
      <c s="36" t="s">
        <v>101</v>
      </c>
      <c s="37">
        <v>20</v>
      </c>
      <c s="36">
        <v>0</v>
      </c>
      <c s="36">
        <f>ROUND(G27*H27,6)</f>
      </c>
      <c r="L27" s="38">
        <v>0</v>
      </c>
      <c s="32">
        <f>ROUND(ROUND(L27,2)*ROUND(G27,3),2)</f>
      </c>
      <c s="36" t="s">
        <v>53</v>
      </c>
      <c>
        <f>(M27*21)/100</f>
      </c>
      <c t="s">
        <v>26</v>
      </c>
    </row>
    <row r="28" spans="1:5" ht="12.75">
      <c r="A28" s="35" t="s">
        <v>54</v>
      </c>
      <c r="E28" s="39" t="s">
        <v>5</v>
      </c>
    </row>
    <row r="29" spans="1:5" ht="12.75">
      <c r="A29" s="35" t="s">
        <v>55</v>
      </c>
      <c r="E29" s="40" t="s">
        <v>895</v>
      </c>
    </row>
    <row r="30" spans="1:5" ht="38.25">
      <c r="A30" t="s">
        <v>57</v>
      </c>
      <c r="E30" s="39" t="s">
        <v>102</v>
      </c>
    </row>
    <row r="31" spans="1:16" ht="25.5">
      <c r="A31" t="s">
        <v>48</v>
      </c>
      <c s="34" t="s">
        <v>75</v>
      </c>
      <c s="34" t="s">
        <v>644</v>
      </c>
      <c s="35" t="s">
        <v>5</v>
      </c>
      <c s="6" t="s">
        <v>645</v>
      </c>
      <c s="36" t="s">
        <v>52</v>
      </c>
      <c s="37">
        <v>2</v>
      </c>
      <c s="36">
        <v>0</v>
      </c>
      <c s="36">
        <f>ROUND(G31*H31,6)</f>
      </c>
      <c r="L31" s="38">
        <v>0</v>
      </c>
      <c s="32">
        <f>ROUND(ROUND(L31,2)*ROUND(G31,3),2)</f>
      </c>
      <c s="36" t="s">
        <v>53</v>
      </c>
      <c>
        <f>(M31*21)/100</f>
      </c>
      <c t="s">
        <v>26</v>
      </c>
    </row>
    <row r="32" spans="1:5" ht="12.75">
      <c r="A32" s="35" t="s">
        <v>54</v>
      </c>
      <c r="E32" s="39" t="s">
        <v>5</v>
      </c>
    </row>
    <row r="33" spans="1:5" ht="12.75">
      <c r="A33" s="35" t="s">
        <v>55</v>
      </c>
      <c r="E33" s="40" t="s">
        <v>895</v>
      </c>
    </row>
    <row r="34" spans="1:5" ht="38.25">
      <c r="A34" t="s">
        <v>57</v>
      </c>
      <c r="E34" s="39" t="s">
        <v>97</v>
      </c>
    </row>
    <row r="35" spans="1:13" ht="12.75">
      <c r="A35" t="s">
        <v>45</v>
      </c>
      <c r="C35" s="31" t="s">
        <v>546</v>
      </c>
      <c r="E35" s="33" t="s">
        <v>901</v>
      </c>
      <c r="J35" s="32">
        <f>0</f>
      </c>
      <c s="32">
        <f>0</f>
      </c>
      <c s="32">
        <f>0+L36+L40+L44</f>
      </c>
      <c s="32">
        <f>0+M36+M40+M44</f>
      </c>
    </row>
    <row r="36" spans="1:16" ht="12.75">
      <c r="A36" t="s">
        <v>48</v>
      </c>
      <c s="34" t="s">
        <v>46</v>
      </c>
      <c s="34" t="s">
        <v>2203</v>
      </c>
      <c s="35" t="s">
        <v>5</v>
      </c>
      <c s="6" t="s">
        <v>2204</v>
      </c>
      <c s="36" t="s">
        <v>52</v>
      </c>
      <c s="37">
        <v>1</v>
      </c>
      <c s="36">
        <v>0</v>
      </c>
      <c s="36">
        <f>ROUND(G36*H36,6)</f>
      </c>
      <c r="L36" s="38">
        <v>0</v>
      </c>
      <c s="32">
        <f>ROUND(ROUND(L36,2)*ROUND(G36,3),2)</f>
      </c>
      <c s="36" t="s">
        <v>53</v>
      </c>
      <c>
        <f>(M36*21)/100</f>
      </c>
      <c t="s">
        <v>26</v>
      </c>
    </row>
    <row r="37" spans="1:5" ht="12.75">
      <c r="A37" s="35" t="s">
        <v>54</v>
      </c>
      <c r="E37" s="39" t="s">
        <v>5</v>
      </c>
    </row>
    <row r="38" spans="1:5" ht="12.75">
      <c r="A38" s="35" t="s">
        <v>55</v>
      </c>
      <c r="E38" s="40" t="s">
        <v>895</v>
      </c>
    </row>
    <row r="39" spans="1:5" ht="63.75">
      <c r="A39" t="s">
        <v>57</v>
      </c>
      <c r="E39" s="39" t="s">
        <v>3180</v>
      </c>
    </row>
    <row r="40" spans="1:16" ht="12.75">
      <c r="A40" t="s">
        <v>48</v>
      </c>
      <c s="34" t="s">
        <v>82</v>
      </c>
      <c s="34" t="s">
        <v>2200</v>
      </c>
      <c s="35" t="s">
        <v>5</v>
      </c>
      <c s="6" t="s">
        <v>2201</v>
      </c>
      <c s="36" t="s">
        <v>52</v>
      </c>
      <c s="37">
        <v>1</v>
      </c>
      <c s="36">
        <v>0</v>
      </c>
      <c s="36">
        <f>ROUND(G40*H40,6)</f>
      </c>
      <c r="L40" s="38">
        <v>0</v>
      </c>
      <c s="32">
        <f>ROUND(ROUND(L40,2)*ROUND(G40,3),2)</f>
      </c>
      <c s="36" t="s">
        <v>53</v>
      </c>
      <c>
        <f>(M40*21)/100</f>
      </c>
      <c t="s">
        <v>26</v>
      </c>
    </row>
    <row r="41" spans="1:5" ht="12.75">
      <c r="A41" s="35" t="s">
        <v>54</v>
      </c>
      <c r="E41" s="39" t="s">
        <v>5</v>
      </c>
    </row>
    <row r="42" spans="1:5" ht="12.75">
      <c r="A42" s="35" t="s">
        <v>55</v>
      </c>
      <c r="E42" s="40" t="s">
        <v>895</v>
      </c>
    </row>
    <row r="43" spans="1:5" ht="63.75">
      <c r="A43" t="s">
        <v>57</v>
      </c>
      <c r="E43" s="39" t="s">
        <v>3181</v>
      </c>
    </row>
    <row r="44" spans="1:16" ht="12.75">
      <c r="A44" t="s">
        <v>48</v>
      </c>
      <c s="34" t="s">
        <v>86</v>
      </c>
      <c s="34" t="s">
        <v>3182</v>
      </c>
      <c s="35" t="s">
        <v>5</v>
      </c>
      <c s="6" t="s">
        <v>3183</v>
      </c>
      <c s="36" t="s">
        <v>52</v>
      </c>
      <c s="37">
        <v>1</v>
      </c>
      <c s="36">
        <v>0</v>
      </c>
      <c s="36">
        <f>ROUND(G44*H44,6)</f>
      </c>
      <c r="L44" s="38">
        <v>0</v>
      </c>
      <c s="32">
        <f>ROUND(ROUND(L44,2)*ROUND(G44,3),2)</f>
      </c>
      <c s="36" t="s">
        <v>53</v>
      </c>
      <c>
        <f>(M44*21)/100</f>
      </c>
      <c t="s">
        <v>26</v>
      </c>
    </row>
    <row r="45" spans="1:5" ht="12.75">
      <c r="A45" s="35" t="s">
        <v>54</v>
      </c>
      <c r="E45" s="39" t="s">
        <v>5</v>
      </c>
    </row>
    <row r="46" spans="1:5" ht="12.75">
      <c r="A46" s="35" t="s">
        <v>55</v>
      </c>
      <c r="E46" s="40" t="s">
        <v>895</v>
      </c>
    </row>
    <row r="47" spans="1:5" ht="63.75">
      <c r="A47" t="s">
        <v>57</v>
      </c>
      <c r="E47" s="39" t="s">
        <v>3184</v>
      </c>
    </row>
    <row r="48" spans="1:13" ht="12.75">
      <c r="A48" t="s">
        <v>45</v>
      </c>
      <c r="C48" s="31" t="s">
        <v>3185</v>
      </c>
      <c r="E48" s="33" t="s">
        <v>679</v>
      </c>
      <c r="J48" s="32">
        <f>0</f>
      </c>
      <c s="32">
        <f>0</f>
      </c>
      <c s="32">
        <f>0+L49+L53</f>
      </c>
      <c s="32">
        <f>0+M49+M53</f>
      </c>
    </row>
    <row r="49" spans="1:16" ht="25.5">
      <c r="A49" t="s">
        <v>48</v>
      </c>
      <c s="34" t="s">
        <v>90</v>
      </c>
      <c s="34" t="s">
        <v>543</v>
      </c>
      <c s="35" t="s">
        <v>5</v>
      </c>
      <c s="6" t="s">
        <v>3186</v>
      </c>
      <c s="36" t="s">
        <v>52</v>
      </c>
      <c s="37">
        <v>1</v>
      </c>
      <c s="36">
        <v>0</v>
      </c>
      <c s="36">
        <f>ROUND(G49*H49,6)</f>
      </c>
      <c r="L49" s="38">
        <v>0</v>
      </c>
      <c s="32">
        <f>ROUND(ROUND(L49,2)*ROUND(G49,3),2)</f>
      </c>
      <c s="36" t="s">
        <v>53</v>
      </c>
      <c>
        <f>(M49*21)/100</f>
      </c>
      <c t="s">
        <v>26</v>
      </c>
    </row>
    <row r="50" spans="1:5" ht="12.75">
      <c r="A50" s="35" t="s">
        <v>54</v>
      </c>
      <c r="E50" s="39" t="s">
        <v>5</v>
      </c>
    </row>
    <row r="51" spans="1:5" ht="12.75">
      <c r="A51" s="35" t="s">
        <v>55</v>
      </c>
      <c r="E51" s="40" t="s">
        <v>895</v>
      </c>
    </row>
    <row r="52" spans="1:5" ht="51">
      <c r="A52" t="s">
        <v>57</v>
      </c>
      <c r="E52" s="39" t="s">
        <v>3187</v>
      </c>
    </row>
    <row r="53" spans="1:16" ht="25.5">
      <c r="A53" t="s">
        <v>48</v>
      </c>
      <c s="34" t="s">
        <v>94</v>
      </c>
      <c s="34" t="s">
        <v>3188</v>
      </c>
      <c s="35" t="s">
        <v>5</v>
      </c>
      <c s="6" t="s">
        <v>3189</v>
      </c>
      <c s="36" t="s">
        <v>52</v>
      </c>
      <c s="37">
        <v>1</v>
      </c>
      <c s="36">
        <v>0</v>
      </c>
      <c s="36">
        <f>ROUND(G53*H53,6)</f>
      </c>
      <c r="L53" s="38">
        <v>0</v>
      </c>
      <c s="32">
        <f>ROUND(ROUND(L53,2)*ROUND(G53,3),2)</f>
      </c>
      <c s="36" t="s">
        <v>53</v>
      </c>
      <c>
        <f>(M53*21)/100</f>
      </c>
      <c t="s">
        <v>26</v>
      </c>
    </row>
    <row r="54" spans="1:5" ht="12.75">
      <c r="A54" s="35" t="s">
        <v>54</v>
      </c>
      <c r="E54" s="39" t="s">
        <v>5</v>
      </c>
    </row>
    <row r="55" spans="1:5" ht="12.75">
      <c r="A55" s="35" t="s">
        <v>55</v>
      </c>
      <c r="E55" s="40" t="s">
        <v>895</v>
      </c>
    </row>
    <row r="56" spans="1:5" ht="51">
      <c r="A56" t="s">
        <v>57</v>
      </c>
      <c r="E56" s="39" t="s">
        <v>3190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6.xml><?xml version="1.0" encoding="utf-8"?>
<worksheet xmlns="http://schemas.openxmlformats.org/spreadsheetml/2006/main" xmlns:r="http://schemas.openxmlformats.org/officeDocument/2006/relationships">
  <dimension ref="A1:T1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COUNTIFS(L8:L113,"=0",A8:A113,"P")+COUNTIFS(L8:L113,"",A8:A113,"P")+SUM(Q8:Q113)</f>
      </c>
    </row>
    <row r="8" spans="1:13" ht="12.75">
      <c r="A8" t="s">
        <v>43</v>
      </c>
      <c r="C8" s="28" t="s">
        <v>3193</v>
      </c>
      <c r="E8" s="30" t="s">
        <v>3192</v>
      </c>
      <c r="J8" s="29">
        <f>0+J9+J14+J43+J48+J69+J82+J87+J108</f>
      </c>
      <c s="29">
        <f>0+K9+K14+K43+K48+K69+K82+K87+K108</f>
      </c>
      <c s="29">
        <f>0+L9+L14+L43+L48+L69+L82+L87+L108</f>
      </c>
      <c s="29">
        <f>0+M9+M14+M43+M48+M69+M82+M87+M108</f>
      </c>
    </row>
    <row r="9" spans="1:13" ht="12.75">
      <c r="A9" t="s">
        <v>45</v>
      </c>
      <c r="C9" s="31" t="s">
        <v>305</v>
      </c>
      <c r="E9" s="33" t="s">
        <v>306</v>
      </c>
      <c r="J9" s="32">
        <f>0</f>
      </c>
      <c s="32">
        <f>0</f>
      </c>
      <c s="32">
        <f>0+L10</f>
      </c>
      <c s="32">
        <f>0+M10</f>
      </c>
    </row>
    <row r="10" spans="1:16" ht="38.25">
      <c r="A10" t="s">
        <v>48</v>
      </c>
      <c s="34" t="s">
        <v>49</v>
      </c>
      <c s="34" t="s">
        <v>3194</v>
      </c>
      <c s="35" t="s">
        <v>5</v>
      </c>
      <c s="6" t="s">
        <v>2890</v>
      </c>
      <c s="36" t="s">
        <v>309</v>
      </c>
      <c s="37">
        <v>1478.463</v>
      </c>
      <c s="36">
        <v>0</v>
      </c>
      <c s="36">
        <f>ROUND(G10*H10,6)</f>
      </c>
      <c r="L10" s="38">
        <v>0</v>
      </c>
      <c s="32">
        <f>ROUND(ROUND(L10,2)*ROUND(G10,3),2)</f>
      </c>
      <c s="36" t="s">
        <v>53</v>
      </c>
      <c>
        <f>(M10*21)/100</f>
      </c>
      <c t="s">
        <v>26</v>
      </c>
    </row>
    <row r="11" spans="1:5" ht="38.25">
      <c r="A11" s="35" t="s">
        <v>54</v>
      </c>
      <c r="E11" s="39" t="s">
        <v>3195</v>
      </c>
    </row>
    <row r="12" spans="1:5" ht="12.75">
      <c r="A12" s="35" t="s">
        <v>55</v>
      </c>
      <c r="E12" s="40" t="s">
        <v>3196</v>
      </c>
    </row>
    <row r="13" spans="1:5" ht="153">
      <c r="A13" t="s">
        <v>57</v>
      </c>
      <c r="E13" s="39" t="s">
        <v>316</v>
      </c>
    </row>
    <row r="14" spans="1:13" ht="12.75">
      <c r="A14" t="s">
        <v>45</v>
      </c>
      <c r="C14" s="31" t="s">
        <v>49</v>
      </c>
      <c r="E14" s="33" t="s">
        <v>1216</v>
      </c>
      <c r="J14" s="32">
        <f>0</f>
      </c>
      <c s="32">
        <f>0</f>
      </c>
      <c s="32">
        <f>0+L15+L19+L23+L27+L31+L35+L39</f>
      </c>
      <c s="32">
        <f>0+M15+M19+M23+M27+M31+M35+M39</f>
      </c>
    </row>
    <row r="15" spans="1:16" ht="12.75">
      <c r="A15" t="s">
        <v>48</v>
      </c>
      <c s="34" t="s">
        <v>26</v>
      </c>
      <c s="34" t="s">
        <v>3197</v>
      </c>
      <c s="35" t="s">
        <v>5</v>
      </c>
      <c s="6" t="s">
        <v>3198</v>
      </c>
      <c s="36" t="s">
        <v>65</v>
      </c>
      <c s="37">
        <v>94.057</v>
      </c>
      <c s="36">
        <v>0</v>
      </c>
      <c s="36">
        <f>ROUND(G15*H15,6)</f>
      </c>
      <c r="L15" s="38">
        <v>0</v>
      </c>
      <c s="32">
        <f>ROUND(ROUND(L15,2)*ROUND(G15,3),2)</f>
      </c>
      <c s="36" t="s">
        <v>53</v>
      </c>
      <c>
        <f>(M15*21)/100</f>
      </c>
      <c t="s">
        <v>26</v>
      </c>
    </row>
    <row r="16" spans="1:5" ht="12.75">
      <c r="A16" s="35" t="s">
        <v>54</v>
      </c>
      <c r="E16" s="39" t="s">
        <v>3199</v>
      </c>
    </row>
    <row r="17" spans="1:5" ht="38.25">
      <c r="A17" s="35" t="s">
        <v>55</v>
      </c>
      <c r="E17" s="40" t="s">
        <v>3200</v>
      </c>
    </row>
    <row r="18" spans="1:5" ht="25.5">
      <c r="A18" t="s">
        <v>57</v>
      </c>
      <c r="E18" s="39" t="s">
        <v>3201</v>
      </c>
    </row>
    <row r="19" spans="1:16" ht="12.75">
      <c r="A19" t="s">
        <v>48</v>
      </c>
      <c s="34" t="s">
        <v>25</v>
      </c>
      <c s="34" t="s">
        <v>63</v>
      </c>
      <c s="35" t="s">
        <v>5</v>
      </c>
      <c s="6" t="s">
        <v>3202</v>
      </c>
      <c s="36" t="s">
        <v>65</v>
      </c>
      <c s="37">
        <v>1252.97</v>
      </c>
      <c s="36">
        <v>0</v>
      </c>
      <c s="36">
        <f>ROUND(G19*H19,6)</f>
      </c>
      <c r="L19" s="38">
        <v>0</v>
      </c>
      <c s="32">
        <f>ROUND(ROUND(L19,2)*ROUND(G19,3),2)</f>
      </c>
      <c s="36" t="s">
        <v>53</v>
      </c>
      <c>
        <f>(M19*21)/100</f>
      </c>
      <c t="s">
        <v>26</v>
      </c>
    </row>
    <row r="20" spans="1:5" ht="12.75">
      <c r="A20" s="35" t="s">
        <v>54</v>
      </c>
      <c r="E20" s="39" t="s">
        <v>3203</v>
      </c>
    </row>
    <row r="21" spans="1:5" ht="38.25">
      <c r="A21" s="35" t="s">
        <v>55</v>
      </c>
      <c r="E21" s="40" t="s">
        <v>3204</v>
      </c>
    </row>
    <row r="22" spans="1:5" ht="229.5">
      <c r="A22" t="s">
        <v>57</v>
      </c>
      <c r="E22" s="39" t="s">
        <v>3205</v>
      </c>
    </row>
    <row r="23" spans="1:16" ht="12.75">
      <c r="A23" t="s">
        <v>48</v>
      </c>
      <c s="34" t="s">
        <v>67</v>
      </c>
      <c s="34" t="s">
        <v>3206</v>
      </c>
      <c s="35" t="s">
        <v>5</v>
      </c>
      <c s="6" t="s">
        <v>3207</v>
      </c>
      <c s="36" t="s">
        <v>65</v>
      </c>
      <c s="37">
        <v>110.222</v>
      </c>
      <c s="36">
        <v>0</v>
      </c>
      <c s="36">
        <f>ROUND(G23*H23,6)</f>
      </c>
      <c r="L23" s="38">
        <v>0</v>
      </c>
      <c s="32">
        <f>ROUND(ROUND(L23,2)*ROUND(G23,3),2)</f>
      </c>
      <c s="36" t="s">
        <v>53</v>
      </c>
      <c>
        <f>(M23*21)/100</f>
      </c>
      <c t="s">
        <v>26</v>
      </c>
    </row>
    <row r="24" spans="1:5" ht="12.75">
      <c r="A24" s="35" t="s">
        <v>54</v>
      </c>
      <c r="E24" s="39" t="s">
        <v>3208</v>
      </c>
    </row>
    <row r="25" spans="1:5" ht="25.5">
      <c r="A25" s="35" t="s">
        <v>55</v>
      </c>
      <c r="E25" s="40" t="s">
        <v>3209</v>
      </c>
    </row>
    <row r="26" spans="1:5" ht="229.5">
      <c r="A26" t="s">
        <v>57</v>
      </c>
      <c r="E26" s="39" t="s">
        <v>3205</v>
      </c>
    </row>
    <row r="27" spans="1:16" ht="12.75">
      <c r="A27" t="s">
        <v>48</v>
      </c>
      <c s="34" t="s">
        <v>71</v>
      </c>
      <c s="34" t="s">
        <v>68</v>
      </c>
      <c s="35" t="s">
        <v>5</v>
      </c>
      <c s="6" t="s">
        <v>3210</v>
      </c>
      <c s="36" t="s">
        <v>65</v>
      </c>
      <c s="37">
        <v>549.93</v>
      </c>
      <c s="36">
        <v>0</v>
      </c>
      <c s="36">
        <f>ROUND(G27*H27,6)</f>
      </c>
      <c r="L27" s="38">
        <v>0</v>
      </c>
      <c s="32">
        <f>ROUND(ROUND(L27,2)*ROUND(G27,3),2)</f>
      </c>
      <c s="36" t="s">
        <v>53</v>
      </c>
      <c>
        <f>(M27*21)/100</f>
      </c>
      <c t="s">
        <v>26</v>
      </c>
    </row>
    <row r="28" spans="1:5" ht="12.75">
      <c r="A28" s="35" t="s">
        <v>54</v>
      </c>
      <c r="E28" s="39" t="s">
        <v>3211</v>
      </c>
    </row>
    <row r="29" spans="1:5" ht="38.25">
      <c r="A29" s="35" t="s">
        <v>55</v>
      </c>
      <c r="E29" s="40" t="s">
        <v>3212</v>
      </c>
    </row>
    <row r="30" spans="1:5" ht="153">
      <c r="A30" t="s">
        <v>57</v>
      </c>
      <c r="E30" s="39" t="s">
        <v>3213</v>
      </c>
    </row>
    <row r="31" spans="1:16" ht="12.75">
      <c r="A31" t="s">
        <v>48</v>
      </c>
      <c s="34" t="s">
        <v>75</v>
      </c>
      <c s="34" t="s">
        <v>3214</v>
      </c>
      <c s="35" t="s">
        <v>5</v>
      </c>
      <c s="6" t="s">
        <v>3215</v>
      </c>
      <c s="36" t="s">
        <v>65</v>
      </c>
      <c s="37">
        <v>431.04</v>
      </c>
      <c s="36">
        <v>0</v>
      </c>
      <c s="36">
        <f>ROUND(G31*H31,6)</f>
      </c>
      <c r="L31" s="38">
        <v>0</v>
      </c>
      <c s="32">
        <f>ROUND(ROUND(L31,2)*ROUND(G31,3),2)</f>
      </c>
      <c s="36" t="s">
        <v>53</v>
      </c>
      <c>
        <f>(M31*21)/100</f>
      </c>
      <c t="s">
        <v>26</v>
      </c>
    </row>
    <row r="32" spans="1:5" ht="12.75">
      <c r="A32" s="35" t="s">
        <v>54</v>
      </c>
      <c r="E32" s="39" t="s">
        <v>3216</v>
      </c>
    </row>
    <row r="33" spans="1:5" ht="12.75">
      <c r="A33" s="35" t="s">
        <v>55</v>
      </c>
      <c r="E33" s="40" t="s">
        <v>3217</v>
      </c>
    </row>
    <row r="34" spans="1:5" ht="12.75">
      <c r="A34" t="s">
        <v>57</v>
      </c>
      <c r="E34" s="39" t="s">
        <v>5</v>
      </c>
    </row>
    <row r="35" spans="1:16" ht="12.75">
      <c r="A35" t="s">
        <v>48</v>
      </c>
      <c s="34" t="s">
        <v>46</v>
      </c>
      <c s="34" t="s">
        <v>3218</v>
      </c>
      <c s="35" t="s">
        <v>5</v>
      </c>
      <c s="6" t="s">
        <v>3219</v>
      </c>
      <c s="36" t="s">
        <v>61</v>
      </c>
      <c s="37">
        <v>418.08</v>
      </c>
      <c s="36">
        <v>0</v>
      </c>
      <c s="36">
        <f>ROUND(G35*H35,6)</f>
      </c>
      <c r="L35" s="38">
        <v>0</v>
      </c>
      <c s="32">
        <f>ROUND(ROUND(L35,2)*ROUND(G35,3),2)</f>
      </c>
      <c s="36" t="s">
        <v>53</v>
      </c>
      <c>
        <f>(M35*21)/100</f>
      </c>
      <c t="s">
        <v>26</v>
      </c>
    </row>
    <row r="36" spans="1:5" ht="12.75">
      <c r="A36" s="35" t="s">
        <v>54</v>
      </c>
      <c r="E36" s="39" t="s">
        <v>3220</v>
      </c>
    </row>
    <row r="37" spans="1:5" ht="12.75">
      <c r="A37" s="35" t="s">
        <v>55</v>
      </c>
      <c r="E37" s="40" t="s">
        <v>3221</v>
      </c>
    </row>
    <row r="38" spans="1:5" ht="38.25">
      <c r="A38" t="s">
        <v>57</v>
      </c>
      <c r="E38" s="39" t="s">
        <v>2986</v>
      </c>
    </row>
    <row r="39" spans="1:16" ht="12.75">
      <c r="A39" t="s">
        <v>48</v>
      </c>
      <c s="34" t="s">
        <v>82</v>
      </c>
      <c s="34" t="s">
        <v>76</v>
      </c>
      <c s="35" t="s">
        <v>5</v>
      </c>
      <c s="6" t="s">
        <v>3222</v>
      </c>
      <c s="36" t="s">
        <v>61</v>
      </c>
      <c s="37">
        <v>418.08</v>
      </c>
      <c s="36">
        <v>0</v>
      </c>
      <c s="36">
        <f>ROUND(G39*H39,6)</f>
      </c>
      <c r="L39" s="38">
        <v>0</v>
      </c>
      <c s="32">
        <f>ROUND(ROUND(L39,2)*ROUND(G39,3),2)</f>
      </c>
      <c s="36" t="s">
        <v>53</v>
      </c>
      <c>
        <f>(M39*21)/100</f>
      </c>
      <c t="s">
        <v>26</v>
      </c>
    </row>
    <row r="40" spans="1:5" ht="12.75">
      <c r="A40" s="35" t="s">
        <v>54</v>
      </c>
      <c r="E40" s="39" t="s">
        <v>3223</v>
      </c>
    </row>
    <row r="41" spans="1:5" ht="12.75">
      <c r="A41" s="35" t="s">
        <v>55</v>
      </c>
      <c r="E41" s="40" t="s">
        <v>3221</v>
      </c>
    </row>
    <row r="42" spans="1:5" ht="25.5">
      <c r="A42" t="s">
        <v>57</v>
      </c>
      <c r="E42" s="39" t="s">
        <v>78</v>
      </c>
    </row>
    <row r="43" spans="1:13" ht="12.75">
      <c r="A43" t="s">
        <v>45</v>
      </c>
      <c r="C43" s="31" t="s">
        <v>26</v>
      </c>
      <c r="E43" s="33" t="s">
        <v>2589</v>
      </c>
      <c r="J43" s="32">
        <f>0</f>
      </c>
      <c s="32">
        <f>0</f>
      </c>
      <c s="32">
        <f>0+L44</f>
      </c>
      <c s="32">
        <f>0+M44</f>
      </c>
    </row>
    <row r="44" spans="1:16" ht="12.75">
      <c r="A44" t="s">
        <v>48</v>
      </c>
      <c s="34" t="s">
        <v>86</v>
      </c>
      <c s="34" t="s">
        <v>3224</v>
      </c>
      <c s="35" t="s">
        <v>5</v>
      </c>
      <c s="6" t="s">
        <v>3225</v>
      </c>
      <c s="36" t="s">
        <v>61</v>
      </c>
      <c s="37">
        <v>15</v>
      </c>
      <c s="36">
        <v>0</v>
      </c>
      <c s="36">
        <f>ROUND(G44*H44,6)</f>
      </c>
      <c r="L44" s="38">
        <v>0</v>
      </c>
      <c s="32">
        <f>ROUND(ROUND(L44,2)*ROUND(G44,3),2)</f>
      </c>
      <c s="36" t="s">
        <v>53</v>
      </c>
      <c>
        <f>(M44*21)/100</f>
      </c>
      <c t="s">
        <v>26</v>
      </c>
    </row>
    <row r="45" spans="1:5" ht="12.75">
      <c r="A45" s="35" t="s">
        <v>54</v>
      </c>
      <c r="E45" s="39" t="s">
        <v>3226</v>
      </c>
    </row>
    <row r="46" spans="1:5" ht="12.75">
      <c r="A46" s="35" t="s">
        <v>55</v>
      </c>
      <c r="E46" s="40" t="s">
        <v>3227</v>
      </c>
    </row>
    <row r="47" spans="1:5" ht="25.5">
      <c r="A47" t="s">
        <v>57</v>
      </c>
      <c r="E47" s="39" t="s">
        <v>3228</v>
      </c>
    </row>
    <row r="48" spans="1:13" ht="12.75">
      <c r="A48" t="s">
        <v>45</v>
      </c>
      <c r="C48" s="31" t="s">
        <v>25</v>
      </c>
      <c r="E48" s="33" t="s">
        <v>2976</v>
      </c>
      <c r="J48" s="32">
        <f>0</f>
      </c>
      <c s="32">
        <f>0</f>
      </c>
      <c s="32">
        <f>0+L49+L53+L57+L61+L65</f>
      </c>
      <c s="32">
        <f>0+M49+M53+M57+M61+M65</f>
      </c>
    </row>
    <row r="49" spans="1:16" ht="12.75">
      <c r="A49" t="s">
        <v>48</v>
      </c>
      <c s="34" t="s">
        <v>90</v>
      </c>
      <c s="34" t="s">
        <v>2982</v>
      </c>
      <c s="35" t="s">
        <v>5</v>
      </c>
      <c s="6" t="s">
        <v>2983</v>
      </c>
      <c s="36" t="s">
        <v>101</v>
      </c>
      <c s="37">
        <v>1700</v>
      </c>
      <c s="36">
        <v>0</v>
      </c>
      <c s="36">
        <f>ROUND(G49*H49,6)</f>
      </c>
      <c r="L49" s="38">
        <v>0</v>
      </c>
      <c s="32">
        <f>ROUND(ROUND(L49,2)*ROUND(G49,3),2)</f>
      </c>
      <c s="36" t="s">
        <v>53</v>
      </c>
      <c>
        <f>(M49*21)/100</f>
      </c>
      <c t="s">
        <v>26</v>
      </c>
    </row>
    <row r="50" spans="1:5" ht="12.75">
      <c r="A50" s="35" t="s">
        <v>54</v>
      </c>
      <c r="E50" s="39" t="s">
        <v>3229</v>
      </c>
    </row>
    <row r="51" spans="1:5" ht="25.5">
      <c r="A51" s="35" t="s">
        <v>55</v>
      </c>
      <c r="E51" s="40" t="s">
        <v>3230</v>
      </c>
    </row>
    <row r="52" spans="1:5" ht="38.25">
      <c r="A52" t="s">
        <v>57</v>
      </c>
      <c r="E52" s="39" t="s">
        <v>3231</v>
      </c>
    </row>
    <row r="53" spans="1:16" ht="12.75">
      <c r="A53" t="s">
        <v>48</v>
      </c>
      <c s="34" t="s">
        <v>94</v>
      </c>
      <c s="34" t="s">
        <v>3232</v>
      </c>
      <c s="35" t="s">
        <v>5</v>
      </c>
      <c s="6" t="s">
        <v>3233</v>
      </c>
      <c s="36" t="s">
        <v>101</v>
      </c>
      <c s="37">
        <v>150</v>
      </c>
      <c s="36">
        <v>0</v>
      </c>
      <c s="36">
        <f>ROUND(G53*H53,6)</f>
      </c>
      <c r="L53" s="38">
        <v>0</v>
      </c>
      <c s="32">
        <f>ROUND(ROUND(L53,2)*ROUND(G53,3),2)</f>
      </c>
      <c s="36" t="s">
        <v>53</v>
      </c>
      <c>
        <f>(M53*21)/100</f>
      </c>
      <c t="s">
        <v>26</v>
      </c>
    </row>
    <row r="54" spans="1:5" ht="12.75">
      <c r="A54" s="35" t="s">
        <v>54</v>
      </c>
      <c r="E54" s="39" t="s">
        <v>3234</v>
      </c>
    </row>
    <row r="55" spans="1:5" ht="12.75">
      <c r="A55" s="35" t="s">
        <v>55</v>
      </c>
      <c r="E55" s="40" t="s">
        <v>3235</v>
      </c>
    </row>
    <row r="56" spans="1:5" ht="38.25">
      <c r="A56" t="s">
        <v>57</v>
      </c>
      <c r="E56" s="39" t="s">
        <v>3231</v>
      </c>
    </row>
    <row r="57" spans="1:16" ht="12.75">
      <c r="A57" t="s">
        <v>48</v>
      </c>
      <c s="34" t="s">
        <v>98</v>
      </c>
      <c s="34" t="s">
        <v>2987</v>
      </c>
      <c s="35" t="s">
        <v>5</v>
      </c>
      <c s="6" t="s">
        <v>3236</v>
      </c>
      <c s="36" t="s">
        <v>643</v>
      </c>
      <c s="37">
        <v>9</v>
      </c>
      <c s="36">
        <v>0</v>
      </c>
      <c s="36">
        <f>ROUND(G57*H57,6)</f>
      </c>
      <c r="L57" s="38">
        <v>0</v>
      </c>
      <c s="32">
        <f>ROUND(ROUND(L57,2)*ROUND(G57,3),2)</f>
      </c>
      <c s="36" t="s">
        <v>53</v>
      </c>
      <c>
        <f>(M57*21)/100</f>
      </c>
      <c t="s">
        <v>26</v>
      </c>
    </row>
    <row r="58" spans="1:5" ht="12.75">
      <c r="A58" s="35" t="s">
        <v>54</v>
      </c>
      <c r="E58" s="39" t="s">
        <v>3237</v>
      </c>
    </row>
    <row r="59" spans="1:5" ht="12.75">
      <c r="A59" s="35" t="s">
        <v>55</v>
      </c>
      <c r="E59" s="40" t="s">
        <v>3238</v>
      </c>
    </row>
    <row r="60" spans="1:5" ht="38.25">
      <c r="A60" t="s">
        <v>57</v>
      </c>
      <c r="E60" s="39" t="s">
        <v>3231</v>
      </c>
    </row>
    <row r="61" spans="1:16" ht="12.75">
      <c r="A61" t="s">
        <v>48</v>
      </c>
      <c s="34" t="s">
        <v>103</v>
      </c>
      <c s="34" t="s">
        <v>2991</v>
      </c>
      <c s="35" t="s">
        <v>5</v>
      </c>
      <c s="6" t="s">
        <v>3239</v>
      </c>
      <c s="36" t="s">
        <v>643</v>
      </c>
      <c s="37">
        <v>2</v>
      </c>
      <c s="36">
        <v>0</v>
      </c>
      <c s="36">
        <f>ROUND(G61*H61,6)</f>
      </c>
      <c r="L61" s="38">
        <v>0</v>
      </c>
      <c s="32">
        <f>ROUND(ROUND(L61,2)*ROUND(G61,3),2)</f>
      </c>
      <c s="36" t="s">
        <v>53</v>
      </c>
      <c>
        <f>(M61*21)/100</f>
      </c>
      <c t="s">
        <v>26</v>
      </c>
    </row>
    <row r="62" spans="1:5" ht="12.75">
      <c r="A62" s="35" t="s">
        <v>54</v>
      </c>
      <c r="E62" s="39" t="s">
        <v>3237</v>
      </c>
    </row>
    <row r="63" spans="1:5" ht="12.75">
      <c r="A63" s="35" t="s">
        <v>55</v>
      </c>
      <c r="E63" s="40" t="s">
        <v>2990</v>
      </c>
    </row>
    <row r="64" spans="1:5" ht="38.25">
      <c r="A64" t="s">
        <v>57</v>
      </c>
      <c r="E64" s="39" t="s">
        <v>3231</v>
      </c>
    </row>
    <row r="65" spans="1:16" ht="12.75">
      <c r="A65" t="s">
        <v>48</v>
      </c>
      <c s="34" t="s">
        <v>106</v>
      </c>
      <c s="34" t="s">
        <v>2994</v>
      </c>
      <c s="35" t="s">
        <v>5</v>
      </c>
      <c s="6" t="s">
        <v>3240</v>
      </c>
      <c s="36" t="s">
        <v>643</v>
      </c>
      <c s="37">
        <v>4</v>
      </c>
      <c s="36">
        <v>0</v>
      </c>
      <c s="36">
        <f>ROUND(G65*H65,6)</f>
      </c>
      <c r="L65" s="38">
        <v>0</v>
      </c>
      <c s="32">
        <f>ROUND(ROUND(L65,2)*ROUND(G65,3),2)</f>
      </c>
      <c s="36" t="s">
        <v>53</v>
      </c>
      <c>
        <f>(M65*21)/100</f>
      </c>
      <c t="s">
        <v>26</v>
      </c>
    </row>
    <row r="66" spans="1:5" ht="12.75">
      <c r="A66" s="35" t="s">
        <v>54</v>
      </c>
      <c r="E66" s="39" t="s">
        <v>3241</v>
      </c>
    </row>
    <row r="67" spans="1:5" ht="12.75">
      <c r="A67" s="35" t="s">
        <v>55</v>
      </c>
      <c r="E67" s="40" t="s">
        <v>3242</v>
      </c>
    </row>
    <row r="68" spans="1:5" ht="38.25">
      <c r="A68" t="s">
        <v>57</v>
      </c>
      <c r="E68" s="39" t="s">
        <v>3231</v>
      </c>
    </row>
    <row r="69" spans="1:13" ht="12.75">
      <c r="A69" t="s">
        <v>45</v>
      </c>
      <c r="C69" s="31" t="s">
        <v>67</v>
      </c>
      <c r="E69" s="33" t="s">
        <v>3001</v>
      </c>
      <c r="J69" s="32">
        <f>0</f>
      </c>
      <c s="32">
        <f>0</f>
      </c>
      <c s="32">
        <f>0+L70+L74+L78</f>
      </c>
      <c s="32">
        <f>0+M70+M74+M78</f>
      </c>
    </row>
    <row r="70" spans="1:16" ht="12.75">
      <c r="A70" t="s">
        <v>48</v>
      </c>
      <c s="34" t="s">
        <v>109</v>
      </c>
      <c s="34" t="s">
        <v>3243</v>
      </c>
      <c s="35" t="s">
        <v>5</v>
      </c>
      <c s="6" t="s">
        <v>3244</v>
      </c>
      <c s="36" t="s">
        <v>65</v>
      </c>
      <c s="37">
        <v>11.5</v>
      </c>
      <c s="36">
        <v>0</v>
      </c>
      <c s="36">
        <f>ROUND(G70*H70,6)</f>
      </c>
      <c r="L70" s="38">
        <v>0</v>
      </c>
      <c s="32">
        <f>ROUND(ROUND(L70,2)*ROUND(G70,3),2)</f>
      </c>
      <c s="36" t="s">
        <v>53</v>
      </c>
      <c>
        <f>(M70*21)/100</f>
      </c>
      <c t="s">
        <v>26</v>
      </c>
    </row>
    <row r="71" spans="1:5" ht="12.75">
      <c r="A71" s="35" t="s">
        <v>54</v>
      </c>
      <c r="E71" s="39" t="s">
        <v>3245</v>
      </c>
    </row>
    <row r="72" spans="1:5" ht="25.5">
      <c r="A72" s="35" t="s">
        <v>55</v>
      </c>
      <c r="E72" s="40" t="s">
        <v>3246</v>
      </c>
    </row>
    <row r="73" spans="1:5" ht="267.75">
      <c r="A73" t="s">
        <v>57</v>
      </c>
      <c r="E73" s="39" t="s">
        <v>3247</v>
      </c>
    </row>
    <row r="74" spans="1:16" ht="12.75">
      <c r="A74" t="s">
        <v>48</v>
      </c>
      <c s="34" t="s">
        <v>112</v>
      </c>
      <c s="34" t="s">
        <v>3248</v>
      </c>
      <c s="35" t="s">
        <v>5</v>
      </c>
      <c s="6" t="s">
        <v>3249</v>
      </c>
      <c s="36" t="s">
        <v>65</v>
      </c>
      <c s="37">
        <v>17.17</v>
      </c>
      <c s="36">
        <v>0</v>
      </c>
      <c s="36">
        <f>ROUND(G74*H74,6)</f>
      </c>
      <c r="L74" s="38">
        <v>0</v>
      </c>
      <c s="32">
        <f>ROUND(ROUND(L74,2)*ROUND(G74,3),2)</f>
      </c>
      <c s="36" t="s">
        <v>53</v>
      </c>
      <c>
        <f>(M74*21)/100</f>
      </c>
      <c t="s">
        <v>26</v>
      </c>
    </row>
    <row r="75" spans="1:5" ht="12.75">
      <c r="A75" s="35" t="s">
        <v>54</v>
      </c>
      <c r="E75" s="39" t="s">
        <v>3250</v>
      </c>
    </row>
    <row r="76" spans="1:5" ht="12.75">
      <c r="A76" s="35" t="s">
        <v>55</v>
      </c>
      <c r="E76" s="40" t="s">
        <v>3251</v>
      </c>
    </row>
    <row r="77" spans="1:5" ht="267.75">
      <c r="A77" t="s">
        <v>57</v>
      </c>
      <c r="E77" s="39" t="s">
        <v>3247</v>
      </c>
    </row>
    <row r="78" spans="1:16" ht="12.75">
      <c r="A78" t="s">
        <v>48</v>
      </c>
      <c s="34" t="s">
        <v>115</v>
      </c>
      <c s="34" t="s">
        <v>3252</v>
      </c>
      <c s="35" t="s">
        <v>5</v>
      </c>
      <c s="6" t="s">
        <v>3253</v>
      </c>
      <c s="36" t="s">
        <v>65</v>
      </c>
      <c s="37">
        <v>67.174</v>
      </c>
      <c s="36">
        <v>0</v>
      </c>
      <c s="36">
        <f>ROUND(G78*H78,6)</f>
      </c>
      <c r="L78" s="38">
        <v>0</v>
      </c>
      <c s="32">
        <f>ROUND(ROUND(L78,2)*ROUND(G78,3),2)</f>
      </c>
      <c s="36" t="s">
        <v>53</v>
      </c>
      <c>
        <f>(M78*21)/100</f>
      </c>
      <c t="s">
        <v>26</v>
      </c>
    </row>
    <row r="79" spans="1:5" ht="25.5">
      <c r="A79" s="35" t="s">
        <v>54</v>
      </c>
      <c r="E79" s="39" t="s">
        <v>3254</v>
      </c>
    </row>
    <row r="80" spans="1:5" ht="12.75">
      <c r="A80" s="35" t="s">
        <v>55</v>
      </c>
      <c r="E80" s="40" t="s">
        <v>3255</v>
      </c>
    </row>
    <row r="81" spans="1:5" ht="38.25">
      <c r="A81" t="s">
        <v>57</v>
      </c>
      <c r="E81" s="39" t="s">
        <v>3256</v>
      </c>
    </row>
    <row r="82" spans="1:13" ht="12.75">
      <c r="A82" t="s">
        <v>45</v>
      </c>
      <c r="C82" s="31" t="s">
        <v>71</v>
      </c>
      <c r="E82" s="33" t="s">
        <v>3257</v>
      </c>
      <c r="J82" s="32">
        <f>0</f>
      </c>
      <c s="32">
        <f>0</f>
      </c>
      <c s="32">
        <f>0+L83</f>
      </c>
      <c s="32">
        <f>0+M83</f>
      </c>
    </row>
    <row r="83" spans="1:16" ht="12.75">
      <c r="A83" t="s">
        <v>48</v>
      </c>
      <c s="34" t="s">
        <v>119</v>
      </c>
      <c s="34" t="s">
        <v>1402</v>
      </c>
      <c s="35" t="s">
        <v>5</v>
      </c>
      <c s="6" t="s">
        <v>3258</v>
      </c>
      <c s="36" t="s">
        <v>61</v>
      </c>
      <c s="37">
        <v>50</v>
      </c>
      <c s="36">
        <v>0</v>
      </c>
      <c s="36">
        <f>ROUND(G83*H83,6)</f>
      </c>
      <c r="L83" s="38">
        <v>0</v>
      </c>
      <c s="32">
        <f>ROUND(ROUND(L83,2)*ROUND(G83,3),2)</f>
      </c>
      <c s="36" t="s">
        <v>53</v>
      </c>
      <c>
        <f>(M83*21)/100</f>
      </c>
      <c t="s">
        <v>26</v>
      </c>
    </row>
    <row r="84" spans="1:5" ht="12.75">
      <c r="A84" s="35" t="s">
        <v>54</v>
      </c>
      <c r="E84" s="39" t="s">
        <v>3259</v>
      </c>
    </row>
    <row r="85" spans="1:5" ht="12.75">
      <c r="A85" s="35" t="s">
        <v>55</v>
      </c>
      <c r="E85" s="40" t="s">
        <v>3260</v>
      </c>
    </row>
    <row r="86" spans="1:5" ht="76.5">
      <c r="A86" t="s">
        <v>57</v>
      </c>
      <c r="E86" s="39" t="s">
        <v>3261</v>
      </c>
    </row>
    <row r="87" spans="1:13" ht="12.75">
      <c r="A87" t="s">
        <v>45</v>
      </c>
      <c r="C87" s="31" t="s">
        <v>46</v>
      </c>
      <c r="E87" s="33" t="s">
        <v>354</v>
      </c>
      <c r="J87" s="32">
        <f>0</f>
      </c>
      <c s="32">
        <f>0</f>
      </c>
      <c s="32">
        <f>0+L88+L92+L96+L100+L104</f>
      </c>
      <c s="32">
        <f>0+M88+M92+M96+M100+M104</f>
      </c>
    </row>
    <row r="88" spans="1:16" ht="12.75">
      <c r="A88" t="s">
        <v>48</v>
      </c>
      <c s="34" t="s">
        <v>123</v>
      </c>
      <c s="34" t="s">
        <v>358</v>
      </c>
      <c s="35" t="s">
        <v>5</v>
      </c>
      <c s="6" t="s">
        <v>3262</v>
      </c>
      <c s="36" t="s">
        <v>101</v>
      </c>
      <c s="37">
        <v>307</v>
      </c>
      <c s="36">
        <v>0</v>
      </c>
      <c s="36">
        <f>ROUND(G88*H88,6)</f>
      </c>
      <c r="L88" s="38">
        <v>0</v>
      </c>
      <c s="32">
        <f>ROUND(ROUND(L88,2)*ROUND(G88,3),2)</f>
      </c>
      <c s="36" t="s">
        <v>53</v>
      </c>
      <c>
        <f>(M88*21)/100</f>
      </c>
      <c t="s">
        <v>26</v>
      </c>
    </row>
    <row r="89" spans="1:5" ht="12.75">
      <c r="A89" s="35" t="s">
        <v>54</v>
      </c>
      <c r="E89" s="39" t="s">
        <v>3263</v>
      </c>
    </row>
    <row r="90" spans="1:5" ht="12.75">
      <c r="A90" s="35" t="s">
        <v>55</v>
      </c>
      <c r="E90" s="40" t="s">
        <v>3264</v>
      </c>
    </row>
    <row r="91" spans="1:5" ht="51">
      <c r="A91" t="s">
        <v>57</v>
      </c>
      <c r="E91" s="39" t="s">
        <v>1242</v>
      </c>
    </row>
    <row r="92" spans="1:16" ht="12.75">
      <c r="A92" t="s">
        <v>48</v>
      </c>
      <c s="34" t="s">
        <v>126</v>
      </c>
      <c s="34" t="s">
        <v>91</v>
      </c>
      <c s="35" t="s">
        <v>5</v>
      </c>
      <c s="6" t="s">
        <v>3265</v>
      </c>
      <c s="36" t="s">
        <v>61</v>
      </c>
      <c s="37">
        <v>1.97</v>
      </c>
      <c s="36">
        <v>0</v>
      </c>
      <c s="36">
        <f>ROUND(G92*H92,6)</f>
      </c>
      <c r="L92" s="38">
        <v>0</v>
      </c>
      <c s="32">
        <f>ROUND(ROUND(L92,2)*ROUND(G92,3),2)</f>
      </c>
      <c s="36" t="s">
        <v>53</v>
      </c>
      <c>
        <f>(M92*21)/100</f>
      </c>
      <c t="s">
        <v>26</v>
      </c>
    </row>
    <row r="93" spans="1:5" ht="12.75">
      <c r="A93" s="35" t="s">
        <v>54</v>
      </c>
      <c r="E93" s="39" t="s">
        <v>3266</v>
      </c>
    </row>
    <row r="94" spans="1:5" ht="12.75">
      <c r="A94" s="35" t="s">
        <v>55</v>
      </c>
      <c r="E94" s="40" t="s">
        <v>3267</v>
      </c>
    </row>
    <row r="95" spans="1:5" ht="38.25">
      <c r="A95" t="s">
        <v>57</v>
      </c>
      <c r="E95" s="39" t="s">
        <v>93</v>
      </c>
    </row>
    <row r="96" spans="1:16" ht="12.75">
      <c r="A96" t="s">
        <v>48</v>
      </c>
      <c s="34" t="s">
        <v>131</v>
      </c>
      <c s="34" t="s">
        <v>365</v>
      </c>
      <c s="35" t="s">
        <v>5</v>
      </c>
      <c s="6" t="s">
        <v>3268</v>
      </c>
      <c s="36" t="s">
        <v>52</v>
      </c>
      <c s="37">
        <v>30</v>
      </c>
      <c s="36">
        <v>0</v>
      </c>
      <c s="36">
        <f>ROUND(G96*H96,6)</f>
      </c>
      <c r="L96" s="38">
        <v>0</v>
      </c>
      <c s="32">
        <f>ROUND(ROUND(L96,2)*ROUND(G96,3),2)</f>
      </c>
      <c s="36" t="s">
        <v>53</v>
      </c>
      <c>
        <f>(M96*21)/100</f>
      </c>
      <c t="s">
        <v>26</v>
      </c>
    </row>
    <row r="97" spans="1:5" ht="12.75">
      <c r="A97" s="35" t="s">
        <v>54</v>
      </c>
      <c r="E97" s="39" t="s">
        <v>3268</v>
      </c>
    </row>
    <row r="98" spans="1:5" ht="12.75">
      <c r="A98" s="35" t="s">
        <v>55</v>
      </c>
      <c r="E98" s="40" t="s">
        <v>3269</v>
      </c>
    </row>
    <row r="99" spans="1:5" ht="51">
      <c r="A99" t="s">
        <v>57</v>
      </c>
      <c r="E99" s="39" t="s">
        <v>3270</v>
      </c>
    </row>
    <row r="100" spans="1:16" ht="12.75">
      <c r="A100" t="s">
        <v>48</v>
      </c>
      <c s="34" t="s">
        <v>135</v>
      </c>
      <c s="34" t="s">
        <v>2997</v>
      </c>
      <c s="35" t="s">
        <v>5</v>
      </c>
      <c s="6" t="s">
        <v>3271</v>
      </c>
      <c s="36" t="s">
        <v>101</v>
      </c>
      <c s="37">
        <v>55</v>
      </c>
      <c s="36">
        <v>0</v>
      </c>
      <c s="36">
        <f>ROUND(G100*H100,6)</f>
      </c>
      <c r="L100" s="38">
        <v>0</v>
      </c>
      <c s="32">
        <f>ROUND(ROUND(L100,2)*ROUND(G100,3),2)</f>
      </c>
      <c s="36" t="s">
        <v>53</v>
      </c>
      <c>
        <f>(M100*21)/100</f>
      </c>
      <c t="s">
        <v>26</v>
      </c>
    </row>
    <row r="101" spans="1:5" ht="12.75">
      <c r="A101" s="35" t="s">
        <v>54</v>
      </c>
      <c r="E101" s="39" t="s">
        <v>3272</v>
      </c>
    </row>
    <row r="102" spans="1:5" ht="12.75">
      <c r="A102" s="35" t="s">
        <v>55</v>
      </c>
      <c r="E102" s="40" t="s">
        <v>3273</v>
      </c>
    </row>
    <row r="103" spans="1:5" ht="38.25">
      <c r="A103" t="s">
        <v>57</v>
      </c>
      <c r="E103" s="39" t="s">
        <v>3231</v>
      </c>
    </row>
    <row r="104" spans="1:16" ht="12.75">
      <c r="A104" t="s">
        <v>48</v>
      </c>
      <c s="34" t="s">
        <v>139</v>
      </c>
      <c s="34" t="s">
        <v>2999</v>
      </c>
      <c s="35" t="s">
        <v>5</v>
      </c>
      <c s="6" t="s">
        <v>3274</v>
      </c>
      <c s="36" t="s">
        <v>61</v>
      </c>
      <c s="37">
        <v>6.46</v>
      </c>
      <c s="36">
        <v>0</v>
      </c>
      <c s="36">
        <f>ROUND(G104*H104,6)</f>
      </c>
      <c r="L104" s="38">
        <v>0</v>
      </c>
      <c s="32">
        <f>ROUND(ROUND(L104,2)*ROUND(G104,3),2)</f>
      </c>
      <c s="36" t="s">
        <v>53</v>
      </c>
      <c>
        <f>(M104*21)/100</f>
      </c>
      <c t="s">
        <v>26</v>
      </c>
    </row>
    <row r="105" spans="1:5" ht="12.75">
      <c r="A105" s="35" t="s">
        <v>54</v>
      </c>
      <c r="E105" s="39" t="s">
        <v>3275</v>
      </c>
    </row>
    <row r="106" spans="1:5" ht="12.75">
      <c r="A106" s="35" t="s">
        <v>55</v>
      </c>
      <c r="E106" s="40" t="s">
        <v>3276</v>
      </c>
    </row>
    <row r="107" spans="1:5" ht="38.25">
      <c r="A107" t="s">
        <v>57</v>
      </c>
      <c r="E107" s="39" t="s">
        <v>3277</v>
      </c>
    </row>
    <row r="108" spans="1:13" ht="12.75">
      <c r="A108" t="s">
        <v>45</v>
      </c>
      <c r="C108" s="31" t="s">
        <v>86</v>
      </c>
      <c r="E108" s="33" t="s">
        <v>3084</v>
      </c>
      <c r="J108" s="32">
        <f>0</f>
      </c>
      <c s="32">
        <f>0</f>
      </c>
      <c s="32">
        <f>0+L109+L113</f>
      </c>
      <c s="32">
        <f>0+M109+M113</f>
      </c>
    </row>
    <row r="109" spans="1:16" ht="12.75">
      <c r="A109" t="s">
        <v>48</v>
      </c>
      <c s="34" t="s">
        <v>143</v>
      </c>
      <c s="34" t="s">
        <v>3278</v>
      </c>
      <c s="35" t="s">
        <v>5</v>
      </c>
      <c s="6" t="s">
        <v>3279</v>
      </c>
      <c s="36" t="s">
        <v>65</v>
      </c>
      <c s="37">
        <v>1.6</v>
      </c>
      <c s="36">
        <v>0</v>
      </c>
      <c s="36">
        <f>ROUND(G109*H109,6)</f>
      </c>
      <c r="L109" s="38">
        <v>0</v>
      </c>
      <c s="32">
        <f>ROUND(ROUND(L109,2)*ROUND(G109,3),2)</f>
      </c>
      <c s="36" t="s">
        <v>53</v>
      </c>
      <c>
        <f>(M109*21)/100</f>
      </c>
      <c t="s">
        <v>26</v>
      </c>
    </row>
    <row r="110" spans="1:5" ht="12.75">
      <c r="A110" s="35" t="s">
        <v>54</v>
      </c>
      <c r="E110" s="39" t="s">
        <v>3280</v>
      </c>
    </row>
    <row r="111" spans="1:5" ht="25.5">
      <c r="A111" s="35" t="s">
        <v>55</v>
      </c>
      <c r="E111" s="40" t="s">
        <v>3281</v>
      </c>
    </row>
    <row r="112" spans="1:5" ht="306">
      <c r="A112" t="s">
        <v>57</v>
      </c>
      <c r="E112" s="39" t="s">
        <v>3282</v>
      </c>
    </row>
    <row r="113" spans="1:16" ht="12.75">
      <c r="A113" t="s">
        <v>48</v>
      </c>
      <c s="34" t="s">
        <v>147</v>
      </c>
      <c s="34" t="s">
        <v>3283</v>
      </c>
      <c s="35" t="s">
        <v>5</v>
      </c>
      <c s="6" t="s">
        <v>3284</v>
      </c>
      <c s="36" t="s">
        <v>101</v>
      </c>
      <c s="37">
        <v>12</v>
      </c>
      <c s="36">
        <v>0</v>
      </c>
      <c s="36">
        <f>ROUND(G113*H113,6)</f>
      </c>
      <c r="L113" s="38">
        <v>0</v>
      </c>
      <c s="32">
        <f>ROUND(ROUND(L113,2)*ROUND(G113,3),2)</f>
      </c>
      <c s="36" t="s">
        <v>53</v>
      </c>
      <c>
        <f>(M113*21)/100</f>
      </c>
      <c t="s">
        <v>26</v>
      </c>
    </row>
    <row r="114" spans="1:5" ht="12.75">
      <c r="A114" s="35" t="s">
        <v>54</v>
      </c>
      <c r="E114" s="39" t="s">
        <v>3285</v>
      </c>
    </row>
    <row r="115" spans="1:5" ht="12.75">
      <c r="A115" s="35" t="s">
        <v>55</v>
      </c>
      <c r="E115" s="40" t="s">
        <v>3286</v>
      </c>
    </row>
    <row r="116" spans="1:5" ht="51">
      <c r="A116" t="s">
        <v>57</v>
      </c>
      <c r="E116" s="39" t="s">
        <v>3287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7.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COUNTIFS(L8:L139,"=0",A8:A139,"P")+COUNTIFS(L8:L139,"",A8:A139,"P")+SUM(Q8:Q139)</f>
      </c>
    </row>
    <row r="8" spans="1:13" ht="12.75">
      <c r="A8" t="s">
        <v>43</v>
      </c>
      <c r="C8" s="28" t="s">
        <v>3290</v>
      </c>
      <c r="E8" s="30" t="s">
        <v>3289</v>
      </c>
      <c r="J8" s="29">
        <f>0+J9+J26+J39+J56+J81+J126</f>
      </c>
      <c s="29">
        <f>0+K9+K26+K39+K56+K81+K126</f>
      </c>
      <c s="29">
        <f>0+L9+L26+L39+L56+L81+L126</f>
      </c>
      <c s="29">
        <f>0+M9+M26+M39+M56+M81+M126</f>
      </c>
    </row>
    <row r="9" spans="1:13" ht="12.75">
      <c r="A9" t="s">
        <v>45</v>
      </c>
      <c r="C9" s="31" t="s">
        <v>3291</v>
      </c>
      <c r="E9" s="33" t="s">
        <v>3292</v>
      </c>
      <c r="J9" s="32">
        <f>0</f>
      </c>
      <c s="32">
        <f>0</f>
      </c>
      <c s="32">
        <f>0+L10+L14+L18+L22</f>
      </c>
      <c s="32">
        <f>0+M10+M14+M18+M22</f>
      </c>
    </row>
    <row r="10" spans="1:16" ht="12.75">
      <c r="A10" t="s">
        <v>48</v>
      </c>
      <c s="34" t="s">
        <v>49</v>
      </c>
      <c s="34" t="s">
        <v>3293</v>
      </c>
      <c s="35" t="s">
        <v>5</v>
      </c>
      <c s="6" t="s">
        <v>3294</v>
      </c>
      <c s="36" t="s">
        <v>3295</v>
      </c>
      <c s="37">
        <v>2</v>
      </c>
      <c s="36">
        <v>0</v>
      </c>
      <c s="36">
        <f>ROUND(G10*H10,6)</f>
      </c>
      <c r="L10" s="38">
        <v>0</v>
      </c>
      <c s="32">
        <f>ROUND(ROUND(L10,2)*ROUND(G10,3),2)</f>
      </c>
      <c s="36" t="s">
        <v>53</v>
      </c>
      <c>
        <f>(M10*21)/100</f>
      </c>
      <c t="s">
        <v>26</v>
      </c>
    </row>
    <row r="11" spans="1:5" ht="12.75">
      <c r="A11" s="35" t="s">
        <v>54</v>
      </c>
      <c r="E11" s="39" t="s">
        <v>5</v>
      </c>
    </row>
    <row r="12" spans="1:5" ht="12.75">
      <c r="A12" s="35" t="s">
        <v>55</v>
      </c>
      <c r="E12" s="40" t="s">
        <v>3296</v>
      </c>
    </row>
    <row r="13" spans="1:5" ht="25.5">
      <c r="A13" t="s">
        <v>57</v>
      </c>
      <c r="E13" s="39" t="s">
        <v>3297</v>
      </c>
    </row>
    <row r="14" spans="1:16" ht="12.75">
      <c r="A14" t="s">
        <v>48</v>
      </c>
      <c s="34" t="s">
        <v>26</v>
      </c>
      <c s="34" t="s">
        <v>3298</v>
      </c>
      <c s="35" t="s">
        <v>5</v>
      </c>
      <c s="6" t="s">
        <v>3299</v>
      </c>
      <c s="36" t="s">
        <v>3295</v>
      </c>
      <c s="37">
        <v>2</v>
      </c>
      <c s="36">
        <v>0</v>
      </c>
      <c s="36">
        <f>ROUND(G14*H14,6)</f>
      </c>
      <c r="L14" s="38">
        <v>0</v>
      </c>
      <c s="32">
        <f>ROUND(ROUND(L14,2)*ROUND(G14,3),2)</f>
      </c>
      <c s="36" t="s">
        <v>53</v>
      </c>
      <c>
        <f>(M14*21)/100</f>
      </c>
      <c t="s">
        <v>26</v>
      </c>
    </row>
    <row r="15" spans="1:5" ht="12.75">
      <c r="A15" s="35" t="s">
        <v>54</v>
      </c>
      <c r="E15" s="39" t="s">
        <v>5</v>
      </c>
    </row>
    <row r="16" spans="1:5" ht="12.75">
      <c r="A16" s="35" t="s">
        <v>55</v>
      </c>
      <c r="E16" s="40" t="s">
        <v>3296</v>
      </c>
    </row>
    <row r="17" spans="1:5" ht="25.5">
      <c r="A17" t="s">
        <v>57</v>
      </c>
      <c r="E17" s="39" t="s">
        <v>3297</v>
      </c>
    </row>
    <row r="18" spans="1:16" ht="12.75">
      <c r="A18" t="s">
        <v>48</v>
      </c>
      <c s="34" t="s">
        <v>25</v>
      </c>
      <c s="34" t="s">
        <v>3300</v>
      </c>
      <c s="35" t="s">
        <v>5</v>
      </c>
      <c s="6" t="s">
        <v>3301</v>
      </c>
      <c s="36" t="s">
        <v>3295</v>
      </c>
      <c s="37">
        <v>2</v>
      </c>
      <c s="36">
        <v>0</v>
      </c>
      <c s="36">
        <f>ROUND(G18*H18,6)</f>
      </c>
      <c r="L18" s="38">
        <v>0</v>
      </c>
      <c s="32">
        <f>ROUND(ROUND(L18,2)*ROUND(G18,3),2)</f>
      </c>
      <c s="36" t="s">
        <v>53</v>
      </c>
      <c>
        <f>(M18*21)/100</f>
      </c>
      <c t="s">
        <v>26</v>
      </c>
    </row>
    <row r="19" spans="1:5" ht="12.75">
      <c r="A19" s="35" t="s">
        <v>54</v>
      </c>
      <c r="E19" s="39" t="s">
        <v>5</v>
      </c>
    </row>
    <row r="20" spans="1:5" ht="12.75">
      <c r="A20" s="35" t="s">
        <v>55</v>
      </c>
      <c r="E20" s="40" t="s">
        <v>3296</v>
      </c>
    </row>
    <row r="21" spans="1:5" ht="25.5">
      <c r="A21" t="s">
        <v>57</v>
      </c>
      <c r="E21" s="39" t="s">
        <v>3297</v>
      </c>
    </row>
    <row r="22" spans="1:16" ht="12.75">
      <c r="A22" t="s">
        <v>48</v>
      </c>
      <c s="34" t="s">
        <v>67</v>
      </c>
      <c s="34" t="s">
        <v>3302</v>
      </c>
      <c s="35" t="s">
        <v>5</v>
      </c>
      <c s="6" t="s">
        <v>3303</v>
      </c>
      <c s="36" t="s">
        <v>3295</v>
      </c>
      <c s="37">
        <v>2</v>
      </c>
      <c s="36">
        <v>0</v>
      </c>
      <c s="36">
        <f>ROUND(G22*H22,6)</f>
      </c>
      <c r="L22" s="38">
        <v>0</v>
      </c>
      <c s="32">
        <f>ROUND(ROUND(L22,2)*ROUND(G22,3),2)</f>
      </c>
      <c s="36" t="s">
        <v>53</v>
      </c>
      <c>
        <f>(M22*21)/100</f>
      </c>
      <c t="s">
        <v>26</v>
      </c>
    </row>
    <row r="23" spans="1:5" ht="12.75">
      <c r="A23" s="35" t="s">
        <v>54</v>
      </c>
      <c r="E23" s="39" t="s">
        <v>5</v>
      </c>
    </row>
    <row r="24" spans="1:5" ht="12.75">
      <c r="A24" s="35" t="s">
        <v>55</v>
      </c>
      <c r="E24" s="40" t="s">
        <v>3296</v>
      </c>
    </row>
    <row r="25" spans="1:5" ht="25.5">
      <c r="A25" t="s">
        <v>57</v>
      </c>
      <c r="E25" s="39" t="s">
        <v>3297</v>
      </c>
    </row>
    <row r="26" spans="1:13" ht="12.75">
      <c r="A26" t="s">
        <v>45</v>
      </c>
      <c r="C26" s="31" t="s">
        <v>3304</v>
      </c>
      <c r="E26" s="33" t="s">
        <v>3305</v>
      </c>
      <c r="J26" s="32">
        <f>0</f>
      </c>
      <c s="32">
        <f>0</f>
      </c>
      <c s="32">
        <f>0+L27+L31+L35</f>
      </c>
      <c s="32">
        <f>0+M27+M31+M35</f>
      </c>
    </row>
    <row r="27" spans="1:16" ht="12.75">
      <c r="A27" t="s">
        <v>48</v>
      </c>
      <c s="34" t="s">
        <v>71</v>
      </c>
      <c s="34" t="s">
        <v>3306</v>
      </c>
      <c s="35" t="s">
        <v>5</v>
      </c>
      <c s="6" t="s">
        <v>3307</v>
      </c>
      <c s="36" t="s">
        <v>101</v>
      </c>
      <c s="37">
        <v>30</v>
      </c>
      <c s="36">
        <v>0</v>
      </c>
      <c s="36">
        <f>ROUND(G27*H27,6)</f>
      </c>
      <c r="L27" s="38">
        <v>0</v>
      </c>
      <c s="32">
        <f>ROUND(ROUND(L27,2)*ROUND(G27,3),2)</f>
      </c>
      <c s="36" t="s">
        <v>53</v>
      </c>
      <c>
        <f>(M27*21)/100</f>
      </c>
      <c t="s">
        <v>26</v>
      </c>
    </row>
    <row r="28" spans="1:5" ht="12.75">
      <c r="A28" s="35" t="s">
        <v>54</v>
      </c>
      <c r="E28" s="39" t="s">
        <v>5</v>
      </c>
    </row>
    <row r="29" spans="1:5" ht="12.75">
      <c r="A29" s="35" t="s">
        <v>55</v>
      </c>
      <c r="E29" s="40" t="s">
        <v>3296</v>
      </c>
    </row>
    <row r="30" spans="1:5" ht="25.5">
      <c r="A30" t="s">
        <v>57</v>
      </c>
      <c r="E30" s="39" t="s">
        <v>3297</v>
      </c>
    </row>
    <row r="31" spans="1:16" ht="12.75">
      <c r="A31" t="s">
        <v>48</v>
      </c>
      <c s="34" t="s">
        <v>75</v>
      </c>
      <c s="34" t="s">
        <v>3308</v>
      </c>
      <c s="35" t="s">
        <v>5</v>
      </c>
      <c s="6" t="s">
        <v>3309</v>
      </c>
      <c s="36" t="s">
        <v>101</v>
      </c>
      <c s="37">
        <v>50</v>
      </c>
      <c s="36">
        <v>0</v>
      </c>
      <c s="36">
        <f>ROUND(G31*H31,6)</f>
      </c>
      <c r="L31" s="38">
        <v>0</v>
      </c>
      <c s="32">
        <f>ROUND(ROUND(L31,2)*ROUND(G31,3),2)</f>
      </c>
      <c s="36" t="s">
        <v>53</v>
      </c>
      <c>
        <f>(M31*21)/100</f>
      </c>
      <c t="s">
        <v>26</v>
      </c>
    </row>
    <row r="32" spans="1:5" ht="12.75">
      <c r="A32" s="35" t="s">
        <v>54</v>
      </c>
      <c r="E32" s="39" t="s">
        <v>5</v>
      </c>
    </row>
    <row r="33" spans="1:5" ht="12.75">
      <c r="A33" s="35" t="s">
        <v>55</v>
      </c>
      <c r="E33" s="40" t="s">
        <v>3296</v>
      </c>
    </row>
    <row r="34" spans="1:5" ht="25.5">
      <c r="A34" t="s">
        <v>57</v>
      </c>
      <c r="E34" s="39" t="s">
        <v>3297</v>
      </c>
    </row>
    <row r="35" spans="1:16" ht="12.75">
      <c r="A35" t="s">
        <v>48</v>
      </c>
      <c s="34" t="s">
        <v>46</v>
      </c>
      <c s="34" t="s">
        <v>3310</v>
      </c>
      <c s="35" t="s">
        <v>5</v>
      </c>
      <c s="6" t="s">
        <v>3311</v>
      </c>
      <c s="36" t="s">
        <v>3295</v>
      </c>
      <c s="37">
        <v>4</v>
      </c>
      <c s="36">
        <v>0</v>
      </c>
      <c s="36">
        <f>ROUND(G35*H35,6)</f>
      </c>
      <c r="L35" s="38">
        <v>0</v>
      </c>
      <c s="32">
        <f>ROUND(ROUND(L35,2)*ROUND(G35,3),2)</f>
      </c>
      <c s="36" t="s">
        <v>53</v>
      </c>
      <c>
        <f>(M35*21)/100</f>
      </c>
      <c t="s">
        <v>26</v>
      </c>
    </row>
    <row r="36" spans="1:5" ht="12.75">
      <c r="A36" s="35" t="s">
        <v>54</v>
      </c>
      <c r="E36" s="39" t="s">
        <v>5</v>
      </c>
    </row>
    <row r="37" spans="1:5" ht="12.75">
      <c r="A37" s="35" t="s">
        <v>55</v>
      </c>
      <c r="E37" s="40" t="s">
        <v>3296</v>
      </c>
    </row>
    <row r="38" spans="1:5" ht="25.5">
      <c r="A38" t="s">
        <v>57</v>
      </c>
      <c r="E38" s="39" t="s">
        <v>3297</v>
      </c>
    </row>
    <row r="39" spans="1:13" ht="12.75">
      <c r="A39" t="s">
        <v>45</v>
      </c>
      <c r="C39" s="31" t="s">
        <v>646</v>
      </c>
      <c r="E39" s="33" t="s">
        <v>3312</v>
      </c>
      <c r="J39" s="32">
        <f>0</f>
      </c>
      <c s="32">
        <f>0</f>
      </c>
      <c s="32">
        <f>0+L40+L44+L48+L52</f>
      </c>
      <c s="32">
        <f>0+M40+M44+M48+M52</f>
      </c>
    </row>
    <row r="40" spans="1:16" ht="12.75">
      <c r="A40" t="s">
        <v>48</v>
      </c>
      <c s="34" t="s">
        <v>82</v>
      </c>
      <c s="34" t="s">
        <v>3313</v>
      </c>
      <c s="35" t="s">
        <v>5</v>
      </c>
      <c s="6" t="s">
        <v>3314</v>
      </c>
      <c s="36" t="s">
        <v>61</v>
      </c>
      <c s="37">
        <v>61</v>
      </c>
      <c s="36">
        <v>0</v>
      </c>
      <c s="36">
        <f>ROUND(G40*H40,6)</f>
      </c>
      <c r="L40" s="38">
        <v>0</v>
      </c>
      <c s="32">
        <f>ROUND(ROUND(L40,2)*ROUND(G40,3),2)</f>
      </c>
      <c s="36" t="s">
        <v>53</v>
      </c>
      <c>
        <f>(M40*21)/100</f>
      </c>
      <c t="s">
        <v>26</v>
      </c>
    </row>
    <row r="41" spans="1:5" ht="12.75">
      <c r="A41" s="35" t="s">
        <v>54</v>
      </c>
      <c r="E41" s="39" t="s">
        <v>5</v>
      </c>
    </row>
    <row r="42" spans="1:5" ht="12.75">
      <c r="A42" s="35" t="s">
        <v>55</v>
      </c>
      <c r="E42" s="40" t="s">
        <v>3296</v>
      </c>
    </row>
    <row r="43" spans="1:5" ht="25.5">
      <c r="A43" t="s">
        <v>57</v>
      </c>
      <c r="E43" s="39" t="s">
        <v>3297</v>
      </c>
    </row>
    <row r="44" spans="1:16" ht="12.75">
      <c r="A44" t="s">
        <v>48</v>
      </c>
      <c s="34" t="s">
        <v>86</v>
      </c>
      <c s="34" t="s">
        <v>3315</v>
      </c>
      <c s="35" t="s">
        <v>5</v>
      </c>
      <c s="6" t="s">
        <v>3316</v>
      </c>
      <c s="36" t="s">
        <v>61</v>
      </c>
      <c s="37">
        <v>61</v>
      </c>
      <c s="36">
        <v>0</v>
      </c>
      <c s="36">
        <f>ROUND(G44*H44,6)</f>
      </c>
      <c r="L44" s="38">
        <v>0</v>
      </c>
      <c s="32">
        <f>ROUND(ROUND(L44,2)*ROUND(G44,3),2)</f>
      </c>
      <c s="36" t="s">
        <v>53</v>
      </c>
      <c>
        <f>(M44*21)/100</f>
      </c>
      <c t="s">
        <v>26</v>
      </c>
    </row>
    <row r="45" spans="1:5" ht="12.75">
      <c r="A45" s="35" t="s">
        <v>54</v>
      </c>
      <c r="E45" s="39" t="s">
        <v>5</v>
      </c>
    </row>
    <row r="46" spans="1:5" ht="12.75">
      <c r="A46" s="35" t="s">
        <v>55</v>
      </c>
      <c r="E46" s="40" t="s">
        <v>3296</v>
      </c>
    </row>
    <row r="47" spans="1:5" ht="25.5">
      <c r="A47" t="s">
        <v>57</v>
      </c>
      <c r="E47" s="39" t="s">
        <v>3297</v>
      </c>
    </row>
    <row r="48" spans="1:16" ht="12.75">
      <c r="A48" t="s">
        <v>48</v>
      </c>
      <c s="34" t="s">
        <v>90</v>
      </c>
      <c s="34" t="s">
        <v>3317</v>
      </c>
      <c s="35" t="s">
        <v>5</v>
      </c>
      <c s="6" t="s">
        <v>3318</v>
      </c>
      <c s="36" t="s">
        <v>3295</v>
      </c>
      <c s="37">
        <v>2</v>
      </c>
      <c s="36">
        <v>0</v>
      </c>
      <c s="36">
        <f>ROUND(G48*H48,6)</f>
      </c>
      <c r="L48" s="38">
        <v>0</v>
      </c>
      <c s="32">
        <f>ROUND(ROUND(L48,2)*ROUND(G48,3),2)</f>
      </c>
      <c s="36" t="s">
        <v>53</v>
      </c>
      <c>
        <f>(M48*21)/100</f>
      </c>
      <c t="s">
        <v>26</v>
      </c>
    </row>
    <row r="49" spans="1:5" ht="12.75">
      <c r="A49" s="35" t="s">
        <v>54</v>
      </c>
      <c r="E49" s="39" t="s">
        <v>5</v>
      </c>
    </row>
    <row r="50" spans="1:5" ht="12.75">
      <c r="A50" s="35" t="s">
        <v>55</v>
      </c>
      <c r="E50" s="40" t="s">
        <v>3319</v>
      </c>
    </row>
    <row r="51" spans="1:5" ht="25.5">
      <c r="A51" t="s">
        <v>57</v>
      </c>
      <c r="E51" s="39" t="s">
        <v>3297</v>
      </c>
    </row>
    <row r="52" spans="1:16" ht="12.75">
      <c r="A52" t="s">
        <v>48</v>
      </c>
      <c s="34" t="s">
        <v>94</v>
      </c>
      <c s="34" t="s">
        <v>3320</v>
      </c>
      <c s="35" t="s">
        <v>5</v>
      </c>
      <c s="6" t="s">
        <v>3321</v>
      </c>
      <c s="36" t="s">
        <v>101</v>
      </c>
      <c s="37">
        <v>24.8</v>
      </c>
      <c s="36">
        <v>0</v>
      </c>
      <c s="36">
        <f>ROUND(G52*H52,6)</f>
      </c>
      <c r="L52" s="38">
        <v>0</v>
      </c>
      <c s="32">
        <f>ROUND(ROUND(L52,2)*ROUND(G52,3),2)</f>
      </c>
      <c s="36" t="s">
        <v>53</v>
      </c>
      <c>
        <f>(M52*21)/100</f>
      </c>
      <c t="s">
        <v>26</v>
      </c>
    </row>
    <row r="53" spans="1:5" ht="12.75">
      <c r="A53" s="35" t="s">
        <v>54</v>
      </c>
      <c r="E53" s="39" t="s">
        <v>5</v>
      </c>
    </row>
    <row r="54" spans="1:5" ht="12.75">
      <c r="A54" s="35" t="s">
        <v>55</v>
      </c>
      <c r="E54" s="40" t="s">
        <v>3296</v>
      </c>
    </row>
    <row r="55" spans="1:5" ht="25.5">
      <c r="A55" t="s">
        <v>57</v>
      </c>
      <c r="E55" s="39" t="s">
        <v>3297</v>
      </c>
    </row>
    <row r="56" spans="1:13" ht="12.75">
      <c r="A56" t="s">
        <v>45</v>
      </c>
      <c r="C56" s="31" t="s">
        <v>3322</v>
      </c>
      <c r="E56" s="33" t="s">
        <v>3323</v>
      </c>
      <c r="J56" s="32">
        <f>0</f>
      </c>
      <c s="32">
        <f>0</f>
      </c>
      <c s="32">
        <f>0+L57+L61+L65+L69+L73+L77</f>
      </c>
      <c s="32">
        <f>0+M57+M61+M65+M69+M73+M77</f>
      </c>
    </row>
    <row r="57" spans="1:16" ht="12.75">
      <c r="A57" t="s">
        <v>48</v>
      </c>
      <c s="34" t="s">
        <v>98</v>
      </c>
      <c s="34" t="s">
        <v>3324</v>
      </c>
      <c s="35" t="s">
        <v>5</v>
      </c>
      <c s="6" t="s">
        <v>3325</v>
      </c>
      <c s="36" t="s">
        <v>61</v>
      </c>
      <c s="37">
        <v>40.6</v>
      </c>
      <c s="36">
        <v>0</v>
      </c>
      <c s="36">
        <f>ROUND(G57*H57,6)</f>
      </c>
      <c r="L57" s="38">
        <v>0</v>
      </c>
      <c s="32">
        <f>ROUND(ROUND(L57,2)*ROUND(G57,3),2)</f>
      </c>
      <c s="36" t="s">
        <v>53</v>
      </c>
      <c>
        <f>(M57*21)/100</f>
      </c>
      <c t="s">
        <v>26</v>
      </c>
    </row>
    <row r="58" spans="1:5" ht="12.75">
      <c r="A58" s="35" t="s">
        <v>54</v>
      </c>
      <c r="E58" s="39" t="s">
        <v>5</v>
      </c>
    </row>
    <row r="59" spans="1:5" ht="12.75">
      <c r="A59" s="35" t="s">
        <v>55</v>
      </c>
      <c r="E59" s="40" t="s">
        <v>3296</v>
      </c>
    </row>
    <row r="60" spans="1:5" ht="12.75">
      <c r="A60" t="s">
        <v>57</v>
      </c>
      <c r="E60" s="39" t="s">
        <v>3326</v>
      </c>
    </row>
    <row r="61" spans="1:16" ht="12.75">
      <c r="A61" t="s">
        <v>48</v>
      </c>
      <c s="34" t="s">
        <v>103</v>
      </c>
      <c s="34" t="s">
        <v>3327</v>
      </c>
      <c s="35" t="s">
        <v>5</v>
      </c>
      <c s="6" t="s">
        <v>3328</v>
      </c>
      <c s="36" t="s">
        <v>61</v>
      </c>
      <c s="37">
        <v>40.6</v>
      </c>
      <c s="36">
        <v>0</v>
      </c>
      <c s="36">
        <f>ROUND(G61*H61,6)</f>
      </c>
      <c r="L61" s="38">
        <v>0</v>
      </c>
      <c s="32">
        <f>ROUND(ROUND(L61,2)*ROUND(G61,3),2)</f>
      </c>
      <c s="36" t="s">
        <v>53</v>
      </c>
      <c>
        <f>(M61*21)/100</f>
      </c>
      <c t="s">
        <v>26</v>
      </c>
    </row>
    <row r="62" spans="1:5" ht="12.75">
      <c r="A62" s="35" t="s">
        <v>54</v>
      </c>
      <c r="E62" s="39" t="s">
        <v>5</v>
      </c>
    </row>
    <row r="63" spans="1:5" ht="12.75">
      <c r="A63" s="35" t="s">
        <v>55</v>
      </c>
      <c r="E63" s="40" t="s">
        <v>3296</v>
      </c>
    </row>
    <row r="64" spans="1:5" ht="12.75">
      <c r="A64" t="s">
        <v>57</v>
      </c>
      <c r="E64" s="39" t="s">
        <v>3329</v>
      </c>
    </row>
    <row r="65" spans="1:16" ht="12.75">
      <c r="A65" t="s">
        <v>48</v>
      </c>
      <c s="34" t="s">
        <v>106</v>
      </c>
      <c s="34" t="s">
        <v>3330</v>
      </c>
      <c s="35" t="s">
        <v>5</v>
      </c>
      <c s="6" t="s">
        <v>3331</v>
      </c>
      <c s="36" t="s">
        <v>61</v>
      </c>
      <c s="37">
        <v>107</v>
      </c>
      <c s="36">
        <v>0</v>
      </c>
      <c s="36">
        <f>ROUND(G65*H65,6)</f>
      </c>
      <c r="L65" s="38">
        <v>0</v>
      </c>
      <c s="32">
        <f>ROUND(ROUND(L65,2)*ROUND(G65,3),2)</f>
      </c>
      <c s="36" t="s">
        <v>53</v>
      </c>
      <c>
        <f>(M65*21)/100</f>
      </c>
      <c t="s">
        <v>26</v>
      </c>
    </row>
    <row r="66" spans="1:5" ht="12.75">
      <c r="A66" s="35" t="s">
        <v>54</v>
      </c>
      <c r="E66" s="39" t="s">
        <v>5</v>
      </c>
    </row>
    <row r="67" spans="1:5" ht="12.75">
      <c r="A67" s="35" t="s">
        <v>55</v>
      </c>
      <c r="E67" s="40" t="s">
        <v>3296</v>
      </c>
    </row>
    <row r="68" spans="1:5" ht="12.75">
      <c r="A68" t="s">
        <v>57</v>
      </c>
      <c r="E68" s="39" t="s">
        <v>3332</v>
      </c>
    </row>
    <row r="69" spans="1:16" ht="12.75">
      <c r="A69" t="s">
        <v>48</v>
      </c>
      <c s="34" t="s">
        <v>109</v>
      </c>
      <c s="34" t="s">
        <v>3333</v>
      </c>
      <c s="35" t="s">
        <v>5</v>
      </c>
      <c s="6" t="s">
        <v>3334</v>
      </c>
      <c s="36" t="s">
        <v>61</v>
      </c>
      <c s="37">
        <v>107</v>
      </c>
      <c s="36">
        <v>0</v>
      </c>
      <c s="36">
        <f>ROUND(G69*H69,6)</f>
      </c>
      <c r="L69" s="38">
        <v>0</v>
      </c>
      <c s="32">
        <f>ROUND(ROUND(L69,2)*ROUND(G69,3),2)</f>
      </c>
      <c s="36" t="s">
        <v>53</v>
      </c>
      <c>
        <f>(M69*21)/100</f>
      </c>
      <c t="s">
        <v>26</v>
      </c>
    </row>
    <row r="70" spans="1:5" ht="12.75">
      <c r="A70" s="35" t="s">
        <v>54</v>
      </c>
      <c r="E70" s="39" t="s">
        <v>5</v>
      </c>
    </row>
    <row r="71" spans="1:5" ht="12.75">
      <c r="A71" s="35" t="s">
        <v>55</v>
      </c>
      <c r="E71" s="40" t="s">
        <v>3296</v>
      </c>
    </row>
    <row r="72" spans="1:5" ht="12.75">
      <c r="A72" t="s">
        <v>57</v>
      </c>
      <c r="E72" s="39" t="s">
        <v>3335</v>
      </c>
    </row>
    <row r="73" spans="1:16" ht="12.75">
      <c r="A73" t="s">
        <v>48</v>
      </c>
      <c s="34" t="s">
        <v>112</v>
      </c>
      <c s="34" t="s">
        <v>3336</v>
      </c>
      <c s="35" t="s">
        <v>5</v>
      </c>
      <c s="6" t="s">
        <v>3337</v>
      </c>
      <c s="36" t="s">
        <v>61</v>
      </c>
      <c s="37">
        <v>107</v>
      </c>
      <c s="36">
        <v>0</v>
      </c>
      <c s="36">
        <f>ROUND(G73*H73,6)</f>
      </c>
      <c r="L73" s="38">
        <v>0</v>
      </c>
      <c s="32">
        <f>ROUND(ROUND(L73,2)*ROUND(G73,3),2)</f>
      </c>
      <c s="36" t="s">
        <v>53</v>
      </c>
      <c>
        <f>(M73*21)/100</f>
      </c>
      <c t="s">
        <v>26</v>
      </c>
    </row>
    <row r="74" spans="1:5" ht="12.75">
      <c r="A74" s="35" t="s">
        <v>54</v>
      </c>
      <c r="E74" s="39" t="s">
        <v>5</v>
      </c>
    </row>
    <row r="75" spans="1:5" ht="12.75">
      <c r="A75" s="35" t="s">
        <v>55</v>
      </c>
      <c r="E75" s="40" t="s">
        <v>3296</v>
      </c>
    </row>
    <row r="76" spans="1:5" ht="25.5">
      <c r="A76" t="s">
        <v>57</v>
      </c>
      <c r="E76" s="39" t="s">
        <v>3297</v>
      </c>
    </row>
    <row r="77" spans="1:16" ht="12.75">
      <c r="A77" t="s">
        <v>48</v>
      </c>
      <c s="34" t="s">
        <v>115</v>
      </c>
      <c s="34" t="s">
        <v>3338</v>
      </c>
      <c s="35" t="s">
        <v>5</v>
      </c>
      <c s="6" t="s">
        <v>3339</v>
      </c>
      <c s="36" t="s">
        <v>61</v>
      </c>
      <c s="37">
        <v>107</v>
      </c>
      <c s="36">
        <v>0</v>
      </c>
      <c s="36">
        <f>ROUND(G77*H77,6)</f>
      </c>
      <c r="L77" s="38">
        <v>0</v>
      </c>
      <c s="32">
        <f>ROUND(ROUND(L77,2)*ROUND(G77,3),2)</f>
      </c>
      <c s="36" t="s">
        <v>53</v>
      </c>
      <c>
        <f>(M77*21)/100</f>
      </c>
      <c t="s">
        <v>26</v>
      </c>
    </row>
    <row r="78" spans="1:5" ht="12.75">
      <c r="A78" s="35" t="s">
        <v>54</v>
      </c>
      <c r="E78" s="39" t="s">
        <v>5</v>
      </c>
    </row>
    <row r="79" spans="1:5" ht="12.75">
      <c r="A79" s="35" t="s">
        <v>55</v>
      </c>
      <c r="E79" s="40" t="s">
        <v>3296</v>
      </c>
    </row>
    <row r="80" spans="1:5" ht="25.5">
      <c r="A80" t="s">
        <v>57</v>
      </c>
      <c r="E80" s="39" t="s">
        <v>3297</v>
      </c>
    </row>
    <row r="81" spans="1:13" ht="12.75">
      <c r="A81" t="s">
        <v>45</v>
      </c>
      <c r="C81" s="31" t="s">
        <v>3340</v>
      </c>
      <c r="E81" s="33" t="s">
        <v>3341</v>
      </c>
      <c r="J81" s="32">
        <f>0</f>
      </c>
      <c s="32">
        <f>0</f>
      </c>
      <c s="32">
        <f>0+L82+L86+L90+L94+L98+L102+L106+L110+L114+L118+L122</f>
      </c>
      <c s="32">
        <f>0+M82+M86+M90+M94+M98+M102+M106+M110+M114+M118+M122</f>
      </c>
    </row>
    <row r="82" spans="1:16" ht="25.5">
      <c r="A82" t="s">
        <v>48</v>
      </c>
      <c s="34" t="s">
        <v>119</v>
      </c>
      <c s="34" t="s">
        <v>3342</v>
      </c>
      <c s="35" t="s">
        <v>5</v>
      </c>
      <c s="6" t="s">
        <v>3343</v>
      </c>
      <c s="36" t="s">
        <v>643</v>
      </c>
      <c s="37">
        <v>24</v>
      </c>
      <c s="36">
        <v>0</v>
      </c>
      <c s="36">
        <f>ROUND(G82*H82,6)</f>
      </c>
      <c r="L82" s="38">
        <v>0</v>
      </c>
      <c s="32">
        <f>ROUND(ROUND(L82,2)*ROUND(G82,3),2)</f>
      </c>
      <c s="36" t="s">
        <v>53</v>
      </c>
      <c>
        <f>(M82*21)/100</f>
      </c>
      <c t="s">
        <v>26</v>
      </c>
    </row>
    <row r="83" spans="1:5" ht="12.75">
      <c r="A83" s="35" t="s">
        <v>54</v>
      </c>
      <c r="E83" s="39" t="s">
        <v>5</v>
      </c>
    </row>
    <row r="84" spans="1:5" ht="12.75">
      <c r="A84" s="35" t="s">
        <v>55</v>
      </c>
      <c r="E84" s="40" t="s">
        <v>3344</v>
      </c>
    </row>
    <row r="85" spans="1:5" ht="25.5">
      <c r="A85" t="s">
        <v>57</v>
      </c>
      <c r="E85" s="39" t="s">
        <v>3297</v>
      </c>
    </row>
    <row r="86" spans="1:16" ht="25.5">
      <c r="A86" t="s">
        <v>48</v>
      </c>
      <c s="34" t="s">
        <v>123</v>
      </c>
      <c s="34" t="s">
        <v>3345</v>
      </c>
      <c s="35" t="s">
        <v>5</v>
      </c>
      <c s="6" t="s">
        <v>3346</v>
      </c>
      <c s="36" t="s">
        <v>643</v>
      </c>
      <c s="37">
        <v>48</v>
      </c>
      <c s="36">
        <v>0</v>
      </c>
      <c s="36">
        <f>ROUND(G86*H86,6)</f>
      </c>
      <c r="L86" s="38">
        <v>0</v>
      </c>
      <c s="32">
        <f>ROUND(ROUND(L86,2)*ROUND(G86,3),2)</f>
      </c>
      <c s="36" t="s">
        <v>53</v>
      </c>
      <c>
        <f>(M86*21)/100</f>
      </c>
      <c t="s">
        <v>26</v>
      </c>
    </row>
    <row r="87" spans="1:5" ht="12.75">
      <c r="A87" s="35" t="s">
        <v>54</v>
      </c>
      <c r="E87" s="39" t="s">
        <v>5</v>
      </c>
    </row>
    <row r="88" spans="1:5" ht="12.75">
      <c r="A88" s="35" t="s">
        <v>55</v>
      </c>
      <c r="E88" s="40" t="s">
        <v>3347</v>
      </c>
    </row>
    <row r="89" spans="1:5" ht="25.5">
      <c r="A89" t="s">
        <v>57</v>
      </c>
      <c r="E89" s="39" t="s">
        <v>3297</v>
      </c>
    </row>
    <row r="90" spans="1:16" ht="12.75">
      <c r="A90" t="s">
        <v>48</v>
      </c>
      <c s="34" t="s">
        <v>126</v>
      </c>
      <c s="34" t="s">
        <v>3348</v>
      </c>
      <c s="35" t="s">
        <v>5</v>
      </c>
      <c s="6" t="s">
        <v>3349</v>
      </c>
      <c s="36" t="s">
        <v>643</v>
      </c>
      <c s="37">
        <v>18</v>
      </c>
      <c s="36">
        <v>0</v>
      </c>
      <c s="36">
        <f>ROUND(G90*H90,6)</f>
      </c>
      <c r="L90" s="38">
        <v>0</v>
      </c>
      <c s="32">
        <f>ROUND(ROUND(L90,2)*ROUND(G90,3),2)</f>
      </c>
      <c s="36" t="s">
        <v>53</v>
      </c>
      <c>
        <f>(M90*21)/100</f>
      </c>
      <c t="s">
        <v>26</v>
      </c>
    </row>
    <row r="91" spans="1:5" ht="12.75">
      <c r="A91" s="35" t="s">
        <v>54</v>
      </c>
      <c r="E91" s="39" t="s">
        <v>5</v>
      </c>
    </row>
    <row r="92" spans="1:5" ht="12.75">
      <c r="A92" s="35" t="s">
        <v>55</v>
      </c>
      <c r="E92" s="40" t="s">
        <v>3344</v>
      </c>
    </row>
    <row r="93" spans="1:5" ht="25.5">
      <c r="A93" t="s">
        <v>57</v>
      </c>
      <c r="E93" s="39" t="s">
        <v>3297</v>
      </c>
    </row>
    <row r="94" spans="1:16" ht="12.75">
      <c r="A94" t="s">
        <v>48</v>
      </c>
      <c s="34" t="s">
        <v>131</v>
      </c>
      <c s="34" t="s">
        <v>3350</v>
      </c>
      <c s="35" t="s">
        <v>5</v>
      </c>
      <c s="6" t="s">
        <v>3351</v>
      </c>
      <c s="36" t="s">
        <v>2432</v>
      </c>
      <c s="37">
        <v>60</v>
      </c>
      <c s="36">
        <v>0</v>
      </c>
      <c s="36">
        <f>ROUND(G94*H94,6)</f>
      </c>
      <c r="L94" s="38">
        <v>0</v>
      </c>
      <c s="32">
        <f>ROUND(ROUND(L94,2)*ROUND(G94,3),2)</f>
      </c>
      <c s="36" t="s">
        <v>53</v>
      </c>
      <c>
        <f>(M94*21)/100</f>
      </c>
      <c t="s">
        <v>26</v>
      </c>
    </row>
    <row r="95" spans="1:5" ht="12.75">
      <c r="A95" s="35" t="s">
        <v>54</v>
      </c>
      <c r="E95" s="39" t="s">
        <v>5</v>
      </c>
    </row>
    <row r="96" spans="1:5" ht="12.75">
      <c r="A96" s="35" t="s">
        <v>55</v>
      </c>
      <c r="E96" s="40" t="s">
        <v>3352</v>
      </c>
    </row>
    <row r="97" spans="1:5" ht="25.5">
      <c r="A97" t="s">
        <v>57</v>
      </c>
      <c r="E97" s="39" t="s">
        <v>3297</v>
      </c>
    </row>
    <row r="98" spans="1:16" ht="12.75">
      <c r="A98" t="s">
        <v>48</v>
      </c>
      <c s="34" t="s">
        <v>135</v>
      </c>
      <c s="34" t="s">
        <v>3353</v>
      </c>
      <c s="35" t="s">
        <v>5</v>
      </c>
      <c s="6" t="s">
        <v>3354</v>
      </c>
      <c s="36" t="s">
        <v>2432</v>
      </c>
      <c s="37">
        <v>10941.2</v>
      </c>
      <c s="36">
        <v>0</v>
      </c>
      <c s="36">
        <f>ROUND(G98*H98,6)</f>
      </c>
      <c r="L98" s="38">
        <v>0</v>
      </c>
      <c s="32">
        <f>ROUND(ROUND(L98,2)*ROUND(G98,3),2)</f>
      </c>
      <c s="36" t="s">
        <v>53</v>
      </c>
      <c>
        <f>(M98*21)/100</f>
      </c>
      <c t="s">
        <v>26</v>
      </c>
    </row>
    <row r="99" spans="1:5" ht="12.75">
      <c r="A99" s="35" t="s">
        <v>54</v>
      </c>
      <c r="E99" s="39" t="s">
        <v>5</v>
      </c>
    </row>
    <row r="100" spans="1:5" ht="12.75">
      <c r="A100" s="35" t="s">
        <v>55</v>
      </c>
      <c r="E100" s="40" t="s">
        <v>3296</v>
      </c>
    </row>
    <row r="101" spans="1:5" ht="25.5">
      <c r="A101" t="s">
        <v>57</v>
      </c>
      <c r="E101" s="39" t="s">
        <v>3297</v>
      </c>
    </row>
    <row r="102" spans="1:16" ht="12.75">
      <c r="A102" t="s">
        <v>48</v>
      </c>
      <c s="34" t="s">
        <v>139</v>
      </c>
      <c s="34" t="s">
        <v>3355</v>
      </c>
      <c s="35" t="s">
        <v>5</v>
      </c>
      <c s="6" t="s">
        <v>3356</v>
      </c>
      <c s="36" t="s">
        <v>2432</v>
      </c>
      <c s="37">
        <v>10941.2</v>
      </c>
      <c s="36">
        <v>0</v>
      </c>
      <c s="36">
        <f>ROUND(G102*H102,6)</f>
      </c>
      <c r="L102" s="38">
        <v>0</v>
      </c>
      <c s="32">
        <f>ROUND(ROUND(L102,2)*ROUND(G102,3),2)</f>
      </c>
      <c s="36" t="s">
        <v>53</v>
      </c>
      <c>
        <f>(M102*21)/100</f>
      </c>
      <c t="s">
        <v>26</v>
      </c>
    </row>
    <row r="103" spans="1:5" ht="12.75">
      <c r="A103" s="35" t="s">
        <v>54</v>
      </c>
      <c r="E103" s="39" t="s">
        <v>5</v>
      </c>
    </row>
    <row r="104" spans="1:5" ht="12.75">
      <c r="A104" s="35" t="s">
        <v>55</v>
      </c>
      <c r="E104" s="40" t="s">
        <v>3296</v>
      </c>
    </row>
    <row r="105" spans="1:5" ht="25.5">
      <c r="A105" t="s">
        <v>57</v>
      </c>
      <c r="E105" s="39" t="s">
        <v>3297</v>
      </c>
    </row>
    <row r="106" spans="1:16" ht="12.75">
      <c r="A106" t="s">
        <v>48</v>
      </c>
      <c s="34" t="s">
        <v>143</v>
      </c>
      <c s="34" t="s">
        <v>3357</v>
      </c>
      <c s="35" t="s">
        <v>5</v>
      </c>
      <c s="6" t="s">
        <v>3358</v>
      </c>
      <c s="36" t="s">
        <v>3295</v>
      </c>
      <c s="37">
        <v>2</v>
      </c>
      <c s="36">
        <v>0</v>
      </c>
      <c s="36">
        <f>ROUND(G106*H106,6)</f>
      </c>
      <c r="L106" s="38">
        <v>0</v>
      </c>
      <c s="32">
        <f>ROUND(ROUND(L106,2)*ROUND(G106,3),2)</f>
      </c>
      <c s="36" t="s">
        <v>53</v>
      </c>
      <c>
        <f>(M106*21)/100</f>
      </c>
      <c t="s">
        <v>26</v>
      </c>
    </row>
    <row r="107" spans="1:5" ht="12.75">
      <c r="A107" s="35" t="s">
        <v>54</v>
      </c>
      <c r="E107" s="39" t="s">
        <v>5</v>
      </c>
    </row>
    <row r="108" spans="1:5" ht="12.75">
      <c r="A108" s="35" t="s">
        <v>55</v>
      </c>
      <c r="E108" s="40" t="s">
        <v>3319</v>
      </c>
    </row>
    <row r="109" spans="1:5" ht="25.5">
      <c r="A109" t="s">
        <v>57</v>
      </c>
      <c r="E109" s="39" t="s">
        <v>3297</v>
      </c>
    </row>
    <row r="110" spans="1:16" ht="12.75">
      <c r="A110" t="s">
        <v>48</v>
      </c>
      <c s="34" t="s">
        <v>147</v>
      </c>
      <c s="34" t="s">
        <v>3359</v>
      </c>
      <c s="35" t="s">
        <v>5</v>
      </c>
      <c s="6" t="s">
        <v>3360</v>
      </c>
      <c s="36" t="s">
        <v>643</v>
      </c>
      <c s="37">
        <v>4</v>
      </c>
      <c s="36">
        <v>0</v>
      </c>
      <c s="36">
        <f>ROUND(G110*H110,6)</f>
      </c>
      <c r="L110" s="38">
        <v>0</v>
      </c>
      <c s="32">
        <f>ROUND(ROUND(L110,2)*ROUND(G110,3),2)</f>
      </c>
      <c s="36" t="s">
        <v>53</v>
      </c>
      <c>
        <f>(M110*21)/100</f>
      </c>
      <c t="s">
        <v>26</v>
      </c>
    </row>
    <row r="111" spans="1:5" ht="12.75">
      <c r="A111" s="35" t="s">
        <v>54</v>
      </c>
      <c r="E111" s="39" t="s">
        <v>5</v>
      </c>
    </row>
    <row r="112" spans="1:5" ht="12.75">
      <c r="A112" s="35" t="s">
        <v>55</v>
      </c>
      <c r="E112" s="40" t="s">
        <v>3296</v>
      </c>
    </row>
    <row r="113" spans="1:5" ht="25.5">
      <c r="A113" t="s">
        <v>57</v>
      </c>
      <c r="E113" s="39" t="s">
        <v>3297</v>
      </c>
    </row>
    <row r="114" spans="1:16" ht="12.75">
      <c r="A114" t="s">
        <v>48</v>
      </c>
      <c s="34" t="s">
        <v>151</v>
      </c>
      <c s="34" t="s">
        <v>3361</v>
      </c>
      <c s="35" t="s">
        <v>5</v>
      </c>
      <c s="6" t="s">
        <v>3362</v>
      </c>
      <c s="36" t="s">
        <v>643</v>
      </c>
      <c s="37">
        <v>2</v>
      </c>
      <c s="36">
        <v>0</v>
      </c>
      <c s="36">
        <f>ROUND(G114*H114,6)</f>
      </c>
      <c r="L114" s="38">
        <v>0</v>
      </c>
      <c s="32">
        <f>ROUND(ROUND(L114,2)*ROUND(G114,3),2)</f>
      </c>
      <c s="36" t="s">
        <v>53</v>
      </c>
      <c>
        <f>(M114*21)/100</f>
      </c>
      <c t="s">
        <v>26</v>
      </c>
    </row>
    <row r="115" spans="1:5" ht="12.75">
      <c r="A115" s="35" t="s">
        <v>54</v>
      </c>
      <c r="E115" s="39" t="s">
        <v>5</v>
      </c>
    </row>
    <row r="116" spans="1:5" ht="12.75">
      <c r="A116" s="35" t="s">
        <v>55</v>
      </c>
      <c r="E116" s="40" t="s">
        <v>3296</v>
      </c>
    </row>
    <row r="117" spans="1:5" ht="25.5">
      <c r="A117" t="s">
        <v>57</v>
      </c>
      <c r="E117" s="39" t="s">
        <v>3297</v>
      </c>
    </row>
    <row r="118" spans="1:16" ht="12.75">
      <c r="A118" t="s">
        <v>48</v>
      </c>
      <c s="34" t="s">
        <v>155</v>
      </c>
      <c s="34" t="s">
        <v>3363</v>
      </c>
      <c s="35" t="s">
        <v>5</v>
      </c>
      <c s="6" t="s">
        <v>3364</v>
      </c>
      <c s="36" t="s">
        <v>643</v>
      </c>
      <c s="37">
        <v>2</v>
      </c>
      <c s="36">
        <v>0</v>
      </c>
      <c s="36">
        <f>ROUND(G118*H118,6)</f>
      </c>
      <c r="L118" s="38">
        <v>0</v>
      </c>
      <c s="32">
        <f>ROUND(ROUND(L118,2)*ROUND(G118,3),2)</f>
      </c>
      <c s="36" t="s">
        <v>53</v>
      </c>
      <c>
        <f>(M118*21)/100</f>
      </c>
      <c t="s">
        <v>26</v>
      </c>
    </row>
    <row r="119" spans="1:5" ht="12.75">
      <c r="A119" s="35" t="s">
        <v>54</v>
      </c>
      <c r="E119" s="39" t="s">
        <v>5</v>
      </c>
    </row>
    <row r="120" spans="1:5" ht="12.75">
      <c r="A120" s="35" t="s">
        <v>55</v>
      </c>
      <c r="E120" s="40" t="s">
        <v>3296</v>
      </c>
    </row>
    <row r="121" spans="1:5" ht="25.5">
      <c r="A121" t="s">
        <v>57</v>
      </c>
      <c r="E121" s="39" t="s">
        <v>3297</v>
      </c>
    </row>
    <row r="122" spans="1:16" ht="12.75">
      <c r="A122" t="s">
        <v>48</v>
      </c>
      <c s="34" t="s">
        <v>159</v>
      </c>
      <c s="34" t="s">
        <v>3365</v>
      </c>
      <c s="35" t="s">
        <v>5</v>
      </c>
      <c s="6" t="s">
        <v>3366</v>
      </c>
      <c s="36" t="s">
        <v>643</v>
      </c>
      <c s="37">
        <v>8</v>
      </c>
      <c s="36">
        <v>0</v>
      </c>
      <c s="36">
        <f>ROUND(G122*H122,6)</f>
      </c>
      <c r="L122" s="38">
        <v>0</v>
      </c>
      <c s="32">
        <f>ROUND(ROUND(L122,2)*ROUND(G122,3),2)</f>
      </c>
      <c s="36" t="s">
        <v>53</v>
      </c>
      <c>
        <f>(M122*21)/100</f>
      </c>
      <c t="s">
        <v>26</v>
      </c>
    </row>
    <row r="123" spans="1:5" ht="12.75">
      <c r="A123" s="35" t="s">
        <v>54</v>
      </c>
      <c r="E123" s="39" t="s">
        <v>5</v>
      </c>
    </row>
    <row r="124" spans="1:5" ht="25.5">
      <c r="A124" s="35" t="s">
        <v>55</v>
      </c>
      <c r="E124" s="40" t="s">
        <v>3297</v>
      </c>
    </row>
    <row r="125" spans="1:5" ht="12.75">
      <c r="A125" t="s">
        <v>57</v>
      </c>
      <c r="E125" s="39" t="s">
        <v>3367</v>
      </c>
    </row>
    <row r="126" spans="1:13" ht="12.75">
      <c r="A126" t="s">
        <v>45</v>
      </c>
      <c r="C126" s="31" t="s">
        <v>3368</v>
      </c>
      <c r="E126" s="33" t="s">
        <v>3369</v>
      </c>
      <c r="J126" s="32">
        <f>0</f>
      </c>
      <c s="32">
        <f>0</f>
      </c>
      <c s="32">
        <f>0+L127+L131+L135+L139</f>
      </c>
      <c s="32">
        <f>0+M127+M131+M135+M139</f>
      </c>
    </row>
    <row r="127" spans="1:16" ht="12.75">
      <c r="A127" t="s">
        <v>48</v>
      </c>
      <c s="34" t="s">
        <v>162</v>
      </c>
      <c s="34" t="s">
        <v>3370</v>
      </c>
      <c s="35" t="s">
        <v>5</v>
      </c>
      <c s="6" t="s">
        <v>3371</v>
      </c>
      <c s="36" t="s">
        <v>2432</v>
      </c>
      <c s="37">
        <v>10941.2</v>
      </c>
      <c s="36">
        <v>0</v>
      </c>
      <c s="36">
        <f>ROUND(G127*H127,6)</f>
      </c>
      <c r="L127" s="38">
        <v>0</v>
      </c>
      <c s="32">
        <f>ROUND(ROUND(L127,2)*ROUND(G127,3),2)</f>
      </c>
      <c s="36" t="s">
        <v>53</v>
      </c>
      <c>
        <f>(M127*21)/100</f>
      </c>
      <c t="s">
        <v>26</v>
      </c>
    </row>
    <row r="128" spans="1:5" ht="12.75">
      <c r="A128" s="35" t="s">
        <v>54</v>
      </c>
      <c r="E128" s="39" t="s">
        <v>5</v>
      </c>
    </row>
    <row r="129" spans="1:5" ht="12.75">
      <c r="A129" s="35" t="s">
        <v>55</v>
      </c>
      <c r="E129" s="40" t="s">
        <v>3296</v>
      </c>
    </row>
    <row r="130" spans="1:5" ht="25.5">
      <c r="A130" t="s">
        <v>57</v>
      </c>
      <c r="E130" s="39" t="s">
        <v>3297</v>
      </c>
    </row>
    <row r="131" spans="1:16" ht="12.75">
      <c r="A131" t="s">
        <v>48</v>
      </c>
      <c s="34" t="s">
        <v>166</v>
      </c>
      <c s="34" t="s">
        <v>3372</v>
      </c>
      <c s="35" t="s">
        <v>5</v>
      </c>
      <c s="6" t="s">
        <v>3373</v>
      </c>
      <c s="36" t="s">
        <v>61</v>
      </c>
      <c s="37">
        <v>384.4</v>
      </c>
      <c s="36">
        <v>0</v>
      </c>
      <c s="36">
        <f>ROUND(G131*H131,6)</f>
      </c>
      <c r="L131" s="38">
        <v>0</v>
      </c>
      <c s="32">
        <f>ROUND(ROUND(L131,2)*ROUND(G131,3),2)</f>
      </c>
      <c s="36" t="s">
        <v>53</v>
      </c>
      <c>
        <f>(M131*21)/100</f>
      </c>
      <c t="s">
        <v>26</v>
      </c>
    </row>
    <row r="132" spans="1:5" ht="12.75">
      <c r="A132" s="35" t="s">
        <v>54</v>
      </c>
      <c r="E132" s="39" t="s">
        <v>5</v>
      </c>
    </row>
    <row r="133" spans="1:5" ht="12.75">
      <c r="A133" s="35" t="s">
        <v>55</v>
      </c>
      <c r="E133" s="40" t="s">
        <v>3296</v>
      </c>
    </row>
    <row r="134" spans="1:5" ht="12.75">
      <c r="A134" t="s">
        <v>57</v>
      </c>
      <c r="E134" s="39" t="s">
        <v>3374</v>
      </c>
    </row>
    <row r="135" spans="1:16" ht="12.75">
      <c r="A135" t="s">
        <v>48</v>
      </c>
      <c s="34" t="s">
        <v>170</v>
      </c>
      <c s="34" t="s">
        <v>3375</v>
      </c>
      <c s="35" t="s">
        <v>5</v>
      </c>
      <c s="6" t="s">
        <v>3376</v>
      </c>
      <c s="36" t="s">
        <v>61</v>
      </c>
      <c s="37">
        <v>384.4</v>
      </c>
      <c s="36">
        <v>0</v>
      </c>
      <c s="36">
        <f>ROUND(G135*H135,6)</f>
      </c>
      <c r="L135" s="38">
        <v>0</v>
      </c>
      <c s="32">
        <f>ROUND(ROUND(L135,2)*ROUND(G135,3),2)</f>
      </c>
      <c s="36" t="s">
        <v>53</v>
      </c>
      <c>
        <f>(M135*21)/100</f>
      </c>
      <c t="s">
        <v>26</v>
      </c>
    </row>
    <row r="136" spans="1:5" ht="12.75">
      <c r="A136" s="35" t="s">
        <v>54</v>
      </c>
      <c r="E136" s="39" t="s">
        <v>5</v>
      </c>
    </row>
    <row r="137" spans="1:5" ht="12.75">
      <c r="A137" s="35" t="s">
        <v>55</v>
      </c>
      <c r="E137" s="40" t="s">
        <v>3296</v>
      </c>
    </row>
    <row r="138" spans="1:5" ht="25.5">
      <c r="A138" t="s">
        <v>57</v>
      </c>
      <c r="E138" s="39" t="s">
        <v>3297</v>
      </c>
    </row>
    <row r="139" spans="1:16" ht="12.75">
      <c r="A139" t="s">
        <v>48</v>
      </c>
      <c s="34" t="s">
        <v>174</v>
      </c>
      <c s="34" t="s">
        <v>3377</v>
      </c>
      <c s="35" t="s">
        <v>5</v>
      </c>
      <c s="6" t="s">
        <v>3378</v>
      </c>
      <c s="36" t="s">
        <v>61</v>
      </c>
      <c s="37">
        <v>384.4</v>
      </c>
      <c s="36">
        <v>0</v>
      </c>
      <c s="36">
        <f>ROUND(G139*H139,6)</f>
      </c>
      <c r="L139" s="38">
        <v>0</v>
      </c>
      <c s="32">
        <f>ROUND(ROUND(L139,2)*ROUND(G139,3),2)</f>
      </c>
      <c s="36" t="s">
        <v>53</v>
      </c>
      <c>
        <f>(M139*21)/100</f>
      </c>
      <c t="s">
        <v>26</v>
      </c>
    </row>
    <row r="140" spans="1:5" ht="12.75">
      <c r="A140" s="35" t="s">
        <v>54</v>
      </c>
      <c r="E140" s="39" t="s">
        <v>5</v>
      </c>
    </row>
    <row r="141" spans="1:5" ht="12.75">
      <c r="A141" s="35" t="s">
        <v>55</v>
      </c>
      <c r="E141" s="40" t="s">
        <v>3296</v>
      </c>
    </row>
    <row r="142" spans="1:5" ht="25.5">
      <c r="A142" t="s">
        <v>57</v>
      </c>
      <c r="E142" s="39" t="s">
        <v>3297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8.xml><?xml version="1.0" encoding="utf-8"?>
<worksheet xmlns="http://schemas.openxmlformats.org/spreadsheetml/2006/main" xmlns:r="http://schemas.openxmlformats.org/officeDocument/2006/relationships">
  <dimension ref="A1:T6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COUNTIFS(L8:L618,"=0",A8:A618,"P")+COUNTIFS(L8:L618,"",A8:A618,"P")+SUM(Q8:Q618)</f>
      </c>
    </row>
    <row r="8" spans="1:13" ht="12.75">
      <c r="A8" t="s">
        <v>43</v>
      </c>
      <c r="C8" s="28" t="s">
        <v>3381</v>
      </c>
      <c r="E8" s="30" t="s">
        <v>3380</v>
      </c>
      <c r="J8" s="29">
        <f>0+J9</f>
      </c>
      <c s="29">
        <f>0+K9</f>
      </c>
      <c s="29">
        <f>0+L9</f>
      </c>
      <c s="29">
        <f>0+M9</f>
      </c>
    </row>
    <row r="9" spans="1:13" ht="12.75">
      <c r="A9" t="s">
        <v>3382</v>
      </c>
      <c r="C9" s="31" t="s">
        <v>3383</v>
      </c>
      <c r="E9" s="33" t="s">
        <v>3384</v>
      </c>
      <c r="J9" s="32">
        <f>0+J10+J35+J48+J69+J74+J95+J116+J125</f>
      </c>
      <c s="32">
        <f>0+K10+K35+K48+K69+K74+K95+K116+K125</f>
      </c>
      <c s="32">
        <f>0+L10+L35+L48+L69+L74+L95+L116+L125</f>
      </c>
      <c s="32">
        <f>0+M10+M35+M48+M69+M74+M95+M116+M125</f>
      </c>
    </row>
    <row r="10" spans="1:13" ht="12.75">
      <c r="A10" t="s">
        <v>45</v>
      </c>
      <c r="C10" s="31" t="s">
        <v>49</v>
      </c>
      <c r="E10" s="33" t="s">
        <v>1216</v>
      </c>
      <c r="J10" s="32">
        <f>0</f>
      </c>
      <c s="32">
        <f>0</f>
      </c>
      <c s="32">
        <f>0+L11+L15+L19+L23+L27+L31</f>
      </c>
      <c s="32">
        <f>0+M11+M15+M19+M23+M27+M31</f>
      </c>
    </row>
    <row r="11" spans="1:16" ht="12.75">
      <c r="A11" t="s">
        <v>48</v>
      </c>
      <c s="34" t="s">
        <v>49</v>
      </c>
      <c s="34" t="s">
        <v>3385</v>
      </c>
      <c s="35" t="s">
        <v>5</v>
      </c>
      <c s="6" t="s">
        <v>3386</v>
      </c>
      <c s="36" t="s">
        <v>65</v>
      </c>
      <c s="37">
        <v>46</v>
      </c>
      <c s="36">
        <v>0</v>
      </c>
      <c s="36">
        <f>ROUND(G11*H11,6)</f>
      </c>
      <c r="L11" s="38">
        <v>0</v>
      </c>
      <c s="32">
        <f>ROUND(ROUND(L11,2)*ROUND(G11,3),2)</f>
      </c>
      <c s="36" t="s">
        <v>53</v>
      </c>
      <c>
        <f>(M11*21)/100</f>
      </c>
      <c t="s">
        <v>26</v>
      </c>
    </row>
    <row r="12" spans="1:5" ht="12.75">
      <c r="A12" s="35" t="s">
        <v>54</v>
      </c>
      <c r="E12" s="39" t="s">
        <v>5</v>
      </c>
    </row>
    <row r="13" spans="1:5" ht="12.75">
      <c r="A13" s="35" t="s">
        <v>55</v>
      </c>
      <c r="E13" s="40" t="s">
        <v>3387</v>
      </c>
    </row>
    <row r="14" spans="1:5" ht="12.75">
      <c r="A14" t="s">
        <v>57</v>
      </c>
      <c r="E14" s="39" t="s">
        <v>5</v>
      </c>
    </row>
    <row r="15" spans="1:16" ht="12.75">
      <c r="A15" t="s">
        <v>48</v>
      </c>
      <c s="34" t="s">
        <v>26</v>
      </c>
      <c s="34" t="s">
        <v>3388</v>
      </c>
      <c s="35" t="s">
        <v>5</v>
      </c>
      <c s="6" t="s">
        <v>3389</v>
      </c>
      <c s="36" t="s">
        <v>65</v>
      </c>
      <c s="37">
        <v>11.2</v>
      </c>
      <c s="36">
        <v>0</v>
      </c>
      <c s="36">
        <f>ROUND(G15*H15,6)</f>
      </c>
      <c r="L15" s="38">
        <v>0</v>
      </c>
      <c s="32">
        <f>ROUND(ROUND(L15,2)*ROUND(G15,3),2)</f>
      </c>
      <c s="36" t="s">
        <v>53</v>
      </c>
      <c>
        <f>(M15*21)/100</f>
      </c>
      <c t="s">
        <v>26</v>
      </c>
    </row>
    <row r="16" spans="1:5" ht="12.75">
      <c r="A16" s="35" t="s">
        <v>54</v>
      </c>
      <c r="E16" s="39" t="s">
        <v>5</v>
      </c>
    </row>
    <row r="17" spans="1:5" ht="38.25">
      <c r="A17" s="35" t="s">
        <v>55</v>
      </c>
      <c r="E17" s="40" t="s">
        <v>3390</v>
      </c>
    </row>
    <row r="18" spans="1:5" ht="12.75">
      <c r="A18" t="s">
        <v>57</v>
      </c>
      <c r="E18" s="39" t="s">
        <v>5</v>
      </c>
    </row>
    <row r="19" spans="1:16" ht="12.75">
      <c r="A19" t="s">
        <v>48</v>
      </c>
      <c s="34" t="s">
        <v>25</v>
      </c>
      <c s="34" t="s">
        <v>3391</v>
      </c>
      <c s="35" t="s">
        <v>5</v>
      </c>
      <c s="6" t="s">
        <v>3392</v>
      </c>
      <c s="36" t="s">
        <v>65</v>
      </c>
      <c s="37">
        <v>11.2</v>
      </c>
      <c s="36">
        <v>0</v>
      </c>
      <c s="36">
        <f>ROUND(G19*H19,6)</f>
      </c>
      <c r="L19" s="38">
        <v>0</v>
      </c>
      <c s="32">
        <f>ROUND(ROUND(L19,2)*ROUND(G19,3),2)</f>
      </c>
      <c s="36" t="s">
        <v>53</v>
      </c>
      <c>
        <f>(M19*21)/100</f>
      </c>
      <c t="s">
        <v>26</v>
      </c>
    </row>
    <row r="20" spans="1:5" ht="12.75">
      <c r="A20" s="35" t="s">
        <v>54</v>
      </c>
      <c r="E20" s="39" t="s">
        <v>5</v>
      </c>
    </row>
    <row r="21" spans="1:5" ht="25.5">
      <c r="A21" s="35" t="s">
        <v>55</v>
      </c>
      <c r="E21" s="40" t="s">
        <v>3393</v>
      </c>
    </row>
    <row r="22" spans="1:5" ht="12.75">
      <c r="A22" t="s">
        <v>57</v>
      </c>
      <c r="E22" s="39" t="s">
        <v>5</v>
      </c>
    </row>
    <row r="23" spans="1:16" ht="12.75">
      <c r="A23" t="s">
        <v>48</v>
      </c>
      <c s="34" t="s">
        <v>67</v>
      </c>
      <c s="34" t="s">
        <v>3394</v>
      </c>
      <c s="35" t="s">
        <v>5</v>
      </c>
      <c s="6" t="s">
        <v>3395</v>
      </c>
      <c s="36" t="s">
        <v>65</v>
      </c>
      <c s="37">
        <v>25.128</v>
      </c>
      <c s="36">
        <v>0</v>
      </c>
      <c s="36">
        <f>ROUND(G23*H23,6)</f>
      </c>
      <c r="L23" s="38">
        <v>0</v>
      </c>
      <c s="32">
        <f>ROUND(ROUND(L23,2)*ROUND(G23,3),2)</f>
      </c>
      <c s="36" t="s">
        <v>53</v>
      </c>
      <c>
        <f>(M23*21)/100</f>
      </c>
      <c t="s">
        <v>26</v>
      </c>
    </row>
    <row r="24" spans="1:5" ht="12.75">
      <c r="A24" s="35" t="s">
        <v>54</v>
      </c>
      <c r="E24" s="39" t="s">
        <v>5</v>
      </c>
    </row>
    <row r="25" spans="1:5" ht="38.25">
      <c r="A25" s="35" t="s">
        <v>55</v>
      </c>
      <c r="E25" s="40" t="s">
        <v>3396</v>
      </c>
    </row>
    <row r="26" spans="1:5" ht="12.75">
      <c r="A26" t="s">
        <v>57</v>
      </c>
      <c r="E26" s="39" t="s">
        <v>5</v>
      </c>
    </row>
    <row r="27" spans="1:16" ht="12.75">
      <c r="A27" t="s">
        <v>48</v>
      </c>
      <c s="34" t="s">
        <v>71</v>
      </c>
      <c s="34" t="s">
        <v>3397</v>
      </c>
      <c s="35" t="s">
        <v>5</v>
      </c>
      <c s="6" t="s">
        <v>3398</v>
      </c>
      <c s="36" t="s">
        <v>65</v>
      </c>
      <c s="37">
        <v>25.128</v>
      </c>
      <c s="36">
        <v>0</v>
      </c>
      <c s="36">
        <f>ROUND(G27*H27,6)</f>
      </c>
      <c r="L27" s="38">
        <v>0</v>
      </c>
      <c s="32">
        <f>ROUND(ROUND(L27,2)*ROUND(G27,3),2)</f>
      </c>
      <c s="36" t="s">
        <v>53</v>
      </c>
      <c>
        <f>(M27*21)/100</f>
      </c>
      <c t="s">
        <v>26</v>
      </c>
    </row>
    <row r="28" spans="1:5" ht="12.75">
      <c r="A28" s="35" t="s">
        <v>54</v>
      </c>
      <c r="E28" s="39" t="s">
        <v>5</v>
      </c>
    </row>
    <row r="29" spans="1:5" ht="12.75">
      <c r="A29" s="35" t="s">
        <v>55</v>
      </c>
      <c r="E29" s="40" t="s">
        <v>5</v>
      </c>
    </row>
    <row r="30" spans="1:5" ht="12.75">
      <c r="A30" t="s">
        <v>57</v>
      </c>
      <c r="E30" s="39" t="s">
        <v>5</v>
      </c>
    </row>
    <row r="31" spans="1:16" ht="38.25">
      <c r="A31" t="s">
        <v>48</v>
      </c>
      <c s="34" t="s">
        <v>75</v>
      </c>
      <c s="34" t="s">
        <v>307</v>
      </c>
      <c s="35" t="s">
        <v>5</v>
      </c>
      <c s="6" t="s">
        <v>308</v>
      </c>
      <c s="36" t="s">
        <v>309</v>
      </c>
      <c s="37">
        <v>65.39</v>
      </c>
      <c s="36">
        <v>0</v>
      </c>
      <c s="36">
        <f>ROUND(G31*H31,6)</f>
      </c>
      <c r="L31" s="38">
        <v>0</v>
      </c>
      <c s="32">
        <f>ROUND(ROUND(L31,2)*ROUND(G31,3),2)</f>
      </c>
      <c s="36" t="s">
        <v>53</v>
      </c>
      <c>
        <f>(M31*21)/100</f>
      </c>
      <c t="s">
        <v>26</v>
      </c>
    </row>
    <row r="32" spans="1:5" ht="25.5">
      <c r="A32" s="35" t="s">
        <v>54</v>
      </c>
      <c r="E32" s="39" t="s">
        <v>310</v>
      </c>
    </row>
    <row r="33" spans="1:5" ht="12.75">
      <c r="A33" s="35" t="s">
        <v>55</v>
      </c>
      <c r="E33" s="40" t="s">
        <v>3399</v>
      </c>
    </row>
    <row r="34" spans="1:5" ht="153">
      <c r="A34" t="s">
        <v>57</v>
      </c>
      <c r="E34" s="39" t="s">
        <v>316</v>
      </c>
    </row>
    <row r="35" spans="1:13" ht="12.75">
      <c r="A35" t="s">
        <v>45</v>
      </c>
      <c r="C35" s="31" t="s">
        <v>26</v>
      </c>
      <c r="E35" s="33" t="s">
        <v>3400</v>
      </c>
      <c r="J35" s="32">
        <f>0</f>
      </c>
      <c s="32">
        <f>0</f>
      </c>
      <c s="32">
        <f>0+L36+L40+L44</f>
      </c>
      <c s="32">
        <f>0+M36+M40+M44</f>
      </c>
    </row>
    <row r="36" spans="1:16" ht="12.75">
      <c r="A36" t="s">
        <v>48</v>
      </c>
      <c s="34" t="s">
        <v>46</v>
      </c>
      <c s="34" t="s">
        <v>3401</v>
      </c>
      <c s="35" t="s">
        <v>5</v>
      </c>
      <c s="6" t="s">
        <v>3402</v>
      </c>
      <c s="36" t="s">
        <v>65</v>
      </c>
      <c s="37">
        <v>22.336</v>
      </c>
      <c s="36">
        <v>2.45329</v>
      </c>
      <c s="36">
        <f>ROUND(G36*H36,6)</f>
      </c>
      <c r="L36" s="38">
        <v>0</v>
      </c>
      <c s="32">
        <f>ROUND(ROUND(L36,2)*ROUND(G36,3),2)</f>
      </c>
      <c s="36" t="s">
        <v>53</v>
      </c>
      <c>
        <f>(M36*21)/100</f>
      </c>
      <c t="s">
        <v>26</v>
      </c>
    </row>
    <row r="37" spans="1:5" ht="12.75">
      <c r="A37" s="35" t="s">
        <v>54</v>
      </c>
      <c r="E37" s="39" t="s">
        <v>5</v>
      </c>
    </row>
    <row r="38" spans="1:5" ht="38.25">
      <c r="A38" s="35" t="s">
        <v>55</v>
      </c>
      <c r="E38" s="40" t="s">
        <v>3403</v>
      </c>
    </row>
    <row r="39" spans="1:5" ht="12.75">
      <c r="A39" t="s">
        <v>57</v>
      </c>
      <c r="E39" s="39" t="s">
        <v>5</v>
      </c>
    </row>
    <row r="40" spans="1:16" ht="12.75">
      <c r="A40" t="s">
        <v>48</v>
      </c>
      <c s="34" t="s">
        <v>82</v>
      </c>
      <c s="34" t="s">
        <v>3404</v>
      </c>
      <c s="35" t="s">
        <v>5</v>
      </c>
      <c s="6" t="s">
        <v>3405</v>
      </c>
      <c s="36" t="s">
        <v>61</v>
      </c>
      <c s="37">
        <v>52.48</v>
      </c>
      <c s="36">
        <v>0.00103</v>
      </c>
      <c s="36">
        <f>ROUND(G40*H40,6)</f>
      </c>
      <c r="L40" s="38">
        <v>0</v>
      </c>
      <c s="32">
        <f>ROUND(ROUND(L40,2)*ROUND(G40,3),2)</f>
      </c>
      <c s="36" t="s">
        <v>53</v>
      </c>
      <c>
        <f>(M40*21)/100</f>
      </c>
      <c t="s">
        <v>26</v>
      </c>
    </row>
    <row r="41" spans="1:5" ht="12.75">
      <c r="A41" s="35" t="s">
        <v>54</v>
      </c>
      <c r="E41" s="39" t="s">
        <v>5</v>
      </c>
    </row>
    <row r="42" spans="1:5" ht="38.25">
      <c r="A42" s="35" t="s">
        <v>55</v>
      </c>
      <c r="E42" s="40" t="s">
        <v>3406</v>
      </c>
    </row>
    <row r="43" spans="1:5" ht="12.75">
      <c r="A43" t="s">
        <v>57</v>
      </c>
      <c r="E43" s="39" t="s">
        <v>5</v>
      </c>
    </row>
    <row r="44" spans="1:16" ht="12.75">
      <c r="A44" t="s">
        <v>48</v>
      </c>
      <c s="34" t="s">
        <v>86</v>
      </c>
      <c s="34" t="s">
        <v>3407</v>
      </c>
      <c s="35" t="s">
        <v>5</v>
      </c>
      <c s="6" t="s">
        <v>3408</v>
      </c>
      <c s="36" t="s">
        <v>61</v>
      </c>
      <c s="37">
        <v>52.48</v>
      </c>
      <c s="36">
        <v>0</v>
      </c>
      <c s="36">
        <f>ROUND(G44*H44,6)</f>
      </c>
      <c r="L44" s="38">
        <v>0</v>
      </c>
      <c s="32">
        <f>ROUND(ROUND(L44,2)*ROUND(G44,3),2)</f>
      </c>
      <c s="36" t="s">
        <v>53</v>
      </c>
      <c>
        <f>(M44*21)/100</f>
      </c>
      <c t="s">
        <v>26</v>
      </c>
    </row>
    <row r="45" spans="1:5" ht="12.75">
      <c r="A45" s="35" t="s">
        <v>54</v>
      </c>
      <c r="E45" s="39" t="s">
        <v>5</v>
      </c>
    </row>
    <row r="46" spans="1:5" ht="12.75">
      <c r="A46" s="35" t="s">
        <v>55</v>
      </c>
      <c r="E46" s="40" t="s">
        <v>5</v>
      </c>
    </row>
    <row r="47" spans="1:5" ht="12.75">
      <c r="A47" t="s">
        <v>57</v>
      </c>
      <c r="E47" s="39" t="s">
        <v>5</v>
      </c>
    </row>
    <row r="48" spans="1:13" ht="12.75">
      <c r="A48" t="s">
        <v>45</v>
      </c>
      <c r="C48" s="31" t="s">
        <v>25</v>
      </c>
      <c r="E48" s="33" t="s">
        <v>2976</v>
      </c>
      <c r="J48" s="32">
        <f>0</f>
      </c>
      <c s="32">
        <f>0</f>
      </c>
      <c s="32">
        <f>0+L49+L53+L57+L61+L65</f>
      </c>
      <c s="32">
        <f>0+M49+M53+M57+M61+M65</f>
      </c>
    </row>
    <row r="49" spans="1:16" ht="12.75">
      <c r="A49" t="s">
        <v>48</v>
      </c>
      <c s="34" t="s">
        <v>90</v>
      </c>
      <c s="34" t="s">
        <v>3409</v>
      </c>
      <c s="35" t="s">
        <v>5</v>
      </c>
      <c s="6" t="s">
        <v>3410</v>
      </c>
      <c s="36" t="s">
        <v>65</v>
      </c>
      <c s="37">
        <v>4.305</v>
      </c>
      <c s="36">
        <v>0</v>
      </c>
      <c s="36">
        <f>ROUND(G49*H49,6)</f>
      </c>
      <c r="L49" s="38">
        <v>0</v>
      </c>
      <c s="32">
        <f>ROUND(ROUND(L49,2)*ROUND(G49,3),2)</f>
      </c>
      <c s="36" t="s">
        <v>53</v>
      </c>
      <c>
        <f>(M49*21)/100</f>
      </c>
      <c t="s">
        <v>26</v>
      </c>
    </row>
    <row r="50" spans="1:5" ht="12.75">
      <c r="A50" s="35" t="s">
        <v>54</v>
      </c>
      <c r="E50" s="39" t="s">
        <v>5</v>
      </c>
    </row>
    <row r="51" spans="1:5" ht="38.25">
      <c r="A51" s="35" t="s">
        <v>55</v>
      </c>
      <c r="E51" s="40" t="s">
        <v>3411</v>
      </c>
    </row>
    <row r="52" spans="1:5" ht="12.75">
      <c r="A52" t="s">
        <v>57</v>
      </c>
      <c r="E52" s="39" t="s">
        <v>5</v>
      </c>
    </row>
    <row r="53" spans="1:16" ht="25.5">
      <c r="A53" t="s">
        <v>48</v>
      </c>
      <c s="34" t="s">
        <v>94</v>
      </c>
      <c s="34" t="s">
        <v>3412</v>
      </c>
      <c s="35" t="s">
        <v>5</v>
      </c>
      <c s="6" t="s">
        <v>3413</v>
      </c>
      <c s="36" t="s">
        <v>61</v>
      </c>
      <c s="37">
        <v>33.3</v>
      </c>
      <c s="36">
        <v>0</v>
      </c>
      <c s="36">
        <f>ROUND(G53*H53,6)</f>
      </c>
      <c r="L53" s="38">
        <v>0</v>
      </c>
      <c s="32">
        <f>ROUND(ROUND(L53,2)*ROUND(G53,3),2)</f>
      </c>
      <c s="36" t="s">
        <v>53</v>
      </c>
      <c>
        <f>(M53*21)/100</f>
      </c>
      <c t="s">
        <v>26</v>
      </c>
    </row>
    <row r="54" spans="1:5" ht="12.75">
      <c r="A54" s="35" t="s">
        <v>54</v>
      </c>
      <c r="E54" s="39" t="s">
        <v>5</v>
      </c>
    </row>
    <row r="55" spans="1:5" ht="12.75">
      <c r="A55" s="35" t="s">
        <v>55</v>
      </c>
      <c r="E55" s="40" t="s">
        <v>3414</v>
      </c>
    </row>
    <row r="56" spans="1:5" ht="12.75">
      <c r="A56" t="s">
        <v>57</v>
      </c>
      <c r="E56" s="39" t="s">
        <v>5</v>
      </c>
    </row>
    <row r="57" spans="1:16" ht="12.75">
      <c r="A57" t="s">
        <v>48</v>
      </c>
      <c s="34" t="s">
        <v>98</v>
      </c>
      <c s="34" t="s">
        <v>3415</v>
      </c>
      <c s="35" t="s">
        <v>5</v>
      </c>
      <c s="6" t="s">
        <v>3416</v>
      </c>
      <c s="36" t="s">
        <v>61</v>
      </c>
      <c s="37">
        <v>33.3</v>
      </c>
      <c s="36">
        <v>0</v>
      </c>
      <c s="36">
        <f>ROUND(G57*H57,6)</f>
      </c>
      <c r="L57" s="38">
        <v>0</v>
      </c>
      <c s="32">
        <f>ROUND(ROUND(L57,2)*ROUND(G57,3),2)</f>
      </c>
      <c s="36" t="s">
        <v>53</v>
      </c>
      <c>
        <f>(M57*21)/100</f>
      </c>
      <c t="s">
        <v>26</v>
      </c>
    </row>
    <row r="58" spans="1:5" ht="12.75">
      <c r="A58" s="35" t="s">
        <v>54</v>
      </c>
      <c r="E58" s="39" t="s">
        <v>5</v>
      </c>
    </row>
    <row r="59" spans="1:5" ht="12.75">
      <c r="A59" s="35" t="s">
        <v>55</v>
      </c>
      <c r="E59" s="40" t="s">
        <v>3417</v>
      </c>
    </row>
    <row r="60" spans="1:5" ht="12.75">
      <c r="A60" t="s">
        <v>57</v>
      </c>
      <c r="E60" s="39" t="s">
        <v>5</v>
      </c>
    </row>
    <row r="61" spans="1:16" ht="12.75">
      <c r="A61" t="s">
        <v>48</v>
      </c>
      <c s="34" t="s">
        <v>103</v>
      </c>
      <c s="34" t="s">
        <v>3418</v>
      </c>
      <c s="35" t="s">
        <v>5</v>
      </c>
      <c s="6" t="s">
        <v>3419</v>
      </c>
      <c s="36" t="s">
        <v>61</v>
      </c>
      <c s="37">
        <v>111.2</v>
      </c>
      <c s="36">
        <v>0</v>
      </c>
      <c s="36">
        <f>ROUND(G61*H61,6)</f>
      </c>
      <c r="L61" s="38">
        <v>0</v>
      </c>
      <c s="32">
        <f>ROUND(ROUND(L61,2)*ROUND(G61,3),2)</f>
      </c>
      <c s="36" t="s">
        <v>53</v>
      </c>
      <c>
        <f>(M61*21)/100</f>
      </c>
      <c t="s">
        <v>26</v>
      </c>
    </row>
    <row r="62" spans="1:5" ht="12.75">
      <c r="A62" s="35" t="s">
        <v>54</v>
      </c>
      <c r="E62" s="39" t="s">
        <v>5</v>
      </c>
    </row>
    <row r="63" spans="1:5" ht="12.75">
      <c r="A63" s="35" t="s">
        <v>55</v>
      </c>
      <c r="E63" s="40" t="s">
        <v>3420</v>
      </c>
    </row>
    <row r="64" spans="1:5" ht="12.75">
      <c r="A64" t="s">
        <v>57</v>
      </c>
      <c r="E64" s="39" t="s">
        <v>5</v>
      </c>
    </row>
    <row r="65" spans="1:16" ht="25.5">
      <c r="A65" t="s">
        <v>48</v>
      </c>
      <c s="34" t="s">
        <v>106</v>
      </c>
      <c s="34" t="s">
        <v>3421</v>
      </c>
      <c s="35" t="s">
        <v>5</v>
      </c>
      <c s="6" t="s">
        <v>3422</v>
      </c>
      <c s="36" t="s">
        <v>61</v>
      </c>
      <c s="37">
        <v>91.74</v>
      </c>
      <c s="36">
        <v>0</v>
      </c>
      <c s="36">
        <f>ROUND(G65*H65,6)</f>
      </c>
      <c r="L65" s="38">
        <v>0</v>
      </c>
      <c s="32">
        <f>ROUND(ROUND(L65,2)*ROUND(G65,3),2)</f>
      </c>
      <c s="36" t="s">
        <v>53</v>
      </c>
      <c>
        <f>(M65*21)/100</f>
      </c>
      <c t="s">
        <v>26</v>
      </c>
    </row>
    <row r="66" spans="1:5" ht="12.75">
      <c r="A66" s="35" t="s">
        <v>54</v>
      </c>
      <c r="E66" s="39" t="s">
        <v>5</v>
      </c>
    </row>
    <row r="67" spans="1:5" ht="12.75">
      <c r="A67" s="35" t="s">
        <v>55</v>
      </c>
      <c r="E67" s="40" t="s">
        <v>3423</v>
      </c>
    </row>
    <row r="68" spans="1:5" ht="12.75">
      <c r="A68" t="s">
        <v>57</v>
      </c>
      <c r="E68" s="39" t="s">
        <v>5</v>
      </c>
    </row>
    <row r="69" spans="1:13" ht="12.75">
      <c r="A69" t="s">
        <v>45</v>
      </c>
      <c r="C69" s="31" t="s">
        <v>3424</v>
      </c>
      <c r="E69" s="33" t="s">
        <v>3425</v>
      </c>
      <c r="J69" s="32">
        <f>0</f>
      </c>
      <c s="32">
        <f>0</f>
      </c>
      <c s="32">
        <f>0+L70</f>
      </c>
      <c s="32">
        <f>0+M70</f>
      </c>
    </row>
    <row r="70" spans="1:16" ht="12.75">
      <c r="A70" t="s">
        <v>48</v>
      </c>
      <c s="34" t="s">
        <v>109</v>
      </c>
      <c s="34" t="s">
        <v>3426</v>
      </c>
      <c s="35" t="s">
        <v>5</v>
      </c>
      <c s="6" t="s">
        <v>3427</v>
      </c>
      <c s="36" t="s">
        <v>2432</v>
      </c>
      <c s="37">
        <v>3731</v>
      </c>
      <c s="36">
        <v>0</v>
      </c>
      <c s="36">
        <f>ROUND(G70*H70,6)</f>
      </c>
      <c r="L70" s="38">
        <v>0</v>
      </c>
      <c s="32">
        <f>ROUND(ROUND(L70,2)*ROUND(G70,3),2)</f>
      </c>
      <c s="36" t="s">
        <v>53</v>
      </c>
      <c>
        <f>(M70*21)/100</f>
      </c>
      <c t="s">
        <v>26</v>
      </c>
    </row>
    <row r="71" spans="1:5" ht="12.75">
      <c r="A71" s="35" t="s">
        <v>54</v>
      </c>
      <c r="E71" s="39" t="s">
        <v>5</v>
      </c>
    </row>
    <row r="72" spans="1:5" ht="12.75">
      <c r="A72" s="35" t="s">
        <v>55</v>
      </c>
      <c r="E72" s="40" t="s">
        <v>5</v>
      </c>
    </row>
    <row r="73" spans="1:5" ht="12.75">
      <c r="A73" t="s">
        <v>57</v>
      </c>
      <c r="E73" s="39" t="s">
        <v>5</v>
      </c>
    </row>
    <row r="74" spans="1:13" ht="12.75">
      <c r="A74" t="s">
        <v>45</v>
      </c>
      <c r="C74" s="31" t="s">
        <v>75</v>
      </c>
      <c r="E74" s="33" t="s">
        <v>3011</v>
      </c>
      <c r="J74" s="32">
        <f>0</f>
      </c>
      <c s="32">
        <f>0</f>
      </c>
      <c s="32">
        <f>0+L75+L79+L83+L87+L91</f>
      </c>
      <c s="32">
        <f>0+M75+M79+M83+M87+M91</f>
      </c>
    </row>
    <row r="75" spans="1:16" ht="12.75">
      <c r="A75" t="s">
        <v>48</v>
      </c>
      <c s="34" t="s">
        <v>112</v>
      </c>
      <c s="34" t="s">
        <v>3428</v>
      </c>
      <c s="35" t="s">
        <v>5</v>
      </c>
      <c s="6" t="s">
        <v>3429</v>
      </c>
      <c s="36" t="s">
        <v>65</v>
      </c>
      <c s="37">
        <v>19.82</v>
      </c>
      <c s="36">
        <v>2.45329</v>
      </c>
      <c s="36">
        <f>ROUND(G75*H75,6)</f>
      </c>
      <c r="L75" s="38">
        <v>0</v>
      </c>
      <c s="32">
        <f>ROUND(ROUND(L75,2)*ROUND(G75,3),2)</f>
      </c>
      <c s="36" t="s">
        <v>53</v>
      </c>
      <c>
        <f>(M75*21)/100</f>
      </c>
      <c t="s">
        <v>26</v>
      </c>
    </row>
    <row r="76" spans="1:5" ht="12.75">
      <c r="A76" s="35" t="s">
        <v>54</v>
      </c>
      <c r="E76" s="39" t="s">
        <v>5</v>
      </c>
    </row>
    <row r="77" spans="1:5" ht="12.75">
      <c r="A77" s="35" t="s">
        <v>55</v>
      </c>
      <c r="E77" s="40" t="s">
        <v>3430</v>
      </c>
    </row>
    <row r="78" spans="1:5" ht="12.75">
      <c r="A78" t="s">
        <v>57</v>
      </c>
      <c r="E78" s="39" t="s">
        <v>5</v>
      </c>
    </row>
    <row r="79" spans="1:16" ht="25.5">
      <c r="A79" t="s">
        <v>48</v>
      </c>
      <c s="34" t="s">
        <v>115</v>
      </c>
      <c s="34" t="s">
        <v>3431</v>
      </c>
      <c s="35" t="s">
        <v>5</v>
      </c>
      <c s="6" t="s">
        <v>3432</v>
      </c>
      <c s="36" t="s">
        <v>65</v>
      </c>
      <c s="37">
        <v>19.82</v>
      </c>
      <c s="36">
        <v>0.03535</v>
      </c>
      <c s="36">
        <f>ROUND(G79*H79,6)</f>
      </c>
      <c r="L79" s="38">
        <v>0</v>
      </c>
      <c s="32">
        <f>ROUND(ROUND(L79,2)*ROUND(G79,3),2)</f>
      </c>
      <c s="36" t="s">
        <v>53</v>
      </c>
      <c>
        <f>(M79*21)/100</f>
      </c>
      <c t="s">
        <v>26</v>
      </c>
    </row>
    <row r="80" spans="1:5" ht="12.75">
      <c r="A80" s="35" t="s">
        <v>54</v>
      </c>
      <c r="E80" s="39" t="s">
        <v>5</v>
      </c>
    </row>
    <row r="81" spans="1:5" ht="12.75">
      <c r="A81" s="35" t="s">
        <v>55</v>
      </c>
      <c r="E81" s="40" t="s">
        <v>5</v>
      </c>
    </row>
    <row r="82" spans="1:5" ht="12.75">
      <c r="A82" t="s">
        <v>57</v>
      </c>
      <c r="E82" s="39" t="s">
        <v>5</v>
      </c>
    </row>
    <row r="83" spans="1:16" ht="25.5">
      <c r="A83" t="s">
        <v>48</v>
      </c>
      <c s="34" t="s">
        <v>119</v>
      </c>
      <c s="34" t="s">
        <v>3433</v>
      </c>
      <c s="35" t="s">
        <v>5</v>
      </c>
      <c s="6" t="s">
        <v>3432</v>
      </c>
      <c s="36" t="s">
        <v>65</v>
      </c>
      <c s="37">
        <v>19.82</v>
      </c>
      <c s="36">
        <v>0.03535</v>
      </c>
      <c s="36">
        <f>ROUND(G83*H83,6)</f>
      </c>
      <c r="L83" s="38">
        <v>0</v>
      </c>
      <c s="32">
        <f>ROUND(ROUND(L83,2)*ROUND(G83,3),2)</f>
      </c>
      <c s="36" t="s">
        <v>53</v>
      </c>
      <c>
        <f>(M83*21)/100</f>
      </c>
      <c t="s">
        <v>26</v>
      </c>
    </row>
    <row r="84" spans="1:5" ht="12.75">
      <c r="A84" s="35" t="s">
        <v>54</v>
      </c>
      <c r="E84" s="39" t="s">
        <v>5</v>
      </c>
    </row>
    <row r="85" spans="1:5" ht="12.75">
      <c r="A85" s="35" t="s">
        <v>55</v>
      </c>
      <c r="E85" s="40" t="s">
        <v>5</v>
      </c>
    </row>
    <row r="86" spans="1:5" ht="12.75">
      <c r="A86" t="s">
        <v>57</v>
      </c>
      <c r="E86" s="39" t="s">
        <v>5</v>
      </c>
    </row>
    <row r="87" spans="1:16" ht="12.75">
      <c r="A87" t="s">
        <v>48</v>
      </c>
      <c s="34" t="s">
        <v>123</v>
      </c>
      <c s="34" t="s">
        <v>3434</v>
      </c>
      <c s="35" t="s">
        <v>5</v>
      </c>
      <c s="6" t="s">
        <v>3435</v>
      </c>
      <c s="36" t="s">
        <v>65</v>
      </c>
      <c s="37">
        <v>14.865</v>
      </c>
      <c s="36">
        <v>1.837</v>
      </c>
      <c s="36">
        <f>ROUND(G87*H87,6)</f>
      </c>
      <c r="L87" s="38">
        <v>0</v>
      </c>
      <c s="32">
        <f>ROUND(ROUND(L87,2)*ROUND(G87,3),2)</f>
      </c>
      <c s="36" t="s">
        <v>53</v>
      </c>
      <c>
        <f>(M87*21)/100</f>
      </c>
      <c t="s">
        <v>26</v>
      </c>
    </row>
    <row r="88" spans="1:5" ht="12.75">
      <c r="A88" s="35" t="s">
        <v>54</v>
      </c>
      <c r="E88" s="39" t="s">
        <v>5</v>
      </c>
    </row>
    <row r="89" spans="1:5" ht="12.75">
      <c r="A89" s="35" t="s">
        <v>55</v>
      </c>
      <c r="E89" s="40" t="s">
        <v>3436</v>
      </c>
    </row>
    <row r="90" spans="1:5" ht="12.75">
      <c r="A90" t="s">
        <v>57</v>
      </c>
      <c r="E90" s="39" t="s">
        <v>5</v>
      </c>
    </row>
    <row r="91" spans="1:16" ht="12.75">
      <c r="A91" t="s">
        <v>48</v>
      </c>
      <c s="34" t="s">
        <v>126</v>
      </c>
      <c s="34" t="s">
        <v>3437</v>
      </c>
      <c s="35" t="s">
        <v>5</v>
      </c>
      <c s="6" t="s">
        <v>3438</v>
      </c>
      <c s="36" t="s">
        <v>65</v>
      </c>
      <c s="37">
        <v>14.865</v>
      </c>
      <c s="36">
        <v>2.16</v>
      </c>
      <c s="36">
        <f>ROUND(G91*H91,6)</f>
      </c>
      <c r="L91" s="38">
        <v>0</v>
      </c>
      <c s="32">
        <f>ROUND(ROUND(L91,2)*ROUND(G91,3),2)</f>
      </c>
      <c s="36" t="s">
        <v>53</v>
      </c>
      <c>
        <f>(M91*21)/100</f>
      </c>
      <c t="s">
        <v>26</v>
      </c>
    </row>
    <row r="92" spans="1:5" ht="12.75">
      <c r="A92" s="35" t="s">
        <v>54</v>
      </c>
      <c r="E92" s="39" t="s">
        <v>5</v>
      </c>
    </row>
    <row r="93" spans="1:5" ht="12.75">
      <c r="A93" s="35" t="s">
        <v>55</v>
      </c>
      <c r="E93" s="40" t="s">
        <v>3436</v>
      </c>
    </row>
    <row r="94" spans="1:5" ht="12.75">
      <c r="A94" t="s">
        <v>57</v>
      </c>
      <c r="E94" s="39" t="s">
        <v>5</v>
      </c>
    </row>
    <row r="95" spans="1:13" ht="12.75">
      <c r="A95" t="s">
        <v>45</v>
      </c>
      <c r="C95" s="31" t="s">
        <v>3439</v>
      </c>
      <c r="E95" s="33" t="s">
        <v>3341</v>
      </c>
      <c r="J95" s="32">
        <f>0</f>
      </c>
      <c s="32">
        <f>0</f>
      </c>
      <c s="32">
        <f>0+L96+L100+L104+L108+L112</f>
      </c>
      <c s="32">
        <f>0+M96+M100+M104+M108+M112</f>
      </c>
    </row>
    <row r="96" spans="1:16" ht="12.75">
      <c r="A96" t="s">
        <v>48</v>
      </c>
      <c s="34" t="s">
        <v>131</v>
      </c>
      <c s="34" t="s">
        <v>3440</v>
      </c>
      <c s="35" t="s">
        <v>5</v>
      </c>
      <c s="6" t="s">
        <v>3441</v>
      </c>
      <c s="36" t="s">
        <v>643</v>
      </c>
      <c s="37">
        <v>1</v>
      </c>
      <c s="36">
        <v>0</v>
      </c>
      <c s="36">
        <f>ROUND(G96*H96,6)</f>
      </c>
      <c r="L96" s="38">
        <v>0</v>
      </c>
      <c s="32">
        <f>ROUND(ROUND(L96,2)*ROUND(G96,3),2)</f>
      </c>
      <c s="36" t="s">
        <v>53</v>
      </c>
      <c>
        <f>(M96*21)/100</f>
      </c>
      <c t="s">
        <v>26</v>
      </c>
    </row>
    <row r="97" spans="1:5" ht="12.75">
      <c r="A97" s="35" t="s">
        <v>54</v>
      </c>
      <c r="E97" s="39" t="s">
        <v>5</v>
      </c>
    </row>
    <row r="98" spans="1:5" ht="12.75">
      <c r="A98" s="35" t="s">
        <v>55</v>
      </c>
      <c r="E98" s="40" t="s">
        <v>49</v>
      </c>
    </row>
    <row r="99" spans="1:5" ht="12.75">
      <c r="A99" t="s">
        <v>57</v>
      </c>
      <c r="E99" s="39" t="s">
        <v>5</v>
      </c>
    </row>
    <row r="100" spans="1:16" ht="12.75">
      <c r="A100" t="s">
        <v>48</v>
      </c>
      <c s="34" t="s">
        <v>135</v>
      </c>
      <c s="34" t="s">
        <v>3442</v>
      </c>
      <c s="35" t="s">
        <v>5</v>
      </c>
      <c s="6" t="s">
        <v>3443</v>
      </c>
      <c s="36" t="s">
        <v>643</v>
      </c>
      <c s="37">
        <v>3</v>
      </c>
      <c s="36">
        <v>0</v>
      </c>
      <c s="36">
        <f>ROUND(G100*H100,6)</f>
      </c>
      <c r="L100" s="38">
        <v>0</v>
      </c>
      <c s="32">
        <f>ROUND(ROUND(L100,2)*ROUND(G100,3),2)</f>
      </c>
      <c s="36" t="s">
        <v>53</v>
      </c>
      <c>
        <f>(M100*21)/100</f>
      </c>
      <c t="s">
        <v>26</v>
      </c>
    </row>
    <row r="101" spans="1:5" ht="12.75">
      <c r="A101" s="35" t="s">
        <v>54</v>
      </c>
      <c r="E101" s="39" t="s">
        <v>5</v>
      </c>
    </row>
    <row r="102" spans="1:5" ht="12.75">
      <c r="A102" s="35" t="s">
        <v>55</v>
      </c>
      <c r="E102" s="40" t="s">
        <v>5</v>
      </c>
    </row>
    <row r="103" spans="1:5" ht="12.75">
      <c r="A103" t="s">
        <v>57</v>
      </c>
      <c r="E103" s="39" t="s">
        <v>5</v>
      </c>
    </row>
    <row r="104" spans="1:16" ht="12.75">
      <c r="A104" t="s">
        <v>48</v>
      </c>
      <c s="34" t="s">
        <v>139</v>
      </c>
      <c s="34" t="s">
        <v>3444</v>
      </c>
      <c s="35" t="s">
        <v>5</v>
      </c>
      <c s="6" t="s">
        <v>3445</v>
      </c>
      <c s="36" t="s">
        <v>61</v>
      </c>
      <c s="37">
        <v>25.2</v>
      </c>
      <c s="36">
        <v>0</v>
      </c>
      <c s="36">
        <f>ROUND(G104*H104,6)</f>
      </c>
      <c r="L104" s="38">
        <v>0</v>
      </c>
      <c s="32">
        <f>ROUND(ROUND(L104,2)*ROUND(G104,3),2)</f>
      </c>
      <c s="36" t="s">
        <v>53</v>
      </c>
      <c>
        <f>(M104*21)/100</f>
      </c>
      <c t="s">
        <v>26</v>
      </c>
    </row>
    <row r="105" spans="1:5" ht="12.75">
      <c r="A105" s="35" t="s">
        <v>54</v>
      </c>
      <c r="E105" s="39" t="s">
        <v>5</v>
      </c>
    </row>
    <row r="106" spans="1:5" ht="12.75">
      <c r="A106" s="35" t="s">
        <v>55</v>
      </c>
      <c r="E106" s="40" t="s">
        <v>3446</v>
      </c>
    </row>
    <row r="107" spans="1:5" ht="12.75">
      <c r="A107" t="s">
        <v>57</v>
      </c>
      <c r="E107" s="39" t="s">
        <v>5</v>
      </c>
    </row>
    <row r="108" spans="1:16" ht="12.75">
      <c r="A108" t="s">
        <v>48</v>
      </c>
      <c s="34" t="s">
        <v>143</v>
      </c>
      <c s="34" t="s">
        <v>3447</v>
      </c>
      <c s="35" t="s">
        <v>5</v>
      </c>
      <c s="6" t="s">
        <v>3448</v>
      </c>
      <c s="36" t="s">
        <v>52</v>
      </c>
      <c s="37">
        <v>6</v>
      </c>
      <c s="36">
        <v>0</v>
      </c>
      <c s="36">
        <f>ROUND(G108*H108,6)</f>
      </c>
      <c r="L108" s="38">
        <v>0</v>
      </c>
      <c s="32">
        <f>ROUND(ROUND(L108,2)*ROUND(G108,3),2)</f>
      </c>
      <c s="36" t="s">
        <v>53</v>
      </c>
      <c>
        <f>(M108*21)/100</f>
      </c>
      <c t="s">
        <v>26</v>
      </c>
    </row>
    <row r="109" spans="1:5" ht="12.75">
      <c r="A109" s="35" t="s">
        <v>54</v>
      </c>
      <c r="E109" s="39" t="s">
        <v>5</v>
      </c>
    </row>
    <row r="110" spans="1:5" ht="12.75">
      <c r="A110" s="35" t="s">
        <v>55</v>
      </c>
      <c r="E110" s="40" t="s">
        <v>5</v>
      </c>
    </row>
    <row r="111" spans="1:5" ht="12.75">
      <c r="A111" t="s">
        <v>57</v>
      </c>
      <c r="E111" s="39" t="s">
        <v>5</v>
      </c>
    </row>
    <row r="112" spans="1:16" ht="12.75">
      <c r="A112" t="s">
        <v>48</v>
      </c>
      <c s="34" t="s">
        <v>147</v>
      </c>
      <c s="34" t="s">
        <v>3449</v>
      </c>
      <c s="35" t="s">
        <v>5</v>
      </c>
      <c s="6" t="s">
        <v>3450</v>
      </c>
      <c s="36" t="s">
        <v>3451</v>
      </c>
      <c s="37">
        <v>100</v>
      </c>
      <c s="36">
        <v>0</v>
      </c>
      <c s="36">
        <f>ROUND(G112*H112,6)</f>
      </c>
      <c r="L112" s="38">
        <v>0</v>
      </c>
      <c s="32">
        <f>ROUND(ROUND(L112,2)*ROUND(G112,3),2)</f>
      </c>
      <c s="36" t="s">
        <v>53</v>
      </c>
      <c>
        <f>(M112*21)/100</f>
      </c>
      <c t="s">
        <v>26</v>
      </c>
    </row>
    <row r="113" spans="1:5" ht="12.75">
      <c r="A113" s="35" t="s">
        <v>54</v>
      </c>
      <c r="E113" s="39" t="s">
        <v>5</v>
      </c>
    </row>
    <row r="114" spans="1:5" ht="12.75">
      <c r="A114" s="35" t="s">
        <v>55</v>
      </c>
      <c r="E114" s="40" t="s">
        <v>1963</v>
      </c>
    </row>
    <row r="115" spans="1:5" ht="12.75">
      <c r="A115" t="s">
        <v>57</v>
      </c>
      <c r="E115" s="39" t="s">
        <v>5</v>
      </c>
    </row>
    <row r="116" spans="1:13" ht="12.75">
      <c r="A116" t="s">
        <v>45</v>
      </c>
      <c r="C116" s="31" t="s">
        <v>86</v>
      </c>
      <c r="E116" s="33" t="s">
        <v>3452</v>
      </c>
      <c r="J116" s="32">
        <f>0</f>
      </c>
      <c s="32">
        <f>0</f>
      </c>
      <c s="32">
        <f>0+L117+L121</f>
      </c>
      <c s="32">
        <f>0+M117+M121</f>
      </c>
    </row>
    <row r="117" spans="1:16" ht="12.75">
      <c r="A117" t="s">
        <v>48</v>
      </c>
      <c s="34" t="s">
        <v>151</v>
      </c>
      <c s="34" t="s">
        <v>3453</v>
      </c>
      <c s="35" t="s">
        <v>5</v>
      </c>
      <c s="6" t="s">
        <v>3454</v>
      </c>
      <c s="36" t="s">
        <v>61</v>
      </c>
      <c s="37">
        <v>99.1</v>
      </c>
      <c s="36">
        <v>0.00047</v>
      </c>
      <c s="36">
        <f>ROUND(G117*H117,6)</f>
      </c>
      <c r="L117" s="38">
        <v>0</v>
      </c>
      <c s="32">
        <f>ROUND(ROUND(L117,2)*ROUND(G117,3),2)</f>
      </c>
      <c s="36" t="s">
        <v>53</v>
      </c>
      <c>
        <f>(M117*21)/100</f>
      </c>
      <c t="s">
        <v>26</v>
      </c>
    </row>
    <row r="118" spans="1:5" ht="12.75">
      <c r="A118" s="35" t="s">
        <v>54</v>
      </c>
      <c r="E118" s="39" t="s">
        <v>5</v>
      </c>
    </row>
    <row r="119" spans="1:5" ht="12.75">
      <c r="A119" s="35" t="s">
        <v>55</v>
      </c>
      <c r="E119" s="40" t="s">
        <v>3455</v>
      </c>
    </row>
    <row r="120" spans="1:5" ht="12.75">
      <c r="A120" t="s">
        <v>57</v>
      </c>
      <c r="E120" s="39" t="s">
        <v>5</v>
      </c>
    </row>
    <row r="121" spans="1:16" ht="12.75">
      <c r="A121" t="s">
        <v>48</v>
      </c>
      <c s="34" t="s">
        <v>155</v>
      </c>
      <c s="34" t="s">
        <v>3456</v>
      </c>
      <c s="35" t="s">
        <v>5</v>
      </c>
      <c s="6" t="s">
        <v>3457</v>
      </c>
      <c s="36" t="s">
        <v>61</v>
      </c>
      <c s="37">
        <v>90</v>
      </c>
      <c s="36">
        <v>4E-05</v>
      </c>
      <c s="36">
        <f>ROUND(G121*H121,6)</f>
      </c>
      <c r="L121" s="38">
        <v>0</v>
      </c>
      <c s="32">
        <f>ROUND(ROUND(L121,2)*ROUND(G121,3),2)</f>
      </c>
      <c s="36" t="s">
        <v>53</v>
      </c>
      <c>
        <f>(M121*21)/100</f>
      </c>
      <c t="s">
        <v>26</v>
      </c>
    </row>
    <row r="122" spans="1:5" ht="12.75">
      <c r="A122" s="35" t="s">
        <v>54</v>
      </c>
      <c r="E122" s="39" t="s">
        <v>5</v>
      </c>
    </row>
    <row r="123" spans="1:5" ht="12.75">
      <c r="A123" s="35" t="s">
        <v>55</v>
      </c>
      <c r="E123" s="40" t="s">
        <v>1387</v>
      </c>
    </row>
    <row r="124" spans="1:5" ht="12.75">
      <c r="A124" t="s">
        <v>57</v>
      </c>
      <c r="E124" s="39" t="s">
        <v>5</v>
      </c>
    </row>
    <row r="125" spans="1:13" ht="12.75">
      <c r="A125" t="s">
        <v>45</v>
      </c>
      <c r="C125" s="31" t="s">
        <v>3458</v>
      </c>
      <c r="E125" s="33" t="s">
        <v>3459</v>
      </c>
      <c r="J125" s="32">
        <f>0</f>
      </c>
      <c s="32">
        <f>0</f>
      </c>
      <c s="32">
        <f>0+L126+L130+L134</f>
      </c>
      <c s="32">
        <f>0+M126+M130+M134</f>
      </c>
    </row>
    <row r="126" spans="1:16" ht="12.75">
      <c r="A126" t="s">
        <v>48</v>
      </c>
      <c s="34" t="s">
        <v>159</v>
      </c>
      <c s="34" t="s">
        <v>3460</v>
      </c>
      <c s="35" t="s">
        <v>5</v>
      </c>
      <c s="6" t="s">
        <v>3461</v>
      </c>
      <c s="36" t="s">
        <v>3462</v>
      </c>
      <c s="37">
        <v>1</v>
      </c>
      <c s="36">
        <v>0</v>
      </c>
      <c s="36">
        <f>ROUND(G126*H126,6)</f>
      </c>
      <c r="L126" s="38">
        <v>0</v>
      </c>
      <c s="32">
        <f>ROUND(ROUND(L126,2)*ROUND(G126,3),2)</f>
      </c>
      <c s="36" t="s">
        <v>53</v>
      </c>
      <c>
        <f>(M126*0)/100</f>
      </c>
      <c t="s">
        <v>1685</v>
      </c>
    </row>
    <row r="127" spans="1:5" ht="12.75">
      <c r="A127" s="35" t="s">
        <v>54</v>
      </c>
      <c r="E127" s="39" t="s">
        <v>5</v>
      </c>
    </row>
    <row r="128" spans="1:5" ht="12.75">
      <c r="A128" s="35" t="s">
        <v>55</v>
      </c>
      <c r="E128" s="40" t="s">
        <v>5</v>
      </c>
    </row>
    <row r="129" spans="1:5" ht="12.75">
      <c r="A129" t="s">
        <v>57</v>
      </c>
      <c r="E129" s="39" t="s">
        <v>5</v>
      </c>
    </row>
    <row r="130" spans="1:16" ht="12.75">
      <c r="A130" t="s">
        <v>48</v>
      </c>
      <c s="34" t="s">
        <v>162</v>
      </c>
      <c s="34" t="s">
        <v>3463</v>
      </c>
      <c s="35" t="s">
        <v>5</v>
      </c>
      <c s="6" t="s">
        <v>3464</v>
      </c>
      <c s="36" t="s">
        <v>3462</v>
      </c>
      <c s="37">
        <v>1</v>
      </c>
      <c s="36">
        <v>0</v>
      </c>
      <c s="36">
        <f>ROUND(G130*H130,6)</f>
      </c>
      <c r="L130" s="38">
        <v>0</v>
      </c>
      <c s="32">
        <f>ROUND(ROUND(L130,2)*ROUND(G130,3),2)</f>
      </c>
      <c s="36" t="s">
        <v>53</v>
      </c>
      <c>
        <f>(M130*0)/100</f>
      </c>
      <c t="s">
        <v>1685</v>
      </c>
    </row>
    <row r="131" spans="1:5" ht="12.75">
      <c r="A131" s="35" t="s">
        <v>54</v>
      </c>
      <c r="E131" s="39" t="s">
        <v>5</v>
      </c>
    </row>
    <row r="132" spans="1:5" ht="12.75">
      <c r="A132" s="35" t="s">
        <v>55</v>
      </c>
      <c r="E132" s="40" t="s">
        <v>5</v>
      </c>
    </row>
    <row r="133" spans="1:5" ht="12.75">
      <c r="A133" t="s">
        <v>57</v>
      </c>
      <c r="E133" s="39" t="s">
        <v>5</v>
      </c>
    </row>
    <row r="134" spans="1:16" ht="12.75">
      <c r="A134" t="s">
        <v>48</v>
      </c>
      <c s="34" t="s">
        <v>166</v>
      </c>
      <c s="34" t="s">
        <v>3465</v>
      </c>
      <c s="35" t="s">
        <v>5</v>
      </c>
      <c s="6" t="s">
        <v>3466</v>
      </c>
      <c s="36" t="s">
        <v>3462</v>
      </c>
      <c s="37">
        <v>1</v>
      </c>
      <c s="36">
        <v>0.00047</v>
      </c>
      <c s="36">
        <f>ROUND(G134*H134,6)</f>
      </c>
      <c r="L134" s="38">
        <v>0</v>
      </c>
      <c s="32">
        <f>ROUND(ROUND(L134,2)*ROUND(G134,3),2)</f>
      </c>
      <c s="36" t="s">
        <v>53</v>
      </c>
      <c>
        <f>(M134*21)/100</f>
      </c>
      <c t="s">
        <v>26</v>
      </c>
    </row>
    <row r="135" spans="1:5" ht="12.75">
      <c r="A135" s="35" t="s">
        <v>54</v>
      </c>
      <c r="E135" s="39" t="s">
        <v>5</v>
      </c>
    </row>
    <row r="136" spans="1:5" ht="12.75">
      <c r="A136" s="35" t="s">
        <v>55</v>
      </c>
      <c r="E136" s="40" t="s">
        <v>5</v>
      </c>
    </row>
    <row r="137" spans="1:5" ht="12.75">
      <c r="A137" t="s">
        <v>57</v>
      </c>
      <c r="E137" s="39" t="s">
        <v>5</v>
      </c>
    </row>
    <row r="138" spans="1:13" ht="12.75">
      <c r="A138" t="s">
        <v>3382</v>
      </c>
      <c r="C138" s="31" t="s">
        <v>3467</v>
      </c>
      <c r="E138" s="33" t="s">
        <v>3468</v>
      </c>
      <c r="J138" s="32">
        <f>0+J139+J164+J189</f>
      </c>
      <c s="32">
        <f>0+K139+K164+K189</f>
      </c>
      <c s="32">
        <f>0+L139+L164+L189</f>
      </c>
      <c s="32">
        <f>0+M139+M164+M189</f>
      </c>
    </row>
    <row r="139" spans="1:13" ht="12.75">
      <c r="A139" t="s">
        <v>45</v>
      </c>
      <c r="C139" s="31" t="s">
        <v>3469</v>
      </c>
      <c r="E139" s="33" t="s">
        <v>3470</v>
      </c>
      <c r="J139" s="32">
        <f>0</f>
      </c>
      <c s="32">
        <f>0</f>
      </c>
      <c s="32">
        <f>0+L140+L144+L148+L152+L156+L160</f>
      </c>
      <c s="32">
        <f>0+M140+M144+M148+M152+M156+M160</f>
      </c>
    </row>
    <row r="140" spans="1:16" ht="12.75">
      <c r="A140" t="s">
        <v>48</v>
      </c>
      <c s="34" t="s">
        <v>49</v>
      </c>
      <c s="34" t="s">
        <v>3471</v>
      </c>
      <c s="35" t="s">
        <v>5</v>
      </c>
      <c s="6" t="s">
        <v>3472</v>
      </c>
      <c s="36" t="s">
        <v>643</v>
      </c>
      <c s="37">
        <v>1</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12.75">
      <c r="A143" t="s">
        <v>57</v>
      </c>
      <c r="E143" s="39" t="s">
        <v>5</v>
      </c>
    </row>
    <row r="144" spans="1:16" ht="12.75">
      <c r="A144" t="s">
        <v>48</v>
      </c>
      <c s="34" t="s">
        <v>26</v>
      </c>
      <c s="34" t="s">
        <v>3473</v>
      </c>
      <c s="35" t="s">
        <v>5</v>
      </c>
      <c s="6" t="s">
        <v>3474</v>
      </c>
      <c s="36" t="s">
        <v>101</v>
      </c>
      <c s="37">
        <v>10</v>
      </c>
      <c s="36">
        <v>0</v>
      </c>
      <c s="36">
        <f>ROUND(G144*H144,6)</f>
      </c>
      <c r="L144" s="38">
        <v>0</v>
      </c>
      <c s="32">
        <f>ROUND(ROUND(L144,2)*ROUND(G144,3),2)</f>
      </c>
      <c s="36" t="s">
        <v>53</v>
      </c>
      <c>
        <f>(M144*21)/100</f>
      </c>
      <c t="s">
        <v>26</v>
      </c>
    </row>
    <row r="145" spans="1:5" ht="12.75">
      <c r="A145" s="35" t="s">
        <v>54</v>
      </c>
      <c r="E145" s="39" t="s">
        <v>5</v>
      </c>
    </row>
    <row r="146" spans="1:5" ht="12.75">
      <c r="A146" s="35" t="s">
        <v>55</v>
      </c>
      <c r="E146" s="40" t="s">
        <v>5</v>
      </c>
    </row>
    <row r="147" spans="1:5" ht="12.75">
      <c r="A147" t="s">
        <v>57</v>
      </c>
      <c r="E147" s="39" t="s">
        <v>5</v>
      </c>
    </row>
    <row r="148" spans="1:16" ht="12.75">
      <c r="A148" t="s">
        <v>48</v>
      </c>
      <c s="34" t="s">
        <v>25</v>
      </c>
      <c s="34" t="s">
        <v>3475</v>
      </c>
      <c s="35" t="s">
        <v>5</v>
      </c>
      <c s="6" t="s">
        <v>3476</v>
      </c>
      <c s="36" t="s">
        <v>65</v>
      </c>
      <c s="37">
        <v>0.75</v>
      </c>
      <c s="36">
        <v>0</v>
      </c>
      <c s="36">
        <f>ROUND(G148*H148,6)</f>
      </c>
      <c r="L148" s="38">
        <v>0</v>
      </c>
      <c s="32">
        <f>ROUND(ROUND(L148,2)*ROUND(G148,3),2)</f>
      </c>
      <c s="36" t="s">
        <v>53</v>
      </c>
      <c>
        <f>(M148*21)/100</f>
      </c>
      <c t="s">
        <v>26</v>
      </c>
    </row>
    <row r="149" spans="1:5" ht="12.75">
      <c r="A149" s="35" t="s">
        <v>54</v>
      </c>
      <c r="E149" s="39" t="s">
        <v>5</v>
      </c>
    </row>
    <row r="150" spans="1:5" ht="12.75">
      <c r="A150" s="35" t="s">
        <v>55</v>
      </c>
      <c r="E150" s="40" t="s">
        <v>5</v>
      </c>
    </row>
    <row r="151" spans="1:5" ht="12.75">
      <c r="A151" t="s">
        <v>57</v>
      </c>
      <c r="E151" s="39" t="s">
        <v>5</v>
      </c>
    </row>
    <row r="152" spans="1:16" ht="12.75">
      <c r="A152" t="s">
        <v>48</v>
      </c>
      <c s="34" t="s">
        <v>67</v>
      </c>
      <c s="34" t="s">
        <v>3477</v>
      </c>
      <c s="35" t="s">
        <v>5</v>
      </c>
      <c s="6" t="s">
        <v>3478</v>
      </c>
      <c s="36" t="s">
        <v>65</v>
      </c>
      <c s="37">
        <v>3.75</v>
      </c>
      <c s="36">
        <v>0</v>
      </c>
      <c s="36">
        <f>ROUND(G152*H152,6)</f>
      </c>
      <c r="L152" s="38">
        <v>0</v>
      </c>
      <c s="32">
        <f>ROUND(ROUND(L152,2)*ROUND(G152,3),2)</f>
      </c>
      <c s="36" t="s">
        <v>53</v>
      </c>
      <c>
        <f>(M152*21)/100</f>
      </c>
      <c t="s">
        <v>26</v>
      </c>
    </row>
    <row r="153" spans="1:5" ht="12.75">
      <c r="A153" s="35" t="s">
        <v>54</v>
      </c>
      <c r="E153" s="39" t="s">
        <v>5</v>
      </c>
    </row>
    <row r="154" spans="1:5" ht="12.75">
      <c r="A154" s="35" t="s">
        <v>55</v>
      </c>
      <c r="E154" s="40" t="s">
        <v>5</v>
      </c>
    </row>
    <row r="155" spans="1:5" ht="12.75">
      <c r="A155" t="s">
        <v>57</v>
      </c>
      <c r="E155" s="39" t="s">
        <v>5</v>
      </c>
    </row>
    <row r="156" spans="1:16" ht="12.75">
      <c r="A156" t="s">
        <v>48</v>
      </c>
      <c s="34" t="s">
        <v>71</v>
      </c>
      <c s="34" t="s">
        <v>3479</v>
      </c>
      <c s="35" t="s">
        <v>5</v>
      </c>
      <c s="6" t="s">
        <v>3480</v>
      </c>
      <c s="36" t="s">
        <v>101</v>
      </c>
      <c s="37">
        <v>10</v>
      </c>
      <c s="36">
        <v>0</v>
      </c>
      <c s="36">
        <f>ROUND(G156*H156,6)</f>
      </c>
      <c r="L156" s="38">
        <v>0</v>
      </c>
      <c s="32">
        <f>ROUND(ROUND(L156,2)*ROUND(G156,3),2)</f>
      </c>
      <c s="36" t="s">
        <v>53</v>
      </c>
      <c>
        <f>(M156*21)/100</f>
      </c>
      <c t="s">
        <v>26</v>
      </c>
    </row>
    <row r="157" spans="1:5" ht="12.75">
      <c r="A157" s="35" t="s">
        <v>54</v>
      </c>
      <c r="E157" s="39" t="s">
        <v>5</v>
      </c>
    </row>
    <row r="158" spans="1:5" ht="12.75">
      <c r="A158" s="35" t="s">
        <v>55</v>
      </c>
      <c r="E158" s="40" t="s">
        <v>5</v>
      </c>
    </row>
    <row r="159" spans="1:5" ht="12.75">
      <c r="A159" t="s">
        <v>57</v>
      </c>
      <c r="E159" s="39" t="s">
        <v>5</v>
      </c>
    </row>
    <row r="160" spans="1:16" ht="12.75">
      <c r="A160" t="s">
        <v>48</v>
      </c>
      <c s="34" t="s">
        <v>75</v>
      </c>
      <c s="34" t="s">
        <v>3481</v>
      </c>
      <c s="35" t="s">
        <v>5</v>
      </c>
      <c s="6" t="s">
        <v>3482</v>
      </c>
      <c s="36" t="s">
        <v>101</v>
      </c>
      <c s="37">
        <v>20</v>
      </c>
      <c s="36">
        <v>0</v>
      </c>
      <c s="36">
        <f>ROUND(G160*H160,6)</f>
      </c>
      <c r="L160" s="38">
        <v>0</v>
      </c>
      <c s="32">
        <f>ROUND(ROUND(L160,2)*ROUND(G160,3),2)</f>
      </c>
      <c s="36" t="s">
        <v>53</v>
      </c>
      <c>
        <f>(M160*21)/100</f>
      </c>
      <c t="s">
        <v>26</v>
      </c>
    </row>
    <row r="161" spans="1:5" ht="12.75">
      <c r="A161" s="35" t="s">
        <v>54</v>
      </c>
      <c r="E161" s="39" t="s">
        <v>5</v>
      </c>
    </row>
    <row r="162" spans="1:5" ht="12.75">
      <c r="A162" s="35" t="s">
        <v>55</v>
      </c>
      <c r="E162" s="40" t="s">
        <v>5</v>
      </c>
    </row>
    <row r="163" spans="1:5" ht="12.75">
      <c r="A163" t="s">
        <v>57</v>
      </c>
      <c r="E163" s="39" t="s">
        <v>5</v>
      </c>
    </row>
    <row r="164" spans="1:13" ht="12.75">
      <c r="A164" t="s">
        <v>45</v>
      </c>
      <c r="C164" s="31" t="s">
        <v>131</v>
      </c>
      <c r="E164" s="33" t="s">
        <v>3483</v>
      </c>
      <c r="J164" s="32">
        <f>0</f>
      </c>
      <c s="32">
        <f>0</f>
      </c>
      <c s="32">
        <f>0+L165+L169+L173+L177+L181+L185</f>
      </c>
      <c s="32">
        <f>0+M165+M169+M173+M177+M181+M185</f>
      </c>
    </row>
    <row r="165" spans="1:16" ht="12.75">
      <c r="A165" t="s">
        <v>48</v>
      </c>
      <c s="34" t="s">
        <v>46</v>
      </c>
      <c s="34" t="s">
        <v>3484</v>
      </c>
      <c s="35" t="s">
        <v>5</v>
      </c>
      <c s="6" t="s">
        <v>3485</v>
      </c>
      <c s="36" t="s">
        <v>249</v>
      </c>
      <c s="37">
        <v>2</v>
      </c>
      <c s="36">
        <v>0</v>
      </c>
      <c s="36">
        <f>ROUND(G165*H165,6)</f>
      </c>
      <c r="L165" s="38">
        <v>0</v>
      </c>
      <c s="32">
        <f>ROUND(ROUND(L165,2)*ROUND(G165,3),2)</f>
      </c>
      <c s="36" t="s">
        <v>53</v>
      </c>
      <c>
        <f>(M165*21)/100</f>
      </c>
      <c t="s">
        <v>26</v>
      </c>
    </row>
    <row r="166" spans="1:5" ht="12.75">
      <c r="A166" s="35" t="s">
        <v>54</v>
      </c>
      <c r="E166" s="39" t="s">
        <v>5</v>
      </c>
    </row>
    <row r="167" spans="1:5" ht="12.75">
      <c r="A167" s="35" t="s">
        <v>55</v>
      </c>
      <c r="E167" s="40" t="s">
        <v>5</v>
      </c>
    </row>
    <row r="168" spans="1:5" ht="12.75">
      <c r="A168" t="s">
        <v>57</v>
      </c>
      <c r="E168" s="39" t="s">
        <v>5</v>
      </c>
    </row>
    <row r="169" spans="1:16" ht="12.75">
      <c r="A169" t="s">
        <v>48</v>
      </c>
      <c s="34" t="s">
        <v>82</v>
      </c>
      <c s="34" t="s">
        <v>3486</v>
      </c>
      <c s="35" t="s">
        <v>5</v>
      </c>
      <c s="6" t="s">
        <v>3487</v>
      </c>
      <c s="36" t="s">
        <v>643</v>
      </c>
      <c s="37">
        <v>1</v>
      </c>
      <c s="36">
        <v>0</v>
      </c>
      <c s="36">
        <f>ROUND(G169*H169,6)</f>
      </c>
      <c r="L169" s="38">
        <v>0</v>
      </c>
      <c s="32">
        <f>ROUND(ROUND(L169,2)*ROUND(G169,3),2)</f>
      </c>
      <c s="36" t="s">
        <v>53</v>
      </c>
      <c>
        <f>(M169*21)/100</f>
      </c>
      <c t="s">
        <v>26</v>
      </c>
    </row>
    <row r="170" spans="1:5" ht="12.75">
      <c r="A170" s="35" t="s">
        <v>54</v>
      </c>
      <c r="E170" s="39" t="s">
        <v>5</v>
      </c>
    </row>
    <row r="171" spans="1:5" ht="12.75">
      <c r="A171" s="35" t="s">
        <v>55</v>
      </c>
      <c r="E171" s="40" t="s">
        <v>5</v>
      </c>
    </row>
    <row r="172" spans="1:5" ht="12.75">
      <c r="A172" t="s">
        <v>57</v>
      </c>
      <c r="E172" s="39" t="s">
        <v>5</v>
      </c>
    </row>
    <row r="173" spans="1:16" ht="12.75">
      <c r="A173" t="s">
        <v>48</v>
      </c>
      <c s="34" t="s">
        <v>86</v>
      </c>
      <c s="34" t="s">
        <v>3488</v>
      </c>
      <c s="35" t="s">
        <v>5</v>
      </c>
      <c s="6" t="s">
        <v>3489</v>
      </c>
      <c s="36" t="s">
        <v>101</v>
      </c>
      <c s="37">
        <v>20</v>
      </c>
      <c s="36">
        <v>0</v>
      </c>
      <c s="36">
        <f>ROUND(G173*H173,6)</f>
      </c>
      <c r="L173" s="38">
        <v>0</v>
      </c>
      <c s="32">
        <f>ROUND(ROUND(L173,2)*ROUND(G173,3),2)</f>
      </c>
      <c s="36" t="s">
        <v>53</v>
      </c>
      <c>
        <f>(M173*21)/100</f>
      </c>
      <c t="s">
        <v>26</v>
      </c>
    </row>
    <row r="174" spans="1:5" ht="12.75">
      <c r="A174" s="35" t="s">
        <v>54</v>
      </c>
      <c r="E174" s="39" t="s">
        <v>5</v>
      </c>
    </row>
    <row r="175" spans="1:5" ht="12.75">
      <c r="A175" s="35" t="s">
        <v>55</v>
      </c>
      <c r="E175" s="40" t="s">
        <v>5</v>
      </c>
    </row>
    <row r="176" spans="1:5" ht="12.75">
      <c r="A176" t="s">
        <v>57</v>
      </c>
      <c r="E176" s="39" t="s">
        <v>5</v>
      </c>
    </row>
    <row r="177" spans="1:16" ht="12.75">
      <c r="A177" t="s">
        <v>48</v>
      </c>
      <c s="34" t="s">
        <v>90</v>
      </c>
      <c s="34" t="s">
        <v>3490</v>
      </c>
      <c s="35" t="s">
        <v>5</v>
      </c>
      <c s="6" t="s">
        <v>3491</v>
      </c>
      <c s="36" t="s">
        <v>101</v>
      </c>
      <c s="37">
        <v>10</v>
      </c>
      <c s="36">
        <v>0</v>
      </c>
      <c s="36">
        <f>ROUND(G177*H177,6)</f>
      </c>
      <c r="L177" s="38">
        <v>0</v>
      </c>
      <c s="32">
        <f>ROUND(ROUND(L177,2)*ROUND(G177,3),2)</f>
      </c>
      <c s="36" t="s">
        <v>53</v>
      </c>
      <c>
        <f>(M177*21)/100</f>
      </c>
      <c t="s">
        <v>26</v>
      </c>
    </row>
    <row r="178" spans="1:5" ht="12.75">
      <c r="A178" s="35" t="s">
        <v>54</v>
      </c>
      <c r="E178" s="39" t="s">
        <v>5</v>
      </c>
    </row>
    <row r="179" spans="1:5" ht="12.75">
      <c r="A179" s="35" t="s">
        <v>55</v>
      </c>
      <c r="E179" s="40" t="s">
        <v>5</v>
      </c>
    </row>
    <row r="180" spans="1:5" ht="12.75">
      <c r="A180" t="s">
        <v>57</v>
      </c>
      <c r="E180" s="39" t="s">
        <v>5</v>
      </c>
    </row>
    <row r="181" spans="1:16" ht="12.75">
      <c r="A181" t="s">
        <v>48</v>
      </c>
      <c s="34" t="s">
        <v>94</v>
      </c>
      <c s="34" t="s">
        <v>3492</v>
      </c>
      <c s="35" t="s">
        <v>5</v>
      </c>
      <c s="6" t="s">
        <v>3493</v>
      </c>
      <c s="36" t="s">
        <v>643</v>
      </c>
      <c s="37">
        <v>2</v>
      </c>
      <c s="36">
        <v>0</v>
      </c>
      <c s="36">
        <f>ROUND(G181*H181,6)</f>
      </c>
      <c r="L181" s="38">
        <v>0</v>
      </c>
      <c s="32">
        <f>ROUND(ROUND(L181,2)*ROUND(G181,3),2)</f>
      </c>
      <c s="36" t="s">
        <v>53</v>
      </c>
      <c>
        <f>(M181*21)/100</f>
      </c>
      <c t="s">
        <v>26</v>
      </c>
    </row>
    <row r="182" spans="1:5" ht="12.75">
      <c r="A182" s="35" t="s">
        <v>54</v>
      </c>
      <c r="E182" s="39" t="s">
        <v>5</v>
      </c>
    </row>
    <row r="183" spans="1:5" ht="12.75">
      <c r="A183" s="35" t="s">
        <v>55</v>
      </c>
      <c r="E183" s="40" t="s">
        <v>5</v>
      </c>
    </row>
    <row r="184" spans="1:5" ht="12.75">
      <c r="A184" t="s">
        <v>57</v>
      </c>
      <c r="E184" s="39" t="s">
        <v>5</v>
      </c>
    </row>
    <row r="185" spans="1:16" ht="12.75">
      <c r="A185" t="s">
        <v>48</v>
      </c>
      <c s="34" t="s">
        <v>98</v>
      </c>
      <c s="34" t="s">
        <v>3494</v>
      </c>
      <c s="35" t="s">
        <v>5</v>
      </c>
      <c s="6" t="s">
        <v>3495</v>
      </c>
      <c s="36" t="s">
        <v>249</v>
      </c>
      <c s="37">
        <v>6</v>
      </c>
      <c s="36">
        <v>0</v>
      </c>
      <c s="36">
        <f>ROUND(G185*H185,6)</f>
      </c>
      <c r="L185" s="38">
        <v>0</v>
      </c>
      <c s="32">
        <f>ROUND(ROUND(L185,2)*ROUND(G185,3),2)</f>
      </c>
      <c s="36" t="s">
        <v>53</v>
      </c>
      <c>
        <f>(M185*21)/100</f>
      </c>
      <c t="s">
        <v>26</v>
      </c>
    </row>
    <row r="186" spans="1:5" ht="12.75">
      <c r="A186" s="35" t="s">
        <v>54</v>
      </c>
      <c r="E186" s="39" t="s">
        <v>5</v>
      </c>
    </row>
    <row r="187" spans="1:5" ht="12.75">
      <c r="A187" s="35" t="s">
        <v>55</v>
      </c>
      <c r="E187" s="40" t="s">
        <v>5</v>
      </c>
    </row>
    <row r="188" spans="1:5" ht="12.75">
      <c r="A188" t="s">
        <v>57</v>
      </c>
      <c r="E188" s="39" t="s">
        <v>5</v>
      </c>
    </row>
    <row r="189" spans="1:13" ht="12.75">
      <c r="A189" t="s">
        <v>45</v>
      </c>
      <c r="C189" s="31" t="s">
        <v>221</v>
      </c>
      <c r="E189" s="33" t="s">
        <v>3496</v>
      </c>
      <c r="J189" s="32">
        <f>0</f>
      </c>
      <c s="32">
        <f>0</f>
      </c>
      <c s="32">
        <f>0+L190+L194+L198+L202+L206+L210</f>
      </c>
      <c s="32">
        <f>0+M190+M194+M198+M202+M206+M210</f>
      </c>
    </row>
    <row r="190" spans="1:16" ht="12.75">
      <c r="A190" t="s">
        <v>48</v>
      </c>
      <c s="34" t="s">
        <v>103</v>
      </c>
      <c s="34" t="s">
        <v>3497</v>
      </c>
      <c s="35" t="s">
        <v>5</v>
      </c>
      <c s="6" t="s">
        <v>3498</v>
      </c>
      <c s="36" t="s">
        <v>249</v>
      </c>
      <c s="37">
        <v>1</v>
      </c>
      <c s="36">
        <v>0</v>
      </c>
      <c s="36">
        <f>ROUND(G190*H190,6)</f>
      </c>
      <c r="L190" s="38">
        <v>0</v>
      </c>
      <c s="32">
        <f>ROUND(ROUND(L190,2)*ROUND(G190,3),2)</f>
      </c>
      <c s="36" t="s">
        <v>53</v>
      </c>
      <c>
        <f>(M190*21)/100</f>
      </c>
      <c t="s">
        <v>26</v>
      </c>
    </row>
    <row r="191" spans="1:5" ht="12.75">
      <c r="A191" s="35" t="s">
        <v>54</v>
      </c>
      <c r="E191" s="39" t="s">
        <v>5</v>
      </c>
    </row>
    <row r="192" spans="1:5" ht="12.75">
      <c r="A192" s="35" t="s">
        <v>55</v>
      </c>
      <c r="E192" s="40" t="s">
        <v>5</v>
      </c>
    </row>
    <row r="193" spans="1:5" ht="12.75">
      <c r="A193" t="s">
        <v>57</v>
      </c>
      <c r="E193" s="39" t="s">
        <v>5</v>
      </c>
    </row>
    <row r="194" spans="1:16" ht="12.75">
      <c r="A194" t="s">
        <v>48</v>
      </c>
      <c s="34" t="s">
        <v>106</v>
      </c>
      <c s="34" t="s">
        <v>3499</v>
      </c>
      <c s="35" t="s">
        <v>5</v>
      </c>
      <c s="6" t="s">
        <v>3500</v>
      </c>
      <c s="36" t="s">
        <v>101</v>
      </c>
      <c s="37">
        <v>10</v>
      </c>
      <c s="36">
        <v>0</v>
      </c>
      <c s="36">
        <f>ROUND(G194*H194,6)</f>
      </c>
      <c r="L194" s="38">
        <v>0</v>
      </c>
      <c s="32">
        <f>ROUND(ROUND(L194,2)*ROUND(G194,3),2)</f>
      </c>
      <c s="36" t="s">
        <v>53</v>
      </c>
      <c>
        <f>(M194*21)/100</f>
      </c>
      <c t="s">
        <v>26</v>
      </c>
    </row>
    <row r="195" spans="1:5" ht="12.75">
      <c r="A195" s="35" t="s">
        <v>54</v>
      </c>
      <c r="E195" s="39" t="s">
        <v>5</v>
      </c>
    </row>
    <row r="196" spans="1:5" ht="12.75">
      <c r="A196" s="35" t="s">
        <v>55</v>
      </c>
      <c r="E196" s="40" t="s">
        <v>5</v>
      </c>
    </row>
    <row r="197" spans="1:5" ht="12.75">
      <c r="A197" t="s">
        <v>57</v>
      </c>
      <c r="E197" s="39" t="s">
        <v>5</v>
      </c>
    </row>
    <row r="198" spans="1:16" ht="12.75">
      <c r="A198" t="s">
        <v>48</v>
      </c>
      <c s="34" t="s">
        <v>109</v>
      </c>
      <c s="34" t="s">
        <v>3501</v>
      </c>
      <c s="35" t="s">
        <v>5</v>
      </c>
      <c s="6" t="s">
        <v>3502</v>
      </c>
      <c s="36" t="s">
        <v>101</v>
      </c>
      <c s="37">
        <v>10</v>
      </c>
      <c s="36">
        <v>0</v>
      </c>
      <c s="36">
        <f>ROUND(G198*H198,6)</f>
      </c>
      <c r="L198" s="38">
        <v>0</v>
      </c>
      <c s="32">
        <f>ROUND(ROUND(L198,2)*ROUND(G198,3),2)</f>
      </c>
      <c s="36" t="s">
        <v>53</v>
      </c>
      <c>
        <f>(M198*21)/100</f>
      </c>
      <c t="s">
        <v>26</v>
      </c>
    </row>
    <row r="199" spans="1:5" ht="12.75">
      <c r="A199" s="35" t="s">
        <v>54</v>
      </c>
      <c r="E199" s="39" t="s">
        <v>5</v>
      </c>
    </row>
    <row r="200" spans="1:5" ht="12.75">
      <c r="A200" s="35" t="s">
        <v>55</v>
      </c>
      <c r="E200" s="40" t="s">
        <v>5</v>
      </c>
    </row>
    <row r="201" spans="1:5" ht="12.75">
      <c r="A201" t="s">
        <v>57</v>
      </c>
      <c r="E201" s="39" t="s">
        <v>5</v>
      </c>
    </row>
    <row r="202" spans="1:16" ht="12.75">
      <c r="A202" t="s">
        <v>48</v>
      </c>
      <c s="34" t="s">
        <v>112</v>
      </c>
      <c s="34" t="s">
        <v>3503</v>
      </c>
      <c s="35" t="s">
        <v>5</v>
      </c>
      <c s="6" t="s">
        <v>3504</v>
      </c>
      <c s="36" t="s">
        <v>101</v>
      </c>
      <c s="37">
        <v>10</v>
      </c>
      <c s="36">
        <v>0</v>
      </c>
      <c s="36">
        <f>ROUND(G202*H202,6)</f>
      </c>
      <c r="L202" s="38">
        <v>0</v>
      </c>
      <c s="32">
        <f>ROUND(ROUND(L202,2)*ROUND(G202,3),2)</f>
      </c>
      <c s="36" t="s">
        <v>53</v>
      </c>
      <c>
        <f>(M202*21)/100</f>
      </c>
      <c t="s">
        <v>26</v>
      </c>
    </row>
    <row r="203" spans="1:5" ht="12.75">
      <c r="A203" s="35" t="s">
        <v>54</v>
      </c>
      <c r="E203" s="39" t="s">
        <v>5</v>
      </c>
    </row>
    <row r="204" spans="1:5" ht="12.75">
      <c r="A204" s="35" t="s">
        <v>55</v>
      </c>
      <c r="E204" s="40" t="s">
        <v>5</v>
      </c>
    </row>
    <row r="205" spans="1:5" ht="12.75">
      <c r="A205" t="s">
        <v>57</v>
      </c>
      <c r="E205" s="39" t="s">
        <v>5</v>
      </c>
    </row>
    <row r="206" spans="1:16" ht="12.75">
      <c r="A206" t="s">
        <v>48</v>
      </c>
      <c s="34" t="s">
        <v>115</v>
      </c>
      <c s="34" t="s">
        <v>3505</v>
      </c>
      <c s="35" t="s">
        <v>5</v>
      </c>
      <c s="6" t="s">
        <v>3506</v>
      </c>
      <c s="36" t="s">
        <v>101</v>
      </c>
      <c s="37">
        <v>10</v>
      </c>
      <c s="36">
        <v>0</v>
      </c>
      <c s="36">
        <f>ROUND(G206*H206,6)</f>
      </c>
      <c r="L206" s="38">
        <v>0</v>
      </c>
      <c s="32">
        <f>ROUND(ROUND(L206,2)*ROUND(G206,3),2)</f>
      </c>
      <c s="36" t="s">
        <v>53</v>
      </c>
      <c>
        <f>(M206*21)/100</f>
      </c>
      <c t="s">
        <v>26</v>
      </c>
    </row>
    <row r="207" spans="1:5" ht="12.75">
      <c r="A207" s="35" t="s">
        <v>54</v>
      </c>
      <c r="E207" s="39" t="s">
        <v>5</v>
      </c>
    </row>
    <row r="208" spans="1:5" ht="12.75">
      <c r="A208" s="35" t="s">
        <v>55</v>
      </c>
      <c r="E208" s="40" t="s">
        <v>5</v>
      </c>
    </row>
    <row r="209" spans="1:5" ht="12.75">
      <c r="A209" t="s">
        <v>57</v>
      </c>
      <c r="E209" s="39" t="s">
        <v>5</v>
      </c>
    </row>
    <row r="210" spans="1:16" ht="12.75">
      <c r="A210" t="s">
        <v>48</v>
      </c>
      <c s="34" t="s">
        <v>119</v>
      </c>
      <c s="34" t="s">
        <v>3507</v>
      </c>
      <c s="35" t="s">
        <v>5</v>
      </c>
      <c s="6" t="s">
        <v>3480</v>
      </c>
      <c s="36" t="s">
        <v>101</v>
      </c>
      <c s="37">
        <v>10</v>
      </c>
      <c s="36">
        <v>0</v>
      </c>
      <c s="36">
        <f>ROUND(G210*H210,6)</f>
      </c>
      <c r="L210" s="38">
        <v>0</v>
      </c>
      <c s="32">
        <f>ROUND(ROUND(L210,2)*ROUND(G210,3),2)</f>
      </c>
      <c s="36" t="s">
        <v>53</v>
      </c>
      <c>
        <f>(M210*21)/100</f>
      </c>
      <c t="s">
        <v>26</v>
      </c>
    </row>
    <row r="211" spans="1:5" ht="12.75">
      <c r="A211" s="35" t="s">
        <v>54</v>
      </c>
      <c r="E211" s="39" t="s">
        <v>5</v>
      </c>
    </row>
    <row r="212" spans="1:5" ht="12.75">
      <c r="A212" s="35" t="s">
        <v>55</v>
      </c>
      <c r="E212" s="40" t="s">
        <v>5</v>
      </c>
    </row>
    <row r="213" spans="1:5" ht="12.75">
      <c r="A213" t="s">
        <v>57</v>
      </c>
      <c r="E213" s="39" t="s">
        <v>5</v>
      </c>
    </row>
    <row r="214" spans="1:13" ht="12.75">
      <c r="A214" t="s">
        <v>3382</v>
      </c>
      <c r="C214" s="31" t="s">
        <v>3508</v>
      </c>
      <c r="E214" s="33" t="s">
        <v>3509</v>
      </c>
      <c r="J214" s="32">
        <f>0+J215+J276+J357+J370+J415+J456+J497</f>
      </c>
      <c s="32">
        <f>0+K215+K276+K357+K370+K415+K456+K497</f>
      </c>
      <c s="32">
        <f>0+L215+L276+L357+L370+L415+L456+L497</f>
      </c>
      <c s="32">
        <f>0+M215+M276+M357+M370+M415+M456+M497</f>
      </c>
    </row>
    <row r="215" spans="1:13" ht="12.75">
      <c r="A215" t="s">
        <v>45</v>
      </c>
      <c r="C215" s="31" t="s">
        <v>3469</v>
      </c>
      <c r="E215" s="33" t="s">
        <v>3510</v>
      </c>
      <c r="J215" s="32">
        <f>0</f>
      </c>
      <c s="32">
        <f>0</f>
      </c>
      <c s="32">
        <f>0+L216+L220+L224+L228+L232+L236+L240+L244+L248+L252+L256+L260+L264+L268+L272</f>
      </c>
      <c s="32">
        <f>0+M216+M220+M224+M228+M232+M236+M240+M244+M248+M252+M256+M260+M264+M268+M272</f>
      </c>
    </row>
    <row r="216" spans="1:16" ht="12.75">
      <c r="A216" t="s">
        <v>48</v>
      </c>
      <c s="34" t="s">
        <v>49</v>
      </c>
      <c s="34" t="s">
        <v>3511</v>
      </c>
      <c s="35" t="s">
        <v>5</v>
      </c>
      <c s="6" t="s">
        <v>3512</v>
      </c>
      <c s="36" t="s">
        <v>101</v>
      </c>
      <c s="37">
        <v>20</v>
      </c>
      <c s="36">
        <v>0</v>
      </c>
      <c s="36">
        <f>ROUND(G216*H216,6)</f>
      </c>
      <c r="L216" s="38">
        <v>0</v>
      </c>
      <c s="32">
        <f>ROUND(ROUND(L216,2)*ROUND(G216,3),2)</f>
      </c>
      <c s="36" t="s">
        <v>53</v>
      </c>
      <c>
        <f>(M216*21)/100</f>
      </c>
      <c t="s">
        <v>26</v>
      </c>
    </row>
    <row r="217" spans="1:5" ht="12.75">
      <c r="A217" s="35" t="s">
        <v>54</v>
      </c>
      <c r="E217" s="39" t="s">
        <v>5</v>
      </c>
    </row>
    <row r="218" spans="1:5" ht="12.75">
      <c r="A218" s="35" t="s">
        <v>55</v>
      </c>
      <c r="E218" s="40" t="s">
        <v>5</v>
      </c>
    </row>
    <row r="219" spans="1:5" ht="12.75">
      <c r="A219" t="s">
        <v>57</v>
      </c>
      <c r="E219" s="39" t="s">
        <v>5</v>
      </c>
    </row>
    <row r="220" spans="1:16" ht="12.75">
      <c r="A220" t="s">
        <v>48</v>
      </c>
      <c s="34" t="s">
        <v>26</v>
      </c>
      <c s="34" t="s">
        <v>3513</v>
      </c>
      <c s="35" t="s">
        <v>5</v>
      </c>
      <c s="6" t="s">
        <v>3514</v>
      </c>
      <c s="36" t="s">
        <v>101</v>
      </c>
      <c s="37">
        <v>40</v>
      </c>
      <c s="36">
        <v>0</v>
      </c>
      <c s="36">
        <f>ROUND(G220*H220,6)</f>
      </c>
      <c r="L220" s="38">
        <v>0</v>
      </c>
      <c s="32">
        <f>ROUND(ROUND(L220,2)*ROUND(G220,3),2)</f>
      </c>
      <c s="36" t="s">
        <v>53</v>
      </c>
      <c>
        <f>(M220*21)/100</f>
      </c>
      <c t="s">
        <v>26</v>
      </c>
    </row>
    <row r="221" spans="1:5" ht="12.75">
      <c r="A221" s="35" t="s">
        <v>54</v>
      </c>
      <c r="E221" s="39" t="s">
        <v>5</v>
      </c>
    </row>
    <row r="222" spans="1:5" ht="12.75">
      <c r="A222" s="35" t="s">
        <v>55</v>
      </c>
      <c r="E222" s="40" t="s">
        <v>5</v>
      </c>
    </row>
    <row r="223" spans="1:5" ht="12.75">
      <c r="A223" t="s">
        <v>57</v>
      </c>
      <c r="E223" s="39" t="s">
        <v>5</v>
      </c>
    </row>
    <row r="224" spans="1:16" ht="12.75">
      <c r="A224" t="s">
        <v>48</v>
      </c>
      <c s="34" t="s">
        <v>25</v>
      </c>
      <c s="34" t="s">
        <v>3515</v>
      </c>
      <c s="35" t="s">
        <v>5</v>
      </c>
      <c s="6" t="s">
        <v>3516</v>
      </c>
      <c s="36" t="s">
        <v>101</v>
      </c>
      <c s="37">
        <v>25</v>
      </c>
      <c s="36">
        <v>0</v>
      </c>
      <c s="36">
        <f>ROUND(G224*H224,6)</f>
      </c>
      <c r="L224" s="38">
        <v>0</v>
      </c>
      <c s="32">
        <f>ROUND(ROUND(L224,2)*ROUND(G224,3),2)</f>
      </c>
      <c s="36" t="s">
        <v>53</v>
      </c>
      <c>
        <f>(M224*21)/100</f>
      </c>
      <c t="s">
        <v>26</v>
      </c>
    </row>
    <row r="225" spans="1:5" ht="12.75">
      <c r="A225" s="35" t="s">
        <v>54</v>
      </c>
      <c r="E225" s="39" t="s">
        <v>5</v>
      </c>
    </row>
    <row r="226" spans="1:5" ht="12.75">
      <c r="A226" s="35" t="s">
        <v>55</v>
      </c>
      <c r="E226" s="40" t="s">
        <v>5</v>
      </c>
    </row>
    <row r="227" spans="1:5" ht="12.75">
      <c r="A227" t="s">
        <v>57</v>
      </c>
      <c r="E227" s="39" t="s">
        <v>5</v>
      </c>
    </row>
    <row r="228" spans="1:16" ht="12.75">
      <c r="A228" t="s">
        <v>48</v>
      </c>
      <c s="34" t="s">
        <v>67</v>
      </c>
      <c s="34" t="s">
        <v>3517</v>
      </c>
      <c s="35" t="s">
        <v>5</v>
      </c>
      <c s="6" t="s">
        <v>3518</v>
      </c>
      <c s="36" t="s">
        <v>101</v>
      </c>
      <c s="37">
        <v>55</v>
      </c>
      <c s="36">
        <v>0</v>
      </c>
      <c s="36">
        <f>ROUND(G228*H228,6)</f>
      </c>
      <c r="L228" s="38">
        <v>0</v>
      </c>
      <c s="32">
        <f>ROUND(ROUND(L228,2)*ROUND(G228,3),2)</f>
      </c>
      <c s="36" t="s">
        <v>53</v>
      </c>
      <c>
        <f>(M228*21)/100</f>
      </c>
      <c t="s">
        <v>26</v>
      </c>
    </row>
    <row r="229" spans="1:5" ht="12.75">
      <c r="A229" s="35" t="s">
        <v>54</v>
      </c>
      <c r="E229" s="39" t="s">
        <v>5</v>
      </c>
    </row>
    <row r="230" spans="1:5" ht="12.75">
      <c r="A230" s="35" t="s">
        <v>55</v>
      </c>
      <c r="E230" s="40" t="s">
        <v>5</v>
      </c>
    </row>
    <row r="231" spans="1:5" ht="12.75">
      <c r="A231" t="s">
        <v>57</v>
      </c>
      <c r="E231" s="39" t="s">
        <v>5</v>
      </c>
    </row>
    <row r="232" spans="1:16" ht="12.75">
      <c r="A232" t="s">
        <v>48</v>
      </c>
      <c s="34" t="s">
        <v>71</v>
      </c>
      <c s="34" t="s">
        <v>3519</v>
      </c>
      <c s="35" t="s">
        <v>5</v>
      </c>
      <c s="6" t="s">
        <v>3474</v>
      </c>
      <c s="36" t="s">
        <v>101</v>
      </c>
      <c s="37">
        <v>25</v>
      </c>
      <c s="36">
        <v>0</v>
      </c>
      <c s="36">
        <f>ROUND(G232*H232,6)</f>
      </c>
      <c r="L232" s="38">
        <v>0</v>
      </c>
      <c s="32">
        <f>ROUND(ROUND(L232,2)*ROUND(G232,3),2)</f>
      </c>
      <c s="36" t="s">
        <v>53</v>
      </c>
      <c>
        <f>(M232*21)/100</f>
      </c>
      <c t="s">
        <v>26</v>
      </c>
    </row>
    <row r="233" spans="1:5" ht="12.75">
      <c r="A233" s="35" t="s">
        <v>54</v>
      </c>
      <c r="E233" s="39" t="s">
        <v>5</v>
      </c>
    </row>
    <row r="234" spans="1:5" ht="12.75">
      <c r="A234" s="35" t="s">
        <v>55</v>
      </c>
      <c r="E234" s="40" t="s">
        <v>5</v>
      </c>
    </row>
    <row r="235" spans="1:5" ht="12.75">
      <c r="A235" t="s">
        <v>57</v>
      </c>
      <c r="E235" s="39" t="s">
        <v>5</v>
      </c>
    </row>
    <row r="236" spans="1:16" ht="12.75">
      <c r="A236" t="s">
        <v>48</v>
      </c>
      <c s="34" t="s">
        <v>75</v>
      </c>
      <c s="34" t="s">
        <v>3520</v>
      </c>
      <c s="35" t="s">
        <v>5</v>
      </c>
      <c s="6" t="s">
        <v>3521</v>
      </c>
      <c s="36" t="s">
        <v>101</v>
      </c>
      <c s="37">
        <v>25</v>
      </c>
      <c s="36">
        <v>0</v>
      </c>
      <c s="36">
        <f>ROUND(G236*H236,6)</f>
      </c>
      <c r="L236" s="38">
        <v>0</v>
      </c>
      <c s="32">
        <f>ROUND(ROUND(L236,2)*ROUND(G236,3),2)</f>
      </c>
      <c s="36" t="s">
        <v>53</v>
      </c>
      <c>
        <f>(M236*21)/100</f>
      </c>
      <c t="s">
        <v>26</v>
      </c>
    </row>
    <row r="237" spans="1:5" ht="12.75">
      <c r="A237" s="35" t="s">
        <v>54</v>
      </c>
      <c r="E237" s="39" t="s">
        <v>5</v>
      </c>
    </row>
    <row r="238" spans="1:5" ht="12.75">
      <c r="A238" s="35" t="s">
        <v>55</v>
      </c>
      <c r="E238" s="40" t="s">
        <v>5</v>
      </c>
    </row>
    <row r="239" spans="1:5" ht="12.75">
      <c r="A239" t="s">
        <v>57</v>
      </c>
      <c r="E239" s="39" t="s">
        <v>5</v>
      </c>
    </row>
    <row r="240" spans="1:16" ht="12.75">
      <c r="A240" t="s">
        <v>48</v>
      </c>
      <c s="34" t="s">
        <v>46</v>
      </c>
      <c s="34" t="s">
        <v>3522</v>
      </c>
      <c s="35" t="s">
        <v>5</v>
      </c>
      <c s="6" t="s">
        <v>3523</v>
      </c>
      <c s="36" t="s">
        <v>643</v>
      </c>
      <c s="37">
        <v>17</v>
      </c>
      <c s="36">
        <v>0</v>
      </c>
      <c s="36">
        <f>ROUND(G240*H240,6)</f>
      </c>
      <c r="L240" s="38">
        <v>0</v>
      </c>
      <c s="32">
        <f>ROUND(ROUND(L240,2)*ROUND(G240,3),2)</f>
      </c>
      <c s="36" t="s">
        <v>53</v>
      </c>
      <c>
        <f>(M240*21)/100</f>
      </c>
      <c t="s">
        <v>26</v>
      </c>
    </row>
    <row r="241" spans="1:5" ht="12.75">
      <c r="A241" s="35" t="s">
        <v>54</v>
      </c>
      <c r="E241" s="39" t="s">
        <v>5</v>
      </c>
    </row>
    <row r="242" spans="1:5" ht="12.75">
      <c r="A242" s="35" t="s">
        <v>55</v>
      </c>
      <c r="E242" s="40" t="s">
        <v>5</v>
      </c>
    </row>
    <row r="243" spans="1:5" ht="12.75">
      <c r="A243" t="s">
        <v>57</v>
      </c>
      <c r="E243" s="39" t="s">
        <v>5</v>
      </c>
    </row>
    <row r="244" spans="1:16" ht="12.75">
      <c r="A244" t="s">
        <v>48</v>
      </c>
      <c s="34" t="s">
        <v>82</v>
      </c>
      <c s="34" t="s">
        <v>3524</v>
      </c>
      <c s="35" t="s">
        <v>5</v>
      </c>
      <c s="6" t="s">
        <v>3525</v>
      </c>
      <c s="36" t="s">
        <v>643</v>
      </c>
      <c s="37">
        <v>8</v>
      </c>
      <c s="36">
        <v>0</v>
      </c>
      <c s="36">
        <f>ROUND(G244*H244,6)</f>
      </c>
      <c r="L244" s="38">
        <v>0</v>
      </c>
      <c s="32">
        <f>ROUND(ROUND(L244,2)*ROUND(G244,3),2)</f>
      </c>
      <c s="36" t="s">
        <v>53</v>
      </c>
      <c>
        <f>(M244*21)/100</f>
      </c>
      <c t="s">
        <v>26</v>
      </c>
    </row>
    <row r="245" spans="1:5" ht="12.75">
      <c r="A245" s="35" t="s">
        <v>54</v>
      </c>
      <c r="E245" s="39" t="s">
        <v>5</v>
      </c>
    </row>
    <row r="246" spans="1:5" ht="12.75">
      <c r="A246" s="35" t="s">
        <v>55</v>
      </c>
      <c r="E246" s="40" t="s">
        <v>5</v>
      </c>
    </row>
    <row r="247" spans="1:5" ht="12.75">
      <c r="A247" t="s">
        <v>57</v>
      </c>
      <c r="E247" s="39" t="s">
        <v>5</v>
      </c>
    </row>
    <row r="248" spans="1:16" ht="12.75">
      <c r="A248" t="s">
        <v>48</v>
      </c>
      <c s="34" t="s">
        <v>86</v>
      </c>
      <c s="34" t="s">
        <v>3526</v>
      </c>
      <c s="35" t="s">
        <v>5</v>
      </c>
      <c s="6" t="s">
        <v>3527</v>
      </c>
      <c s="36" t="s">
        <v>643</v>
      </c>
      <c s="37">
        <v>4</v>
      </c>
      <c s="36">
        <v>0</v>
      </c>
      <c s="36">
        <f>ROUND(G248*H248,6)</f>
      </c>
      <c r="L248" s="38">
        <v>0</v>
      </c>
      <c s="32">
        <f>ROUND(ROUND(L248,2)*ROUND(G248,3),2)</f>
      </c>
      <c s="36" t="s">
        <v>53</v>
      </c>
      <c>
        <f>(M248*21)/100</f>
      </c>
      <c t="s">
        <v>26</v>
      </c>
    </row>
    <row r="249" spans="1:5" ht="12.75">
      <c r="A249" s="35" t="s">
        <v>54</v>
      </c>
      <c r="E249" s="39" t="s">
        <v>5</v>
      </c>
    </row>
    <row r="250" spans="1:5" ht="12.75">
      <c r="A250" s="35" t="s">
        <v>55</v>
      </c>
      <c r="E250" s="40" t="s">
        <v>5</v>
      </c>
    </row>
    <row r="251" spans="1:5" ht="12.75">
      <c r="A251" t="s">
        <v>57</v>
      </c>
      <c r="E251" s="39" t="s">
        <v>5</v>
      </c>
    </row>
    <row r="252" spans="1:16" ht="12.75">
      <c r="A252" t="s">
        <v>48</v>
      </c>
      <c s="34" t="s">
        <v>90</v>
      </c>
      <c s="34" t="s">
        <v>3528</v>
      </c>
      <c s="35" t="s">
        <v>5</v>
      </c>
      <c s="6" t="s">
        <v>3529</v>
      </c>
      <c s="36" t="s">
        <v>643</v>
      </c>
      <c s="37">
        <v>2</v>
      </c>
      <c s="36">
        <v>0</v>
      </c>
      <c s="36">
        <f>ROUND(G252*H252,6)</f>
      </c>
      <c r="L252" s="38">
        <v>0</v>
      </c>
      <c s="32">
        <f>ROUND(ROUND(L252,2)*ROUND(G252,3),2)</f>
      </c>
      <c s="36" t="s">
        <v>53</v>
      </c>
      <c>
        <f>(M252*21)/100</f>
      </c>
      <c t="s">
        <v>26</v>
      </c>
    </row>
    <row r="253" spans="1:5" ht="12.75">
      <c r="A253" s="35" t="s">
        <v>54</v>
      </c>
      <c r="E253" s="39" t="s">
        <v>5</v>
      </c>
    </row>
    <row r="254" spans="1:5" ht="12.75">
      <c r="A254" s="35" t="s">
        <v>55</v>
      </c>
      <c r="E254" s="40" t="s">
        <v>5</v>
      </c>
    </row>
    <row r="255" spans="1:5" ht="12.75">
      <c r="A255" t="s">
        <v>57</v>
      </c>
      <c r="E255" s="39" t="s">
        <v>5</v>
      </c>
    </row>
    <row r="256" spans="1:16" ht="12.75">
      <c r="A256" t="s">
        <v>48</v>
      </c>
      <c s="34" t="s">
        <v>94</v>
      </c>
      <c s="34" t="s">
        <v>3530</v>
      </c>
      <c s="35" t="s">
        <v>5</v>
      </c>
      <c s="6" t="s">
        <v>3531</v>
      </c>
      <c s="36" t="s">
        <v>643</v>
      </c>
      <c s="37">
        <v>2</v>
      </c>
      <c s="36">
        <v>0</v>
      </c>
      <c s="36">
        <f>ROUND(G256*H256,6)</f>
      </c>
      <c r="L256" s="38">
        <v>0</v>
      </c>
      <c s="32">
        <f>ROUND(ROUND(L256,2)*ROUND(G256,3),2)</f>
      </c>
      <c s="36" t="s">
        <v>53</v>
      </c>
      <c>
        <f>(M256*21)/100</f>
      </c>
      <c t="s">
        <v>26</v>
      </c>
    </row>
    <row r="257" spans="1:5" ht="12.75">
      <c r="A257" s="35" t="s">
        <v>54</v>
      </c>
      <c r="E257" s="39" t="s">
        <v>5</v>
      </c>
    </row>
    <row r="258" spans="1:5" ht="12.75">
      <c r="A258" s="35" t="s">
        <v>55</v>
      </c>
      <c r="E258" s="40" t="s">
        <v>5</v>
      </c>
    </row>
    <row r="259" spans="1:5" ht="12.75">
      <c r="A259" t="s">
        <v>57</v>
      </c>
      <c r="E259" s="39" t="s">
        <v>5</v>
      </c>
    </row>
    <row r="260" spans="1:16" ht="12.75">
      <c r="A260" t="s">
        <v>48</v>
      </c>
      <c s="34" t="s">
        <v>98</v>
      </c>
      <c s="34" t="s">
        <v>3532</v>
      </c>
      <c s="35" t="s">
        <v>5</v>
      </c>
      <c s="6" t="s">
        <v>3533</v>
      </c>
      <c s="36" t="s">
        <v>643</v>
      </c>
      <c s="37">
        <v>12</v>
      </c>
      <c s="36">
        <v>0</v>
      </c>
      <c s="36">
        <f>ROUND(G260*H260,6)</f>
      </c>
      <c r="L260" s="38">
        <v>0</v>
      </c>
      <c s="32">
        <f>ROUND(ROUND(L260,2)*ROUND(G260,3),2)</f>
      </c>
      <c s="36" t="s">
        <v>53</v>
      </c>
      <c>
        <f>(M260*21)/100</f>
      </c>
      <c t="s">
        <v>26</v>
      </c>
    </row>
    <row r="261" spans="1:5" ht="12.75">
      <c r="A261" s="35" t="s">
        <v>54</v>
      </c>
      <c r="E261" s="39" t="s">
        <v>5</v>
      </c>
    </row>
    <row r="262" spans="1:5" ht="12.75">
      <c r="A262" s="35" t="s">
        <v>55</v>
      </c>
      <c r="E262" s="40" t="s">
        <v>5</v>
      </c>
    </row>
    <row r="263" spans="1:5" ht="12.75">
      <c r="A263" t="s">
        <v>57</v>
      </c>
      <c r="E263" s="39" t="s">
        <v>5</v>
      </c>
    </row>
    <row r="264" spans="1:16" ht="12.75">
      <c r="A264" t="s">
        <v>48</v>
      </c>
      <c s="34" t="s">
        <v>103</v>
      </c>
      <c s="34" t="s">
        <v>3534</v>
      </c>
      <c s="35" t="s">
        <v>5</v>
      </c>
      <c s="6" t="s">
        <v>3535</v>
      </c>
      <c s="36" t="s">
        <v>643</v>
      </c>
      <c s="37">
        <v>6</v>
      </c>
      <c s="36">
        <v>0</v>
      </c>
      <c s="36">
        <f>ROUND(G264*H264,6)</f>
      </c>
      <c r="L264" s="38">
        <v>0</v>
      </c>
      <c s="32">
        <f>ROUND(ROUND(L264,2)*ROUND(G264,3),2)</f>
      </c>
      <c s="36" t="s">
        <v>53</v>
      </c>
      <c>
        <f>(M264*21)/100</f>
      </c>
      <c t="s">
        <v>26</v>
      </c>
    </row>
    <row r="265" spans="1:5" ht="12.75">
      <c r="A265" s="35" t="s">
        <v>54</v>
      </c>
      <c r="E265" s="39" t="s">
        <v>5</v>
      </c>
    </row>
    <row r="266" spans="1:5" ht="12.75">
      <c r="A266" s="35" t="s">
        <v>55</v>
      </c>
      <c r="E266" s="40" t="s">
        <v>5</v>
      </c>
    </row>
    <row r="267" spans="1:5" ht="12.75">
      <c r="A267" t="s">
        <v>57</v>
      </c>
      <c r="E267" s="39" t="s">
        <v>5</v>
      </c>
    </row>
    <row r="268" spans="1:16" ht="12.75">
      <c r="A268" t="s">
        <v>48</v>
      </c>
      <c s="34" t="s">
        <v>106</v>
      </c>
      <c s="34" t="s">
        <v>3536</v>
      </c>
      <c s="35" t="s">
        <v>5</v>
      </c>
      <c s="6" t="s">
        <v>3537</v>
      </c>
      <c s="36" t="s">
        <v>101</v>
      </c>
      <c s="37">
        <v>35</v>
      </c>
      <c s="36">
        <v>0</v>
      </c>
      <c s="36">
        <f>ROUND(G268*H268,6)</f>
      </c>
      <c r="L268" s="38">
        <v>0</v>
      </c>
      <c s="32">
        <f>ROUND(ROUND(L268,2)*ROUND(G268,3),2)</f>
      </c>
      <c s="36" t="s">
        <v>53</v>
      </c>
      <c>
        <f>(M268*21)/100</f>
      </c>
      <c t="s">
        <v>26</v>
      </c>
    </row>
    <row r="269" spans="1:5" ht="12.75">
      <c r="A269" s="35" t="s">
        <v>54</v>
      </c>
      <c r="E269" s="39" t="s">
        <v>5</v>
      </c>
    </row>
    <row r="270" spans="1:5" ht="12.75">
      <c r="A270" s="35" t="s">
        <v>55</v>
      </c>
      <c r="E270" s="40" t="s">
        <v>5</v>
      </c>
    </row>
    <row r="271" spans="1:5" ht="12.75">
      <c r="A271" t="s">
        <v>57</v>
      </c>
      <c r="E271" s="39" t="s">
        <v>5</v>
      </c>
    </row>
    <row r="272" spans="1:16" ht="12.75">
      <c r="A272" t="s">
        <v>48</v>
      </c>
      <c s="34" t="s">
        <v>109</v>
      </c>
      <c s="34" t="s">
        <v>3538</v>
      </c>
      <c s="35" t="s">
        <v>5</v>
      </c>
      <c s="6" t="s">
        <v>3539</v>
      </c>
      <c s="36" t="s">
        <v>101</v>
      </c>
      <c s="37">
        <v>160</v>
      </c>
      <c s="36">
        <v>0</v>
      </c>
      <c s="36">
        <f>ROUND(G272*H272,6)</f>
      </c>
      <c r="L272" s="38">
        <v>0</v>
      </c>
      <c s="32">
        <f>ROUND(ROUND(L272,2)*ROUND(G272,3),2)</f>
      </c>
      <c s="36" t="s">
        <v>53</v>
      </c>
      <c>
        <f>(M272*21)/100</f>
      </c>
      <c t="s">
        <v>26</v>
      </c>
    </row>
    <row r="273" spans="1:5" ht="12.75">
      <c r="A273" s="35" t="s">
        <v>54</v>
      </c>
      <c r="E273" s="39" t="s">
        <v>5</v>
      </c>
    </row>
    <row r="274" spans="1:5" ht="12.75">
      <c r="A274" s="35" t="s">
        <v>55</v>
      </c>
      <c r="E274" s="40" t="s">
        <v>5</v>
      </c>
    </row>
    <row r="275" spans="1:5" ht="12.75">
      <c r="A275" t="s">
        <v>57</v>
      </c>
      <c r="E275" s="39" t="s">
        <v>5</v>
      </c>
    </row>
    <row r="276" spans="1:13" ht="12.75">
      <c r="A276" t="s">
        <v>45</v>
      </c>
      <c r="C276" s="31" t="s">
        <v>131</v>
      </c>
      <c r="E276" s="33" t="s">
        <v>3540</v>
      </c>
      <c r="J276" s="32">
        <f>0</f>
      </c>
      <c s="32">
        <f>0</f>
      </c>
      <c s="32">
        <f>0+L277+L281+L285+L289+L293+L297+L301+L305+L309+L313+L317+L321+L325+L329+L333+L337+L341+L345+L349+L353</f>
      </c>
      <c s="32">
        <f>0+M277+M281+M285+M289+M293+M297+M301+M305+M309+M313+M317+M321+M325+M329+M333+M337+M341+M345+M349+M353</f>
      </c>
    </row>
    <row r="277" spans="1:16" ht="12.75">
      <c r="A277" t="s">
        <v>48</v>
      </c>
      <c s="34" t="s">
        <v>112</v>
      </c>
      <c s="34" t="s">
        <v>3541</v>
      </c>
      <c s="35" t="s">
        <v>5</v>
      </c>
      <c s="6" t="s">
        <v>3542</v>
      </c>
      <c s="36" t="s">
        <v>643</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5</v>
      </c>
    </row>
    <row r="280" spans="1:5" ht="12.75">
      <c r="A280" t="s">
        <v>57</v>
      </c>
      <c r="E280" s="39" t="s">
        <v>5</v>
      </c>
    </row>
    <row r="281" spans="1:16" ht="12.75">
      <c r="A281" t="s">
        <v>48</v>
      </c>
      <c s="34" t="s">
        <v>115</v>
      </c>
      <c s="34" t="s">
        <v>3543</v>
      </c>
      <c s="35" t="s">
        <v>5</v>
      </c>
      <c s="6" t="s">
        <v>3544</v>
      </c>
      <c s="36" t="s">
        <v>101</v>
      </c>
      <c s="37">
        <v>160</v>
      </c>
      <c s="36">
        <v>0</v>
      </c>
      <c s="36">
        <f>ROUND(G281*H281,6)</f>
      </c>
      <c r="L281" s="38">
        <v>0</v>
      </c>
      <c s="32">
        <f>ROUND(ROUND(L281,2)*ROUND(G281,3),2)</f>
      </c>
      <c s="36" t="s">
        <v>53</v>
      </c>
      <c>
        <f>(M281*21)/100</f>
      </c>
      <c t="s">
        <v>26</v>
      </c>
    </row>
    <row r="282" spans="1:5" ht="12.75">
      <c r="A282" s="35" t="s">
        <v>54</v>
      </c>
      <c r="E282" s="39" t="s">
        <v>5</v>
      </c>
    </row>
    <row r="283" spans="1:5" ht="12.75">
      <c r="A283" s="35" t="s">
        <v>55</v>
      </c>
      <c r="E283" s="40" t="s">
        <v>5</v>
      </c>
    </row>
    <row r="284" spans="1:5" ht="12.75">
      <c r="A284" t="s">
        <v>57</v>
      </c>
      <c r="E284" s="39" t="s">
        <v>5</v>
      </c>
    </row>
    <row r="285" spans="1:16" ht="12.75">
      <c r="A285" t="s">
        <v>48</v>
      </c>
      <c s="34" t="s">
        <v>119</v>
      </c>
      <c s="34" t="s">
        <v>3545</v>
      </c>
      <c s="35" t="s">
        <v>5</v>
      </c>
      <c s="6" t="s">
        <v>3546</v>
      </c>
      <c s="36" t="s">
        <v>101</v>
      </c>
      <c s="37">
        <v>40</v>
      </c>
      <c s="36">
        <v>0</v>
      </c>
      <c s="36">
        <f>ROUND(G285*H285,6)</f>
      </c>
      <c r="L285" s="38">
        <v>0</v>
      </c>
      <c s="32">
        <f>ROUND(ROUND(L285,2)*ROUND(G285,3),2)</f>
      </c>
      <c s="36" t="s">
        <v>53</v>
      </c>
      <c>
        <f>(M285*21)/100</f>
      </c>
      <c t="s">
        <v>26</v>
      </c>
    </row>
    <row r="286" spans="1:5" ht="12.75">
      <c r="A286" s="35" t="s">
        <v>54</v>
      </c>
      <c r="E286" s="39" t="s">
        <v>5</v>
      </c>
    </row>
    <row r="287" spans="1:5" ht="12.75">
      <c r="A287" s="35" t="s">
        <v>55</v>
      </c>
      <c r="E287" s="40" t="s">
        <v>5</v>
      </c>
    </row>
    <row r="288" spans="1:5" ht="12.75">
      <c r="A288" t="s">
        <v>57</v>
      </c>
      <c r="E288" s="39" t="s">
        <v>5</v>
      </c>
    </row>
    <row r="289" spans="1:16" ht="12.75">
      <c r="A289" t="s">
        <v>48</v>
      </c>
      <c s="34" t="s">
        <v>123</v>
      </c>
      <c s="34" t="s">
        <v>3547</v>
      </c>
      <c s="35" t="s">
        <v>5</v>
      </c>
      <c s="6" t="s">
        <v>3548</v>
      </c>
      <c s="36" t="s">
        <v>101</v>
      </c>
      <c s="37">
        <v>25</v>
      </c>
      <c s="36">
        <v>0</v>
      </c>
      <c s="36">
        <f>ROUND(G289*H289,6)</f>
      </c>
      <c r="L289" s="38">
        <v>0</v>
      </c>
      <c s="32">
        <f>ROUND(ROUND(L289,2)*ROUND(G289,3),2)</f>
      </c>
      <c s="36" t="s">
        <v>53</v>
      </c>
      <c>
        <f>(M289*21)/100</f>
      </c>
      <c t="s">
        <v>26</v>
      </c>
    </row>
    <row r="290" spans="1:5" ht="12.75">
      <c r="A290" s="35" t="s">
        <v>54</v>
      </c>
      <c r="E290" s="39" t="s">
        <v>5</v>
      </c>
    </row>
    <row r="291" spans="1:5" ht="12.75">
      <c r="A291" s="35" t="s">
        <v>55</v>
      </c>
      <c r="E291" s="40" t="s">
        <v>5</v>
      </c>
    </row>
    <row r="292" spans="1:5" ht="12.75">
      <c r="A292" t="s">
        <v>57</v>
      </c>
      <c r="E292" s="39" t="s">
        <v>5</v>
      </c>
    </row>
    <row r="293" spans="1:16" ht="12.75">
      <c r="A293" t="s">
        <v>48</v>
      </c>
      <c s="34" t="s">
        <v>126</v>
      </c>
      <c s="34" t="s">
        <v>3549</v>
      </c>
      <c s="35" t="s">
        <v>5</v>
      </c>
      <c s="6" t="s">
        <v>3518</v>
      </c>
      <c s="36" t="s">
        <v>101</v>
      </c>
      <c s="37">
        <v>55</v>
      </c>
      <c s="36">
        <v>0</v>
      </c>
      <c s="36">
        <f>ROUND(G293*H293,6)</f>
      </c>
      <c r="L293" s="38">
        <v>0</v>
      </c>
      <c s="32">
        <f>ROUND(ROUND(L293,2)*ROUND(G293,3),2)</f>
      </c>
      <c s="36" t="s">
        <v>53</v>
      </c>
      <c>
        <f>(M293*21)/100</f>
      </c>
      <c t="s">
        <v>26</v>
      </c>
    </row>
    <row r="294" spans="1:5" ht="12.75">
      <c r="A294" s="35" t="s">
        <v>54</v>
      </c>
      <c r="E294" s="39" t="s">
        <v>5</v>
      </c>
    </row>
    <row r="295" spans="1:5" ht="12.75">
      <c r="A295" s="35" t="s">
        <v>55</v>
      </c>
      <c r="E295" s="40" t="s">
        <v>5</v>
      </c>
    </row>
    <row r="296" spans="1:5" ht="12.75">
      <c r="A296" t="s">
        <v>57</v>
      </c>
      <c r="E296" s="39" t="s">
        <v>5</v>
      </c>
    </row>
    <row r="297" spans="1:16" ht="12.75">
      <c r="A297" t="s">
        <v>48</v>
      </c>
      <c s="34" t="s">
        <v>131</v>
      </c>
      <c s="34" t="s">
        <v>3550</v>
      </c>
      <c s="35" t="s">
        <v>5</v>
      </c>
      <c s="6" t="s">
        <v>3551</v>
      </c>
      <c s="36" t="s">
        <v>2340</v>
      </c>
      <c s="37">
        <v>40</v>
      </c>
      <c s="36">
        <v>0</v>
      </c>
      <c s="36">
        <f>ROUND(G297*H297,6)</f>
      </c>
      <c r="L297" s="38">
        <v>0</v>
      </c>
      <c s="32">
        <f>ROUND(ROUND(L297,2)*ROUND(G297,3),2)</f>
      </c>
      <c s="36" t="s">
        <v>53</v>
      </c>
      <c>
        <f>(M297*21)/100</f>
      </c>
      <c t="s">
        <v>26</v>
      </c>
    </row>
    <row r="298" spans="1:5" ht="12.75">
      <c r="A298" s="35" t="s">
        <v>54</v>
      </c>
      <c r="E298" s="39" t="s">
        <v>5</v>
      </c>
    </row>
    <row r="299" spans="1:5" ht="12.75">
      <c r="A299" s="35" t="s">
        <v>55</v>
      </c>
      <c r="E299" s="40" t="s">
        <v>5</v>
      </c>
    </row>
    <row r="300" spans="1:5" ht="12.75">
      <c r="A300" t="s">
        <v>57</v>
      </c>
      <c r="E300" s="39" t="s">
        <v>5</v>
      </c>
    </row>
    <row r="301" spans="1:16" ht="12.75">
      <c r="A301" t="s">
        <v>48</v>
      </c>
      <c s="34" t="s">
        <v>135</v>
      </c>
      <c s="34" t="s">
        <v>3552</v>
      </c>
      <c s="35" t="s">
        <v>5</v>
      </c>
      <c s="6" t="s">
        <v>3553</v>
      </c>
      <c s="36" t="s">
        <v>249</v>
      </c>
      <c s="37">
        <v>4</v>
      </c>
      <c s="36">
        <v>0</v>
      </c>
      <c s="36">
        <f>ROUND(G301*H301,6)</f>
      </c>
      <c r="L301" s="38">
        <v>0</v>
      </c>
      <c s="32">
        <f>ROUND(ROUND(L301,2)*ROUND(G301,3),2)</f>
      </c>
      <c s="36" t="s">
        <v>53</v>
      </c>
      <c>
        <f>(M301*21)/100</f>
      </c>
      <c t="s">
        <v>26</v>
      </c>
    </row>
    <row r="302" spans="1:5" ht="12.75">
      <c r="A302" s="35" t="s">
        <v>54</v>
      </c>
      <c r="E302" s="39" t="s">
        <v>5</v>
      </c>
    </row>
    <row r="303" spans="1:5" ht="12.75">
      <c r="A303" s="35" t="s">
        <v>55</v>
      </c>
      <c r="E303" s="40" t="s">
        <v>5</v>
      </c>
    </row>
    <row r="304" spans="1:5" ht="12.75">
      <c r="A304" t="s">
        <v>57</v>
      </c>
      <c r="E304" s="39" t="s">
        <v>5</v>
      </c>
    </row>
    <row r="305" spans="1:16" ht="12.75">
      <c r="A305" t="s">
        <v>48</v>
      </c>
      <c s="34" t="s">
        <v>139</v>
      </c>
      <c s="34" t="s">
        <v>3554</v>
      </c>
      <c s="35" t="s">
        <v>5</v>
      </c>
      <c s="6" t="s">
        <v>3491</v>
      </c>
      <c s="36" t="s">
        <v>101</v>
      </c>
      <c s="37">
        <v>25</v>
      </c>
      <c s="36">
        <v>0</v>
      </c>
      <c s="36">
        <f>ROUND(G305*H305,6)</f>
      </c>
      <c r="L305" s="38">
        <v>0</v>
      </c>
      <c s="32">
        <f>ROUND(ROUND(L305,2)*ROUND(G305,3),2)</f>
      </c>
      <c s="36" t="s">
        <v>53</v>
      </c>
      <c>
        <f>(M305*21)/100</f>
      </c>
      <c t="s">
        <v>26</v>
      </c>
    </row>
    <row r="306" spans="1:5" ht="12.75">
      <c r="A306" s="35" t="s">
        <v>54</v>
      </c>
      <c r="E306" s="39" t="s">
        <v>5</v>
      </c>
    </row>
    <row r="307" spans="1:5" ht="12.75">
      <c r="A307" s="35" t="s">
        <v>55</v>
      </c>
      <c r="E307" s="40" t="s">
        <v>5</v>
      </c>
    </row>
    <row r="308" spans="1:5" ht="12.75">
      <c r="A308" t="s">
        <v>57</v>
      </c>
      <c r="E308" s="39" t="s">
        <v>5</v>
      </c>
    </row>
    <row r="309" spans="1:16" ht="12.75">
      <c r="A309" t="s">
        <v>48</v>
      </c>
      <c s="34" t="s">
        <v>143</v>
      </c>
      <c s="34" t="s">
        <v>3555</v>
      </c>
      <c s="35" t="s">
        <v>5</v>
      </c>
      <c s="6" t="s">
        <v>3556</v>
      </c>
      <c s="36" t="s">
        <v>101</v>
      </c>
      <c s="37">
        <v>25</v>
      </c>
      <c s="36">
        <v>0</v>
      </c>
      <c s="36">
        <f>ROUND(G309*H309,6)</f>
      </c>
      <c r="L309" s="38">
        <v>0</v>
      </c>
      <c s="32">
        <f>ROUND(ROUND(L309,2)*ROUND(G309,3),2)</f>
      </c>
      <c s="36" t="s">
        <v>53</v>
      </c>
      <c>
        <f>(M309*21)/100</f>
      </c>
      <c t="s">
        <v>26</v>
      </c>
    </row>
    <row r="310" spans="1:5" ht="12.75">
      <c r="A310" s="35" t="s">
        <v>54</v>
      </c>
      <c r="E310" s="39" t="s">
        <v>5</v>
      </c>
    </row>
    <row r="311" spans="1:5" ht="12.75">
      <c r="A311" s="35" t="s">
        <v>55</v>
      </c>
      <c r="E311" s="40" t="s">
        <v>5</v>
      </c>
    </row>
    <row r="312" spans="1:5" ht="12.75">
      <c r="A312" t="s">
        <v>57</v>
      </c>
      <c r="E312" s="39" t="s">
        <v>5</v>
      </c>
    </row>
    <row r="313" spans="1:16" ht="12.75">
      <c r="A313" t="s">
        <v>48</v>
      </c>
      <c s="34" t="s">
        <v>147</v>
      </c>
      <c s="34" t="s">
        <v>3557</v>
      </c>
      <c s="35" t="s">
        <v>5</v>
      </c>
      <c s="6" t="s">
        <v>3558</v>
      </c>
      <c s="36" t="s">
        <v>643</v>
      </c>
      <c s="37">
        <v>5</v>
      </c>
      <c s="36">
        <v>0</v>
      </c>
      <c s="36">
        <f>ROUND(G313*H313,6)</f>
      </c>
      <c r="L313" s="38">
        <v>0</v>
      </c>
      <c s="32">
        <f>ROUND(ROUND(L313,2)*ROUND(G313,3),2)</f>
      </c>
      <c s="36" t="s">
        <v>53</v>
      </c>
      <c>
        <f>(M313*21)/100</f>
      </c>
      <c t="s">
        <v>26</v>
      </c>
    </row>
    <row r="314" spans="1:5" ht="12.75">
      <c r="A314" s="35" t="s">
        <v>54</v>
      </c>
      <c r="E314" s="39" t="s">
        <v>5</v>
      </c>
    </row>
    <row r="315" spans="1:5" ht="12.75">
      <c r="A315" s="35" t="s">
        <v>55</v>
      </c>
      <c r="E315" s="40" t="s">
        <v>5</v>
      </c>
    </row>
    <row r="316" spans="1:5" ht="12.75">
      <c r="A316" t="s">
        <v>57</v>
      </c>
      <c r="E316" s="39" t="s">
        <v>5</v>
      </c>
    </row>
    <row r="317" spans="1:16" ht="12.75">
      <c r="A317" t="s">
        <v>48</v>
      </c>
      <c s="34" t="s">
        <v>151</v>
      </c>
      <c s="34" t="s">
        <v>3559</v>
      </c>
      <c s="35" t="s">
        <v>5</v>
      </c>
      <c s="6" t="s">
        <v>3523</v>
      </c>
      <c s="36" t="s">
        <v>643</v>
      </c>
      <c s="37">
        <v>17</v>
      </c>
      <c s="36">
        <v>0</v>
      </c>
      <c s="36">
        <f>ROUND(G317*H317,6)</f>
      </c>
      <c r="L317" s="38">
        <v>0</v>
      </c>
      <c s="32">
        <f>ROUND(ROUND(L317,2)*ROUND(G317,3),2)</f>
      </c>
      <c s="36" t="s">
        <v>53</v>
      </c>
      <c>
        <f>(M317*21)/100</f>
      </c>
      <c t="s">
        <v>26</v>
      </c>
    </row>
    <row r="318" spans="1:5" ht="12.75">
      <c r="A318" s="35" t="s">
        <v>54</v>
      </c>
      <c r="E318" s="39" t="s">
        <v>5</v>
      </c>
    </row>
    <row r="319" spans="1:5" ht="12.75">
      <c r="A319" s="35" t="s">
        <v>55</v>
      </c>
      <c r="E319" s="40" t="s">
        <v>5</v>
      </c>
    </row>
    <row r="320" spans="1:5" ht="12.75">
      <c r="A320" t="s">
        <v>57</v>
      </c>
      <c r="E320" s="39" t="s">
        <v>5</v>
      </c>
    </row>
    <row r="321" spans="1:16" ht="12.75">
      <c r="A321" t="s">
        <v>48</v>
      </c>
      <c s="34" t="s">
        <v>155</v>
      </c>
      <c s="34" t="s">
        <v>3560</v>
      </c>
      <c s="35" t="s">
        <v>5</v>
      </c>
      <c s="6" t="s">
        <v>3561</v>
      </c>
      <c s="36" t="s">
        <v>101</v>
      </c>
      <c s="37">
        <v>20</v>
      </c>
      <c s="36">
        <v>0</v>
      </c>
      <c s="36">
        <f>ROUND(G321*H321,6)</f>
      </c>
      <c r="L321" s="38">
        <v>0</v>
      </c>
      <c s="32">
        <f>ROUND(ROUND(L321,2)*ROUND(G321,3),2)</f>
      </c>
      <c s="36" t="s">
        <v>53</v>
      </c>
      <c>
        <f>(M321*21)/100</f>
      </c>
      <c t="s">
        <v>26</v>
      </c>
    </row>
    <row r="322" spans="1:5" ht="12.75">
      <c r="A322" s="35" t="s">
        <v>54</v>
      </c>
      <c r="E322" s="39" t="s">
        <v>5</v>
      </c>
    </row>
    <row r="323" spans="1:5" ht="12.75">
      <c r="A323" s="35" t="s">
        <v>55</v>
      </c>
      <c r="E323" s="40" t="s">
        <v>5</v>
      </c>
    </row>
    <row r="324" spans="1:5" ht="12.75">
      <c r="A324" t="s">
        <v>57</v>
      </c>
      <c r="E324" s="39" t="s">
        <v>5</v>
      </c>
    </row>
    <row r="325" spans="1:16" ht="12.75">
      <c r="A325" t="s">
        <v>48</v>
      </c>
      <c s="34" t="s">
        <v>159</v>
      </c>
      <c s="34" t="s">
        <v>3562</v>
      </c>
      <c s="35" t="s">
        <v>5</v>
      </c>
      <c s="6" t="s">
        <v>3495</v>
      </c>
      <c s="36" t="s">
        <v>249</v>
      </c>
      <c s="37">
        <v>8</v>
      </c>
      <c s="36">
        <v>0</v>
      </c>
      <c s="36">
        <f>ROUND(G325*H325,6)</f>
      </c>
      <c r="L325" s="38">
        <v>0</v>
      </c>
      <c s="32">
        <f>ROUND(ROUND(L325,2)*ROUND(G325,3),2)</f>
      </c>
      <c s="36" t="s">
        <v>53</v>
      </c>
      <c>
        <f>(M325*21)/100</f>
      </c>
      <c t="s">
        <v>26</v>
      </c>
    </row>
    <row r="326" spans="1:5" ht="12.75">
      <c r="A326" s="35" t="s">
        <v>54</v>
      </c>
      <c r="E326" s="39" t="s">
        <v>5</v>
      </c>
    </row>
    <row r="327" spans="1:5" ht="12.75">
      <c r="A327" s="35" t="s">
        <v>55</v>
      </c>
      <c r="E327" s="40" t="s">
        <v>5</v>
      </c>
    </row>
    <row r="328" spans="1:5" ht="12.75">
      <c r="A328" t="s">
        <v>57</v>
      </c>
      <c r="E328" s="39" t="s">
        <v>5</v>
      </c>
    </row>
    <row r="329" spans="1:16" ht="12.75">
      <c r="A329" t="s">
        <v>48</v>
      </c>
      <c s="34" t="s">
        <v>162</v>
      </c>
      <c s="34" t="s">
        <v>3563</v>
      </c>
      <c s="35" t="s">
        <v>5</v>
      </c>
      <c s="6" t="s">
        <v>3525</v>
      </c>
      <c s="36" t="s">
        <v>643</v>
      </c>
      <c s="37">
        <v>8</v>
      </c>
      <c s="36">
        <v>0</v>
      </c>
      <c s="36">
        <f>ROUND(G329*H329,6)</f>
      </c>
      <c r="L329" s="38">
        <v>0</v>
      </c>
      <c s="32">
        <f>ROUND(ROUND(L329,2)*ROUND(G329,3),2)</f>
      </c>
      <c s="36" t="s">
        <v>53</v>
      </c>
      <c>
        <f>(M329*21)/100</f>
      </c>
      <c t="s">
        <v>26</v>
      </c>
    </row>
    <row r="330" spans="1:5" ht="12.75">
      <c r="A330" s="35" t="s">
        <v>54</v>
      </c>
      <c r="E330" s="39" t="s">
        <v>5</v>
      </c>
    </row>
    <row r="331" spans="1:5" ht="12.75">
      <c r="A331" s="35" t="s">
        <v>55</v>
      </c>
      <c r="E331" s="40" t="s">
        <v>5</v>
      </c>
    </row>
    <row r="332" spans="1:5" ht="12.75">
      <c r="A332" t="s">
        <v>57</v>
      </c>
      <c r="E332" s="39" t="s">
        <v>5</v>
      </c>
    </row>
    <row r="333" spans="1:16" ht="12.75">
      <c r="A333" t="s">
        <v>48</v>
      </c>
      <c s="34" t="s">
        <v>166</v>
      </c>
      <c s="34" t="s">
        <v>3564</v>
      </c>
      <c s="35" t="s">
        <v>5</v>
      </c>
      <c s="6" t="s">
        <v>3527</v>
      </c>
      <c s="36" t="s">
        <v>643</v>
      </c>
      <c s="37">
        <v>4</v>
      </c>
      <c s="36">
        <v>0</v>
      </c>
      <c s="36">
        <f>ROUND(G333*H333,6)</f>
      </c>
      <c r="L333" s="38">
        <v>0</v>
      </c>
      <c s="32">
        <f>ROUND(ROUND(L333,2)*ROUND(G333,3),2)</f>
      </c>
      <c s="36" t="s">
        <v>53</v>
      </c>
      <c>
        <f>(M333*21)/100</f>
      </c>
      <c t="s">
        <v>26</v>
      </c>
    </row>
    <row r="334" spans="1:5" ht="12.75">
      <c r="A334" s="35" t="s">
        <v>54</v>
      </c>
      <c r="E334" s="39" t="s">
        <v>5</v>
      </c>
    </row>
    <row r="335" spans="1:5" ht="12.75">
      <c r="A335" s="35" t="s">
        <v>55</v>
      </c>
      <c r="E335" s="40" t="s">
        <v>5</v>
      </c>
    </row>
    <row r="336" spans="1:5" ht="12.75">
      <c r="A336" t="s">
        <v>57</v>
      </c>
      <c r="E336" s="39" t="s">
        <v>5</v>
      </c>
    </row>
    <row r="337" spans="1:16" ht="12.75">
      <c r="A337" t="s">
        <v>48</v>
      </c>
      <c s="34" t="s">
        <v>170</v>
      </c>
      <c s="34" t="s">
        <v>3565</v>
      </c>
      <c s="35" t="s">
        <v>5</v>
      </c>
      <c s="6" t="s">
        <v>3566</v>
      </c>
      <c s="36" t="s">
        <v>643</v>
      </c>
      <c s="37">
        <v>2</v>
      </c>
      <c s="36">
        <v>0</v>
      </c>
      <c s="36">
        <f>ROUND(G337*H337,6)</f>
      </c>
      <c r="L337" s="38">
        <v>0</v>
      </c>
      <c s="32">
        <f>ROUND(ROUND(L337,2)*ROUND(G337,3),2)</f>
      </c>
      <c s="36" t="s">
        <v>53</v>
      </c>
      <c>
        <f>(M337*21)/100</f>
      </c>
      <c t="s">
        <v>26</v>
      </c>
    </row>
    <row r="338" spans="1:5" ht="12.75">
      <c r="A338" s="35" t="s">
        <v>54</v>
      </c>
      <c r="E338" s="39" t="s">
        <v>5</v>
      </c>
    </row>
    <row r="339" spans="1:5" ht="12.75">
      <c r="A339" s="35" t="s">
        <v>55</v>
      </c>
      <c r="E339" s="40" t="s">
        <v>5</v>
      </c>
    </row>
    <row r="340" spans="1:5" ht="12.75">
      <c r="A340" t="s">
        <v>57</v>
      </c>
      <c r="E340" s="39" t="s">
        <v>5</v>
      </c>
    </row>
    <row r="341" spans="1:16" ht="12.75">
      <c r="A341" t="s">
        <v>48</v>
      </c>
      <c s="34" t="s">
        <v>174</v>
      </c>
      <c s="34" t="s">
        <v>3567</v>
      </c>
      <c s="35" t="s">
        <v>5</v>
      </c>
      <c s="6" t="s">
        <v>3531</v>
      </c>
      <c s="36" t="s">
        <v>643</v>
      </c>
      <c s="37">
        <v>2</v>
      </c>
      <c s="36">
        <v>0</v>
      </c>
      <c s="36">
        <f>ROUND(G341*H341,6)</f>
      </c>
      <c r="L341" s="38">
        <v>0</v>
      </c>
      <c s="32">
        <f>ROUND(ROUND(L341,2)*ROUND(G341,3),2)</f>
      </c>
      <c s="36" t="s">
        <v>53</v>
      </c>
      <c>
        <f>(M341*21)/100</f>
      </c>
      <c t="s">
        <v>26</v>
      </c>
    </row>
    <row r="342" spans="1:5" ht="12.75">
      <c r="A342" s="35" t="s">
        <v>54</v>
      </c>
      <c r="E342" s="39" t="s">
        <v>5</v>
      </c>
    </row>
    <row r="343" spans="1:5" ht="12.75">
      <c r="A343" s="35" t="s">
        <v>55</v>
      </c>
      <c r="E343" s="40" t="s">
        <v>5</v>
      </c>
    </row>
    <row r="344" spans="1:5" ht="12.75">
      <c r="A344" t="s">
        <v>57</v>
      </c>
      <c r="E344" s="39" t="s">
        <v>5</v>
      </c>
    </row>
    <row r="345" spans="1:16" ht="12.75">
      <c r="A345" t="s">
        <v>48</v>
      </c>
      <c s="34" t="s">
        <v>177</v>
      </c>
      <c s="34" t="s">
        <v>3568</v>
      </c>
      <c s="35" t="s">
        <v>5</v>
      </c>
      <c s="6" t="s">
        <v>3569</v>
      </c>
      <c s="36" t="s">
        <v>643</v>
      </c>
      <c s="37">
        <v>12</v>
      </c>
      <c s="36">
        <v>0</v>
      </c>
      <c s="36">
        <f>ROUND(G345*H345,6)</f>
      </c>
      <c r="L345" s="38">
        <v>0</v>
      </c>
      <c s="32">
        <f>ROUND(ROUND(L345,2)*ROUND(G345,3),2)</f>
      </c>
      <c s="36" t="s">
        <v>53</v>
      </c>
      <c>
        <f>(M345*21)/100</f>
      </c>
      <c t="s">
        <v>26</v>
      </c>
    </row>
    <row r="346" spans="1:5" ht="12.75">
      <c r="A346" s="35" t="s">
        <v>54</v>
      </c>
      <c r="E346" s="39" t="s">
        <v>5</v>
      </c>
    </row>
    <row r="347" spans="1:5" ht="12.75">
      <c r="A347" s="35" t="s">
        <v>55</v>
      </c>
      <c r="E347" s="40" t="s">
        <v>5</v>
      </c>
    </row>
    <row r="348" spans="1:5" ht="12.75">
      <c r="A348" t="s">
        <v>57</v>
      </c>
      <c r="E348" s="39" t="s">
        <v>5</v>
      </c>
    </row>
    <row r="349" spans="1:16" ht="12.75">
      <c r="A349" t="s">
        <v>48</v>
      </c>
      <c s="34" t="s">
        <v>180</v>
      </c>
      <c s="34" t="s">
        <v>3570</v>
      </c>
      <c s="35" t="s">
        <v>5</v>
      </c>
      <c s="6" t="s">
        <v>3571</v>
      </c>
      <c s="36" t="s">
        <v>643</v>
      </c>
      <c s="37">
        <v>6</v>
      </c>
      <c s="36">
        <v>0</v>
      </c>
      <c s="36">
        <f>ROUND(G349*H349,6)</f>
      </c>
      <c r="L349" s="38">
        <v>0</v>
      </c>
      <c s="32">
        <f>ROUND(ROUND(L349,2)*ROUND(G349,3),2)</f>
      </c>
      <c s="36" t="s">
        <v>53</v>
      </c>
      <c>
        <f>(M349*21)/100</f>
      </c>
      <c t="s">
        <v>26</v>
      </c>
    </row>
    <row r="350" spans="1:5" ht="12.75">
      <c r="A350" s="35" t="s">
        <v>54</v>
      </c>
      <c r="E350" s="39" t="s">
        <v>5</v>
      </c>
    </row>
    <row r="351" spans="1:5" ht="12.75">
      <c r="A351" s="35" t="s">
        <v>55</v>
      </c>
      <c r="E351" s="40" t="s">
        <v>5</v>
      </c>
    </row>
    <row r="352" spans="1:5" ht="12.75">
      <c r="A352" t="s">
        <v>57</v>
      </c>
      <c r="E352" s="39" t="s">
        <v>5</v>
      </c>
    </row>
    <row r="353" spans="1:16" ht="12.75">
      <c r="A353" t="s">
        <v>48</v>
      </c>
      <c s="34" t="s">
        <v>183</v>
      </c>
      <c s="34" t="s">
        <v>3572</v>
      </c>
      <c s="35" t="s">
        <v>5</v>
      </c>
      <c s="6" t="s">
        <v>3573</v>
      </c>
      <c s="36" t="s">
        <v>101</v>
      </c>
      <c s="37">
        <v>35</v>
      </c>
      <c s="36">
        <v>0</v>
      </c>
      <c s="36">
        <f>ROUND(G353*H353,6)</f>
      </c>
      <c r="L353" s="38">
        <v>0</v>
      </c>
      <c s="32">
        <f>ROUND(ROUND(L353,2)*ROUND(G353,3),2)</f>
      </c>
      <c s="36" t="s">
        <v>53</v>
      </c>
      <c>
        <f>(M353*21)/100</f>
      </c>
      <c t="s">
        <v>26</v>
      </c>
    </row>
    <row r="354" spans="1:5" ht="12.75">
      <c r="A354" s="35" t="s">
        <v>54</v>
      </c>
      <c r="E354" s="39" t="s">
        <v>5</v>
      </c>
    </row>
    <row r="355" spans="1:5" ht="12.75">
      <c r="A355" s="35" t="s">
        <v>55</v>
      </c>
      <c r="E355" s="40" t="s">
        <v>5</v>
      </c>
    </row>
    <row r="356" spans="1:5" ht="12.75">
      <c r="A356" t="s">
        <v>57</v>
      </c>
      <c r="E356" s="39" t="s">
        <v>5</v>
      </c>
    </row>
    <row r="357" spans="1:13" ht="12.75">
      <c r="A357" t="s">
        <v>45</v>
      </c>
      <c r="C357" s="31" t="s">
        <v>221</v>
      </c>
      <c r="E357" s="33" t="s">
        <v>3574</v>
      </c>
      <c r="J357" s="32">
        <f>0</f>
      </c>
      <c s="32">
        <f>0</f>
      </c>
      <c s="32">
        <f>0+L358+L362+L366</f>
      </c>
      <c s="32">
        <f>0+M358+M362+M366</f>
      </c>
    </row>
    <row r="358" spans="1:16" ht="12.75">
      <c r="A358" t="s">
        <v>48</v>
      </c>
      <c s="34" t="s">
        <v>187</v>
      </c>
      <c s="34" t="s">
        <v>3575</v>
      </c>
      <c s="35" t="s">
        <v>5</v>
      </c>
      <c s="6" t="s">
        <v>3576</v>
      </c>
      <c s="36" t="s">
        <v>101</v>
      </c>
      <c s="37">
        <v>60</v>
      </c>
      <c s="36">
        <v>0</v>
      </c>
      <c s="36">
        <f>ROUND(G358*H358,6)</f>
      </c>
      <c r="L358" s="38">
        <v>0</v>
      </c>
      <c s="32">
        <f>ROUND(ROUND(L358,2)*ROUND(G358,3),2)</f>
      </c>
      <c s="36" t="s">
        <v>53</v>
      </c>
      <c>
        <f>(M358*21)/100</f>
      </c>
      <c t="s">
        <v>26</v>
      </c>
    </row>
    <row r="359" spans="1:5" ht="12.75">
      <c r="A359" s="35" t="s">
        <v>54</v>
      </c>
      <c r="E359" s="39" t="s">
        <v>5</v>
      </c>
    </row>
    <row r="360" spans="1:5" ht="12.75">
      <c r="A360" s="35" t="s">
        <v>55</v>
      </c>
      <c r="E360" s="40" t="s">
        <v>5</v>
      </c>
    </row>
    <row r="361" spans="1:5" ht="12.75">
      <c r="A361" t="s">
        <v>57</v>
      </c>
      <c r="E361" s="39" t="s">
        <v>5</v>
      </c>
    </row>
    <row r="362" spans="1:16" ht="12.75">
      <c r="A362" t="s">
        <v>48</v>
      </c>
      <c s="34" t="s">
        <v>190</v>
      </c>
      <c s="34" t="s">
        <v>3577</v>
      </c>
      <c s="35" t="s">
        <v>5</v>
      </c>
      <c s="6" t="s">
        <v>3578</v>
      </c>
      <c s="36" t="s">
        <v>101</v>
      </c>
      <c s="37">
        <v>60</v>
      </c>
      <c s="36">
        <v>0</v>
      </c>
      <c s="36">
        <f>ROUND(G362*H362,6)</f>
      </c>
      <c r="L362" s="38">
        <v>0</v>
      </c>
      <c s="32">
        <f>ROUND(ROUND(L362,2)*ROUND(G362,3),2)</f>
      </c>
      <c s="36" t="s">
        <v>53</v>
      </c>
      <c>
        <f>(M362*21)/100</f>
      </c>
      <c t="s">
        <v>26</v>
      </c>
    </row>
    <row r="363" spans="1:5" ht="12.75">
      <c r="A363" s="35" t="s">
        <v>54</v>
      </c>
      <c r="E363" s="39" t="s">
        <v>5</v>
      </c>
    </row>
    <row r="364" spans="1:5" ht="12.75">
      <c r="A364" s="35" t="s">
        <v>55</v>
      </c>
      <c r="E364" s="40" t="s">
        <v>5</v>
      </c>
    </row>
    <row r="365" spans="1:5" ht="12.75">
      <c r="A365" t="s">
        <v>57</v>
      </c>
      <c r="E365" s="39" t="s">
        <v>5</v>
      </c>
    </row>
    <row r="366" spans="1:16" ht="12.75">
      <c r="A366" t="s">
        <v>48</v>
      </c>
      <c s="34" t="s">
        <v>193</v>
      </c>
      <c s="34" t="s">
        <v>3579</v>
      </c>
      <c s="35" t="s">
        <v>5</v>
      </c>
      <c s="6" t="s">
        <v>3580</v>
      </c>
      <c s="36" t="s">
        <v>101</v>
      </c>
      <c s="37">
        <v>60</v>
      </c>
      <c s="36">
        <v>0</v>
      </c>
      <c s="36">
        <f>ROUND(G366*H366,6)</f>
      </c>
      <c r="L366" s="38">
        <v>0</v>
      </c>
      <c s="32">
        <f>ROUND(ROUND(L366,2)*ROUND(G366,3),2)</f>
      </c>
      <c s="36" t="s">
        <v>53</v>
      </c>
      <c>
        <f>(M366*21)/100</f>
      </c>
      <c t="s">
        <v>26</v>
      </c>
    </row>
    <row r="367" spans="1:5" ht="12.75">
      <c r="A367" s="35" t="s">
        <v>54</v>
      </c>
      <c r="E367" s="39" t="s">
        <v>5</v>
      </c>
    </row>
    <row r="368" spans="1:5" ht="12.75">
      <c r="A368" s="35" t="s">
        <v>55</v>
      </c>
      <c r="E368" s="40" t="s">
        <v>5</v>
      </c>
    </row>
    <row r="369" spans="1:5" ht="12.75">
      <c r="A369" t="s">
        <v>57</v>
      </c>
      <c r="E369" s="39" t="s">
        <v>5</v>
      </c>
    </row>
    <row r="370" spans="1:13" ht="12.75">
      <c r="A370" t="s">
        <v>45</v>
      </c>
      <c r="C370" s="31" t="s">
        <v>3581</v>
      </c>
      <c r="E370" s="33" t="s">
        <v>3582</v>
      </c>
      <c r="J370" s="32">
        <f>0</f>
      </c>
      <c s="32">
        <f>0</f>
      </c>
      <c s="32">
        <f>0+L371+L375+L379+L383+L387+L391+L395+L399+L403+L407+L411</f>
      </c>
      <c s="32">
        <f>0+M371+M375+M379+M383+M387+M391+M395+M399+M403+M407+M411</f>
      </c>
    </row>
    <row r="371" spans="1:16" ht="12.75">
      <c r="A371" t="s">
        <v>48</v>
      </c>
      <c s="34" t="s">
        <v>196</v>
      </c>
      <c s="34" t="s">
        <v>3583</v>
      </c>
      <c s="35" t="s">
        <v>5</v>
      </c>
      <c s="6" t="s">
        <v>3584</v>
      </c>
      <c s="36" t="s">
        <v>643</v>
      </c>
      <c s="37">
        <v>1</v>
      </c>
      <c s="36">
        <v>0</v>
      </c>
      <c s="36">
        <f>ROUND(G371*H371,6)</f>
      </c>
      <c r="L371" s="38">
        <v>0</v>
      </c>
      <c s="32">
        <f>ROUND(ROUND(L371,2)*ROUND(G371,3),2)</f>
      </c>
      <c s="36" t="s">
        <v>53</v>
      </c>
      <c>
        <f>(M371*21)/100</f>
      </c>
      <c t="s">
        <v>26</v>
      </c>
    </row>
    <row r="372" spans="1:5" ht="12.75">
      <c r="A372" s="35" t="s">
        <v>54</v>
      </c>
      <c r="E372" s="39" t="s">
        <v>5</v>
      </c>
    </row>
    <row r="373" spans="1:5" ht="12.75">
      <c r="A373" s="35" t="s">
        <v>55</v>
      </c>
      <c r="E373" s="40" t="s">
        <v>5</v>
      </c>
    </row>
    <row r="374" spans="1:5" ht="12.75">
      <c r="A374" t="s">
        <v>57</v>
      </c>
      <c r="E374" s="39" t="s">
        <v>5</v>
      </c>
    </row>
    <row r="375" spans="1:16" ht="12.75">
      <c r="A375" t="s">
        <v>48</v>
      </c>
      <c s="34" t="s">
        <v>199</v>
      </c>
      <c s="34" t="s">
        <v>3585</v>
      </c>
      <c s="35" t="s">
        <v>5</v>
      </c>
      <c s="6" t="s">
        <v>3586</v>
      </c>
      <c s="36" t="s">
        <v>643</v>
      </c>
      <c s="37">
        <v>3</v>
      </c>
      <c s="36">
        <v>0</v>
      </c>
      <c s="36">
        <f>ROUND(G375*H375,6)</f>
      </c>
      <c r="L375" s="38">
        <v>0</v>
      </c>
      <c s="32">
        <f>ROUND(ROUND(L375,2)*ROUND(G375,3),2)</f>
      </c>
      <c s="36" t="s">
        <v>53</v>
      </c>
      <c>
        <f>(M375*21)/100</f>
      </c>
      <c t="s">
        <v>26</v>
      </c>
    </row>
    <row r="376" spans="1:5" ht="12.75">
      <c r="A376" s="35" t="s">
        <v>54</v>
      </c>
      <c r="E376" s="39" t="s">
        <v>5</v>
      </c>
    </row>
    <row r="377" spans="1:5" ht="12.75">
      <c r="A377" s="35" t="s">
        <v>55</v>
      </c>
      <c r="E377" s="40" t="s">
        <v>5</v>
      </c>
    </row>
    <row r="378" spans="1:5" ht="12.75">
      <c r="A378" t="s">
        <v>57</v>
      </c>
      <c r="E378" s="39" t="s">
        <v>5</v>
      </c>
    </row>
    <row r="379" spans="1:16" ht="12.75">
      <c r="A379" t="s">
        <v>48</v>
      </c>
      <c s="34" t="s">
        <v>203</v>
      </c>
      <c s="34" t="s">
        <v>3587</v>
      </c>
      <c s="35" t="s">
        <v>5</v>
      </c>
      <c s="6" t="s">
        <v>3495</v>
      </c>
      <c s="36" t="s">
        <v>249</v>
      </c>
      <c s="37">
        <v>3</v>
      </c>
      <c s="36">
        <v>0</v>
      </c>
      <c s="36">
        <f>ROUND(G379*H379,6)</f>
      </c>
      <c r="L379" s="38">
        <v>0</v>
      </c>
      <c s="32">
        <f>ROUND(ROUND(L379,2)*ROUND(G379,3),2)</f>
      </c>
      <c s="36" t="s">
        <v>53</v>
      </c>
      <c>
        <f>(M379*21)/100</f>
      </c>
      <c t="s">
        <v>26</v>
      </c>
    </row>
    <row r="380" spans="1:5" ht="12.75">
      <c r="A380" s="35" t="s">
        <v>54</v>
      </c>
      <c r="E380" s="39" t="s">
        <v>5</v>
      </c>
    </row>
    <row r="381" spans="1:5" ht="12.75">
      <c r="A381" s="35" t="s">
        <v>55</v>
      </c>
      <c r="E381" s="40" t="s">
        <v>5</v>
      </c>
    </row>
    <row r="382" spans="1:5" ht="12.75">
      <c r="A382" t="s">
        <v>57</v>
      </c>
      <c r="E382" s="39" t="s">
        <v>5</v>
      </c>
    </row>
    <row r="383" spans="1:16" ht="12.75">
      <c r="A383" t="s">
        <v>48</v>
      </c>
      <c s="34" t="s">
        <v>206</v>
      </c>
      <c s="34" t="s">
        <v>3588</v>
      </c>
      <c s="35" t="s">
        <v>5</v>
      </c>
      <c s="6" t="s">
        <v>3589</v>
      </c>
      <c s="36" t="s">
        <v>643</v>
      </c>
      <c s="37">
        <v>0.35</v>
      </c>
      <c s="36">
        <v>0</v>
      </c>
      <c s="36">
        <f>ROUND(G383*H383,6)</f>
      </c>
      <c r="L383" s="38">
        <v>0</v>
      </c>
      <c s="32">
        <f>ROUND(ROUND(L383,2)*ROUND(G383,3),2)</f>
      </c>
      <c s="36" t="s">
        <v>53</v>
      </c>
      <c>
        <f>(M383*21)/100</f>
      </c>
      <c t="s">
        <v>26</v>
      </c>
    </row>
    <row r="384" spans="1:5" ht="12.75">
      <c r="A384" s="35" t="s">
        <v>54</v>
      </c>
      <c r="E384" s="39" t="s">
        <v>5</v>
      </c>
    </row>
    <row r="385" spans="1:5" ht="12.75">
      <c r="A385" s="35" t="s">
        <v>55</v>
      </c>
      <c r="E385" s="40" t="s">
        <v>5</v>
      </c>
    </row>
    <row r="386" spans="1:5" ht="12.75">
      <c r="A386" t="s">
        <v>57</v>
      </c>
      <c r="E386" s="39" t="s">
        <v>5</v>
      </c>
    </row>
    <row r="387" spans="1:16" ht="12.75">
      <c r="A387" t="s">
        <v>48</v>
      </c>
      <c s="34" t="s">
        <v>209</v>
      </c>
      <c s="34" t="s">
        <v>3590</v>
      </c>
      <c s="35" t="s">
        <v>5</v>
      </c>
      <c s="6" t="s">
        <v>3591</v>
      </c>
      <c s="36" t="s">
        <v>643</v>
      </c>
      <c s="37">
        <v>1</v>
      </c>
      <c s="36">
        <v>0</v>
      </c>
      <c s="36">
        <f>ROUND(G387*H387,6)</f>
      </c>
      <c r="L387" s="38">
        <v>0</v>
      </c>
      <c s="32">
        <f>ROUND(ROUND(L387,2)*ROUND(G387,3),2)</f>
      </c>
      <c s="36" t="s">
        <v>53</v>
      </c>
      <c>
        <f>(M387*21)/100</f>
      </c>
      <c t="s">
        <v>26</v>
      </c>
    </row>
    <row r="388" spans="1:5" ht="12.75">
      <c r="A388" s="35" t="s">
        <v>54</v>
      </c>
      <c r="E388" s="39" t="s">
        <v>5</v>
      </c>
    </row>
    <row r="389" spans="1:5" ht="12.75">
      <c r="A389" s="35" t="s">
        <v>55</v>
      </c>
      <c r="E389" s="40" t="s">
        <v>5</v>
      </c>
    </row>
    <row r="390" spans="1:5" ht="12.75">
      <c r="A390" t="s">
        <v>57</v>
      </c>
      <c r="E390" s="39" t="s">
        <v>5</v>
      </c>
    </row>
    <row r="391" spans="1:16" ht="12.75">
      <c r="A391" t="s">
        <v>48</v>
      </c>
      <c s="34" t="s">
        <v>213</v>
      </c>
      <c s="34" t="s">
        <v>3592</v>
      </c>
      <c s="35" t="s">
        <v>5</v>
      </c>
      <c s="6" t="s">
        <v>3593</v>
      </c>
      <c s="36" t="s">
        <v>643</v>
      </c>
      <c s="37">
        <v>1</v>
      </c>
      <c s="36">
        <v>0</v>
      </c>
      <c s="36">
        <f>ROUND(G391*H391,6)</f>
      </c>
      <c r="L391" s="38">
        <v>0</v>
      </c>
      <c s="32">
        <f>ROUND(ROUND(L391,2)*ROUND(G391,3),2)</f>
      </c>
      <c s="36" t="s">
        <v>53</v>
      </c>
      <c>
        <f>(M391*21)/100</f>
      </c>
      <c t="s">
        <v>26</v>
      </c>
    </row>
    <row r="392" spans="1:5" ht="12.75">
      <c r="A392" s="35" t="s">
        <v>54</v>
      </c>
      <c r="E392" s="39" t="s">
        <v>5</v>
      </c>
    </row>
    <row r="393" spans="1:5" ht="12.75">
      <c r="A393" s="35" t="s">
        <v>55</v>
      </c>
      <c r="E393" s="40" t="s">
        <v>5</v>
      </c>
    </row>
    <row r="394" spans="1:5" ht="12.75">
      <c r="A394" t="s">
        <v>57</v>
      </c>
      <c r="E394" s="39" t="s">
        <v>5</v>
      </c>
    </row>
    <row r="395" spans="1:16" ht="12.75">
      <c r="A395" t="s">
        <v>48</v>
      </c>
      <c s="34" t="s">
        <v>217</v>
      </c>
      <c s="34" t="s">
        <v>3594</v>
      </c>
      <c s="35" t="s">
        <v>5</v>
      </c>
      <c s="6" t="s">
        <v>3595</v>
      </c>
      <c s="36" t="s">
        <v>643</v>
      </c>
      <c s="37">
        <v>1</v>
      </c>
      <c s="36">
        <v>0</v>
      </c>
      <c s="36">
        <f>ROUND(G395*H395,6)</f>
      </c>
      <c r="L395" s="38">
        <v>0</v>
      </c>
      <c s="32">
        <f>ROUND(ROUND(L395,2)*ROUND(G395,3),2)</f>
      </c>
      <c s="36" t="s">
        <v>53</v>
      </c>
      <c>
        <f>(M395*21)/100</f>
      </c>
      <c t="s">
        <v>26</v>
      </c>
    </row>
    <row r="396" spans="1:5" ht="12.75">
      <c r="A396" s="35" t="s">
        <v>54</v>
      </c>
      <c r="E396" s="39" t="s">
        <v>5</v>
      </c>
    </row>
    <row r="397" spans="1:5" ht="12.75">
      <c r="A397" s="35" t="s">
        <v>55</v>
      </c>
      <c r="E397" s="40" t="s">
        <v>5</v>
      </c>
    </row>
    <row r="398" spans="1:5" ht="12.75">
      <c r="A398" t="s">
        <v>57</v>
      </c>
      <c r="E398" s="39" t="s">
        <v>5</v>
      </c>
    </row>
    <row r="399" spans="1:16" ht="12.75">
      <c r="A399" t="s">
        <v>48</v>
      </c>
      <c s="34" t="s">
        <v>221</v>
      </c>
      <c s="34" t="s">
        <v>3596</v>
      </c>
      <c s="35" t="s">
        <v>5</v>
      </c>
      <c s="6" t="s">
        <v>3597</v>
      </c>
      <c s="36" t="s">
        <v>643</v>
      </c>
      <c s="37">
        <v>2</v>
      </c>
      <c s="36">
        <v>0</v>
      </c>
      <c s="36">
        <f>ROUND(G399*H399,6)</f>
      </c>
      <c r="L399" s="38">
        <v>0</v>
      </c>
      <c s="32">
        <f>ROUND(ROUND(L399,2)*ROUND(G399,3),2)</f>
      </c>
      <c s="36" t="s">
        <v>53</v>
      </c>
      <c>
        <f>(M399*21)/100</f>
      </c>
      <c t="s">
        <v>26</v>
      </c>
    </row>
    <row r="400" spans="1:5" ht="12.75">
      <c r="A400" s="35" t="s">
        <v>54</v>
      </c>
      <c r="E400" s="39" t="s">
        <v>5</v>
      </c>
    </row>
    <row r="401" spans="1:5" ht="12.75">
      <c r="A401" s="35" t="s">
        <v>55</v>
      </c>
      <c r="E401" s="40" t="s">
        <v>5</v>
      </c>
    </row>
    <row r="402" spans="1:5" ht="12.75">
      <c r="A402" t="s">
        <v>57</v>
      </c>
      <c r="E402" s="39" t="s">
        <v>5</v>
      </c>
    </row>
    <row r="403" spans="1:16" ht="12.75">
      <c r="A403" t="s">
        <v>48</v>
      </c>
      <c s="34" t="s">
        <v>224</v>
      </c>
      <c s="34" t="s">
        <v>3598</v>
      </c>
      <c s="35" t="s">
        <v>5</v>
      </c>
      <c s="6" t="s">
        <v>3599</v>
      </c>
      <c s="36" t="s">
        <v>643</v>
      </c>
      <c s="37">
        <v>2</v>
      </c>
      <c s="36">
        <v>0</v>
      </c>
      <c s="36">
        <f>ROUND(G403*H403,6)</f>
      </c>
      <c r="L403" s="38">
        <v>0</v>
      </c>
      <c s="32">
        <f>ROUND(ROUND(L403,2)*ROUND(G403,3),2)</f>
      </c>
      <c s="36" t="s">
        <v>53</v>
      </c>
      <c>
        <f>(M403*21)/100</f>
      </c>
      <c t="s">
        <v>26</v>
      </c>
    </row>
    <row r="404" spans="1:5" ht="12.75">
      <c r="A404" s="35" t="s">
        <v>54</v>
      </c>
      <c r="E404" s="39" t="s">
        <v>5</v>
      </c>
    </row>
    <row r="405" spans="1:5" ht="12.75">
      <c r="A405" s="35" t="s">
        <v>55</v>
      </c>
      <c r="E405" s="40" t="s">
        <v>5</v>
      </c>
    </row>
    <row r="406" spans="1:5" ht="12.75">
      <c r="A406" t="s">
        <v>57</v>
      </c>
      <c r="E406" s="39" t="s">
        <v>5</v>
      </c>
    </row>
    <row r="407" spans="1:16" ht="12.75">
      <c r="A407" t="s">
        <v>48</v>
      </c>
      <c s="34" t="s">
        <v>228</v>
      </c>
      <c s="34" t="s">
        <v>3600</v>
      </c>
      <c s="35" t="s">
        <v>5</v>
      </c>
      <c s="6" t="s">
        <v>3601</v>
      </c>
      <c s="36" t="s">
        <v>643</v>
      </c>
      <c s="37">
        <v>1</v>
      </c>
      <c s="36">
        <v>0</v>
      </c>
      <c s="36">
        <f>ROUND(G407*H407,6)</f>
      </c>
      <c r="L407" s="38">
        <v>0</v>
      </c>
      <c s="32">
        <f>ROUND(ROUND(L407,2)*ROUND(G407,3),2)</f>
      </c>
      <c s="36" t="s">
        <v>53</v>
      </c>
      <c>
        <f>(M407*21)/100</f>
      </c>
      <c t="s">
        <v>26</v>
      </c>
    </row>
    <row r="408" spans="1:5" ht="12.75">
      <c r="A408" s="35" t="s">
        <v>54</v>
      </c>
      <c r="E408" s="39" t="s">
        <v>5</v>
      </c>
    </row>
    <row r="409" spans="1:5" ht="12.75">
      <c r="A409" s="35" t="s">
        <v>55</v>
      </c>
      <c r="E409" s="40" t="s">
        <v>5</v>
      </c>
    </row>
    <row r="410" spans="1:5" ht="12.75">
      <c r="A410" t="s">
        <v>57</v>
      </c>
      <c r="E410" s="39" t="s">
        <v>5</v>
      </c>
    </row>
    <row r="411" spans="1:16" ht="12.75">
      <c r="A411" t="s">
        <v>48</v>
      </c>
      <c s="34" t="s">
        <v>232</v>
      </c>
      <c s="34" t="s">
        <v>3602</v>
      </c>
      <c s="35" t="s">
        <v>5</v>
      </c>
      <c s="6" t="s">
        <v>3603</v>
      </c>
      <c s="36" t="s">
        <v>643</v>
      </c>
      <c s="37">
        <v>1</v>
      </c>
      <c s="36">
        <v>0</v>
      </c>
      <c s="36">
        <f>ROUND(G411*H411,6)</f>
      </c>
      <c r="L411" s="38">
        <v>0</v>
      </c>
      <c s="32">
        <f>ROUND(ROUND(L411,2)*ROUND(G411,3),2)</f>
      </c>
      <c s="36" t="s">
        <v>53</v>
      </c>
      <c>
        <f>(M411*21)/100</f>
      </c>
      <c t="s">
        <v>26</v>
      </c>
    </row>
    <row r="412" spans="1:5" ht="12.75">
      <c r="A412" s="35" t="s">
        <v>54</v>
      </c>
      <c r="E412" s="39" t="s">
        <v>5</v>
      </c>
    </row>
    <row r="413" spans="1:5" ht="12.75">
      <c r="A413" s="35" t="s">
        <v>55</v>
      </c>
      <c r="E413" s="40" t="s">
        <v>5</v>
      </c>
    </row>
    <row r="414" spans="1:5" ht="12.75">
      <c r="A414" t="s">
        <v>57</v>
      </c>
      <c r="E414" s="39" t="s">
        <v>5</v>
      </c>
    </row>
    <row r="415" spans="1:13" ht="12.75">
      <c r="A415" t="s">
        <v>45</v>
      </c>
      <c r="C415" s="31" t="s">
        <v>3604</v>
      </c>
      <c r="E415" s="33" t="s">
        <v>3605</v>
      </c>
      <c r="J415" s="32">
        <f>0</f>
      </c>
      <c s="32">
        <f>0</f>
      </c>
      <c s="32">
        <f>0+L416+L420+L424+L428+L432+L436+L440+L444+L448+L452</f>
      </c>
      <c s="32">
        <f>0+M416+M420+M424+M428+M432+M436+M440+M444+M448+M452</f>
      </c>
    </row>
    <row r="416" spans="1:16" ht="12.75">
      <c r="A416" t="s">
        <v>48</v>
      </c>
      <c s="34" t="s">
        <v>236</v>
      </c>
      <c s="34" t="s">
        <v>3583</v>
      </c>
      <c s="35" t="s">
        <v>5</v>
      </c>
      <c s="6" t="s">
        <v>3584</v>
      </c>
      <c s="36" t="s">
        <v>643</v>
      </c>
      <c s="37">
        <v>1</v>
      </c>
      <c s="36">
        <v>0</v>
      </c>
      <c s="36">
        <f>ROUND(G416*H416,6)</f>
      </c>
      <c r="L416" s="38">
        <v>0</v>
      </c>
      <c s="32">
        <f>ROUND(ROUND(L416,2)*ROUND(G416,3),2)</f>
      </c>
      <c s="36" t="s">
        <v>53</v>
      </c>
      <c>
        <f>(M416*21)/100</f>
      </c>
      <c t="s">
        <v>26</v>
      </c>
    </row>
    <row r="417" spans="1:5" ht="12.75">
      <c r="A417" s="35" t="s">
        <v>54</v>
      </c>
      <c r="E417" s="39" t="s">
        <v>5</v>
      </c>
    </row>
    <row r="418" spans="1:5" ht="12.75">
      <c r="A418" s="35" t="s">
        <v>55</v>
      </c>
      <c r="E418" s="40" t="s">
        <v>5</v>
      </c>
    </row>
    <row r="419" spans="1:5" ht="12.75">
      <c r="A419" t="s">
        <v>57</v>
      </c>
      <c r="E419" s="39" t="s">
        <v>5</v>
      </c>
    </row>
    <row r="420" spans="1:16" ht="12.75">
      <c r="A420" t="s">
        <v>48</v>
      </c>
      <c s="34" t="s">
        <v>239</v>
      </c>
      <c s="34" t="s">
        <v>3585</v>
      </c>
      <c s="35" t="s">
        <v>5</v>
      </c>
      <c s="6" t="s">
        <v>3586</v>
      </c>
      <c s="36" t="s">
        <v>643</v>
      </c>
      <c s="37">
        <v>3</v>
      </c>
      <c s="36">
        <v>0</v>
      </c>
      <c s="36">
        <f>ROUND(G420*H420,6)</f>
      </c>
      <c r="L420" s="38">
        <v>0</v>
      </c>
      <c s="32">
        <f>ROUND(ROUND(L420,2)*ROUND(G420,3),2)</f>
      </c>
      <c s="36" t="s">
        <v>53</v>
      </c>
      <c>
        <f>(M420*21)/100</f>
      </c>
      <c t="s">
        <v>26</v>
      </c>
    </row>
    <row r="421" spans="1:5" ht="12.75">
      <c r="A421" s="35" t="s">
        <v>54</v>
      </c>
      <c r="E421" s="39" t="s">
        <v>5</v>
      </c>
    </row>
    <row r="422" spans="1:5" ht="12.75">
      <c r="A422" s="35" t="s">
        <v>55</v>
      </c>
      <c r="E422" s="40" t="s">
        <v>5</v>
      </c>
    </row>
    <row r="423" spans="1:5" ht="12.75">
      <c r="A423" t="s">
        <v>57</v>
      </c>
      <c r="E423" s="39" t="s">
        <v>5</v>
      </c>
    </row>
    <row r="424" spans="1:16" ht="12.75">
      <c r="A424" t="s">
        <v>48</v>
      </c>
      <c s="34" t="s">
        <v>242</v>
      </c>
      <c s="34" t="s">
        <v>3588</v>
      </c>
      <c s="35" t="s">
        <v>5</v>
      </c>
      <c s="6" t="s">
        <v>3589</v>
      </c>
      <c s="36" t="s">
        <v>643</v>
      </c>
      <c s="37">
        <v>0.35</v>
      </c>
      <c s="36">
        <v>0</v>
      </c>
      <c s="36">
        <f>ROUND(G424*H424,6)</f>
      </c>
      <c r="L424" s="38">
        <v>0</v>
      </c>
      <c s="32">
        <f>ROUND(ROUND(L424,2)*ROUND(G424,3),2)</f>
      </c>
      <c s="36" t="s">
        <v>53</v>
      </c>
      <c>
        <f>(M424*21)/100</f>
      </c>
      <c t="s">
        <v>26</v>
      </c>
    </row>
    <row r="425" spans="1:5" ht="12.75">
      <c r="A425" s="35" t="s">
        <v>54</v>
      </c>
      <c r="E425" s="39" t="s">
        <v>5</v>
      </c>
    </row>
    <row r="426" spans="1:5" ht="12.75">
      <c r="A426" s="35" t="s">
        <v>55</v>
      </c>
      <c r="E426" s="40" t="s">
        <v>5</v>
      </c>
    </row>
    <row r="427" spans="1:5" ht="12.75">
      <c r="A427" t="s">
        <v>57</v>
      </c>
      <c r="E427" s="39" t="s">
        <v>5</v>
      </c>
    </row>
    <row r="428" spans="1:16" ht="12.75">
      <c r="A428" t="s">
        <v>48</v>
      </c>
      <c s="34" t="s">
        <v>246</v>
      </c>
      <c s="34" t="s">
        <v>3590</v>
      </c>
      <c s="35" t="s">
        <v>5</v>
      </c>
      <c s="6" t="s">
        <v>3591</v>
      </c>
      <c s="36" t="s">
        <v>643</v>
      </c>
      <c s="37">
        <v>1</v>
      </c>
      <c s="36">
        <v>0</v>
      </c>
      <c s="36">
        <f>ROUND(G428*H428,6)</f>
      </c>
      <c r="L428" s="38">
        <v>0</v>
      </c>
      <c s="32">
        <f>ROUND(ROUND(L428,2)*ROUND(G428,3),2)</f>
      </c>
      <c s="36" t="s">
        <v>53</v>
      </c>
      <c>
        <f>(M428*21)/100</f>
      </c>
      <c t="s">
        <v>26</v>
      </c>
    </row>
    <row r="429" spans="1:5" ht="12.75">
      <c r="A429" s="35" t="s">
        <v>54</v>
      </c>
      <c r="E429" s="39" t="s">
        <v>5</v>
      </c>
    </row>
    <row r="430" spans="1:5" ht="12.75">
      <c r="A430" s="35" t="s">
        <v>55</v>
      </c>
      <c r="E430" s="40" t="s">
        <v>5</v>
      </c>
    </row>
    <row r="431" spans="1:5" ht="12.75">
      <c r="A431" t="s">
        <v>57</v>
      </c>
      <c r="E431" s="39" t="s">
        <v>5</v>
      </c>
    </row>
    <row r="432" spans="1:16" ht="12.75">
      <c r="A432" t="s">
        <v>48</v>
      </c>
      <c s="34" t="s">
        <v>251</v>
      </c>
      <c s="34" t="s">
        <v>3592</v>
      </c>
      <c s="35" t="s">
        <v>5</v>
      </c>
      <c s="6" t="s">
        <v>3593</v>
      </c>
      <c s="36" t="s">
        <v>643</v>
      </c>
      <c s="37">
        <v>1</v>
      </c>
      <c s="36">
        <v>0</v>
      </c>
      <c s="36">
        <f>ROUND(G432*H432,6)</f>
      </c>
      <c r="L432" s="38">
        <v>0</v>
      </c>
      <c s="32">
        <f>ROUND(ROUND(L432,2)*ROUND(G432,3),2)</f>
      </c>
      <c s="36" t="s">
        <v>53</v>
      </c>
      <c>
        <f>(M432*21)/100</f>
      </c>
      <c t="s">
        <v>26</v>
      </c>
    </row>
    <row r="433" spans="1:5" ht="12.75">
      <c r="A433" s="35" t="s">
        <v>54</v>
      </c>
      <c r="E433" s="39" t="s">
        <v>5</v>
      </c>
    </row>
    <row r="434" spans="1:5" ht="12.75">
      <c r="A434" s="35" t="s">
        <v>55</v>
      </c>
      <c r="E434" s="40" t="s">
        <v>5</v>
      </c>
    </row>
    <row r="435" spans="1:5" ht="12.75">
      <c r="A435" t="s">
        <v>57</v>
      </c>
      <c r="E435" s="39" t="s">
        <v>5</v>
      </c>
    </row>
    <row r="436" spans="1:16" ht="12.75">
      <c r="A436" t="s">
        <v>48</v>
      </c>
      <c s="34" t="s">
        <v>255</v>
      </c>
      <c s="34" t="s">
        <v>3594</v>
      </c>
      <c s="35" t="s">
        <v>5</v>
      </c>
      <c s="6" t="s">
        <v>3595</v>
      </c>
      <c s="36" t="s">
        <v>643</v>
      </c>
      <c s="37">
        <v>1</v>
      </c>
      <c s="36">
        <v>0</v>
      </c>
      <c s="36">
        <f>ROUND(G436*H436,6)</f>
      </c>
      <c r="L436" s="38">
        <v>0</v>
      </c>
      <c s="32">
        <f>ROUND(ROUND(L436,2)*ROUND(G436,3),2)</f>
      </c>
      <c s="36" t="s">
        <v>53</v>
      </c>
      <c>
        <f>(M436*21)/100</f>
      </c>
      <c t="s">
        <v>26</v>
      </c>
    </row>
    <row r="437" spans="1:5" ht="12.75">
      <c r="A437" s="35" t="s">
        <v>54</v>
      </c>
      <c r="E437" s="39" t="s">
        <v>5</v>
      </c>
    </row>
    <row r="438" spans="1:5" ht="12.75">
      <c r="A438" s="35" t="s">
        <v>55</v>
      </c>
      <c r="E438" s="40" t="s">
        <v>5</v>
      </c>
    </row>
    <row r="439" spans="1:5" ht="12.75">
      <c r="A439" t="s">
        <v>57</v>
      </c>
      <c r="E439" s="39" t="s">
        <v>5</v>
      </c>
    </row>
    <row r="440" spans="1:16" ht="12.75">
      <c r="A440" t="s">
        <v>48</v>
      </c>
      <c s="34" t="s">
        <v>259</v>
      </c>
      <c s="34" t="s">
        <v>3596</v>
      </c>
      <c s="35" t="s">
        <v>5</v>
      </c>
      <c s="6" t="s">
        <v>3597</v>
      </c>
      <c s="36" t="s">
        <v>643</v>
      </c>
      <c s="37">
        <v>2</v>
      </c>
      <c s="36">
        <v>0</v>
      </c>
      <c s="36">
        <f>ROUND(G440*H440,6)</f>
      </c>
      <c r="L440" s="38">
        <v>0</v>
      </c>
      <c s="32">
        <f>ROUND(ROUND(L440,2)*ROUND(G440,3),2)</f>
      </c>
      <c s="36" t="s">
        <v>53</v>
      </c>
      <c>
        <f>(M440*21)/100</f>
      </c>
      <c t="s">
        <v>26</v>
      </c>
    </row>
    <row r="441" spans="1:5" ht="12.75">
      <c r="A441" s="35" t="s">
        <v>54</v>
      </c>
      <c r="E441" s="39" t="s">
        <v>5</v>
      </c>
    </row>
    <row r="442" spans="1:5" ht="12.75">
      <c r="A442" s="35" t="s">
        <v>55</v>
      </c>
      <c r="E442" s="40" t="s">
        <v>5</v>
      </c>
    </row>
    <row r="443" spans="1:5" ht="12.75">
      <c r="A443" t="s">
        <v>57</v>
      </c>
      <c r="E443" s="39" t="s">
        <v>5</v>
      </c>
    </row>
    <row r="444" spans="1:16" ht="12.75">
      <c r="A444" t="s">
        <v>48</v>
      </c>
      <c s="34" t="s">
        <v>263</v>
      </c>
      <c s="34" t="s">
        <v>3598</v>
      </c>
      <c s="35" t="s">
        <v>5</v>
      </c>
      <c s="6" t="s">
        <v>3599</v>
      </c>
      <c s="36" t="s">
        <v>643</v>
      </c>
      <c s="37">
        <v>2</v>
      </c>
      <c s="36">
        <v>0</v>
      </c>
      <c s="36">
        <f>ROUND(G444*H444,6)</f>
      </c>
      <c r="L444" s="38">
        <v>0</v>
      </c>
      <c s="32">
        <f>ROUND(ROUND(L444,2)*ROUND(G444,3),2)</f>
      </c>
      <c s="36" t="s">
        <v>53</v>
      </c>
      <c>
        <f>(M444*21)/100</f>
      </c>
      <c t="s">
        <v>26</v>
      </c>
    </row>
    <row r="445" spans="1:5" ht="12.75">
      <c r="A445" s="35" t="s">
        <v>54</v>
      </c>
      <c r="E445" s="39" t="s">
        <v>5</v>
      </c>
    </row>
    <row r="446" spans="1:5" ht="12.75">
      <c r="A446" s="35" t="s">
        <v>55</v>
      </c>
      <c r="E446" s="40" t="s">
        <v>5</v>
      </c>
    </row>
    <row r="447" spans="1:5" ht="12.75">
      <c r="A447" t="s">
        <v>57</v>
      </c>
      <c r="E447" s="39" t="s">
        <v>5</v>
      </c>
    </row>
    <row r="448" spans="1:16" ht="12.75">
      <c r="A448" t="s">
        <v>48</v>
      </c>
      <c s="34" t="s">
        <v>267</v>
      </c>
      <c s="34" t="s">
        <v>3600</v>
      </c>
      <c s="35" t="s">
        <v>5</v>
      </c>
      <c s="6" t="s">
        <v>3601</v>
      </c>
      <c s="36" t="s">
        <v>643</v>
      </c>
      <c s="37">
        <v>1</v>
      </c>
      <c s="36">
        <v>0</v>
      </c>
      <c s="36">
        <f>ROUND(G448*H448,6)</f>
      </c>
      <c r="L448" s="38">
        <v>0</v>
      </c>
      <c s="32">
        <f>ROUND(ROUND(L448,2)*ROUND(G448,3),2)</f>
      </c>
      <c s="36" t="s">
        <v>53</v>
      </c>
      <c>
        <f>(M448*21)/100</f>
      </c>
      <c t="s">
        <v>26</v>
      </c>
    </row>
    <row r="449" spans="1:5" ht="12.75">
      <c r="A449" s="35" t="s">
        <v>54</v>
      </c>
      <c r="E449" s="39" t="s">
        <v>5</v>
      </c>
    </row>
    <row r="450" spans="1:5" ht="12.75">
      <c r="A450" s="35" t="s">
        <v>55</v>
      </c>
      <c r="E450" s="40" t="s">
        <v>5</v>
      </c>
    </row>
    <row r="451" spans="1:5" ht="12.75">
      <c r="A451" t="s">
        <v>57</v>
      </c>
      <c r="E451" s="39" t="s">
        <v>5</v>
      </c>
    </row>
    <row r="452" spans="1:16" ht="12.75">
      <c r="A452" t="s">
        <v>48</v>
      </c>
      <c s="34" t="s">
        <v>271</v>
      </c>
      <c s="34" t="s">
        <v>3602</v>
      </c>
      <c s="35" t="s">
        <v>5</v>
      </c>
      <c s="6" t="s">
        <v>3603</v>
      </c>
      <c s="36" t="s">
        <v>643</v>
      </c>
      <c s="37">
        <v>1</v>
      </c>
      <c s="36">
        <v>0</v>
      </c>
      <c s="36">
        <f>ROUND(G452*H452,6)</f>
      </c>
      <c r="L452" s="38">
        <v>0</v>
      </c>
      <c s="32">
        <f>ROUND(ROUND(L452,2)*ROUND(G452,3),2)</f>
      </c>
      <c s="36" t="s">
        <v>53</v>
      </c>
      <c>
        <f>(M452*21)/100</f>
      </c>
      <c t="s">
        <v>26</v>
      </c>
    </row>
    <row r="453" spans="1:5" ht="12.75">
      <c r="A453" s="35" t="s">
        <v>54</v>
      </c>
      <c r="E453" s="39" t="s">
        <v>5</v>
      </c>
    </row>
    <row r="454" spans="1:5" ht="12.75">
      <c r="A454" s="35" t="s">
        <v>55</v>
      </c>
      <c r="E454" s="40" t="s">
        <v>5</v>
      </c>
    </row>
    <row r="455" spans="1:5" ht="12.75">
      <c r="A455" t="s">
        <v>57</v>
      </c>
      <c r="E455" s="39" t="s">
        <v>5</v>
      </c>
    </row>
    <row r="456" spans="1:13" ht="12.75">
      <c r="A456" t="s">
        <v>45</v>
      </c>
      <c r="C456" s="31" t="s">
        <v>3606</v>
      </c>
      <c r="E456" s="33" t="s">
        <v>3607</v>
      </c>
      <c r="J456" s="32">
        <f>0</f>
      </c>
      <c s="32">
        <f>0</f>
      </c>
      <c s="32">
        <f>0+L457+L461+L465+L469+L473+L477+L481+L485+L489+L493</f>
      </c>
      <c s="32">
        <f>0+M457+M461+M465+M469+M473+M477+M481+M485+M489+M493</f>
      </c>
    </row>
    <row r="457" spans="1:16" ht="12.75">
      <c r="A457" t="s">
        <v>48</v>
      </c>
      <c s="34" t="s">
        <v>275</v>
      </c>
      <c s="34" t="s">
        <v>3608</v>
      </c>
      <c s="35" t="s">
        <v>5</v>
      </c>
      <c s="6" t="s">
        <v>3609</v>
      </c>
      <c s="36" t="s">
        <v>643</v>
      </c>
      <c s="37">
        <v>4</v>
      </c>
      <c s="36">
        <v>0</v>
      </c>
      <c s="36">
        <f>ROUND(G457*H457,6)</f>
      </c>
      <c r="L457" s="38">
        <v>0</v>
      </c>
      <c s="32">
        <f>ROUND(ROUND(L457,2)*ROUND(G457,3),2)</f>
      </c>
      <c s="36" t="s">
        <v>53</v>
      </c>
      <c>
        <f>(M457*21)/100</f>
      </c>
      <c t="s">
        <v>26</v>
      </c>
    </row>
    <row r="458" spans="1:5" ht="12.75">
      <c r="A458" s="35" t="s">
        <v>54</v>
      </c>
      <c r="E458" s="39" t="s">
        <v>5</v>
      </c>
    </row>
    <row r="459" spans="1:5" ht="12.75">
      <c r="A459" s="35" t="s">
        <v>55</v>
      </c>
      <c r="E459" s="40" t="s">
        <v>5</v>
      </c>
    </row>
    <row r="460" spans="1:5" ht="12.75">
      <c r="A460" t="s">
        <v>57</v>
      </c>
      <c r="E460" s="39" t="s">
        <v>5</v>
      </c>
    </row>
    <row r="461" spans="1:16" ht="12.75">
      <c r="A461" t="s">
        <v>48</v>
      </c>
      <c s="34" t="s">
        <v>278</v>
      </c>
      <c s="34" t="s">
        <v>3610</v>
      </c>
      <c s="35" t="s">
        <v>5</v>
      </c>
      <c s="6" t="s">
        <v>3495</v>
      </c>
      <c s="36" t="s">
        <v>249</v>
      </c>
      <c s="37">
        <v>6</v>
      </c>
      <c s="36">
        <v>0</v>
      </c>
      <c s="36">
        <f>ROUND(G461*H461,6)</f>
      </c>
      <c r="L461" s="38">
        <v>0</v>
      </c>
      <c s="32">
        <f>ROUND(ROUND(L461,2)*ROUND(G461,3),2)</f>
      </c>
      <c s="36" t="s">
        <v>53</v>
      </c>
      <c>
        <f>(M461*21)/100</f>
      </c>
      <c t="s">
        <v>26</v>
      </c>
    </row>
    <row r="462" spans="1:5" ht="12.75">
      <c r="A462" s="35" t="s">
        <v>54</v>
      </c>
      <c r="E462" s="39" t="s">
        <v>5</v>
      </c>
    </row>
    <row r="463" spans="1:5" ht="12.75">
      <c r="A463" s="35" t="s">
        <v>55</v>
      </c>
      <c r="E463" s="40" t="s">
        <v>5</v>
      </c>
    </row>
    <row r="464" spans="1:5" ht="12.75">
      <c r="A464" t="s">
        <v>57</v>
      </c>
      <c r="E464" s="39" t="s">
        <v>5</v>
      </c>
    </row>
    <row r="465" spans="1:16" ht="12.75">
      <c r="A465" t="s">
        <v>48</v>
      </c>
      <c s="34" t="s">
        <v>281</v>
      </c>
      <c s="34" t="s">
        <v>3611</v>
      </c>
      <c s="35" t="s">
        <v>5</v>
      </c>
      <c s="6" t="s">
        <v>3612</v>
      </c>
      <c s="36" t="s">
        <v>643</v>
      </c>
      <c s="37">
        <v>4</v>
      </c>
      <c s="36">
        <v>0</v>
      </c>
      <c s="36">
        <f>ROUND(G465*H465,6)</f>
      </c>
      <c r="L465" s="38">
        <v>0</v>
      </c>
      <c s="32">
        <f>ROUND(ROUND(L465,2)*ROUND(G465,3),2)</f>
      </c>
      <c s="36" t="s">
        <v>53</v>
      </c>
      <c>
        <f>(M465*21)/100</f>
      </c>
      <c t="s">
        <v>26</v>
      </c>
    </row>
    <row r="466" spans="1:5" ht="12.75">
      <c r="A466" s="35" t="s">
        <v>54</v>
      </c>
      <c r="E466" s="39" t="s">
        <v>5</v>
      </c>
    </row>
    <row r="467" spans="1:5" ht="12.75">
      <c r="A467" s="35" t="s">
        <v>55</v>
      </c>
      <c r="E467" s="40" t="s">
        <v>5</v>
      </c>
    </row>
    <row r="468" spans="1:5" ht="12.75">
      <c r="A468" t="s">
        <v>57</v>
      </c>
      <c r="E468" s="39" t="s">
        <v>5</v>
      </c>
    </row>
    <row r="469" spans="1:16" ht="12.75">
      <c r="A469" t="s">
        <v>48</v>
      </c>
      <c s="34" t="s">
        <v>284</v>
      </c>
      <c s="34" t="s">
        <v>3613</v>
      </c>
      <c s="35" t="s">
        <v>5</v>
      </c>
      <c s="6" t="s">
        <v>3614</v>
      </c>
      <c s="36" t="s">
        <v>643</v>
      </c>
      <c s="37">
        <v>4</v>
      </c>
      <c s="36">
        <v>0</v>
      </c>
      <c s="36">
        <f>ROUND(G469*H469,6)</f>
      </c>
      <c r="L469" s="38">
        <v>0</v>
      </c>
      <c s="32">
        <f>ROUND(ROUND(L469,2)*ROUND(G469,3),2)</f>
      </c>
      <c s="36" t="s">
        <v>53</v>
      </c>
      <c>
        <f>(M469*21)/100</f>
      </c>
      <c t="s">
        <v>26</v>
      </c>
    </row>
    <row r="470" spans="1:5" ht="12.75">
      <c r="A470" s="35" t="s">
        <v>54</v>
      </c>
      <c r="E470" s="39" t="s">
        <v>5</v>
      </c>
    </row>
    <row r="471" spans="1:5" ht="12.75">
      <c r="A471" s="35" t="s">
        <v>55</v>
      </c>
      <c r="E471" s="40" t="s">
        <v>5</v>
      </c>
    </row>
    <row r="472" spans="1:5" ht="12.75">
      <c r="A472" t="s">
        <v>57</v>
      </c>
      <c r="E472" s="39" t="s">
        <v>5</v>
      </c>
    </row>
    <row r="473" spans="1:16" ht="12.75">
      <c r="A473" t="s">
        <v>48</v>
      </c>
      <c s="34" t="s">
        <v>287</v>
      </c>
      <c s="34" t="s">
        <v>3615</v>
      </c>
      <c s="35" t="s">
        <v>5</v>
      </c>
      <c s="6" t="s">
        <v>3616</v>
      </c>
      <c s="36" t="s">
        <v>101</v>
      </c>
      <c s="37">
        <v>70</v>
      </c>
      <c s="36">
        <v>0</v>
      </c>
      <c s="36">
        <f>ROUND(G473*H473,6)</f>
      </c>
      <c r="L473" s="38">
        <v>0</v>
      </c>
      <c s="32">
        <f>ROUND(ROUND(L473,2)*ROUND(G473,3),2)</f>
      </c>
      <c s="36" t="s">
        <v>53</v>
      </c>
      <c>
        <f>(M473*21)/100</f>
      </c>
      <c t="s">
        <v>26</v>
      </c>
    </row>
    <row r="474" spans="1:5" ht="12.75">
      <c r="A474" s="35" t="s">
        <v>54</v>
      </c>
      <c r="E474" s="39" t="s">
        <v>5</v>
      </c>
    </row>
    <row r="475" spans="1:5" ht="12.75">
      <c r="A475" s="35" t="s">
        <v>55</v>
      </c>
      <c r="E475" s="40" t="s">
        <v>5</v>
      </c>
    </row>
    <row r="476" spans="1:5" ht="12.75">
      <c r="A476" t="s">
        <v>57</v>
      </c>
      <c r="E476" s="39" t="s">
        <v>5</v>
      </c>
    </row>
    <row r="477" spans="1:16" ht="12.75">
      <c r="A477" t="s">
        <v>48</v>
      </c>
      <c s="34" t="s">
        <v>291</v>
      </c>
      <c s="34" t="s">
        <v>3617</v>
      </c>
      <c s="35" t="s">
        <v>5</v>
      </c>
      <c s="6" t="s">
        <v>3618</v>
      </c>
      <c s="36" t="s">
        <v>101</v>
      </c>
      <c s="37">
        <v>10</v>
      </c>
      <c s="36">
        <v>0</v>
      </c>
      <c s="36">
        <f>ROUND(G477*H477,6)</f>
      </c>
      <c r="L477" s="38">
        <v>0</v>
      </c>
      <c s="32">
        <f>ROUND(ROUND(L477,2)*ROUND(G477,3),2)</f>
      </c>
      <c s="36" t="s">
        <v>53</v>
      </c>
      <c>
        <f>(M477*21)/100</f>
      </c>
      <c t="s">
        <v>26</v>
      </c>
    </row>
    <row r="478" spans="1:5" ht="12.75">
      <c r="A478" s="35" t="s">
        <v>54</v>
      </c>
      <c r="E478" s="39" t="s">
        <v>5</v>
      </c>
    </row>
    <row r="479" spans="1:5" ht="12.75">
      <c r="A479" s="35" t="s">
        <v>55</v>
      </c>
      <c r="E479" s="40" t="s">
        <v>5</v>
      </c>
    </row>
    <row r="480" spans="1:5" ht="12.75">
      <c r="A480" t="s">
        <v>57</v>
      </c>
      <c r="E480" s="39" t="s">
        <v>5</v>
      </c>
    </row>
    <row r="481" spans="1:16" ht="12.75">
      <c r="A481" t="s">
        <v>48</v>
      </c>
      <c s="34" t="s">
        <v>294</v>
      </c>
      <c s="34" t="s">
        <v>3619</v>
      </c>
      <c s="35" t="s">
        <v>5</v>
      </c>
      <c s="6" t="s">
        <v>3620</v>
      </c>
      <c s="36" t="s">
        <v>643</v>
      </c>
      <c s="37">
        <v>4</v>
      </c>
      <c s="36">
        <v>0</v>
      </c>
      <c s="36">
        <f>ROUND(G481*H481,6)</f>
      </c>
      <c r="L481" s="38">
        <v>0</v>
      </c>
      <c s="32">
        <f>ROUND(ROUND(L481,2)*ROUND(G481,3),2)</f>
      </c>
      <c s="36" t="s">
        <v>53</v>
      </c>
      <c>
        <f>(M481*21)/100</f>
      </c>
      <c t="s">
        <v>26</v>
      </c>
    </row>
    <row r="482" spans="1:5" ht="12.75">
      <c r="A482" s="35" t="s">
        <v>54</v>
      </c>
      <c r="E482" s="39" t="s">
        <v>5</v>
      </c>
    </row>
    <row r="483" spans="1:5" ht="12.75">
      <c r="A483" s="35" t="s">
        <v>55</v>
      </c>
      <c r="E483" s="40" t="s">
        <v>5</v>
      </c>
    </row>
    <row r="484" spans="1:5" ht="12.75">
      <c r="A484" t="s">
        <v>57</v>
      </c>
      <c r="E484" s="39" t="s">
        <v>5</v>
      </c>
    </row>
    <row r="485" spans="1:16" ht="12.75">
      <c r="A485" t="s">
        <v>48</v>
      </c>
      <c s="34" t="s">
        <v>298</v>
      </c>
      <c s="34" t="s">
        <v>3621</v>
      </c>
      <c s="35" t="s">
        <v>5</v>
      </c>
      <c s="6" t="s">
        <v>3622</v>
      </c>
      <c s="36" t="s">
        <v>643</v>
      </c>
      <c s="37">
        <v>10</v>
      </c>
      <c s="36">
        <v>0</v>
      </c>
      <c s="36">
        <f>ROUND(G485*H485,6)</f>
      </c>
      <c r="L485" s="38">
        <v>0</v>
      </c>
      <c s="32">
        <f>ROUND(ROUND(L485,2)*ROUND(G485,3),2)</f>
      </c>
      <c s="36" t="s">
        <v>53</v>
      </c>
      <c>
        <f>(M485*21)/100</f>
      </c>
      <c t="s">
        <v>26</v>
      </c>
    </row>
    <row r="486" spans="1:5" ht="12.75">
      <c r="A486" s="35" t="s">
        <v>54</v>
      </c>
      <c r="E486" s="39" t="s">
        <v>5</v>
      </c>
    </row>
    <row r="487" spans="1:5" ht="12.75">
      <c r="A487" s="35" t="s">
        <v>55</v>
      </c>
      <c r="E487" s="40" t="s">
        <v>5</v>
      </c>
    </row>
    <row r="488" spans="1:5" ht="12.75">
      <c r="A488" t="s">
        <v>57</v>
      </c>
      <c r="E488" s="39" t="s">
        <v>5</v>
      </c>
    </row>
    <row r="489" spans="1:16" ht="12.75">
      <c r="A489" t="s">
        <v>48</v>
      </c>
      <c s="34" t="s">
        <v>523</v>
      </c>
      <c s="34" t="s">
        <v>3623</v>
      </c>
      <c s="35" t="s">
        <v>5</v>
      </c>
      <c s="6" t="s">
        <v>3624</v>
      </c>
      <c s="36" t="s">
        <v>643</v>
      </c>
      <c s="37">
        <v>8</v>
      </c>
      <c s="36">
        <v>0</v>
      </c>
      <c s="36">
        <f>ROUND(G489*H489,6)</f>
      </c>
      <c r="L489" s="38">
        <v>0</v>
      </c>
      <c s="32">
        <f>ROUND(ROUND(L489,2)*ROUND(G489,3),2)</f>
      </c>
      <c s="36" t="s">
        <v>53</v>
      </c>
      <c>
        <f>(M489*21)/100</f>
      </c>
      <c t="s">
        <v>26</v>
      </c>
    </row>
    <row r="490" spans="1:5" ht="12.75">
      <c r="A490" s="35" t="s">
        <v>54</v>
      </c>
      <c r="E490" s="39" t="s">
        <v>5</v>
      </c>
    </row>
    <row r="491" spans="1:5" ht="12.75">
      <c r="A491" s="35" t="s">
        <v>55</v>
      </c>
      <c r="E491" s="40" t="s">
        <v>5</v>
      </c>
    </row>
    <row r="492" spans="1:5" ht="12.75">
      <c r="A492" t="s">
        <v>57</v>
      </c>
      <c r="E492" s="39" t="s">
        <v>5</v>
      </c>
    </row>
    <row r="493" spans="1:16" ht="12.75">
      <c r="A493" t="s">
        <v>48</v>
      </c>
      <c s="34" t="s">
        <v>527</v>
      </c>
      <c s="34" t="s">
        <v>3625</v>
      </c>
      <c s="35" t="s">
        <v>5</v>
      </c>
      <c s="6" t="s">
        <v>3626</v>
      </c>
      <c s="36" t="s">
        <v>643</v>
      </c>
      <c s="37">
        <v>10</v>
      </c>
      <c s="36">
        <v>0</v>
      </c>
      <c s="36">
        <f>ROUND(G493*H493,6)</f>
      </c>
      <c r="L493" s="38">
        <v>0</v>
      </c>
      <c s="32">
        <f>ROUND(ROUND(L493,2)*ROUND(G493,3),2)</f>
      </c>
      <c s="36" t="s">
        <v>53</v>
      </c>
      <c>
        <f>(M493*21)/100</f>
      </c>
      <c t="s">
        <v>26</v>
      </c>
    </row>
    <row r="494" spans="1:5" ht="12.75">
      <c r="A494" s="35" t="s">
        <v>54</v>
      </c>
      <c r="E494" s="39" t="s">
        <v>5</v>
      </c>
    </row>
    <row r="495" spans="1:5" ht="12.75">
      <c r="A495" s="35" t="s">
        <v>55</v>
      </c>
      <c r="E495" s="40" t="s">
        <v>5</v>
      </c>
    </row>
    <row r="496" spans="1:5" ht="12.75">
      <c r="A496" t="s">
        <v>57</v>
      </c>
      <c r="E496" s="39" t="s">
        <v>5</v>
      </c>
    </row>
    <row r="497" spans="1:13" ht="12.75">
      <c r="A497" t="s">
        <v>45</v>
      </c>
      <c r="C497" s="31" t="s">
        <v>3627</v>
      </c>
      <c r="E497" s="33" t="s">
        <v>3628</v>
      </c>
      <c r="J497" s="32">
        <f>0</f>
      </c>
      <c s="32">
        <f>0</f>
      </c>
      <c s="32">
        <f>0+L498+L502+L506+L510+L514+L518+L522+L526</f>
      </c>
      <c s="32">
        <f>0+M498+M502+M506+M510+M514+M518+M522+M526</f>
      </c>
    </row>
    <row r="498" spans="1:16" ht="12.75">
      <c r="A498" t="s">
        <v>48</v>
      </c>
      <c s="34" t="s">
        <v>353</v>
      </c>
      <c s="34" t="s">
        <v>3608</v>
      </c>
      <c s="35" t="s">
        <v>5</v>
      </c>
      <c s="6" t="s">
        <v>3609</v>
      </c>
      <c s="36" t="s">
        <v>643</v>
      </c>
      <c s="37">
        <v>4</v>
      </c>
      <c s="36">
        <v>0</v>
      </c>
      <c s="36">
        <f>ROUND(G498*H498,6)</f>
      </c>
      <c r="L498" s="38">
        <v>0</v>
      </c>
      <c s="32">
        <f>ROUND(ROUND(L498,2)*ROUND(G498,3),2)</f>
      </c>
      <c s="36" t="s">
        <v>53</v>
      </c>
      <c>
        <f>(M498*21)/100</f>
      </c>
      <c t="s">
        <v>26</v>
      </c>
    </row>
    <row r="499" spans="1:5" ht="12.75">
      <c r="A499" s="35" t="s">
        <v>54</v>
      </c>
      <c r="E499" s="39" t="s">
        <v>5</v>
      </c>
    </row>
    <row r="500" spans="1:5" ht="12.75">
      <c r="A500" s="35" t="s">
        <v>55</v>
      </c>
      <c r="E500" s="40" t="s">
        <v>5</v>
      </c>
    </row>
    <row r="501" spans="1:5" ht="12.75">
      <c r="A501" t="s">
        <v>57</v>
      </c>
      <c r="E501" s="39" t="s">
        <v>5</v>
      </c>
    </row>
    <row r="502" spans="1:16" ht="12.75">
      <c r="A502" t="s">
        <v>48</v>
      </c>
      <c s="34" t="s">
        <v>533</v>
      </c>
      <c s="34" t="s">
        <v>3611</v>
      </c>
      <c s="35" t="s">
        <v>5</v>
      </c>
      <c s="6" t="s">
        <v>3612</v>
      </c>
      <c s="36" t="s">
        <v>643</v>
      </c>
      <c s="37">
        <v>4</v>
      </c>
      <c s="36">
        <v>0</v>
      </c>
      <c s="36">
        <f>ROUND(G502*H502,6)</f>
      </c>
      <c r="L502" s="38">
        <v>0</v>
      </c>
      <c s="32">
        <f>ROUND(ROUND(L502,2)*ROUND(G502,3),2)</f>
      </c>
      <c s="36" t="s">
        <v>53</v>
      </c>
      <c>
        <f>(M502*21)/100</f>
      </c>
      <c t="s">
        <v>26</v>
      </c>
    </row>
    <row r="503" spans="1:5" ht="12.75">
      <c r="A503" s="35" t="s">
        <v>54</v>
      </c>
      <c r="E503" s="39" t="s">
        <v>5</v>
      </c>
    </row>
    <row r="504" spans="1:5" ht="12.75">
      <c r="A504" s="35" t="s">
        <v>55</v>
      </c>
      <c r="E504" s="40" t="s">
        <v>5</v>
      </c>
    </row>
    <row r="505" spans="1:5" ht="12.75">
      <c r="A505" t="s">
        <v>57</v>
      </c>
      <c r="E505" s="39" t="s">
        <v>5</v>
      </c>
    </row>
    <row r="506" spans="1:16" ht="12.75">
      <c r="A506" t="s">
        <v>48</v>
      </c>
      <c s="34" t="s">
        <v>537</v>
      </c>
      <c s="34" t="s">
        <v>3629</v>
      </c>
      <c s="35" t="s">
        <v>5</v>
      </c>
      <c s="6" t="s">
        <v>3630</v>
      </c>
      <c s="36" t="s">
        <v>643</v>
      </c>
      <c s="37">
        <v>8</v>
      </c>
      <c s="36">
        <v>0</v>
      </c>
      <c s="36">
        <f>ROUND(G506*H506,6)</f>
      </c>
      <c r="L506" s="38">
        <v>0</v>
      </c>
      <c s="32">
        <f>ROUND(ROUND(L506,2)*ROUND(G506,3),2)</f>
      </c>
      <c s="36" t="s">
        <v>53</v>
      </c>
      <c>
        <f>(M506*21)/100</f>
      </c>
      <c t="s">
        <v>26</v>
      </c>
    </row>
    <row r="507" spans="1:5" ht="12.75">
      <c r="A507" s="35" t="s">
        <v>54</v>
      </c>
      <c r="E507" s="39" t="s">
        <v>5</v>
      </c>
    </row>
    <row r="508" spans="1:5" ht="12.75">
      <c r="A508" s="35" t="s">
        <v>55</v>
      </c>
      <c r="E508" s="40" t="s">
        <v>5</v>
      </c>
    </row>
    <row r="509" spans="1:5" ht="12.75">
      <c r="A509" t="s">
        <v>57</v>
      </c>
      <c r="E509" s="39" t="s">
        <v>5</v>
      </c>
    </row>
    <row r="510" spans="1:16" ht="12.75">
      <c r="A510" t="s">
        <v>48</v>
      </c>
      <c s="34" t="s">
        <v>540</v>
      </c>
      <c s="34" t="s">
        <v>3631</v>
      </c>
      <c s="35" t="s">
        <v>5</v>
      </c>
      <c s="6" t="s">
        <v>3614</v>
      </c>
      <c s="36" t="s">
        <v>643</v>
      </c>
      <c s="37">
        <v>4</v>
      </c>
      <c s="36">
        <v>0</v>
      </c>
      <c s="36">
        <f>ROUND(G510*H510,6)</f>
      </c>
      <c r="L510" s="38">
        <v>0</v>
      </c>
      <c s="32">
        <f>ROUND(ROUND(L510,2)*ROUND(G510,3),2)</f>
      </c>
      <c s="36" t="s">
        <v>53</v>
      </c>
      <c>
        <f>(M510*21)/100</f>
      </c>
      <c t="s">
        <v>26</v>
      </c>
    </row>
    <row r="511" spans="1:5" ht="12.75">
      <c r="A511" s="35" t="s">
        <v>54</v>
      </c>
      <c r="E511" s="39" t="s">
        <v>5</v>
      </c>
    </row>
    <row r="512" spans="1:5" ht="12.75">
      <c r="A512" s="35" t="s">
        <v>55</v>
      </c>
      <c r="E512" s="40" t="s">
        <v>5</v>
      </c>
    </row>
    <row r="513" spans="1:5" ht="12.75">
      <c r="A513" t="s">
        <v>57</v>
      </c>
      <c r="E513" s="39" t="s">
        <v>5</v>
      </c>
    </row>
    <row r="514" spans="1:16" ht="12.75">
      <c r="A514" t="s">
        <v>48</v>
      </c>
      <c s="34" t="s">
        <v>370</v>
      </c>
      <c s="34" t="s">
        <v>3632</v>
      </c>
      <c s="35" t="s">
        <v>5</v>
      </c>
      <c s="6" t="s">
        <v>3633</v>
      </c>
      <c s="36" t="s">
        <v>101</v>
      </c>
      <c s="37">
        <v>70</v>
      </c>
      <c s="36">
        <v>0</v>
      </c>
      <c s="36">
        <f>ROUND(G514*H514,6)</f>
      </c>
      <c r="L514" s="38">
        <v>0</v>
      </c>
      <c s="32">
        <f>ROUND(ROUND(L514,2)*ROUND(G514,3),2)</f>
      </c>
      <c s="36" t="s">
        <v>53</v>
      </c>
      <c>
        <f>(M514*21)/100</f>
      </c>
      <c t="s">
        <v>26</v>
      </c>
    </row>
    <row r="515" spans="1:5" ht="12.75">
      <c r="A515" s="35" t="s">
        <v>54</v>
      </c>
      <c r="E515" s="39" t="s">
        <v>5</v>
      </c>
    </row>
    <row r="516" spans="1:5" ht="12.75">
      <c r="A516" s="35" t="s">
        <v>55</v>
      </c>
      <c r="E516" s="40" t="s">
        <v>5</v>
      </c>
    </row>
    <row r="517" spans="1:5" ht="12.75">
      <c r="A517" t="s">
        <v>57</v>
      </c>
      <c r="E517" s="39" t="s">
        <v>5</v>
      </c>
    </row>
    <row r="518" spans="1:16" ht="12.75">
      <c r="A518" t="s">
        <v>48</v>
      </c>
      <c s="34" t="s">
        <v>546</v>
      </c>
      <c s="34" t="s">
        <v>3634</v>
      </c>
      <c s="35" t="s">
        <v>5</v>
      </c>
      <c s="6" t="s">
        <v>3635</v>
      </c>
      <c s="36" t="s">
        <v>101</v>
      </c>
      <c s="37">
        <v>10</v>
      </c>
      <c s="36">
        <v>0</v>
      </c>
      <c s="36">
        <f>ROUND(G518*H518,6)</f>
      </c>
      <c r="L518" s="38">
        <v>0</v>
      </c>
      <c s="32">
        <f>ROUND(ROUND(L518,2)*ROUND(G518,3),2)</f>
      </c>
      <c s="36" t="s">
        <v>53</v>
      </c>
      <c>
        <f>(M518*21)/100</f>
      </c>
      <c t="s">
        <v>26</v>
      </c>
    </row>
    <row r="519" spans="1:5" ht="12.75">
      <c r="A519" s="35" t="s">
        <v>54</v>
      </c>
      <c r="E519" s="39" t="s">
        <v>5</v>
      </c>
    </row>
    <row r="520" spans="1:5" ht="12.75">
      <c r="A520" s="35" t="s">
        <v>55</v>
      </c>
      <c r="E520" s="40" t="s">
        <v>5</v>
      </c>
    </row>
    <row r="521" spans="1:5" ht="12.75">
      <c r="A521" t="s">
        <v>57</v>
      </c>
      <c r="E521" s="39" t="s">
        <v>5</v>
      </c>
    </row>
    <row r="522" spans="1:16" ht="12.75">
      <c r="A522" t="s">
        <v>48</v>
      </c>
      <c s="34" t="s">
        <v>1339</v>
      </c>
      <c s="34" t="s">
        <v>3636</v>
      </c>
      <c s="35" t="s">
        <v>5</v>
      </c>
      <c s="6" t="s">
        <v>3620</v>
      </c>
      <c s="36" t="s">
        <v>643</v>
      </c>
      <c s="37">
        <v>4</v>
      </c>
      <c s="36">
        <v>0</v>
      </c>
      <c s="36">
        <f>ROUND(G522*H522,6)</f>
      </c>
      <c r="L522" s="38">
        <v>0</v>
      </c>
      <c s="32">
        <f>ROUND(ROUND(L522,2)*ROUND(G522,3),2)</f>
      </c>
      <c s="36" t="s">
        <v>53</v>
      </c>
      <c>
        <f>(M522*21)/100</f>
      </c>
      <c t="s">
        <v>26</v>
      </c>
    </row>
    <row r="523" spans="1:5" ht="12.75">
      <c r="A523" s="35" t="s">
        <v>54</v>
      </c>
      <c r="E523" s="39" t="s">
        <v>5</v>
      </c>
    </row>
    <row r="524" spans="1:5" ht="12.75">
      <c r="A524" s="35" t="s">
        <v>55</v>
      </c>
      <c r="E524" s="40" t="s">
        <v>5</v>
      </c>
    </row>
    <row r="525" spans="1:5" ht="12.75">
      <c r="A525" t="s">
        <v>57</v>
      </c>
      <c r="E525" s="39" t="s">
        <v>5</v>
      </c>
    </row>
    <row r="526" spans="1:16" ht="12.75">
      <c r="A526" t="s">
        <v>48</v>
      </c>
      <c s="34" t="s">
        <v>1343</v>
      </c>
      <c s="34" t="s">
        <v>3637</v>
      </c>
      <c s="35" t="s">
        <v>5</v>
      </c>
      <c s="6" t="s">
        <v>3622</v>
      </c>
      <c s="36" t="s">
        <v>643</v>
      </c>
      <c s="37">
        <v>10</v>
      </c>
      <c s="36">
        <v>0</v>
      </c>
      <c s="36">
        <f>ROUND(G526*H526,6)</f>
      </c>
      <c r="L526" s="38">
        <v>0</v>
      </c>
      <c s="32">
        <f>ROUND(ROUND(L526,2)*ROUND(G526,3),2)</f>
      </c>
      <c s="36" t="s">
        <v>53</v>
      </c>
      <c>
        <f>(M526*21)/100</f>
      </c>
      <c t="s">
        <v>26</v>
      </c>
    </row>
    <row r="527" spans="1:5" ht="12.75">
      <c r="A527" s="35" t="s">
        <v>54</v>
      </c>
      <c r="E527" s="39" t="s">
        <v>5</v>
      </c>
    </row>
    <row r="528" spans="1:5" ht="12.75">
      <c r="A528" s="35" t="s">
        <v>55</v>
      </c>
      <c r="E528" s="40" t="s">
        <v>5</v>
      </c>
    </row>
    <row r="529" spans="1:5" ht="12.75">
      <c r="A529" t="s">
        <v>57</v>
      </c>
      <c r="E529" s="39" t="s">
        <v>5</v>
      </c>
    </row>
    <row r="530" spans="1:13" ht="12.75">
      <c r="A530" t="s">
        <v>3382</v>
      </c>
      <c r="C530" s="31" t="s">
        <v>3638</v>
      </c>
      <c r="E530" s="33" t="s">
        <v>3639</v>
      </c>
      <c r="J530" s="32">
        <f>0+J531+J576+J585</f>
      </c>
      <c s="32">
        <f>0+K531+K576+K585</f>
      </c>
      <c s="32">
        <f>0+L531+L576+L585</f>
      </c>
      <c s="32">
        <f>0+M531+M576+M585</f>
      </c>
    </row>
    <row r="531" spans="1:13" ht="12.75">
      <c r="A531" t="s">
        <v>45</v>
      </c>
      <c r="C531" s="31" t="s">
        <v>49</v>
      </c>
      <c r="E531" s="33" t="s">
        <v>1216</v>
      </c>
      <c r="J531" s="32">
        <f>0</f>
      </c>
      <c s="32">
        <f>0</f>
      </c>
      <c s="32">
        <f>0+L532+L536+L540+L544+L548+L552+L556+L560+L564+L568+L572</f>
      </c>
      <c s="32">
        <f>0+M532+M536+M540+M544+M548+M552+M556+M560+M564+M568+M572</f>
      </c>
    </row>
    <row r="532" spans="1:16" ht="12.75">
      <c r="A532" t="s">
        <v>48</v>
      </c>
      <c s="34" t="s">
        <v>49</v>
      </c>
      <c s="34" t="s">
        <v>3640</v>
      </c>
      <c s="35" t="s">
        <v>5</v>
      </c>
      <c s="6" t="s">
        <v>3641</v>
      </c>
      <c s="36" t="s">
        <v>65</v>
      </c>
      <c s="37">
        <v>9.6</v>
      </c>
      <c s="36">
        <v>0</v>
      </c>
      <c s="36">
        <f>ROUND(G532*H532,6)</f>
      </c>
      <c r="L532" s="38">
        <v>0</v>
      </c>
      <c s="32">
        <f>ROUND(ROUND(L532,2)*ROUND(G532,3),2)</f>
      </c>
      <c s="36" t="s">
        <v>53</v>
      </c>
      <c>
        <f>(M532*21)/100</f>
      </c>
      <c t="s">
        <v>26</v>
      </c>
    </row>
    <row r="533" spans="1:5" ht="12.75">
      <c r="A533" s="35" t="s">
        <v>54</v>
      </c>
      <c r="E533" s="39" t="s">
        <v>5</v>
      </c>
    </row>
    <row r="534" spans="1:5" ht="25.5">
      <c r="A534" s="35" t="s">
        <v>55</v>
      </c>
      <c r="E534" s="40" t="s">
        <v>3642</v>
      </c>
    </row>
    <row r="535" spans="1:5" ht="12.75">
      <c r="A535" t="s">
        <v>57</v>
      </c>
      <c r="E535" s="39" t="s">
        <v>5</v>
      </c>
    </row>
    <row r="536" spans="1:16" ht="12.75">
      <c r="A536" t="s">
        <v>48</v>
      </c>
      <c s="34" t="s">
        <v>26</v>
      </c>
      <c s="34" t="s">
        <v>3643</v>
      </c>
      <c s="35" t="s">
        <v>5</v>
      </c>
      <c s="6" t="s">
        <v>3644</v>
      </c>
      <c s="36" t="s">
        <v>65</v>
      </c>
      <c s="37">
        <v>9.6</v>
      </c>
      <c s="36">
        <v>0</v>
      </c>
      <c s="36">
        <f>ROUND(G536*H536,6)</f>
      </c>
      <c r="L536" s="38">
        <v>0</v>
      </c>
      <c s="32">
        <f>ROUND(ROUND(L536,2)*ROUND(G536,3),2)</f>
      </c>
      <c s="36" t="s">
        <v>53</v>
      </c>
      <c>
        <f>(M536*21)/100</f>
      </c>
      <c t="s">
        <v>26</v>
      </c>
    </row>
    <row r="537" spans="1:5" ht="12.75">
      <c r="A537" s="35" t="s">
        <v>54</v>
      </c>
      <c r="E537" s="39" t="s">
        <v>5</v>
      </c>
    </row>
    <row r="538" spans="1:5" ht="12.75">
      <c r="A538" s="35" t="s">
        <v>55</v>
      </c>
      <c r="E538" s="40" t="s">
        <v>3645</v>
      </c>
    </row>
    <row r="539" spans="1:5" ht="12.75">
      <c r="A539" t="s">
        <v>57</v>
      </c>
      <c r="E539" s="39" t="s">
        <v>5</v>
      </c>
    </row>
    <row r="540" spans="1:16" ht="12.75">
      <c r="A540" t="s">
        <v>48</v>
      </c>
      <c s="34" t="s">
        <v>25</v>
      </c>
      <c s="34" t="s">
        <v>3646</v>
      </c>
      <c s="35" t="s">
        <v>5</v>
      </c>
      <c s="6" t="s">
        <v>3647</v>
      </c>
      <c s="36" t="s">
        <v>65</v>
      </c>
      <c s="37">
        <v>4</v>
      </c>
      <c s="36">
        <v>0</v>
      </c>
      <c s="36">
        <f>ROUND(G540*H540,6)</f>
      </c>
      <c r="L540" s="38">
        <v>0</v>
      </c>
      <c s="32">
        <f>ROUND(ROUND(L540,2)*ROUND(G540,3),2)</f>
      </c>
      <c s="36" t="s">
        <v>53</v>
      </c>
      <c>
        <f>(M540*21)/100</f>
      </c>
      <c t="s">
        <v>26</v>
      </c>
    </row>
    <row r="541" spans="1:5" ht="12.75">
      <c r="A541" s="35" t="s">
        <v>54</v>
      </c>
      <c r="E541" s="39" t="s">
        <v>5</v>
      </c>
    </row>
    <row r="542" spans="1:5" ht="25.5">
      <c r="A542" s="35" t="s">
        <v>55</v>
      </c>
      <c r="E542" s="40" t="s">
        <v>3648</v>
      </c>
    </row>
    <row r="543" spans="1:5" ht="12.75">
      <c r="A543" t="s">
        <v>57</v>
      </c>
      <c r="E543" s="39" t="s">
        <v>5</v>
      </c>
    </row>
    <row r="544" spans="1:16" ht="12.75">
      <c r="A544" t="s">
        <v>48</v>
      </c>
      <c s="34" t="s">
        <v>67</v>
      </c>
      <c s="34" t="s">
        <v>3649</v>
      </c>
      <c s="35" t="s">
        <v>5</v>
      </c>
      <c s="6" t="s">
        <v>3650</v>
      </c>
      <c s="36" t="s">
        <v>65</v>
      </c>
      <c s="37">
        <v>13.6</v>
      </c>
      <c s="36">
        <v>0</v>
      </c>
      <c s="36">
        <f>ROUND(G544*H544,6)</f>
      </c>
      <c r="L544" s="38">
        <v>0</v>
      </c>
      <c s="32">
        <f>ROUND(ROUND(L544,2)*ROUND(G544,3),2)</f>
      </c>
      <c s="36" t="s">
        <v>53</v>
      </c>
      <c>
        <f>(M544*21)/100</f>
      </c>
      <c t="s">
        <v>26</v>
      </c>
    </row>
    <row r="545" spans="1:5" ht="12.75">
      <c r="A545" s="35" t="s">
        <v>54</v>
      </c>
      <c r="E545" s="39" t="s">
        <v>5</v>
      </c>
    </row>
    <row r="546" spans="1:5" ht="12.75">
      <c r="A546" s="35" t="s">
        <v>55</v>
      </c>
      <c r="E546" s="40" t="s">
        <v>3651</v>
      </c>
    </row>
    <row r="547" spans="1:5" ht="12.75">
      <c r="A547" t="s">
        <v>57</v>
      </c>
      <c r="E547" s="39" t="s">
        <v>5</v>
      </c>
    </row>
    <row r="548" spans="1:16" ht="12.75">
      <c r="A548" t="s">
        <v>48</v>
      </c>
      <c s="34" t="s">
        <v>71</v>
      </c>
      <c s="34" t="s">
        <v>3652</v>
      </c>
      <c s="35" t="s">
        <v>5</v>
      </c>
      <c s="6" t="s">
        <v>3653</v>
      </c>
      <c s="36" t="s">
        <v>65</v>
      </c>
      <c s="37">
        <v>13.6</v>
      </c>
      <c s="36">
        <v>0</v>
      </c>
      <c s="36">
        <f>ROUND(G548*H548,6)</f>
      </c>
      <c r="L548" s="38">
        <v>0</v>
      </c>
      <c s="32">
        <f>ROUND(ROUND(L548,2)*ROUND(G548,3),2)</f>
      </c>
      <c s="36" t="s">
        <v>53</v>
      </c>
      <c>
        <f>(M548*21)/100</f>
      </c>
      <c t="s">
        <v>26</v>
      </c>
    </row>
    <row r="549" spans="1:5" ht="12.75">
      <c r="A549" s="35" t="s">
        <v>54</v>
      </c>
      <c r="E549" s="39" t="s">
        <v>5</v>
      </c>
    </row>
    <row r="550" spans="1:5" ht="12.75">
      <c r="A550" s="35" t="s">
        <v>55</v>
      </c>
      <c r="E550" s="40" t="s">
        <v>5</v>
      </c>
    </row>
    <row r="551" spans="1:5" ht="12.75">
      <c r="A551" t="s">
        <v>57</v>
      </c>
      <c r="E551" s="39" t="s">
        <v>5</v>
      </c>
    </row>
    <row r="552" spans="1:16" ht="12.75">
      <c r="A552" t="s">
        <v>48</v>
      </c>
      <c s="34" t="s">
        <v>75</v>
      </c>
      <c s="34" t="s">
        <v>3654</v>
      </c>
      <c s="35" t="s">
        <v>5</v>
      </c>
      <c s="6" t="s">
        <v>3655</v>
      </c>
      <c s="36" t="s">
        <v>65</v>
      </c>
      <c s="37">
        <v>3.6</v>
      </c>
      <c s="36">
        <v>0</v>
      </c>
      <c s="36">
        <f>ROUND(G552*H552,6)</f>
      </c>
      <c r="L552" s="38">
        <v>0</v>
      </c>
      <c s="32">
        <f>ROUND(ROUND(L552,2)*ROUND(G552,3),2)</f>
      </c>
      <c s="36" t="s">
        <v>53</v>
      </c>
      <c>
        <f>(M552*21)/100</f>
      </c>
      <c t="s">
        <v>26</v>
      </c>
    </row>
    <row r="553" spans="1:5" ht="12.75">
      <c r="A553" s="35" t="s">
        <v>54</v>
      </c>
      <c r="E553" s="39" t="s">
        <v>5</v>
      </c>
    </row>
    <row r="554" spans="1:5" ht="12.75">
      <c r="A554" s="35" t="s">
        <v>55</v>
      </c>
      <c r="E554" s="40" t="s">
        <v>3656</v>
      </c>
    </row>
    <row r="555" spans="1:5" ht="12.75">
      <c r="A555" t="s">
        <v>57</v>
      </c>
      <c r="E555" s="39" t="s">
        <v>5</v>
      </c>
    </row>
    <row r="556" spans="1:16" ht="12.75">
      <c r="A556" t="s">
        <v>48</v>
      </c>
      <c s="34" t="s">
        <v>46</v>
      </c>
      <c s="34" t="s">
        <v>3657</v>
      </c>
      <c s="35" t="s">
        <v>5</v>
      </c>
      <c s="6" t="s">
        <v>3658</v>
      </c>
      <c s="36" t="s">
        <v>65</v>
      </c>
      <c s="37">
        <v>10</v>
      </c>
      <c s="36">
        <v>0</v>
      </c>
      <c s="36">
        <f>ROUND(G556*H556,6)</f>
      </c>
      <c r="L556" s="38">
        <v>0</v>
      </c>
      <c s="32">
        <f>ROUND(ROUND(L556,2)*ROUND(G556,3),2)</f>
      </c>
      <c s="36" t="s">
        <v>53</v>
      </c>
      <c>
        <f>(M556*21)/100</f>
      </c>
      <c t="s">
        <v>26</v>
      </c>
    </row>
    <row r="557" spans="1:5" ht="12.75">
      <c r="A557" s="35" t="s">
        <v>54</v>
      </c>
      <c r="E557" s="39" t="s">
        <v>5</v>
      </c>
    </row>
    <row r="558" spans="1:5" ht="25.5">
      <c r="A558" s="35" t="s">
        <v>55</v>
      </c>
      <c r="E558" s="40" t="s">
        <v>3659</v>
      </c>
    </row>
    <row r="559" spans="1:5" ht="12.75">
      <c r="A559" t="s">
        <v>57</v>
      </c>
      <c r="E559" s="39" t="s">
        <v>5</v>
      </c>
    </row>
    <row r="560" spans="1:16" ht="12.75">
      <c r="A560" t="s">
        <v>48</v>
      </c>
      <c s="34" t="s">
        <v>82</v>
      </c>
      <c s="34" t="s">
        <v>3660</v>
      </c>
      <c s="35" t="s">
        <v>5</v>
      </c>
      <c s="6" t="s">
        <v>3661</v>
      </c>
      <c s="36" t="s">
        <v>65</v>
      </c>
      <c s="37">
        <v>5.76</v>
      </c>
      <c s="36">
        <v>0</v>
      </c>
      <c s="36">
        <f>ROUND(G560*H560,6)</f>
      </c>
      <c r="L560" s="38">
        <v>0</v>
      </c>
      <c s="32">
        <f>ROUND(ROUND(L560,2)*ROUND(G560,3),2)</f>
      </c>
      <c s="36" t="s">
        <v>53</v>
      </c>
      <c>
        <f>(M560*21)/100</f>
      </c>
      <c t="s">
        <v>26</v>
      </c>
    </row>
    <row r="561" spans="1:5" ht="12.75">
      <c r="A561" s="35" t="s">
        <v>54</v>
      </c>
      <c r="E561" s="39" t="s">
        <v>5</v>
      </c>
    </row>
    <row r="562" spans="1:5" ht="12.75">
      <c r="A562" s="35" t="s">
        <v>55</v>
      </c>
      <c r="E562" s="40" t="s">
        <v>5</v>
      </c>
    </row>
    <row r="563" spans="1:5" ht="12.75">
      <c r="A563" t="s">
        <v>57</v>
      </c>
      <c r="E563" s="39" t="s">
        <v>5</v>
      </c>
    </row>
    <row r="564" spans="1:16" ht="12.75">
      <c r="A564" t="s">
        <v>48</v>
      </c>
      <c s="34" t="s">
        <v>86</v>
      </c>
      <c s="34" t="s">
        <v>3662</v>
      </c>
      <c s="35" t="s">
        <v>5</v>
      </c>
      <c s="6" t="s">
        <v>3663</v>
      </c>
      <c s="36" t="s">
        <v>65</v>
      </c>
      <c s="37">
        <v>5.76</v>
      </c>
      <c s="36">
        <v>0</v>
      </c>
      <c s="36">
        <f>ROUND(G564*H564,6)</f>
      </c>
      <c r="L564" s="38">
        <v>0</v>
      </c>
      <c s="32">
        <f>ROUND(ROUND(L564,2)*ROUND(G564,3),2)</f>
      </c>
      <c s="36" t="s">
        <v>53</v>
      </c>
      <c>
        <f>(M564*21)/100</f>
      </c>
      <c t="s">
        <v>26</v>
      </c>
    </row>
    <row r="565" spans="1:5" ht="12.75">
      <c r="A565" s="35" t="s">
        <v>54</v>
      </c>
      <c r="E565" s="39" t="s">
        <v>5</v>
      </c>
    </row>
    <row r="566" spans="1:5" ht="25.5">
      <c r="A566" s="35" t="s">
        <v>55</v>
      </c>
      <c r="E566" s="40" t="s">
        <v>3664</v>
      </c>
    </row>
    <row r="567" spans="1:5" ht="12.75">
      <c r="A567" t="s">
        <v>57</v>
      </c>
      <c r="E567" s="39" t="s">
        <v>5</v>
      </c>
    </row>
    <row r="568" spans="1:16" ht="25.5">
      <c r="A568" t="s">
        <v>48</v>
      </c>
      <c s="34" t="s">
        <v>90</v>
      </c>
      <c s="34" t="s">
        <v>3665</v>
      </c>
      <c s="35" t="s">
        <v>5</v>
      </c>
      <c s="6" t="s">
        <v>3666</v>
      </c>
      <c s="36" t="s">
        <v>61</v>
      </c>
      <c s="37">
        <v>5.1</v>
      </c>
      <c s="36">
        <v>0.34763</v>
      </c>
      <c s="36">
        <f>ROUND(G568*H568,6)</f>
      </c>
      <c r="L568" s="38">
        <v>0</v>
      </c>
      <c s="32">
        <f>ROUND(ROUND(L568,2)*ROUND(G568,3),2)</f>
      </c>
      <c s="36" t="s">
        <v>53</v>
      </c>
      <c>
        <f>(M568*21)/100</f>
      </c>
      <c t="s">
        <v>26</v>
      </c>
    </row>
    <row r="569" spans="1:5" ht="12.75">
      <c r="A569" s="35" t="s">
        <v>54</v>
      </c>
      <c r="E569" s="39" t="s">
        <v>5</v>
      </c>
    </row>
    <row r="570" spans="1:5" ht="12.75">
      <c r="A570" s="35" t="s">
        <v>55</v>
      </c>
      <c r="E570" s="40" t="s">
        <v>3667</v>
      </c>
    </row>
    <row r="571" spans="1:5" ht="12.75">
      <c r="A571" t="s">
        <v>57</v>
      </c>
      <c r="E571" s="39" t="s">
        <v>5</v>
      </c>
    </row>
    <row r="572" spans="1:16" ht="38.25">
      <c r="A572" t="s">
        <v>48</v>
      </c>
      <c s="34" t="s">
        <v>94</v>
      </c>
      <c s="34" t="s">
        <v>307</v>
      </c>
      <c s="35" t="s">
        <v>5</v>
      </c>
      <c s="6" t="s">
        <v>308</v>
      </c>
      <c s="36" t="s">
        <v>309</v>
      </c>
      <c s="37">
        <v>6.48</v>
      </c>
      <c s="36">
        <v>0</v>
      </c>
      <c s="36">
        <f>ROUND(G572*H572,6)</f>
      </c>
      <c r="L572" s="38">
        <v>0</v>
      </c>
      <c s="32">
        <f>ROUND(ROUND(L572,2)*ROUND(G572,3),2)</f>
      </c>
      <c s="36" t="s">
        <v>53</v>
      </c>
      <c>
        <f>(M572*21)/100</f>
      </c>
      <c t="s">
        <v>26</v>
      </c>
    </row>
    <row r="573" spans="1:5" ht="25.5">
      <c r="A573" s="35" t="s">
        <v>54</v>
      </c>
      <c r="E573" s="39" t="s">
        <v>310</v>
      </c>
    </row>
    <row r="574" spans="1:5" ht="12.75">
      <c r="A574" s="35" t="s">
        <v>55</v>
      </c>
      <c r="E574" s="40" t="s">
        <v>3668</v>
      </c>
    </row>
    <row r="575" spans="1:5" ht="153">
      <c r="A575" t="s">
        <v>57</v>
      </c>
      <c r="E575" s="39" t="s">
        <v>316</v>
      </c>
    </row>
    <row r="576" spans="1:13" ht="12.75">
      <c r="A576" t="s">
        <v>45</v>
      </c>
      <c r="C576" s="31" t="s">
        <v>3669</v>
      </c>
      <c r="E576" s="33" t="s">
        <v>3670</v>
      </c>
      <c r="J576" s="32">
        <f>0</f>
      </c>
      <c s="32">
        <f>0</f>
      </c>
      <c s="32">
        <f>0+L577+L581</f>
      </c>
      <c s="32">
        <f>0+M577+M581</f>
      </c>
    </row>
    <row r="577" spans="1:16" ht="12.75">
      <c r="A577" t="s">
        <v>48</v>
      </c>
      <c s="34" t="s">
        <v>98</v>
      </c>
      <c s="34" t="s">
        <v>3671</v>
      </c>
      <c s="35" t="s">
        <v>5</v>
      </c>
      <c s="6" t="s">
        <v>3672</v>
      </c>
      <c s="36" t="s">
        <v>52</v>
      </c>
      <c s="37">
        <v>2</v>
      </c>
      <c s="36">
        <v>0.0015</v>
      </c>
      <c s="36">
        <f>ROUND(G577*H577,6)</f>
      </c>
      <c r="L577" s="38">
        <v>0</v>
      </c>
      <c s="32">
        <f>ROUND(ROUND(L577,2)*ROUND(G577,3),2)</f>
      </c>
      <c s="36" t="s">
        <v>53</v>
      </c>
      <c>
        <f>(M577*21)/100</f>
      </c>
      <c t="s">
        <v>26</v>
      </c>
    </row>
    <row r="578" spans="1:5" ht="12.75">
      <c r="A578" s="35" t="s">
        <v>54</v>
      </c>
      <c r="E578" s="39" t="s">
        <v>5</v>
      </c>
    </row>
    <row r="579" spans="1:5" ht="12.75">
      <c r="A579" s="35" t="s">
        <v>55</v>
      </c>
      <c r="E579" s="40" t="s">
        <v>26</v>
      </c>
    </row>
    <row r="580" spans="1:5" ht="12.75">
      <c r="A580" t="s">
        <v>57</v>
      </c>
      <c r="E580" s="39" t="s">
        <v>5</v>
      </c>
    </row>
    <row r="581" spans="1:16" ht="12.75">
      <c r="A581" t="s">
        <v>48</v>
      </c>
      <c s="34" t="s">
        <v>103</v>
      </c>
      <c s="34" t="s">
        <v>3673</v>
      </c>
      <c s="35" t="s">
        <v>5</v>
      </c>
      <c s="6" t="s">
        <v>3674</v>
      </c>
      <c s="36" t="s">
        <v>52</v>
      </c>
      <c s="37">
        <v>1</v>
      </c>
      <c s="36">
        <v>0</v>
      </c>
      <c s="36">
        <f>ROUND(G581*H581,6)</f>
      </c>
      <c r="L581" s="38">
        <v>0</v>
      </c>
      <c s="32">
        <f>ROUND(ROUND(L581,2)*ROUND(G581,3),2)</f>
      </c>
      <c s="36" t="s">
        <v>53</v>
      </c>
      <c>
        <f>(M581*21)/100</f>
      </c>
      <c t="s">
        <v>26</v>
      </c>
    </row>
    <row r="582" spans="1:5" ht="12.75">
      <c r="A582" s="35" t="s">
        <v>54</v>
      </c>
      <c r="E582" s="39" t="s">
        <v>5</v>
      </c>
    </row>
    <row r="583" spans="1:5" ht="12.75">
      <c r="A583" s="35" t="s">
        <v>55</v>
      </c>
      <c r="E583" s="40" t="s">
        <v>49</v>
      </c>
    </row>
    <row r="584" spans="1:5" ht="12.75">
      <c r="A584" t="s">
        <v>57</v>
      </c>
      <c r="E584" s="39" t="s">
        <v>5</v>
      </c>
    </row>
    <row r="585" spans="1:13" ht="12.75">
      <c r="A585" t="s">
        <v>45</v>
      </c>
      <c r="C585" s="31" t="s">
        <v>82</v>
      </c>
      <c r="E585" s="33" t="s">
        <v>3675</v>
      </c>
      <c r="J585" s="32">
        <f>0</f>
      </c>
      <c s="32">
        <f>0</f>
      </c>
      <c s="32">
        <f>0+L586+L590+L594+L598+L602+L606+L610+L614+L618</f>
      </c>
      <c s="32">
        <f>0+M586+M590+M594+M598+M602+M606+M610+M614+M618</f>
      </c>
    </row>
    <row r="586" spans="1:16" ht="12.75">
      <c r="A586" t="s">
        <v>48</v>
      </c>
      <c s="34" t="s">
        <v>106</v>
      </c>
      <c s="34" t="s">
        <v>3676</v>
      </c>
      <c s="35" t="s">
        <v>5</v>
      </c>
      <c s="6" t="s">
        <v>3677</v>
      </c>
      <c s="36" t="s">
        <v>52</v>
      </c>
      <c s="37">
        <v>1</v>
      </c>
      <c s="36">
        <v>1.746</v>
      </c>
      <c s="36">
        <f>ROUND(G586*H586,6)</f>
      </c>
      <c r="L586" s="38">
        <v>0</v>
      </c>
      <c s="32">
        <f>ROUND(ROUND(L586,2)*ROUND(G586,3),2)</f>
      </c>
      <c s="36" t="s">
        <v>53</v>
      </c>
      <c>
        <f>(M586*21)/100</f>
      </c>
      <c t="s">
        <v>26</v>
      </c>
    </row>
    <row r="587" spans="1:5" ht="12.75">
      <c r="A587" s="35" t="s">
        <v>54</v>
      </c>
      <c r="E587" s="39" t="s">
        <v>5</v>
      </c>
    </row>
    <row r="588" spans="1:5" ht="12.75">
      <c r="A588" s="35" t="s">
        <v>55</v>
      </c>
      <c r="E588" s="40" t="s">
        <v>5</v>
      </c>
    </row>
    <row r="589" spans="1:5" ht="12.75">
      <c r="A589" t="s">
        <v>57</v>
      </c>
      <c r="E589" s="39" t="s">
        <v>5</v>
      </c>
    </row>
    <row r="590" spans="1:16" ht="12.75">
      <c r="A590" t="s">
        <v>48</v>
      </c>
      <c s="34" t="s">
        <v>109</v>
      </c>
      <c s="34" t="s">
        <v>3678</v>
      </c>
      <c s="35" t="s">
        <v>5</v>
      </c>
      <c s="6" t="s">
        <v>3679</v>
      </c>
      <c s="36" t="s">
        <v>52</v>
      </c>
      <c s="37">
        <v>1</v>
      </c>
      <c s="36">
        <v>2.9896</v>
      </c>
      <c s="36">
        <f>ROUND(G590*H590,6)</f>
      </c>
      <c r="L590" s="38">
        <v>0</v>
      </c>
      <c s="32">
        <f>ROUND(ROUND(L590,2)*ROUND(G590,3),2)</f>
      </c>
      <c s="36" t="s">
        <v>53</v>
      </c>
      <c>
        <f>(M590*21)/100</f>
      </c>
      <c t="s">
        <v>26</v>
      </c>
    </row>
    <row r="591" spans="1:5" ht="12.75">
      <c r="A591" s="35" t="s">
        <v>54</v>
      </c>
      <c r="E591" s="39" t="s">
        <v>5</v>
      </c>
    </row>
    <row r="592" spans="1:5" ht="12.75">
      <c r="A592" s="35" t="s">
        <v>55</v>
      </c>
      <c r="E592" s="40" t="s">
        <v>5</v>
      </c>
    </row>
    <row r="593" spans="1:5" ht="12.75">
      <c r="A593" t="s">
        <v>57</v>
      </c>
      <c r="E593" s="39" t="s">
        <v>5</v>
      </c>
    </row>
    <row r="594" spans="1:16" ht="12.75">
      <c r="A594" t="s">
        <v>48</v>
      </c>
      <c s="34" t="s">
        <v>112</v>
      </c>
      <c s="34" t="s">
        <v>3680</v>
      </c>
      <c s="35" t="s">
        <v>5</v>
      </c>
      <c s="6" t="s">
        <v>3681</v>
      </c>
      <c s="36" t="s">
        <v>52</v>
      </c>
      <c s="37">
        <v>1</v>
      </c>
      <c s="36">
        <v>0.41208</v>
      </c>
      <c s="36">
        <f>ROUND(G594*H594,6)</f>
      </c>
      <c r="L594" s="38">
        <v>0</v>
      </c>
      <c s="32">
        <f>ROUND(ROUND(L594,2)*ROUND(G594,3),2)</f>
      </c>
      <c s="36" t="s">
        <v>53</v>
      </c>
      <c>
        <f>(M594*21)/100</f>
      </c>
      <c t="s">
        <v>26</v>
      </c>
    </row>
    <row r="595" spans="1:5" ht="12.75">
      <c r="A595" s="35" t="s">
        <v>54</v>
      </c>
      <c r="E595" s="39" t="s">
        <v>5</v>
      </c>
    </row>
    <row r="596" spans="1:5" ht="12.75">
      <c r="A596" s="35" t="s">
        <v>55</v>
      </c>
      <c r="E596" s="40" t="s">
        <v>5</v>
      </c>
    </row>
    <row r="597" spans="1:5" ht="12.75">
      <c r="A597" t="s">
        <v>57</v>
      </c>
      <c r="E597" s="39" t="s">
        <v>5</v>
      </c>
    </row>
    <row r="598" spans="1:16" ht="12.75">
      <c r="A598" t="s">
        <v>48</v>
      </c>
      <c s="34" t="s">
        <v>115</v>
      </c>
      <c s="34" t="s">
        <v>3682</v>
      </c>
      <c s="35" t="s">
        <v>5</v>
      </c>
      <c s="6" t="s">
        <v>3683</v>
      </c>
      <c s="36" t="s">
        <v>52</v>
      </c>
      <c s="37">
        <v>1</v>
      </c>
      <c s="36">
        <v>1.6</v>
      </c>
      <c s="36">
        <f>ROUND(G598*H598,6)</f>
      </c>
      <c r="L598" s="38">
        <v>0</v>
      </c>
      <c s="32">
        <f>ROUND(ROUND(L598,2)*ROUND(G598,3),2)</f>
      </c>
      <c s="36" t="s">
        <v>53</v>
      </c>
      <c>
        <f>(M598*21)/100</f>
      </c>
      <c t="s">
        <v>26</v>
      </c>
    </row>
    <row r="599" spans="1:5" ht="12.75">
      <c r="A599" s="35" t="s">
        <v>54</v>
      </c>
      <c r="E599" s="39" t="s">
        <v>5</v>
      </c>
    </row>
    <row r="600" spans="1:5" ht="12.75">
      <c r="A600" s="35" t="s">
        <v>55</v>
      </c>
      <c r="E600" s="40" t="s">
        <v>49</v>
      </c>
    </row>
    <row r="601" spans="1:5" ht="12.75">
      <c r="A601" t="s">
        <v>57</v>
      </c>
      <c r="E601" s="39" t="s">
        <v>5</v>
      </c>
    </row>
    <row r="602" spans="1:16" ht="12.75">
      <c r="A602" t="s">
        <v>48</v>
      </c>
      <c s="34" t="s">
        <v>119</v>
      </c>
      <c s="34" t="s">
        <v>3684</v>
      </c>
      <c s="35" t="s">
        <v>5</v>
      </c>
      <c s="6" t="s">
        <v>3685</v>
      </c>
      <c s="36" t="s">
        <v>101</v>
      </c>
      <c s="37">
        <v>2</v>
      </c>
      <c s="36">
        <v>0.00128</v>
      </c>
      <c s="36">
        <f>ROUND(G602*H602,6)</f>
      </c>
      <c r="L602" s="38">
        <v>0</v>
      </c>
      <c s="32">
        <f>ROUND(ROUND(L602,2)*ROUND(G602,3),2)</f>
      </c>
      <c s="36" t="s">
        <v>53</v>
      </c>
      <c>
        <f>(M602*21)/100</f>
      </c>
      <c t="s">
        <v>26</v>
      </c>
    </row>
    <row r="603" spans="1:5" ht="12.75">
      <c r="A603" s="35" t="s">
        <v>54</v>
      </c>
      <c r="E603" s="39" t="s">
        <v>5</v>
      </c>
    </row>
    <row r="604" spans="1:5" ht="12.75">
      <c r="A604" s="35" t="s">
        <v>55</v>
      </c>
      <c r="E604" s="40" t="s">
        <v>5</v>
      </c>
    </row>
    <row r="605" spans="1:5" ht="12.75">
      <c r="A605" t="s">
        <v>57</v>
      </c>
      <c r="E605" s="39" t="s">
        <v>5</v>
      </c>
    </row>
    <row r="606" spans="1:16" ht="12.75">
      <c r="A606" t="s">
        <v>48</v>
      </c>
      <c s="34" t="s">
        <v>123</v>
      </c>
      <c s="34" t="s">
        <v>3686</v>
      </c>
      <c s="35" t="s">
        <v>5</v>
      </c>
      <c s="6" t="s">
        <v>3687</v>
      </c>
      <c s="36" t="s">
        <v>101</v>
      </c>
      <c s="37">
        <v>12</v>
      </c>
      <c s="36">
        <v>0.00178</v>
      </c>
      <c s="36">
        <f>ROUND(G606*H606,6)</f>
      </c>
      <c r="L606" s="38">
        <v>0</v>
      </c>
      <c s="32">
        <f>ROUND(ROUND(L606,2)*ROUND(G606,3),2)</f>
      </c>
      <c s="36" t="s">
        <v>53</v>
      </c>
      <c>
        <f>(M606*21)/100</f>
      </c>
      <c t="s">
        <v>26</v>
      </c>
    </row>
    <row r="607" spans="1:5" ht="12.75">
      <c r="A607" s="35" t="s">
        <v>54</v>
      </c>
      <c r="E607" s="39" t="s">
        <v>5</v>
      </c>
    </row>
    <row r="608" spans="1:5" ht="12.75">
      <c r="A608" s="35" t="s">
        <v>55</v>
      </c>
      <c r="E608" s="40" t="s">
        <v>5</v>
      </c>
    </row>
    <row r="609" spans="1:5" ht="12.75">
      <c r="A609" t="s">
        <v>57</v>
      </c>
      <c r="E609" s="39" t="s">
        <v>5</v>
      </c>
    </row>
    <row r="610" spans="1:16" ht="12.75">
      <c r="A610" t="s">
        <v>48</v>
      </c>
      <c s="34" t="s">
        <v>126</v>
      </c>
      <c s="34" t="s">
        <v>3688</v>
      </c>
      <c s="35" t="s">
        <v>5</v>
      </c>
      <c s="6" t="s">
        <v>3689</v>
      </c>
      <c s="36" t="s">
        <v>101</v>
      </c>
      <c s="37">
        <v>2</v>
      </c>
      <c s="36">
        <v>0.00274</v>
      </c>
      <c s="36">
        <f>ROUND(G610*H610,6)</f>
      </c>
      <c r="L610" s="38">
        <v>0</v>
      </c>
      <c s="32">
        <f>ROUND(ROUND(L610,2)*ROUND(G610,3),2)</f>
      </c>
      <c s="36" t="s">
        <v>53</v>
      </c>
      <c>
        <f>(M610*21)/100</f>
      </c>
      <c t="s">
        <v>26</v>
      </c>
    </row>
    <row r="611" spans="1:5" ht="12.75">
      <c r="A611" s="35" t="s">
        <v>54</v>
      </c>
      <c r="E611" s="39" t="s">
        <v>5</v>
      </c>
    </row>
    <row r="612" spans="1:5" ht="12.75">
      <c r="A612" s="35" t="s">
        <v>55</v>
      </c>
      <c r="E612" s="40" t="s">
        <v>26</v>
      </c>
    </row>
    <row r="613" spans="1:5" ht="12.75">
      <c r="A613" t="s">
        <v>57</v>
      </c>
      <c r="E613" s="39" t="s">
        <v>5</v>
      </c>
    </row>
    <row r="614" spans="1:16" ht="25.5">
      <c r="A614" t="s">
        <v>48</v>
      </c>
      <c s="34" t="s">
        <v>131</v>
      </c>
      <c s="34" t="s">
        <v>3690</v>
      </c>
      <c s="35" t="s">
        <v>5</v>
      </c>
      <c s="6" t="s">
        <v>3691</v>
      </c>
      <c s="36" t="s">
        <v>52</v>
      </c>
      <c s="37">
        <v>1</v>
      </c>
      <c s="36">
        <v>1.92726</v>
      </c>
      <c s="36">
        <f>ROUND(G614*H614,6)</f>
      </c>
      <c r="L614" s="38">
        <v>0</v>
      </c>
      <c s="32">
        <f>ROUND(ROUND(L614,2)*ROUND(G614,3),2)</f>
      </c>
      <c s="36" t="s">
        <v>53</v>
      </c>
      <c>
        <f>(M614*21)/100</f>
      </c>
      <c t="s">
        <v>26</v>
      </c>
    </row>
    <row r="615" spans="1:5" ht="12.75">
      <c r="A615" s="35" t="s">
        <v>54</v>
      </c>
      <c r="E615" s="39" t="s">
        <v>5</v>
      </c>
    </row>
    <row r="616" spans="1:5" ht="12.75">
      <c r="A616" s="35" t="s">
        <v>55</v>
      </c>
      <c r="E616" s="40" t="s">
        <v>5</v>
      </c>
    </row>
    <row r="617" spans="1:5" ht="12.75">
      <c r="A617" t="s">
        <v>57</v>
      </c>
      <c r="E617" s="39" t="s">
        <v>5</v>
      </c>
    </row>
    <row r="618" spans="1:16" ht="12.75">
      <c r="A618" t="s">
        <v>48</v>
      </c>
      <c s="34" t="s">
        <v>135</v>
      </c>
      <c s="34" t="s">
        <v>3692</v>
      </c>
      <c s="35" t="s">
        <v>5</v>
      </c>
      <c s="6" t="s">
        <v>3693</v>
      </c>
      <c s="36" t="s">
        <v>52</v>
      </c>
      <c s="37">
        <v>1</v>
      </c>
      <c s="36">
        <v>0</v>
      </c>
      <c s="36">
        <f>ROUND(G618*H618,6)</f>
      </c>
      <c r="L618" s="38">
        <v>0</v>
      </c>
      <c s="32">
        <f>ROUND(ROUND(L618,2)*ROUND(G618,3),2)</f>
      </c>
      <c s="36" t="s">
        <v>53</v>
      </c>
      <c>
        <f>(M618*21)/100</f>
      </c>
      <c t="s">
        <v>26</v>
      </c>
    </row>
    <row r="619" spans="1:5" ht="12.75">
      <c r="A619" s="35" t="s">
        <v>54</v>
      </c>
      <c r="E619" s="39" t="s">
        <v>5</v>
      </c>
    </row>
    <row r="620" spans="1:5" ht="12.75">
      <c r="A620" s="35" t="s">
        <v>55</v>
      </c>
      <c r="E620" s="40" t="s">
        <v>5</v>
      </c>
    </row>
    <row r="621" spans="1:5" ht="12.75">
      <c r="A621" t="s">
        <v>57</v>
      </c>
      <c r="E62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9.xml><?xml version="1.0" encoding="utf-8"?>
<worksheet xmlns="http://schemas.openxmlformats.org/spreadsheetml/2006/main" xmlns:r="http://schemas.openxmlformats.org/officeDocument/2006/relationships">
  <dimension ref="A1:T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COUNTIFS(L8:L87,"=0",A8:A87,"P")+COUNTIFS(L8:L87,"",A8:A87,"P")+SUM(Q8:Q87)</f>
      </c>
    </row>
    <row r="8" spans="1:13" ht="12.75">
      <c r="A8" t="s">
        <v>43</v>
      </c>
      <c r="C8" s="28" t="s">
        <v>3696</v>
      </c>
      <c r="E8" s="30" t="s">
        <v>3695</v>
      </c>
      <c r="J8" s="29">
        <f>0+J9+J14+J19+J24+J33+J70</f>
      </c>
      <c s="29">
        <f>0+K9+K14+K19+K24+K33+K70</f>
      </c>
      <c s="29">
        <f>0+L9+L14+L19+L24+L33+L70</f>
      </c>
      <c s="29">
        <f>0+M9+M14+M19+M24+M33+M70</f>
      </c>
    </row>
    <row r="9" spans="1:13" ht="12.75">
      <c r="A9" t="s">
        <v>45</v>
      </c>
      <c r="C9" s="31" t="s">
        <v>3697</v>
      </c>
      <c r="E9" s="33" t="s">
        <v>3698</v>
      </c>
      <c r="J9" s="32">
        <f>0</f>
      </c>
      <c s="32">
        <f>0</f>
      </c>
      <c s="32">
        <f>0+L10</f>
      </c>
      <c s="32">
        <f>0+M10</f>
      </c>
    </row>
    <row r="10" spans="1:16" ht="12.75">
      <c r="A10" t="s">
        <v>48</v>
      </c>
      <c s="34" t="s">
        <v>49</v>
      </c>
      <c s="34" t="s">
        <v>3699</v>
      </c>
      <c s="35" t="s">
        <v>5</v>
      </c>
      <c s="6" t="s">
        <v>3700</v>
      </c>
      <c s="36" t="s">
        <v>61</v>
      </c>
      <c s="37">
        <v>72.5</v>
      </c>
      <c s="36">
        <v>0</v>
      </c>
      <c s="36">
        <f>ROUND(G10*H10,6)</f>
      </c>
      <c r="L10" s="38">
        <v>0</v>
      </c>
      <c s="32">
        <f>ROUND(ROUND(L10,2)*ROUND(G10,3),2)</f>
      </c>
      <c s="36" t="s">
        <v>53</v>
      </c>
      <c>
        <f>(M10*21)/100</f>
      </c>
      <c t="s">
        <v>26</v>
      </c>
    </row>
    <row r="11" spans="1:5" ht="12.75">
      <c r="A11" s="35" t="s">
        <v>54</v>
      </c>
      <c r="E11" s="39" t="s">
        <v>5</v>
      </c>
    </row>
    <row r="12" spans="1:5" ht="12.75">
      <c r="A12" s="35" t="s">
        <v>55</v>
      </c>
      <c r="E12" s="40" t="s">
        <v>3701</v>
      </c>
    </row>
    <row r="13" spans="1:5" ht="12.75">
      <c r="A13" t="s">
        <v>57</v>
      </c>
      <c r="E13" s="39" t="s">
        <v>5</v>
      </c>
    </row>
    <row r="14" spans="1:13" ht="12.75">
      <c r="A14" t="s">
        <v>45</v>
      </c>
      <c r="C14" s="31" t="s">
        <v>3702</v>
      </c>
      <c r="E14" s="33" t="s">
        <v>3703</v>
      </c>
      <c r="J14" s="32">
        <f>0</f>
      </c>
      <c s="32">
        <f>0</f>
      </c>
      <c s="32">
        <f>0+L15</f>
      </c>
      <c s="32">
        <f>0+M15</f>
      </c>
    </row>
    <row r="15" spans="1:16" ht="12.75">
      <c r="A15" t="s">
        <v>48</v>
      </c>
      <c s="34" t="s">
        <v>26</v>
      </c>
      <c s="34" t="s">
        <v>3704</v>
      </c>
      <c s="35" t="s">
        <v>5</v>
      </c>
      <c s="6" t="s">
        <v>3705</v>
      </c>
      <c s="36" t="s">
        <v>101</v>
      </c>
      <c s="37">
        <v>72</v>
      </c>
      <c s="36">
        <v>0</v>
      </c>
      <c s="36">
        <f>ROUND(G15*H15,6)</f>
      </c>
      <c r="L15" s="38">
        <v>0</v>
      </c>
      <c s="32">
        <f>ROUND(ROUND(L15,2)*ROUND(G15,3),2)</f>
      </c>
      <c s="36" t="s">
        <v>53</v>
      </c>
      <c>
        <f>(M15*21)/100</f>
      </c>
      <c t="s">
        <v>26</v>
      </c>
    </row>
    <row r="16" spans="1:5" ht="12.75">
      <c r="A16" s="35" t="s">
        <v>54</v>
      </c>
      <c r="E16" s="39" t="s">
        <v>5</v>
      </c>
    </row>
    <row r="17" spans="1:5" ht="12.75">
      <c r="A17" s="35" t="s">
        <v>55</v>
      </c>
      <c r="E17" s="40" t="s">
        <v>3706</v>
      </c>
    </row>
    <row r="18" spans="1:5" ht="12.75">
      <c r="A18" t="s">
        <v>57</v>
      </c>
      <c r="E18" s="39" t="s">
        <v>5</v>
      </c>
    </row>
    <row r="19" spans="1:13" ht="12.75">
      <c r="A19" t="s">
        <v>45</v>
      </c>
      <c r="C19" s="31" t="s">
        <v>3707</v>
      </c>
      <c r="E19" s="33" t="s">
        <v>3708</v>
      </c>
      <c r="J19" s="32">
        <f>0</f>
      </c>
      <c s="32">
        <f>0</f>
      </c>
      <c s="32">
        <f>0+L20</f>
      </c>
      <c s="32">
        <f>0+M20</f>
      </c>
    </row>
    <row r="20" spans="1:16" ht="12.75">
      <c r="A20" t="s">
        <v>48</v>
      </c>
      <c s="34" t="s">
        <v>25</v>
      </c>
      <c s="34" t="s">
        <v>3709</v>
      </c>
      <c s="35" t="s">
        <v>5</v>
      </c>
      <c s="6" t="s">
        <v>3710</v>
      </c>
      <c s="36" t="s">
        <v>101</v>
      </c>
      <c s="37">
        <v>18</v>
      </c>
      <c s="36">
        <v>0</v>
      </c>
      <c s="36">
        <f>ROUND(G20*H20,6)</f>
      </c>
      <c r="L20" s="38">
        <v>0</v>
      </c>
      <c s="32">
        <f>ROUND(ROUND(L20,2)*ROUND(G20,3),2)</f>
      </c>
      <c s="36" t="s">
        <v>53</v>
      </c>
      <c>
        <f>(M20*21)/100</f>
      </c>
      <c t="s">
        <v>26</v>
      </c>
    </row>
    <row r="21" spans="1:5" ht="12.75">
      <c r="A21" s="35" t="s">
        <v>54</v>
      </c>
      <c r="E21" s="39" t="s">
        <v>5</v>
      </c>
    </row>
    <row r="22" spans="1:5" ht="12.75">
      <c r="A22" s="35" t="s">
        <v>55</v>
      </c>
      <c r="E22" s="40" t="s">
        <v>3711</v>
      </c>
    </row>
    <row r="23" spans="1:5" ht="12.75">
      <c r="A23" t="s">
        <v>57</v>
      </c>
      <c r="E23" s="39" t="s">
        <v>5</v>
      </c>
    </row>
    <row r="24" spans="1:13" ht="12.75">
      <c r="A24" t="s">
        <v>45</v>
      </c>
      <c r="C24" s="31" t="s">
        <v>3439</v>
      </c>
      <c r="E24" s="33" t="s">
        <v>3341</v>
      </c>
      <c r="J24" s="32">
        <f>0</f>
      </c>
      <c s="32">
        <f>0</f>
      </c>
      <c s="32">
        <f>0+L25+L29</f>
      </c>
      <c s="32">
        <f>0+M25+M29</f>
      </c>
    </row>
    <row r="25" spans="1:16" ht="12.75">
      <c r="A25" t="s">
        <v>48</v>
      </c>
      <c s="34" t="s">
        <v>67</v>
      </c>
      <c s="34" t="s">
        <v>3712</v>
      </c>
      <c s="35" t="s">
        <v>5</v>
      </c>
      <c s="6" t="s">
        <v>3713</v>
      </c>
      <c s="36" t="s">
        <v>52</v>
      </c>
      <c s="37">
        <v>2</v>
      </c>
      <c s="36">
        <v>0</v>
      </c>
      <c s="36">
        <f>ROUND(G25*H25,6)</f>
      </c>
      <c r="L25" s="38">
        <v>0</v>
      </c>
      <c s="32">
        <f>ROUND(ROUND(L25,2)*ROUND(G25,3),2)</f>
      </c>
      <c s="36" t="s">
        <v>53</v>
      </c>
      <c>
        <f>(M25*21)/100</f>
      </c>
      <c t="s">
        <v>26</v>
      </c>
    </row>
    <row r="26" spans="1:5" ht="12.75">
      <c r="A26" s="35" t="s">
        <v>54</v>
      </c>
      <c r="E26" s="39" t="s">
        <v>5</v>
      </c>
    </row>
    <row r="27" spans="1:5" ht="12.75">
      <c r="A27" s="35" t="s">
        <v>55</v>
      </c>
      <c r="E27" s="40" t="s">
        <v>5</v>
      </c>
    </row>
    <row r="28" spans="1:5" ht="12.75">
      <c r="A28" t="s">
        <v>57</v>
      </c>
      <c r="E28" s="39" t="s">
        <v>5</v>
      </c>
    </row>
    <row r="29" spans="1:16" ht="25.5">
      <c r="A29" t="s">
        <v>48</v>
      </c>
      <c s="34" t="s">
        <v>71</v>
      </c>
      <c s="34" t="s">
        <v>3714</v>
      </c>
      <c s="35" t="s">
        <v>5</v>
      </c>
      <c s="6" t="s">
        <v>3715</v>
      </c>
      <c s="36" t="s">
        <v>2432</v>
      </c>
      <c s="37">
        <v>384</v>
      </c>
      <c s="36">
        <v>0</v>
      </c>
      <c s="36">
        <f>ROUND(G29*H29,6)</f>
      </c>
      <c r="L29" s="38">
        <v>0</v>
      </c>
      <c s="32">
        <f>ROUND(ROUND(L29,2)*ROUND(G29,3),2)</f>
      </c>
      <c s="36" t="s">
        <v>53</v>
      </c>
      <c>
        <f>(M29*21)/100</f>
      </c>
      <c t="s">
        <v>26</v>
      </c>
    </row>
    <row r="30" spans="1:5" ht="12.75">
      <c r="A30" s="35" t="s">
        <v>54</v>
      </c>
      <c r="E30" s="39" t="s">
        <v>5</v>
      </c>
    </row>
    <row r="31" spans="1:5" ht="12.75">
      <c r="A31" s="35" t="s">
        <v>55</v>
      </c>
      <c r="E31" s="40" t="s">
        <v>3716</v>
      </c>
    </row>
    <row r="32" spans="1:5" ht="12.75">
      <c r="A32" t="s">
        <v>57</v>
      </c>
      <c r="E32" s="39" t="s">
        <v>5</v>
      </c>
    </row>
    <row r="33" spans="1:13" ht="12.75">
      <c r="A33" t="s">
        <v>45</v>
      </c>
      <c r="C33" s="31" t="s">
        <v>86</v>
      </c>
      <c r="E33" s="33" t="s">
        <v>3452</v>
      </c>
      <c r="J33" s="32">
        <f>0</f>
      </c>
      <c s="32">
        <f>0</f>
      </c>
      <c s="32">
        <f>0+L34+L38+L42+L46+L50+L54+L58+L62+L66</f>
      </c>
      <c s="32">
        <f>0+M34+M38+M42+M46+M50+M54+M58+M62+M66</f>
      </c>
    </row>
    <row r="34" spans="1:16" ht="12.75">
      <c r="A34" t="s">
        <v>48</v>
      </c>
      <c s="34" t="s">
        <v>75</v>
      </c>
      <c s="34" t="s">
        <v>3717</v>
      </c>
      <c s="35" t="s">
        <v>5</v>
      </c>
      <c s="6" t="s">
        <v>3718</v>
      </c>
      <c s="36" t="s">
        <v>65</v>
      </c>
      <c s="37">
        <v>25.2</v>
      </c>
      <c s="36">
        <v>0</v>
      </c>
      <c s="36">
        <f>ROUND(G34*H34,6)</f>
      </c>
      <c r="L34" s="38">
        <v>0</v>
      </c>
      <c s="32">
        <f>ROUND(ROUND(L34,2)*ROUND(G34,3),2)</f>
      </c>
      <c s="36" t="s">
        <v>53</v>
      </c>
      <c>
        <f>(M34*21)/100</f>
      </c>
      <c t="s">
        <v>26</v>
      </c>
    </row>
    <row r="35" spans="1:5" ht="12.75">
      <c r="A35" s="35" t="s">
        <v>54</v>
      </c>
      <c r="E35" s="39" t="s">
        <v>5</v>
      </c>
    </row>
    <row r="36" spans="1:5" ht="12.75">
      <c r="A36" s="35" t="s">
        <v>55</v>
      </c>
      <c r="E36" s="40" t="s">
        <v>3719</v>
      </c>
    </row>
    <row r="37" spans="1:5" ht="12.75">
      <c r="A37" t="s">
        <v>57</v>
      </c>
      <c r="E37" s="39" t="s">
        <v>5</v>
      </c>
    </row>
    <row r="38" spans="1:16" ht="12.75">
      <c r="A38" t="s">
        <v>48</v>
      </c>
      <c s="34" t="s">
        <v>46</v>
      </c>
      <c s="34" t="s">
        <v>3720</v>
      </c>
      <c s="35" t="s">
        <v>5</v>
      </c>
      <c s="6" t="s">
        <v>3721</v>
      </c>
      <c s="36" t="s">
        <v>65</v>
      </c>
      <c s="37">
        <v>41.58</v>
      </c>
      <c s="36">
        <v>0</v>
      </c>
      <c s="36">
        <f>ROUND(G38*H38,6)</f>
      </c>
      <c r="L38" s="38">
        <v>0</v>
      </c>
      <c s="32">
        <f>ROUND(ROUND(L38,2)*ROUND(G38,3),2)</f>
      </c>
      <c s="36" t="s">
        <v>53</v>
      </c>
      <c>
        <f>(M38*21)/100</f>
      </c>
      <c t="s">
        <v>26</v>
      </c>
    </row>
    <row r="39" spans="1:5" ht="12.75">
      <c r="A39" s="35" t="s">
        <v>54</v>
      </c>
      <c r="E39" s="39" t="s">
        <v>5</v>
      </c>
    </row>
    <row r="40" spans="1:5" ht="12.75">
      <c r="A40" s="35" t="s">
        <v>55</v>
      </c>
      <c r="E40" s="40" t="s">
        <v>3722</v>
      </c>
    </row>
    <row r="41" spans="1:5" ht="12.75">
      <c r="A41" t="s">
        <v>57</v>
      </c>
      <c r="E41" s="39" t="s">
        <v>5</v>
      </c>
    </row>
    <row r="42" spans="1:16" ht="12.75">
      <c r="A42" t="s">
        <v>48</v>
      </c>
      <c s="34" t="s">
        <v>82</v>
      </c>
      <c s="34" t="s">
        <v>3723</v>
      </c>
      <c s="35" t="s">
        <v>5</v>
      </c>
      <c s="6" t="s">
        <v>3724</v>
      </c>
      <c s="36" t="s">
        <v>65</v>
      </c>
      <c s="37">
        <v>3.6</v>
      </c>
      <c s="36">
        <v>0</v>
      </c>
      <c s="36">
        <f>ROUND(G42*H42,6)</f>
      </c>
      <c r="L42" s="38">
        <v>0</v>
      </c>
      <c s="32">
        <f>ROUND(ROUND(L42,2)*ROUND(G42,3),2)</f>
      </c>
      <c s="36" t="s">
        <v>53</v>
      </c>
      <c>
        <f>(M42*21)/100</f>
      </c>
      <c t="s">
        <v>26</v>
      </c>
    </row>
    <row r="43" spans="1:5" ht="12.75">
      <c r="A43" s="35" t="s">
        <v>54</v>
      </c>
      <c r="E43" s="39" t="s">
        <v>5</v>
      </c>
    </row>
    <row r="44" spans="1:5" ht="12.75">
      <c r="A44" s="35" t="s">
        <v>55</v>
      </c>
      <c r="E44" s="40" t="s">
        <v>3725</v>
      </c>
    </row>
    <row r="45" spans="1:5" ht="12.75">
      <c r="A45" t="s">
        <v>57</v>
      </c>
      <c r="E45" s="39" t="s">
        <v>5</v>
      </c>
    </row>
    <row r="46" spans="1:16" ht="25.5">
      <c r="A46" t="s">
        <v>48</v>
      </c>
      <c s="34" t="s">
        <v>86</v>
      </c>
      <c s="34" t="s">
        <v>3726</v>
      </c>
      <c s="35" t="s">
        <v>5</v>
      </c>
      <c s="6" t="s">
        <v>3727</v>
      </c>
      <c s="36" t="s">
        <v>65</v>
      </c>
      <c s="37">
        <v>21.9</v>
      </c>
      <c s="36">
        <v>0</v>
      </c>
      <c s="36">
        <f>ROUND(G46*H46,6)</f>
      </c>
      <c r="L46" s="38">
        <v>0</v>
      </c>
      <c s="32">
        <f>ROUND(ROUND(L46,2)*ROUND(G46,3),2)</f>
      </c>
      <c s="36" t="s">
        <v>53</v>
      </c>
      <c>
        <f>(M46*21)/100</f>
      </c>
      <c t="s">
        <v>26</v>
      </c>
    </row>
    <row r="47" spans="1:5" ht="12.75">
      <c r="A47" s="35" t="s">
        <v>54</v>
      </c>
      <c r="E47" s="39" t="s">
        <v>5</v>
      </c>
    </row>
    <row r="48" spans="1:5" ht="12.75">
      <c r="A48" s="35" t="s">
        <v>55</v>
      </c>
      <c r="E48" s="40" t="s">
        <v>3728</v>
      </c>
    </row>
    <row r="49" spans="1:5" ht="12.75">
      <c r="A49" t="s">
        <v>57</v>
      </c>
      <c r="E49" s="39" t="s">
        <v>5</v>
      </c>
    </row>
    <row r="50" spans="1:16" ht="12.75">
      <c r="A50" t="s">
        <v>48</v>
      </c>
      <c s="34" t="s">
        <v>90</v>
      </c>
      <c s="34" t="s">
        <v>3729</v>
      </c>
      <c s="35" t="s">
        <v>5</v>
      </c>
      <c s="6" t="s">
        <v>3730</v>
      </c>
      <c s="36" t="s">
        <v>65</v>
      </c>
      <c s="37">
        <v>21.9</v>
      </c>
      <c s="36">
        <v>0</v>
      </c>
      <c s="36">
        <f>ROUND(G50*H50,6)</f>
      </c>
      <c r="L50" s="38">
        <v>0</v>
      </c>
      <c s="32">
        <f>ROUND(ROUND(L50,2)*ROUND(G50,3),2)</f>
      </c>
      <c s="36" t="s">
        <v>53</v>
      </c>
      <c>
        <f>(M50*21)/100</f>
      </c>
      <c t="s">
        <v>26</v>
      </c>
    </row>
    <row r="51" spans="1:5" ht="12.75">
      <c r="A51" s="35" t="s">
        <v>54</v>
      </c>
      <c r="E51" s="39" t="s">
        <v>5</v>
      </c>
    </row>
    <row r="52" spans="1:5" ht="12.75">
      <c r="A52" s="35" t="s">
        <v>55</v>
      </c>
      <c r="E52" s="40" t="s">
        <v>5</v>
      </c>
    </row>
    <row r="53" spans="1:5" ht="12.75">
      <c r="A53" t="s">
        <v>57</v>
      </c>
      <c r="E53" s="39" t="s">
        <v>5</v>
      </c>
    </row>
    <row r="54" spans="1:16" ht="12.75">
      <c r="A54" t="s">
        <v>48</v>
      </c>
      <c s="34" t="s">
        <v>94</v>
      </c>
      <c s="34" t="s">
        <v>3731</v>
      </c>
      <c s="35" t="s">
        <v>5</v>
      </c>
      <c s="6" t="s">
        <v>3732</v>
      </c>
      <c s="36" t="s">
        <v>65</v>
      </c>
      <c s="37">
        <v>34</v>
      </c>
      <c s="36">
        <v>0</v>
      </c>
      <c s="36">
        <f>ROUND(G54*H54,6)</f>
      </c>
      <c r="L54" s="38">
        <v>0</v>
      </c>
      <c s="32">
        <f>ROUND(ROUND(L54,2)*ROUND(G54,3),2)</f>
      </c>
      <c s="36" t="s">
        <v>53</v>
      </c>
      <c>
        <f>(M54*21)/100</f>
      </c>
      <c t="s">
        <v>26</v>
      </c>
    </row>
    <row r="55" spans="1:5" ht="12.75">
      <c r="A55" s="35" t="s">
        <v>54</v>
      </c>
      <c r="E55" s="39" t="s">
        <v>5</v>
      </c>
    </row>
    <row r="56" spans="1:5" ht="12.75">
      <c r="A56" s="35" t="s">
        <v>55</v>
      </c>
      <c r="E56" s="40" t="s">
        <v>3733</v>
      </c>
    </row>
    <row r="57" spans="1:5" ht="12.75">
      <c r="A57" t="s">
        <v>57</v>
      </c>
      <c r="E57" s="39" t="s">
        <v>5</v>
      </c>
    </row>
    <row r="58" spans="1:16" ht="25.5">
      <c r="A58" t="s">
        <v>48</v>
      </c>
      <c s="34" t="s">
        <v>98</v>
      </c>
      <c s="34" t="s">
        <v>3734</v>
      </c>
      <c s="35" t="s">
        <v>5</v>
      </c>
      <c s="6" t="s">
        <v>3735</v>
      </c>
      <c s="36" t="s">
        <v>61</v>
      </c>
      <c s="37">
        <v>79.2</v>
      </c>
      <c s="36">
        <v>0</v>
      </c>
      <c s="36">
        <f>ROUND(G58*H58,6)</f>
      </c>
      <c r="L58" s="38">
        <v>0</v>
      </c>
      <c s="32">
        <f>ROUND(ROUND(L58,2)*ROUND(G58,3),2)</f>
      </c>
      <c s="36" t="s">
        <v>53</v>
      </c>
      <c>
        <f>(M58*21)/100</f>
      </c>
      <c t="s">
        <v>26</v>
      </c>
    </row>
    <row r="59" spans="1:5" ht="12.75">
      <c r="A59" s="35" t="s">
        <v>54</v>
      </c>
      <c r="E59" s="39" t="s">
        <v>5</v>
      </c>
    </row>
    <row r="60" spans="1:5" ht="12.75">
      <c r="A60" s="35" t="s">
        <v>55</v>
      </c>
      <c r="E60" s="40" t="s">
        <v>3736</v>
      </c>
    </row>
    <row r="61" spans="1:5" ht="63.75">
      <c r="A61" t="s">
        <v>57</v>
      </c>
      <c r="E61" s="39" t="s">
        <v>3737</v>
      </c>
    </row>
    <row r="62" spans="1:16" ht="12.75">
      <c r="A62" t="s">
        <v>48</v>
      </c>
      <c s="34" t="s">
        <v>103</v>
      </c>
      <c s="34" t="s">
        <v>3738</v>
      </c>
      <c s="35" t="s">
        <v>5</v>
      </c>
      <c s="6" t="s">
        <v>3739</v>
      </c>
      <c s="36" t="s">
        <v>61</v>
      </c>
      <c s="37">
        <v>3.6</v>
      </c>
      <c s="36">
        <v>0</v>
      </c>
      <c s="36">
        <f>ROUND(G62*H62,6)</f>
      </c>
      <c r="L62" s="38">
        <v>0</v>
      </c>
      <c s="32">
        <f>ROUND(ROUND(L62,2)*ROUND(G62,3),2)</f>
      </c>
      <c s="36" t="s">
        <v>53</v>
      </c>
      <c>
        <f>(M62*21)/100</f>
      </c>
      <c t="s">
        <v>26</v>
      </c>
    </row>
    <row r="63" spans="1:5" ht="12.75">
      <c r="A63" s="35" t="s">
        <v>54</v>
      </c>
      <c r="E63" s="39" t="s">
        <v>5</v>
      </c>
    </row>
    <row r="64" spans="1:5" ht="12.75">
      <c r="A64" s="35" t="s">
        <v>55</v>
      </c>
      <c r="E64" s="40" t="s">
        <v>3740</v>
      </c>
    </row>
    <row r="65" spans="1:5" ht="12.75">
      <c r="A65" t="s">
        <v>57</v>
      </c>
      <c r="E65" s="39" t="s">
        <v>5</v>
      </c>
    </row>
    <row r="66" spans="1:16" ht="12.75">
      <c r="A66" t="s">
        <v>48</v>
      </c>
      <c s="34" t="s">
        <v>106</v>
      </c>
      <c s="34" t="s">
        <v>3741</v>
      </c>
      <c s="35" t="s">
        <v>5</v>
      </c>
      <c s="6" t="s">
        <v>3742</v>
      </c>
      <c s="36" t="s">
        <v>61</v>
      </c>
      <c s="37">
        <v>64.032</v>
      </c>
      <c s="36">
        <v>0</v>
      </c>
      <c s="36">
        <f>ROUND(G66*H66,6)</f>
      </c>
      <c r="L66" s="38">
        <v>0</v>
      </c>
      <c s="32">
        <f>ROUND(ROUND(L66,2)*ROUND(G66,3),2)</f>
      </c>
      <c s="36" t="s">
        <v>53</v>
      </c>
      <c>
        <f>(M66*21)/100</f>
      </c>
      <c t="s">
        <v>26</v>
      </c>
    </row>
    <row r="67" spans="1:5" ht="12.75">
      <c r="A67" s="35" t="s">
        <v>54</v>
      </c>
      <c r="E67" s="39" t="s">
        <v>5</v>
      </c>
    </row>
    <row r="68" spans="1:5" ht="51">
      <c r="A68" s="35" t="s">
        <v>55</v>
      </c>
      <c r="E68" s="40" t="s">
        <v>3743</v>
      </c>
    </row>
    <row r="69" spans="1:5" ht="12.75">
      <c r="A69" t="s">
        <v>57</v>
      </c>
      <c r="E69" s="39" t="s">
        <v>5</v>
      </c>
    </row>
    <row r="70" spans="1:13" ht="12.75">
      <c r="A70" t="s">
        <v>45</v>
      </c>
      <c r="C70" s="31" t="s">
        <v>1959</v>
      </c>
      <c r="E70" s="33" t="s">
        <v>3744</v>
      </c>
      <c r="J70" s="32">
        <f>0</f>
      </c>
      <c s="32">
        <f>0</f>
      </c>
      <c s="32">
        <f>0+L71+L75+L79+L83+L87</f>
      </c>
      <c s="32">
        <f>0+M71+M75+M79+M83+M87</f>
      </c>
    </row>
    <row r="71" spans="1:16" ht="25.5">
      <c r="A71" t="s">
        <v>48</v>
      </c>
      <c s="34" t="s">
        <v>109</v>
      </c>
      <c s="34" t="s">
        <v>3745</v>
      </c>
      <c s="35" t="s">
        <v>5</v>
      </c>
      <c s="6" t="s">
        <v>3746</v>
      </c>
      <c s="36" t="s">
        <v>309</v>
      </c>
      <c s="37">
        <v>125.214</v>
      </c>
      <c s="36">
        <v>0</v>
      </c>
      <c s="36">
        <f>ROUND(G71*H71,6)</f>
      </c>
      <c r="L71" s="38">
        <v>0</v>
      </c>
      <c s="32">
        <f>ROUND(ROUND(L71,2)*ROUND(G71,3),2)</f>
      </c>
      <c s="36" t="s">
        <v>53</v>
      </c>
      <c>
        <f>(M71*21)/100</f>
      </c>
      <c t="s">
        <v>26</v>
      </c>
    </row>
    <row r="72" spans="1:5" ht="12.75">
      <c r="A72" s="35" t="s">
        <v>54</v>
      </c>
      <c r="E72" s="39" t="s">
        <v>5</v>
      </c>
    </row>
    <row r="73" spans="1:5" ht="12.75">
      <c r="A73" s="35" t="s">
        <v>55</v>
      </c>
      <c r="E73" s="40" t="s">
        <v>3747</v>
      </c>
    </row>
    <row r="74" spans="1:5" ht="12.75">
      <c r="A74" t="s">
        <v>57</v>
      </c>
      <c r="E74" s="39" t="s">
        <v>5</v>
      </c>
    </row>
    <row r="75" spans="1:16" ht="38.25">
      <c r="A75" t="s">
        <v>48</v>
      </c>
      <c s="34" t="s">
        <v>112</v>
      </c>
      <c s="34" t="s">
        <v>2584</v>
      </c>
      <c s="35" t="s">
        <v>5</v>
      </c>
      <c s="6" t="s">
        <v>2585</v>
      </c>
      <c s="36" t="s">
        <v>309</v>
      </c>
      <c s="37">
        <v>50.37</v>
      </c>
      <c s="36">
        <v>0</v>
      </c>
      <c s="36">
        <f>ROUND(G75*H75,6)</f>
      </c>
      <c r="L75" s="38">
        <v>0</v>
      </c>
      <c s="32">
        <f>ROUND(ROUND(L75,2)*ROUND(G75,3),2)</f>
      </c>
      <c s="36" t="s">
        <v>53</v>
      </c>
      <c>
        <f>(M75*21)/100</f>
      </c>
      <c t="s">
        <v>26</v>
      </c>
    </row>
    <row r="76" spans="1:5" ht="25.5">
      <c r="A76" s="35" t="s">
        <v>54</v>
      </c>
      <c r="E76" s="39" t="s">
        <v>310</v>
      </c>
    </row>
    <row r="77" spans="1:5" ht="12.75">
      <c r="A77" s="35" t="s">
        <v>55</v>
      </c>
      <c r="E77" s="40" t="s">
        <v>3748</v>
      </c>
    </row>
    <row r="78" spans="1:5" ht="153">
      <c r="A78" t="s">
        <v>57</v>
      </c>
      <c r="E78" s="39" t="s">
        <v>316</v>
      </c>
    </row>
    <row r="79" spans="1:16" ht="38.25">
      <c r="A79" t="s">
        <v>48</v>
      </c>
      <c s="34" t="s">
        <v>115</v>
      </c>
      <c s="34" t="s">
        <v>3749</v>
      </c>
      <c s="35" t="s">
        <v>5</v>
      </c>
      <c s="6" t="s">
        <v>2974</v>
      </c>
      <c s="36" t="s">
        <v>309</v>
      </c>
      <c s="37">
        <v>74.844</v>
      </c>
      <c s="36">
        <v>0</v>
      </c>
      <c s="36">
        <f>ROUND(G79*H79,6)</f>
      </c>
      <c r="L79" s="38">
        <v>0</v>
      </c>
      <c s="32">
        <f>ROUND(ROUND(L79,2)*ROUND(G79,3),2)</f>
      </c>
      <c s="36" t="s">
        <v>53</v>
      </c>
      <c>
        <f>(M79*21)/100</f>
      </c>
      <c t="s">
        <v>26</v>
      </c>
    </row>
    <row r="80" spans="1:5" ht="25.5">
      <c r="A80" s="35" t="s">
        <v>54</v>
      </c>
      <c r="E80" s="39" t="s">
        <v>310</v>
      </c>
    </row>
    <row r="81" spans="1:5" ht="12.75">
      <c r="A81" s="35" t="s">
        <v>55</v>
      </c>
      <c r="E81" s="40" t="s">
        <v>3750</v>
      </c>
    </row>
    <row r="82" spans="1:5" ht="153">
      <c r="A82" t="s">
        <v>57</v>
      </c>
      <c r="E82" s="39" t="s">
        <v>316</v>
      </c>
    </row>
    <row r="83" spans="1:16" ht="38.25">
      <c r="A83" t="s">
        <v>48</v>
      </c>
      <c s="34" t="s">
        <v>119</v>
      </c>
      <c s="34" t="s">
        <v>693</v>
      </c>
      <c s="35" t="s">
        <v>5</v>
      </c>
      <c s="6" t="s">
        <v>694</v>
      </c>
      <c s="36" t="s">
        <v>309</v>
      </c>
      <c s="37">
        <v>0.784</v>
      </c>
      <c s="36">
        <v>0</v>
      </c>
      <c s="36">
        <f>ROUND(G83*H83,6)</f>
      </c>
      <c r="L83" s="38">
        <v>0</v>
      </c>
      <c s="32">
        <f>ROUND(ROUND(L83,2)*ROUND(G83,3),2)</f>
      </c>
      <c s="36" t="s">
        <v>53</v>
      </c>
      <c>
        <f>(M83*21)/100</f>
      </c>
      <c t="s">
        <v>26</v>
      </c>
    </row>
    <row r="84" spans="1:5" ht="25.5">
      <c r="A84" s="35" t="s">
        <v>54</v>
      </c>
      <c r="E84" s="39" t="s">
        <v>310</v>
      </c>
    </row>
    <row r="85" spans="1:5" ht="12.75">
      <c r="A85" s="35" t="s">
        <v>55</v>
      </c>
      <c r="E85" s="40" t="s">
        <v>3751</v>
      </c>
    </row>
    <row r="86" spans="1:5" ht="153">
      <c r="A86" t="s">
        <v>57</v>
      </c>
      <c r="E86" s="39" t="s">
        <v>316</v>
      </c>
    </row>
    <row r="87" spans="1:16" ht="38.25">
      <c r="A87" t="s">
        <v>48</v>
      </c>
      <c s="34" t="s">
        <v>123</v>
      </c>
      <c s="34" t="s">
        <v>3752</v>
      </c>
      <c s="35" t="s">
        <v>5</v>
      </c>
      <c s="6" t="s">
        <v>3753</v>
      </c>
      <c s="36" t="s">
        <v>309</v>
      </c>
      <c s="37">
        <v>1.5</v>
      </c>
      <c s="36">
        <v>0</v>
      </c>
      <c s="36">
        <f>ROUND(G87*H87,6)</f>
      </c>
      <c r="L87" s="38">
        <v>0</v>
      </c>
      <c s="32">
        <f>ROUND(ROUND(L87,2)*ROUND(G87,3),2)</f>
      </c>
      <c s="36" t="s">
        <v>53</v>
      </c>
      <c>
        <f>(M87*21)/100</f>
      </c>
      <c t="s">
        <v>26</v>
      </c>
    </row>
    <row r="88" spans="1:5" ht="25.5">
      <c r="A88" s="35" t="s">
        <v>54</v>
      </c>
      <c r="E88" s="39" t="s">
        <v>310</v>
      </c>
    </row>
    <row r="89" spans="1:5" ht="12.75">
      <c r="A89" s="35" t="s">
        <v>55</v>
      </c>
      <c r="E89" s="40" t="s">
        <v>5</v>
      </c>
    </row>
    <row r="90" spans="1:5" ht="153">
      <c r="A90" t="s">
        <v>57</v>
      </c>
      <c r="E90" s="39" t="s">
        <v>316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20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COUNTIFS(L8:L201,"=0",A8:A201,"P")+COUNTIFS(L8:L201,"",A8:A201,"P")+SUM(Q8:Q201)</f>
      </c>
    </row>
    <row r="8" spans="1:13" ht="12.75">
      <c r="A8" t="s">
        <v>43</v>
      </c>
      <c r="C8" s="28" t="s">
        <v>552</v>
      </c>
      <c r="E8" s="30" t="s">
        <v>551</v>
      </c>
      <c r="J8" s="29">
        <f>0+J9+J42+J87+J104+J153+J170+J195+J200</f>
      </c>
      <c s="29">
        <f>0+K9+K42+K87+K104+K153+K170+K195+K200</f>
      </c>
      <c s="29">
        <f>0+L9+L42+L87+L104+L153+L170+L195+L200</f>
      </c>
      <c s="29">
        <f>0+M9+M42+M87+M104+M153+M170+M195+M200</f>
      </c>
    </row>
    <row r="9" spans="1:13" ht="12.75">
      <c r="A9" t="s">
        <v>45</v>
      </c>
      <c r="C9" s="31" t="s">
        <v>49</v>
      </c>
      <c r="E9" s="33" t="s">
        <v>553</v>
      </c>
      <c r="J9" s="32">
        <f>0</f>
      </c>
      <c s="32">
        <f>0</f>
      </c>
      <c s="32">
        <f>0+L10+L14+L18+L22+L26+L30+L34+L38</f>
      </c>
      <c s="32">
        <f>0+M10+M14+M18+M22+M26+M30+M34+M38</f>
      </c>
    </row>
    <row r="10" spans="1:16" ht="12.75">
      <c r="A10" t="s">
        <v>48</v>
      </c>
      <c s="34" t="s">
        <v>26</v>
      </c>
      <c s="34" t="s">
        <v>554</v>
      </c>
      <c s="35" t="s">
        <v>5</v>
      </c>
      <c s="6" t="s">
        <v>555</v>
      </c>
      <c s="36" t="s">
        <v>52</v>
      </c>
      <c s="37">
        <v>7</v>
      </c>
      <c s="36">
        <v>0</v>
      </c>
      <c s="36">
        <f>ROUND(G10*H10,6)</f>
      </c>
      <c r="L10" s="38">
        <v>0</v>
      </c>
      <c s="32">
        <f>ROUND(ROUND(L10,2)*ROUND(G10,3),2)</f>
      </c>
      <c s="36" t="s">
        <v>53</v>
      </c>
      <c>
        <f>(M10*21)/100</f>
      </c>
      <c t="s">
        <v>26</v>
      </c>
    </row>
    <row r="11" spans="1:5" ht="12.75">
      <c r="A11" s="35" t="s">
        <v>54</v>
      </c>
      <c r="E11" s="39" t="s">
        <v>5</v>
      </c>
    </row>
    <row r="12" spans="1:5" ht="12.75">
      <c r="A12" s="35" t="s">
        <v>55</v>
      </c>
      <c r="E12" s="40" t="s">
        <v>556</v>
      </c>
    </row>
    <row r="13" spans="1:5" ht="51">
      <c r="A13" t="s">
        <v>57</v>
      </c>
      <c r="E13" s="39" t="s">
        <v>454</v>
      </c>
    </row>
    <row r="14" spans="1:16" ht="12.75">
      <c r="A14" t="s">
        <v>48</v>
      </c>
      <c s="34" t="s">
        <v>25</v>
      </c>
      <c s="34" t="s">
        <v>557</v>
      </c>
      <c s="35" t="s">
        <v>5</v>
      </c>
      <c s="6" t="s">
        <v>558</v>
      </c>
      <c s="36" t="s">
        <v>52</v>
      </c>
      <c s="37">
        <v>1</v>
      </c>
      <c s="36">
        <v>0</v>
      </c>
      <c s="36">
        <f>ROUND(G14*H14,6)</f>
      </c>
      <c r="L14" s="38">
        <v>0</v>
      </c>
      <c s="32">
        <f>ROUND(ROUND(L14,2)*ROUND(G14,3),2)</f>
      </c>
      <c s="36" t="s">
        <v>53</v>
      </c>
      <c>
        <f>(M14*21)/100</f>
      </c>
      <c t="s">
        <v>26</v>
      </c>
    </row>
    <row r="15" spans="1:5" ht="12.75">
      <c r="A15" s="35" t="s">
        <v>54</v>
      </c>
      <c r="E15" s="39" t="s">
        <v>5</v>
      </c>
    </row>
    <row r="16" spans="1:5" ht="12.75">
      <c r="A16" s="35" t="s">
        <v>55</v>
      </c>
      <c r="E16" s="40" t="s">
        <v>559</v>
      </c>
    </row>
    <row r="17" spans="1:5" ht="76.5">
      <c r="A17" t="s">
        <v>57</v>
      </c>
      <c r="E17" s="39" t="s">
        <v>560</v>
      </c>
    </row>
    <row r="18" spans="1:16" ht="12.75">
      <c r="A18" t="s">
        <v>48</v>
      </c>
      <c s="34" t="s">
        <v>67</v>
      </c>
      <c s="34" t="s">
        <v>561</v>
      </c>
      <c s="35" t="s">
        <v>5</v>
      </c>
      <c s="6" t="s">
        <v>562</v>
      </c>
      <c s="36" t="s">
        <v>52</v>
      </c>
      <c s="37">
        <v>9</v>
      </c>
      <c s="36">
        <v>0</v>
      </c>
      <c s="36">
        <f>ROUND(G18*H18,6)</f>
      </c>
      <c r="L18" s="38">
        <v>0</v>
      </c>
      <c s="32">
        <f>ROUND(ROUND(L18,2)*ROUND(G18,3),2)</f>
      </c>
      <c s="36" t="s">
        <v>53</v>
      </c>
      <c>
        <f>(M18*21)/100</f>
      </c>
      <c t="s">
        <v>26</v>
      </c>
    </row>
    <row r="19" spans="1:5" ht="12.75">
      <c r="A19" s="35" t="s">
        <v>54</v>
      </c>
      <c r="E19" s="39" t="s">
        <v>5</v>
      </c>
    </row>
    <row r="20" spans="1:5" ht="12.75">
      <c r="A20" s="35" t="s">
        <v>55</v>
      </c>
      <c r="E20" s="40" t="s">
        <v>563</v>
      </c>
    </row>
    <row r="21" spans="1:5" ht="76.5">
      <c r="A21" t="s">
        <v>57</v>
      </c>
      <c r="E21" s="39" t="s">
        <v>560</v>
      </c>
    </row>
    <row r="22" spans="1:16" ht="25.5">
      <c r="A22" t="s">
        <v>48</v>
      </c>
      <c s="34" t="s">
        <v>71</v>
      </c>
      <c s="34" t="s">
        <v>564</v>
      </c>
      <c s="35" t="s">
        <v>5</v>
      </c>
      <c s="6" t="s">
        <v>565</v>
      </c>
      <c s="36" t="s">
        <v>52</v>
      </c>
      <c s="37">
        <v>7</v>
      </c>
      <c s="36">
        <v>0</v>
      </c>
      <c s="36">
        <f>ROUND(G22*H22,6)</f>
      </c>
      <c r="L22" s="38">
        <v>0</v>
      </c>
      <c s="32">
        <f>ROUND(ROUND(L22,2)*ROUND(G22,3),2)</f>
      </c>
      <c s="36" t="s">
        <v>53</v>
      </c>
      <c>
        <f>(M22*21)/100</f>
      </c>
      <c t="s">
        <v>26</v>
      </c>
    </row>
    <row r="23" spans="1:5" ht="12.75">
      <c r="A23" s="35" t="s">
        <v>54</v>
      </c>
      <c r="E23" s="39" t="s">
        <v>5</v>
      </c>
    </row>
    <row r="24" spans="1:5" ht="12.75">
      <c r="A24" s="35" t="s">
        <v>55</v>
      </c>
      <c r="E24" s="40" t="s">
        <v>556</v>
      </c>
    </row>
    <row r="25" spans="1:5" ht="51">
      <c r="A25" t="s">
        <v>57</v>
      </c>
      <c r="E25" s="39" t="s">
        <v>454</v>
      </c>
    </row>
    <row r="26" spans="1:16" ht="25.5">
      <c r="A26" t="s">
        <v>48</v>
      </c>
      <c s="34" t="s">
        <v>75</v>
      </c>
      <c s="34" t="s">
        <v>566</v>
      </c>
      <c s="35" t="s">
        <v>5</v>
      </c>
      <c s="6" t="s">
        <v>567</v>
      </c>
      <c s="36" t="s">
        <v>52</v>
      </c>
      <c s="37">
        <v>16</v>
      </c>
      <c s="36">
        <v>0</v>
      </c>
      <c s="36">
        <f>ROUND(G26*H26,6)</f>
      </c>
      <c r="L26" s="38">
        <v>0</v>
      </c>
      <c s="32">
        <f>ROUND(ROUND(L26,2)*ROUND(G26,3),2)</f>
      </c>
      <c s="36" t="s">
        <v>53</v>
      </c>
      <c>
        <f>(M26*21)/100</f>
      </c>
      <c t="s">
        <v>26</v>
      </c>
    </row>
    <row r="27" spans="1:5" ht="12.75">
      <c r="A27" s="35" t="s">
        <v>54</v>
      </c>
      <c r="E27" s="39" t="s">
        <v>5</v>
      </c>
    </row>
    <row r="28" spans="1:5" ht="12.75">
      <c r="A28" s="35" t="s">
        <v>55</v>
      </c>
      <c r="E28" s="40" t="s">
        <v>568</v>
      </c>
    </row>
    <row r="29" spans="1:5" ht="51">
      <c r="A29" t="s">
        <v>57</v>
      </c>
      <c r="E29" s="39" t="s">
        <v>454</v>
      </c>
    </row>
    <row r="30" spans="1:16" ht="25.5">
      <c r="A30" t="s">
        <v>48</v>
      </c>
      <c s="34" t="s">
        <v>90</v>
      </c>
      <c s="34" t="s">
        <v>569</v>
      </c>
      <c s="35" t="s">
        <v>5</v>
      </c>
      <c s="6" t="s">
        <v>570</v>
      </c>
      <c s="36" t="s">
        <v>52</v>
      </c>
      <c s="37">
        <v>9</v>
      </c>
      <c s="36">
        <v>0</v>
      </c>
      <c s="36">
        <f>ROUND(G30*H30,6)</f>
      </c>
      <c r="L30" s="38">
        <v>0</v>
      </c>
      <c s="32">
        <f>ROUND(ROUND(L30,2)*ROUND(G30,3),2)</f>
      </c>
      <c s="36" t="s">
        <v>53</v>
      </c>
      <c>
        <f>(M30*21)/100</f>
      </c>
      <c t="s">
        <v>26</v>
      </c>
    </row>
    <row r="31" spans="1:5" ht="12.75">
      <c r="A31" s="35" t="s">
        <v>54</v>
      </c>
      <c r="E31" s="39" t="s">
        <v>5</v>
      </c>
    </row>
    <row r="32" spans="1:5" ht="12.75">
      <c r="A32" s="35" t="s">
        <v>55</v>
      </c>
      <c r="E32" s="40" t="s">
        <v>571</v>
      </c>
    </row>
    <row r="33" spans="1:5" ht="204">
      <c r="A33" t="s">
        <v>57</v>
      </c>
      <c r="E33" s="39" t="s">
        <v>572</v>
      </c>
    </row>
    <row r="34" spans="1:16" ht="12.75">
      <c r="A34" t="s">
        <v>48</v>
      </c>
      <c s="34" t="s">
        <v>94</v>
      </c>
      <c s="34" t="s">
        <v>573</v>
      </c>
      <c s="35" t="s">
        <v>5</v>
      </c>
      <c s="6" t="s">
        <v>574</v>
      </c>
      <c s="36" t="s">
        <v>52</v>
      </c>
      <c s="37">
        <v>3</v>
      </c>
      <c s="36">
        <v>0</v>
      </c>
      <c s="36">
        <f>ROUND(G34*H34,6)</f>
      </c>
      <c r="L34" s="38">
        <v>0</v>
      </c>
      <c s="32">
        <f>ROUND(ROUND(L34,2)*ROUND(G34,3),2)</f>
      </c>
      <c s="36" t="s">
        <v>53</v>
      </c>
      <c>
        <f>(M34*21)/100</f>
      </c>
      <c t="s">
        <v>26</v>
      </c>
    </row>
    <row r="35" spans="1:5" ht="12.75">
      <c r="A35" s="35" t="s">
        <v>54</v>
      </c>
      <c r="E35" s="39" t="s">
        <v>5</v>
      </c>
    </row>
    <row r="36" spans="1:5" ht="12.75">
      <c r="A36" s="35" t="s">
        <v>55</v>
      </c>
      <c r="E36" s="40" t="s">
        <v>575</v>
      </c>
    </row>
    <row r="37" spans="1:5" ht="76.5">
      <c r="A37" t="s">
        <v>57</v>
      </c>
      <c r="E37" s="39" t="s">
        <v>560</v>
      </c>
    </row>
    <row r="38" spans="1:16" ht="25.5">
      <c r="A38" t="s">
        <v>48</v>
      </c>
      <c s="34" t="s">
        <v>98</v>
      </c>
      <c s="34" t="s">
        <v>576</v>
      </c>
      <c s="35" t="s">
        <v>5</v>
      </c>
      <c s="6" t="s">
        <v>577</v>
      </c>
      <c s="36" t="s">
        <v>52</v>
      </c>
      <c s="37">
        <v>1</v>
      </c>
      <c s="36">
        <v>0</v>
      </c>
      <c s="36">
        <f>ROUND(G38*H38,6)</f>
      </c>
      <c r="L38" s="38">
        <v>0</v>
      </c>
      <c s="32">
        <f>ROUND(ROUND(L38,2)*ROUND(G38,3),2)</f>
      </c>
      <c s="36" t="s">
        <v>53</v>
      </c>
      <c>
        <f>(M38*21)/100</f>
      </c>
      <c t="s">
        <v>26</v>
      </c>
    </row>
    <row r="39" spans="1:5" ht="12.75">
      <c r="A39" s="35" t="s">
        <v>54</v>
      </c>
      <c r="E39" s="39" t="s">
        <v>5</v>
      </c>
    </row>
    <row r="40" spans="1:5" ht="12.75">
      <c r="A40" s="35" t="s">
        <v>55</v>
      </c>
      <c r="E40" s="40" t="s">
        <v>559</v>
      </c>
    </row>
    <row r="41" spans="1:5" ht="12.75">
      <c r="A41" t="s">
        <v>57</v>
      </c>
      <c r="E41" s="39" t="s">
        <v>5</v>
      </c>
    </row>
    <row r="42" spans="1:13" ht="12.75">
      <c r="A42" t="s">
        <v>45</v>
      </c>
      <c r="C42" s="31" t="s">
        <v>26</v>
      </c>
      <c r="E42" s="33" t="s">
        <v>578</v>
      </c>
      <c r="J42" s="32">
        <f>0</f>
      </c>
      <c s="32">
        <f>0</f>
      </c>
      <c s="32">
        <f>0+L43+L47+L51+L55+L59+L63+L67+L71+L75+L79+L83</f>
      </c>
      <c s="32">
        <f>0+M43+M47+M51+M55+M59+M63+M67+M71+M75+M79+M83</f>
      </c>
    </row>
    <row r="43" spans="1:16" ht="12.75">
      <c r="A43" t="s">
        <v>48</v>
      </c>
      <c s="34" t="s">
        <v>103</v>
      </c>
      <c s="34" t="s">
        <v>579</v>
      </c>
      <c s="35" t="s">
        <v>5</v>
      </c>
      <c s="6" t="s">
        <v>580</v>
      </c>
      <c s="36" t="s">
        <v>581</v>
      </c>
      <c s="37">
        <v>1</v>
      </c>
      <c s="36">
        <v>0</v>
      </c>
      <c s="36">
        <f>ROUND(G43*H43,6)</f>
      </c>
      <c r="L43" s="38">
        <v>0</v>
      </c>
      <c s="32">
        <f>ROUND(ROUND(L43,2)*ROUND(G43,3),2)</f>
      </c>
      <c s="36" t="s">
        <v>53</v>
      </c>
      <c>
        <f>(M43*21)/100</f>
      </c>
      <c t="s">
        <v>26</v>
      </c>
    </row>
    <row r="44" spans="1:5" ht="12.75">
      <c r="A44" s="35" t="s">
        <v>54</v>
      </c>
      <c r="E44" s="39" t="s">
        <v>5</v>
      </c>
    </row>
    <row r="45" spans="1:5" ht="12.75">
      <c r="A45" s="35" t="s">
        <v>55</v>
      </c>
      <c r="E45" s="40" t="s">
        <v>559</v>
      </c>
    </row>
    <row r="46" spans="1:5" ht="38.25">
      <c r="A46" t="s">
        <v>57</v>
      </c>
      <c r="E46" s="39" t="s">
        <v>582</v>
      </c>
    </row>
    <row r="47" spans="1:16" ht="12.75">
      <c r="A47" t="s">
        <v>48</v>
      </c>
      <c s="34" t="s">
        <v>106</v>
      </c>
      <c s="34" t="s">
        <v>583</v>
      </c>
      <c s="35" t="s">
        <v>5</v>
      </c>
      <c s="6" t="s">
        <v>584</v>
      </c>
      <c s="36" t="s">
        <v>581</v>
      </c>
      <c s="37">
        <v>1</v>
      </c>
      <c s="36">
        <v>0</v>
      </c>
      <c s="36">
        <f>ROUND(G47*H47,6)</f>
      </c>
      <c r="L47" s="38">
        <v>0</v>
      </c>
      <c s="32">
        <f>ROUND(ROUND(L47,2)*ROUND(G47,3),2)</f>
      </c>
      <c s="36" t="s">
        <v>53</v>
      </c>
      <c>
        <f>(M47*21)/100</f>
      </c>
      <c t="s">
        <v>26</v>
      </c>
    </row>
    <row r="48" spans="1:5" ht="12.75">
      <c r="A48" s="35" t="s">
        <v>54</v>
      </c>
      <c r="E48" s="39" t="s">
        <v>5</v>
      </c>
    </row>
    <row r="49" spans="1:5" ht="12.75">
      <c r="A49" s="35" t="s">
        <v>55</v>
      </c>
      <c r="E49" s="40" t="s">
        <v>559</v>
      </c>
    </row>
    <row r="50" spans="1:5" ht="63.75">
      <c r="A50" t="s">
        <v>57</v>
      </c>
      <c r="E50" s="39" t="s">
        <v>585</v>
      </c>
    </row>
    <row r="51" spans="1:16" ht="12.75">
      <c r="A51" t="s">
        <v>48</v>
      </c>
      <c s="34" t="s">
        <v>109</v>
      </c>
      <c s="34" t="s">
        <v>586</v>
      </c>
      <c s="35" t="s">
        <v>5</v>
      </c>
      <c s="6" t="s">
        <v>587</v>
      </c>
      <c s="36" t="s">
        <v>52</v>
      </c>
      <c s="37">
        <v>40</v>
      </c>
      <c s="36">
        <v>0</v>
      </c>
      <c s="36">
        <f>ROUND(G51*H51,6)</f>
      </c>
      <c r="L51" s="38">
        <v>0</v>
      </c>
      <c s="32">
        <f>ROUND(ROUND(L51,2)*ROUND(G51,3),2)</f>
      </c>
      <c s="36" t="s">
        <v>53</v>
      </c>
      <c>
        <f>(M51*21)/100</f>
      </c>
      <c t="s">
        <v>26</v>
      </c>
    </row>
    <row r="52" spans="1:5" ht="12.75">
      <c r="A52" s="35" t="s">
        <v>54</v>
      </c>
      <c r="E52" s="39" t="s">
        <v>5</v>
      </c>
    </row>
    <row r="53" spans="1:5" ht="12.75">
      <c r="A53" s="35" t="s">
        <v>55</v>
      </c>
      <c r="E53" s="40" t="s">
        <v>559</v>
      </c>
    </row>
    <row r="54" spans="1:5" ht="38.25">
      <c r="A54" t="s">
        <v>57</v>
      </c>
      <c r="E54" s="39" t="s">
        <v>526</v>
      </c>
    </row>
    <row r="55" spans="1:16" ht="12.75">
      <c r="A55" t="s">
        <v>48</v>
      </c>
      <c s="34" t="s">
        <v>112</v>
      </c>
      <c s="34" t="s">
        <v>528</v>
      </c>
      <c s="35" t="s">
        <v>5</v>
      </c>
      <c s="6" t="s">
        <v>529</v>
      </c>
      <c s="36" t="s">
        <v>52</v>
      </c>
      <c s="37">
        <v>40</v>
      </c>
      <c s="36">
        <v>0</v>
      </c>
      <c s="36">
        <f>ROUND(G55*H55,6)</f>
      </c>
      <c r="L55" s="38">
        <v>0</v>
      </c>
      <c s="32">
        <f>ROUND(ROUND(L55,2)*ROUND(G55,3),2)</f>
      </c>
      <c s="36" t="s">
        <v>53</v>
      </c>
      <c>
        <f>(M55*21)/100</f>
      </c>
      <c t="s">
        <v>26</v>
      </c>
    </row>
    <row r="56" spans="1:5" ht="12.75">
      <c r="A56" s="35" t="s">
        <v>54</v>
      </c>
      <c r="E56" s="39" t="s">
        <v>5</v>
      </c>
    </row>
    <row r="57" spans="1:5" ht="12.75">
      <c r="A57" s="35" t="s">
        <v>55</v>
      </c>
      <c r="E57" s="40" t="s">
        <v>559</v>
      </c>
    </row>
    <row r="58" spans="1:5" ht="63.75">
      <c r="A58" t="s">
        <v>57</v>
      </c>
      <c r="E58" s="39" t="s">
        <v>530</v>
      </c>
    </row>
    <row r="59" spans="1:16" ht="12.75">
      <c r="A59" t="s">
        <v>48</v>
      </c>
      <c s="34" t="s">
        <v>119</v>
      </c>
      <c s="34" t="s">
        <v>588</v>
      </c>
      <c s="35" t="s">
        <v>5</v>
      </c>
      <c s="6" t="s">
        <v>589</v>
      </c>
      <c s="36" t="s">
        <v>52</v>
      </c>
      <c s="37">
        <v>2</v>
      </c>
      <c s="36">
        <v>0</v>
      </c>
      <c s="36">
        <f>ROUND(G59*H59,6)</f>
      </c>
      <c r="L59" s="38">
        <v>0</v>
      </c>
      <c s="32">
        <f>ROUND(ROUND(L59,2)*ROUND(G59,3),2)</f>
      </c>
      <c s="36" t="s">
        <v>53</v>
      </c>
      <c>
        <f>(M59*21)/100</f>
      </c>
      <c t="s">
        <v>26</v>
      </c>
    </row>
    <row r="60" spans="1:5" ht="12.75">
      <c r="A60" s="35" t="s">
        <v>54</v>
      </c>
      <c r="E60" s="39" t="s">
        <v>5</v>
      </c>
    </row>
    <row r="61" spans="1:5" ht="12.75">
      <c r="A61" s="35" t="s">
        <v>55</v>
      </c>
      <c r="E61" s="40" t="s">
        <v>559</v>
      </c>
    </row>
    <row r="62" spans="1:5" ht="51">
      <c r="A62" t="s">
        <v>57</v>
      </c>
      <c r="E62" s="39" t="s">
        <v>454</v>
      </c>
    </row>
    <row r="63" spans="1:16" ht="12.75">
      <c r="A63" t="s">
        <v>48</v>
      </c>
      <c s="34" t="s">
        <v>123</v>
      </c>
      <c s="34" t="s">
        <v>590</v>
      </c>
      <c s="35" t="s">
        <v>5</v>
      </c>
      <c s="6" t="s">
        <v>591</v>
      </c>
      <c s="36" t="s">
        <v>52</v>
      </c>
      <c s="37">
        <v>2</v>
      </c>
      <c s="36">
        <v>0</v>
      </c>
      <c s="36">
        <f>ROUND(G63*H63,6)</f>
      </c>
      <c r="L63" s="38">
        <v>0</v>
      </c>
      <c s="32">
        <f>ROUND(ROUND(L63,2)*ROUND(G63,3),2)</f>
      </c>
      <c s="36" t="s">
        <v>53</v>
      </c>
      <c>
        <f>(M63*21)/100</f>
      </c>
      <c t="s">
        <v>26</v>
      </c>
    </row>
    <row r="64" spans="1:5" ht="12.75">
      <c r="A64" s="35" t="s">
        <v>54</v>
      </c>
      <c r="E64" s="39" t="s">
        <v>5</v>
      </c>
    </row>
    <row r="65" spans="1:5" ht="12.75">
      <c r="A65" s="35" t="s">
        <v>55</v>
      </c>
      <c r="E65" s="40" t="s">
        <v>592</v>
      </c>
    </row>
    <row r="66" spans="1:5" ht="76.5">
      <c r="A66" t="s">
        <v>57</v>
      </c>
      <c r="E66" s="39" t="s">
        <v>560</v>
      </c>
    </row>
    <row r="67" spans="1:16" ht="12.75">
      <c r="A67" t="s">
        <v>48</v>
      </c>
      <c s="34" t="s">
        <v>131</v>
      </c>
      <c s="34" t="s">
        <v>593</v>
      </c>
      <c s="35" t="s">
        <v>5</v>
      </c>
      <c s="6" t="s">
        <v>594</v>
      </c>
      <c s="36" t="s">
        <v>52</v>
      </c>
      <c s="37">
        <v>2</v>
      </c>
      <c s="36">
        <v>0</v>
      </c>
      <c s="36">
        <f>ROUND(G67*H67,6)</f>
      </c>
      <c r="L67" s="38">
        <v>0</v>
      </c>
      <c s="32">
        <f>ROUND(ROUND(L67,2)*ROUND(G67,3),2)</f>
      </c>
      <c s="36" t="s">
        <v>53</v>
      </c>
      <c>
        <f>(M67*21)/100</f>
      </c>
      <c t="s">
        <v>26</v>
      </c>
    </row>
    <row r="68" spans="1:5" ht="12.75">
      <c r="A68" s="35" t="s">
        <v>54</v>
      </c>
      <c r="E68" s="39" t="s">
        <v>5</v>
      </c>
    </row>
    <row r="69" spans="1:5" ht="12.75">
      <c r="A69" s="35" t="s">
        <v>55</v>
      </c>
      <c r="E69" s="40" t="s">
        <v>559</v>
      </c>
    </row>
    <row r="70" spans="1:5" ht="51">
      <c r="A70" t="s">
        <v>57</v>
      </c>
      <c r="E70" s="39" t="s">
        <v>454</v>
      </c>
    </row>
    <row r="71" spans="1:16" ht="12.75">
      <c r="A71" t="s">
        <v>48</v>
      </c>
      <c s="34" t="s">
        <v>135</v>
      </c>
      <c s="34" t="s">
        <v>595</v>
      </c>
      <c s="35" t="s">
        <v>5</v>
      </c>
      <c s="6" t="s">
        <v>596</v>
      </c>
      <c s="36" t="s">
        <v>52</v>
      </c>
      <c s="37">
        <v>2</v>
      </c>
      <c s="36">
        <v>0</v>
      </c>
      <c s="36">
        <f>ROUND(G71*H71,6)</f>
      </c>
      <c r="L71" s="38">
        <v>0</v>
      </c>
      <c s="32">
        <f>ROUND(ROUND(L71,2)*ROUND(G71,3),2)</f>
      </c>
      <c s="36" t="s">
        <v>53</v>
      </c>
      <c>
        <f>(M71*21)/100</f>
      </c>
      <c t="s">
        <v>26</v>
      </c>
    </row>
    <row r="72" spans="1:5" ht="12.75">
      <c r="A72" s="35" t="s">
        <v>54</v>
      </c>
      <c r="E72" s="39" t="s">
        <v>5</v>
      </c>
    </row>
    <row r="73" spans="1:5" ht="12.75">
      <c r="A73" s="35" t="s">
        <v>55</v>
      </c>
      <c r="E73" s="40" t="s">
        <v>559</v>
      </c>
    </row>
    <row r="74" spans="1:5" ht="114.75">
      <c r="A74" t="s">
        <v>57</v>
      </c>
      <c r="E74" s="39" t="s">
        <v>597</v>
      </c>
    </row>
    <row r="75" spans="1:16" ht="12.75">
      <c r="A75" t="s">
        <v>48</v>
      </c>
      <c s="34" t="s">
        <v>139</v>
      </c>
      <c s="34" t="s">
        <v>598</v>
      </c>
      <c s="35" t="s">
        <v>5</v>
      </c>
      <c s="6" t="s">
        <v>599</v>
      </c>
      <c s="36" t="s">
        <v>52</v>
      </c>
      <c s="37">
        <v>2</v>
      </c>
      <c s="36">
        <v>0</v>
      </c>
      <c s="36">
        <f>ROUND(G75*H75,6)</f>
      </c>
      <c r="L75" s="38">
        <v>0</v>
      </c>
      <c s="32">
        <f>ROUND(ROUND(L75,2)*ROUND(G75,3),2)</f>
      </c>
      <c s="36" t="s">
        <v>53</v>
      </c>
      <c>
        <f>(M75*21)/100</f>
      </c>
      <c t="s">
        <v>26</v>
      </c>
    </row>
    <row r="76" spans="1:5" ht="12.75">
      <c r="A76" s="35" t="s">
        <v>54</v>
      </c>
      <c r="E76" s="39" t="s">
        <v>5</v>
      </c>
    </row>
    <row r="77" spans="1:5" ht="12.75">
      <c r="A77" s="35" t="s">
        <v>55</v>
      </c>
      <c r="E77" s="40" t="s">
        <v>592</v>
      </c>
    </row>
    <row r="78" spans="1:5" ht="114.75">
      <c r="A78" t="s">
        <v>57</v>
      </c>
      <c r="E78" s="39" t="s">
        <v>597</v>
      </c>
    </row>
    <row r="79" spans="1:16" ht="12.75">
      <c r="A79" t="s">
        <v>48</v>
      </c>
      <c s="34" t="s">
        <v>143</v>
      </c>
      <c s="34" t="s">
        <v>600</v>
      </c>
      <c s="35" t="s">
        <v>5</v>
      </c>
      <c s="6" t="s">
        <v>601</v>
      </c>
      <c s="36" t="s">
        <v>52</v>
      </c>
      <c s="37">
        <v>2</v>
      </c>
      <c s="36">
        <v>0</v>
      </c>
      <c s="36">
        <f>ROUND(G79*H79,6)</f>
      </c>
      <c r="L79" s="38">
        <v>0</v>
      </c>
      <c s="32">
        <f>ROUND(ROUND(L79,2)*ROUND(G79,3),2)</f>
      </c>
      <c s="36" t="s">
        <v>53</v>
      </c>
      <c>
        <f>(M79*21)/100</f>
      </c>
      <c t="s">
        <v>26</v>
      </c>
    </row>
    <row r="80" spans="1:5" ht="12.75">
      <c r="A80" s="35" t="s">
        <v>54</v>
      </c>
      <c r="E80" s="39" t="s">
        <v>5</v>
      </c>
    </row>
    <row r="81" spans="1:5" ht="12.75">
      <c r="A81" s="35" t="s">
        <v>55</v>
      </c>
      <c r="E81" s="40" t="s">
        <v>559</v>
      </c>
    </row>
    <row r="82" spans="1:5" ht="76.5">
      <c r="A82" t="s">
        <v>57</v>
      </c>
      <c r="E82" s="39" t="s">
        <v>560</v>
      </c>
    </row>
    <row r="83" spans="1:16" ht="12.75">
      <c r="A83" t="s">
        <v>48</v>
      </c>
      <c s="34" t="s">
        <v>147</v>
      </c>
      <c s="34" t="s">
        <v>602</v>
      </c>
      <c s="35" t="s">
        <v>5</v>
      </c>
      <c s="6" t="s">
        <v>603</v>
      </c>
      <c s="36" t="s">
        <v>101</v>
      </c>
      <c s="37">
        <v>26</v>
      </c>
      <c s="36">
        <v>0</v>
      </c>
      <c s="36">
        <f>ROUND(G83*H83,6)</f>
      </c>
      <c r="L83" s="38">
        <v>0</v>
      </c>
      <c s="32">
        <f>ROUND(ROUND(L83,2)*ROUND(G83,3),2)</f>
      </c>
      <c s="36" t="s">
        <v>53</v>
      </c>
      <c>
        <f>(M83*21)/100</f>
      </c>
      <c t="s">
        <v>26</v>
      </c>
    </row>
    <row r="84" spans="1:5" ht="12.75">
      <c r="A84" s="35" t="s">
        <v>54</v>
      </c>
      <c r="E84" s="39" t="s">
        <v>5</v>
      </c>
    </row>
    <row r="85" spans="1:5" ht="12.75">
      <c r="A85" s="35" t="s">
        <v>55</v>
      </c>
      <c r="E85" s="40" t="s">
        <v>604</v>
      </c>
    </row>
    <row r="86" spans="1:5" ht="38.25">
      <c r="A86" t="s">
        <v>57</v>
      </c>
      <c r="E86" s="39" t="s">
        <v>605</v>
      </c>
    </row>
    <row r="87" spans="1:13" ht="12.75">
      <c r="A87" t="s">
        <v>45</v>
      </c>
      <c r="C87" s="31" t="s">
        <v>25</v>
      </c>
      <c r="E87" s="33" t="s">
        <v>606</v>
      </c>
      <c r="J87" s="32">
        <f>0</f>
      </c>
      <c s="32">
        <f>0</f>
      </c>
      <c s="32">
        <f>0+L88+L92+L96+L100</f>
      </c>
      <c s="32">
        <f>0+M88+M92+M96+M100</f>
      </c>
    </row>
    <row r="88" spans="1:16" ht="12.75">
      <c r="A88" t="s">
        <v>48</v>
      </c>
      <c s="34" t="s">
        <v>151</v>
      </c>
      <c s="34" t="s">
        <v>607</v>
      </c>
      <c s="35" t="s">
        <v>5</v>
      </c>
      <c s="6" t="s">
        <v>608</v>
      </c>
      <c s="36" t="s">
        <v>101</v>
      </c>
      <c s="37">
        <v>8</v>
      </c>
      <c s="36">
        <v>0</v>
      </c>
      <c s="36">
        <f>ROUND(G88*H88,6)</f>
      </c>
      <c r="L88" s="38">
        <v>0</v>
      </c>
      <c s="32">
        <f>ROUND(ROUND(L88,2)*ROUND(G88,3),2)</f>
      </c>
      <c s="36" t="s">
        <v>53</v>
      </c>
      <c>
        <f>(M88*21)/100</f>
      </c>
      <c t="s">
        <v>26</v>
      </c>
    </row>
    <row r="89" spans="1:5" ht="12.75">
      <c r="A89" s="35" t="s">
        <v>54</v>
      </c>
      <c r="E89" s="39" t="s">
        <v>5</v>
      </c>
    </row>
    <row r="90" spans="1:5" ht="12.75">
      <c r="A90" s="35" t="s">
        <v>55</v>
      </c>
      <c r="E90" s="40" t="s">
        <v>337</v>
      </c>
    </row>
    <row r="91" spans="1:5" ht="51">
      <c r="A91" t="s">
        <v>57</v>
      </c>
      <c r="E91" s="39" t="s">
        <v>609</v>
      </c>
    </row>
    <row r="92" spans="1:16" ht="12.75">
      <c r="A92" t="s">
        <v>48</v>
      </c>
      <c s="34" t="s">
        <v>155</v>
      </c>
      <c s="34" t="s">
        <v>610</v>
      </c>
      <c s="35" t="s">
        <v>5</v>
      </c>
      <c s="6" t="s">
        <v>611</v>
      </c>
      <c s="36" t="s">
        <v>101</v>
      </c>
      <c s="37">
        <v>8</v>
      </c>
      <c s="36">
        <v>0</v>
      </c>
      <c s="36">
        <f>ROUND(G92*H92,6)</f>
      </c>
      <c r="L92" s="38">
        <v>0</v>
      </c>
      <c s="32">
        <f>ROUND(ROUND(L92,2)*ROUND(G92,3),2)</f>
      </c>
      <c s="36" t="s">
        <v>53</v>
      </c>
      <c>
        <f>(M92*21)/100</f>
      </c>
      <c t="s">
        <v>26</v>
      </c>
    </row>
    <row r="93" spans="1:5" ht="12.75">
      <c r="A93" s="35" t="s">
        <v>54</v>
      </c>
      <c r="E93" s="39" t="s">
        <v>5</v>
      </c>
    </row>
    <row r="94" spans="1:5" ht="12.75">
      <c r="A94" s="35" t="s">
        <v>55</v>
      </c>
      <c r="E94" s="40" t="s">
        <v>337</v>
      </c>
    </row>
    <row r="95" spans="1:5" ht="76.5">
      <c r="A95" t="s">
        <v>57</v>
      </c>
      <c r="E95" s="39" t="s">
        <v>612</v>
      </c>
    </row>
    <row r="96" spans="1:16" ht="12.75">
      <c r="A96" t="s">
        <v>48</v>
      </c>
      <c s="34" t="s">
        <v>159</v>
      </c>
      <c s="34" t="s">
        <v>613</v>
      </c>
      <c s="35" t="s">
        <v>5</v>
      </c>
      <c s="6" t="s">
        <v>614</v>
      </c>
      <c s="36" t="s">
        <v>52</v>
      </c>
      <c s="37">
        <v>5</v>
      </c>
      <c s="36">
        <v>0</v>
      </c>
      <c s="36">
        <f>ROUND(G96*H96,6)</f>
      </c>
      <c r="L96" s="38">
        <v>0</v>
      </c>
      <c s="32">
        <f>ROUND(ROUND(L96,2)*ROUND(G96,3),2)</f>
      </c>
      <c s="36" t="s">
        <v>53</v>
      </c>
      <c>
        <f>(M96*21)/100</f>
      </c>
      <c t="s">
        <v>26</v>
      </c>
    </row>
    <row r="97" spans="1:5" ht="12.75">
      <c r="A97" s="35" t="s">
        <v>54</v>
      </c>
      <c r="E97" s="39" t="s">
        <v>5</v>
      </c>
    </row>
    <row r="98" spans="1:5" ht="12.75">
      <c r="A98" s="35" t="s">
        <v>55</v>
      </c>
      <c r="E98" s="40" t="s">
        <v>559</v>
      </c>
    </row>
    <row r="99" spans="1:5" ht="51">
      <c r="A99" t="s">
        <v>57</v>
      </c>
      <c r="E99" s="39" t="s">
        <v>454</v>
      </c>
    </row>
    <row r="100" spans="1:16" ht="12.75">
      <c r="A100" t="s">
        <v>48</v>
      </c>
      <c s="34" t="s">
        <v>162</v>
      </c>
      <c s="34" t="s">
        <v>615</v>
      </c>
      <c s="35" t="s">
        <v>5</v>
      </c>
      <c s="6" t="s">
        <v>616</v>
      </c>
      <c s="36" t="s">
        <v>52</v>
      </c>
      <c s="37">
        <v>5</v>
      </c>
      <c s="36">
        <v>0</v>
      </c>
      <c s="36">
        <f>ROUND(G100*H100,6)</f>
      </c>
      <c r="L100" s="38">
        <v>0</v>
      </c>
      <c s="32">
        <f>ROUND(ROUND(L100,2)*ROUND(G100,3),2)</f>
      </c>
      <c s="36" t="s">
        <v>53</v>
      </c>
      <c>
        <f>(M100*21)/100</f>
      </c>
      <c t="s">
        <v>26</v>
      </c>
    </row>
    <row r="101" spans="1:5" ht="12.75">
      <c r="A101" s="35" t="s">
        <v>54</v>
      </c>
      <c r="E101" s="39" t="s">
        <v>5</v>
      </c>
    </row>
    <row r="102" spans="1:5" ht="12.75">
      <c r="A102" s="35" t="s">
        <v>55</v>
      </c>
      <c r="E102" s="40" t="s">
        <v>559</v>
      </c>
    </row>
    <row r="103" spans="1:5" ht="76.5">
      <c r="A103" t="s">
        <v>57</v>
      </c>
      <c r="E103" s="39" t="s">
        <v>560</v>
      </c>
    </row>
    <row r="104" spans="1:13" ht="12.75">
      <c r="A104" t="s">
        <v>45</v>
      </c>
      <c r="C104" s="31" t="s">
        <v>67</v>
      </c>
      <c r="E104" s="33" t="s">
        <v>617</v>
      </c>
      <c r="J104" s="32">
        <f>0</f>
      </c>
      <c s="32">
        <f>0</f>
      </c>
      <c s="32">
        <f>0+L105+L109+L113+L117+L121+L125+L129+L133+L137+L141+L145+L149</f>
      </c>
      <c s="32">
        <f>0+M105+M109+M113+M117+M121+M125+M129+M133+M137+M141+M145+M149</f>
      </c>
    </row>
    <row r="105" spans="1:16" ht="25.5">
      <c r="A105" t="s">
        <v>48</v>
      </c>
      <c s="34" t="s">
        <v>166</v>
      </c>
      <c s="34" t="s">
        <v>618</v>
      </c>
      <c s="35" t="s">
        <v>5</v>
      </c>
      <c s="6" t="s">
        <v>619</v>
      </c>
      <c s="36" t="s">
        <v>52</v>
      </c>
      <c s="37">
        <v>3</v>
      </c>
      <c s="36">
        <v>0</v>
      </c>
      <c s="36">
        <f>ROUND(G105*H105,6)</f>
      </c>
      <c r="L105" s="38">
        <v>0</v>
      </c>
      <c s="32">
        <f>ROUND(ROUND(L105,2)*ROUND(G105,3),2)</f>
      </c>
      <c s="36" t="s">
        <v>53</v>
      </c>
      <c>
        <f>(M105*21)/100</f>
      </c>
      <c t="s">
        <v>26</v>
      </c>
    </row>
    <row r="106" spans="1:5" ht="12.75">
      <c r="A106" s="35" t="s">
        <v>54</v>
      </c>
      <c r="E106" s="39" t="s">
        <v>5</v>
      </c>
    </row>
    <row r="107" spans="1:5" ht="12.75">
      <c r="A107" s="35" t="s">
        <v>55</v>
      </c>
      <c r="E107" s="40" t="s">
        <v>575</v>
      </c>
    </row>
    <row r="108" spans="1:5" ht="12.75">
      <c r="A108" t="s">
        <v>57</v>
      </c>
      <c r="E108" s="39" t="s">
        <v>5</v>
      </c>
    </row>
    <row r="109" spans="1:16" ht="25.5">
      <c r="A109" t="s">
        <v>48</v>
      </c>
      <c s="34" t="s">
        <v>170</v>
      </c>
      <c s="34" t="s">
        <v>620</v>
      </c>
      <c s="35" t="s">
        <v>5</v>
      </c>
      <c s="6" t="s">
        <v>621</v>
      </c>
      <c s="36" t="s">
        <v>52</v>
      </c>
      <c s="37">
        <v>1</v>
      </c>
      <c s="36">
        <v>0</v>
      </c>
      <c s="36">
        <f>ROUND(G109*H109,6)</f>
      </c>
      <c r="L109" s="38">
        <v>0</v>
      </c>
      <c s="32">
        <f>ROUND(ROUND(L109,2)*ROUND(G109,3),2)</f>
      </c>
      <c s="36" t="s">
        <v>53</v>
      </c>
      <c>
        <f>(M109*21)/100</f>
      </c>
      <c t="s">
        <v>26</v>
      </c>
    </row>
    <row r="110" spans="1:5" ht="12.75">
      <c r="A110" s="35" t="s">
        <v>54</v>
      </c>
      <c r="E110" s="39" t="s">
        <v>5</v>
      </c>
    </row>
    <row r="111" spans="1:5" ht="12.75">
      <c r="A111" s="35" t="s">
        <v>55</v>
      </c>
      <c r="E111" s="40" t="s">
        <v>559</v>
      </c>
    </row>
    <row r="112" spans="1:5" ht="12.75">
      <c r="A112" t="s">
        <v>57</v>
      </c>
      <c r="E112" s="39" t="s">
        <v>5</v>
      </c>
    </row>
    <row r="113" spans="1:16" ht="25.5">
      <c r="A113" t="s">
        <v>48</v>
      </c>
      <c s="34" t="s">
        <v>174</v>
      </c>
      <c s="34" t="s">
        <v>622</v>
      </c>
      <c s="35" t="s">
        <v>5</v>
      </c>
      <c s="6" t="s">
        <v>623</v>
      </c>
      <c s="36" t="s">
        <v>52</v>
      </c>
      <c s="37">
        <v>8</v>
      </c>
      <c s="36">
        <v>0</v>
      </c>
      <c s="36">
        <f>ROUND(G113*H113,6)</f>
      </c>
      <c r="L113" s="38">
        <v>0</v>
      </c>
      <c s="32">
        <f>ROUND(ROUND(L113,2)*ROUND(G113,3),2)</f>
      </c>
      <c s="36" t="s">
        <v>53</v>
      </c>
      <c>
        <f>(M113*21)/100</f>
      </c>
      <c t="s">
        <v>26</v>
      </c>
    </row>
    <row r="114" spans="1:5" ht="12.75">
      <c r="A114" s="35" t="s">
        <v>54</v>
      </c>
      <c r="E114" s="39" t="s">
        <v>5</v>
      </c>
    </row>
    <row r="115" spans="1:5" ht="12.75">
      <c r="A115" s="35" t="s">
        <v>55</v>
      </c>
      <c r="E115" s="40" t="s">
        <v>337</v>
      </c>
    </row>
    <row r="116" spans="1:5" ht="12.75">
      <c r="A116" t="s">
        <v>57</v>
      </c>
      <c r="E116" s="39" t="s">
        <v>5</v>
      </c>
    </row>
    <row r="117" spans="1:16" ht="25.5">
      <c r="A117" t="s">
        <v>48</v>
      </c>
      <c s="34" t="s">
        <v>177</v>
      </c>
      <c s="34" t="s">
        <v>624</v>
      </c>
      <c s="35" t="s">
        <v>5</v>
      </c>
      <c s="6" t="s">
        <v>625</v>
      </c>
      <c s="36" t="s">
        <v>52</v>
      </c>
      <c s="37">
        <v>8</v>
      </c>
      <c s="36">
        <v>0</v>
      </c>
      <c s="36">
        <f>ROUND(G117*H117,6)</f>
      </c>
      <c r="L117" s="38">
        <v>0</v>
      </c>
      <c s="32">
        <f>ROUND(ROUND(L117,2)*ROUND(G117,3),2)</f>
      </c>
      <c s="36" t="s">
        <v>53</v>
      </c>
      <c>
        <f>(M117*21)/100</f>
      </c>
      <c t="s">
        <v>26</v>
      </c>
    </row>
    <row r="118" spans="1:5" ht="12.75">
      <c r="A118" s="35" t="s">
        <v>54</v>
      </c>
      <c r="E118" s="39" t="s">
        <v>5</v>
      </c>
    </row>
    <row r="119" spans="1:5" ht="12.75">
      <c r="A119" s="35" t="s">
        <v>55</v>
      </c>
      <c r="E119" s="40" t="s">
        <v>337</v>
      </c>
    </row>
    <row r="120" spans="1:5" ht="12.75">
      <c r="A120" t="s">
        <v>57</v>
      </c>
      <c r="E120" s="39" t="s">
        <v>5</v>
      </c>
    </row>
    <row r="121" spans="1:16" ht="25.5">
      <c r="A121" t="s">
        <v>48</v>
      </c>
      <c s="34" t="s">
        <v>180</v>
      </c>
      <c s="34" t="s">
        <v>626</v>
      </c>
      <c s="35" t="s">
        <v>5</v>
      </c>
      <c s="6" t="s">
        <v>627</v>
      </c>
      <c s="36" t="s">
        <v>52</v>
      </c>
      <c s="37">
        <v>1</v>
      </c>
      <c s="36">
        <v>0</v>
      </c>
      <c s="36">
        <f>ROUND(G121*H121,6)</f>
      </c>
      <c r="L121" s="38">
        <v>0</v>
      </c>
      <c s="32">
        <f>ROUND(ROUND(L121,2)*ROUND(G121,3),2)</f>
      </c>
      <c s="36" t="s">
        <v>53</v>
      </c>
      <c>
        <f>(M121*21)/100</f>
      </c>
      <c t="s">
        <v>26</v>
      </c>
    </row>
    <row r="122" spans="1:5" ht="12.75">
      <c r="A122" s="35" t="s">
        <v>54</v>
      </c>
      <c r="E122" s="39" t="s">
        <v>5</v>
      </c>
    </row>
    <row r="123" spans="1:5" ht="12.75">
      <c r="A123" s="35" t="s">
        <v>55</v>
      </c>
      <c r="E123" s="40" t="s">
        <v>628</v>
      </c>
    </row>
    <row r="124" spans="1:5" ht="51">
      <c r="A124" t="s">
        <v>57</v>
      </c>
      <c r="E124" s="39" t="s">
        <v>454</v>
      </c>
    </row>
    <row r="125" spans="1:16" ht="25.5">
      <c r="A125" t="s">
        <v>48</v>
      </c>
      <c s="34" t="s">
        <v>183</v>
      </c>
      <c s="34" t="s">
        <v>629</v>
      </c>
      <c s="35" t="s">
        <v>5</v>
      </c>
      <c s="6" t="s">
        <v>630</v>
      </c>
      <c s="36" t="s">
        <v>52</v>
      </c>
      <c s="37">
        <v>1</v>
      </c>
      <c s="36">
        <v>0</v>
      </c>
      <c s="36">
        <f>ROUND(G125*H125,6)</f>
      </c>
      <c r="L125" s="38">
        <v>0</v>
      </c>
      <c s="32">
        <f>ROUND(ROUND(L125,2)*ROUND(G125,3),2)</f>
      </c>
      <c s="36" t="s">
        <v>53</v>
      </c>
      <c>
        <f>(M125*21)/100</f>
      </c>
      <c t="s">
        <v>26</v>
      </c>
    </row>
    <row r="126" spans="1:5" ht="12.75">
      <c r="A126" s="35" t="s">
        <v>54</v>
      </c>
      <c r="E126" s="39" t="s">
        <v>5</v>
      </c>
    </row>
    <row r="127" spans="1:5" ht="12.75">
      <c r="A127" s="35" t="s">
        <v>55</v>
      </c>
      <c r="E127" s="40" t="s">
        <v>559</v>
      </c>
    </row>
    <row r="128" spans="1:5" ht="76.5">
      <c r="A128" t="s">
        <v>57</v>
      </c>
      <c r="E128" s="39" t="s">
        <v>560</v>
      </c>
    </row>
    <row r="129" spans="1:16" ht="12.75">
      <c r="A129" t="s">
        <v>48</v>
      </c>
      <c s="34" t="s">
        <v>187</v>
      </c>
      <c s="34" t="s">
        <v>631</v>
      </c>
      <c s="35" t="s">
        <v>5</v>
      </c>
      <c s="6" t="s">
        <v>632</v>
      </c>
      <c s="36" t="s">
        <v>52</v>
      </c>
      <c s="37">
        <v>3</v>
      </c>
      <c s="36">
        <v>0</v>
      </c>
      <c s="36">
        <f>ROUND(G129*H129,6)</f>
      </c>
      <c r="L129" s="38">
        <v>0</v>
      </c>
      <c s="32">
        <f>ROUND(ROUND(L129,2)*ROUND(G129,3),2)</f>
      </c>
      <c s="36" t="s">
        <v>53</v>
      </c>
      <c>
        <f>(M129*21)/100</f>
      </c>
      <c t="s">
        <v>26</v>
      </c>
    </row>
    <row r="130" spans="1:5" ht="12.75">
      <c r="A130" s="35" t="s">
        <v>54</v>
      </c>
      <c r="E130" s="39" t="s">
        <v>5</v>
      </c>
    </row>
    <row r="131" spans="1:5" ht="12.75">
      <c r="A131" s="35" t="s">
        <v>55</v>
      </c>
      <c r="E131" s="40" t="s">
        <v>559</v>
      </c>
    </row>
    <row r="132" spans="1:5" ht="38.25">
      <c r="A132" t="s">
        <v>57</v>
      </c>
      <c r="E132" s="39" t="s">
        <v>633</v>
      </c>
    </row>
    <row r="133" spans="1:16" ht="12.75">
      <c r="A133" t="s">
        <v>48</v>
      </c>
      <c s="34" t="s">
        <v>190</v>
      </c>
      <c s="34" t="s">
        <v>634</v>
      </c>
      <c s="35" t="s">
        <v>5</v>
      </c>
      <c s="6" t="s">
        <v>635</v>
      </c>
      <c s="36" t="s">
        <v>101</v>
      </c>
      <c s="37">
        <v>40</v>
      </c>
      <c s="36">
        <v>0</v>
      </c>
      <c s="36">
        <f>ROUND(G133*H133,6)</f>
      </c>
      <c r="L133" s="38">
        <v>0</v>
      </c>
      <c s="32">
        <f>ROUND(ROUND(L133,2)*ROUND(G133,3),2)</f>
      </c>
      <c s="36" t="s">
        <v>53</v>
      </c>
      <c>
        <f>(M133*21)/100</f>
      </c>
      <c t="s">
        <v>26</v>
      </c>
    </row>
    <row r="134" spans="1:5" ht="12.75">
      <c r="A134" s="35" t="s">
        <v>54</v>
      </c>
      <c r="E134" s="39" t="s">
        <v>5</v>
      </c>
    </row>
    <row r="135" spans="1:5" ht="12.75">
      <c r="A135" s="35" t="s">
        <v>55</v>
      </c>
      <c r="E135" s="40" t="s">
        <v>559</v>
      </c>
    </row>
    <row r="136" spans="1:5" ht="12.75">
      <c r="A136" t="s">
        <v>57</v>
      </c>
      <c r="E136" s="39" t="s">
        <v>636</v>
      </c>
    </row>
    <row r="137" spans="1:16" ht="12.75">
      <c r="A137" t="s">
        <v>48</v>
      </c>
      <c s="34" t="s">
        <v>193</v>
      </c>
      <c s="34" t="s">
        <v>637</v>
      </c>
      <c s="35" t="s">
        <v>5</v>
      </c>
      <c s="6" t="s">
        <v>638</v>
      </c>
      <c s="36" t="s">
        <v>101</v>
      </c>
      <c s="37">
        <v>40</v>
      </c>
      <c s="36">
        <v>0</v>
      </c>
      <c s="36">
        <f>ROUND(G137*H137,6)</f>
      </c>
      <c r="L137" s="38">
        <v>0</v>
      </c>
      <c s="32">
        <f>ROUND(ROUND(L137,2)*ROUND(G137,3),2)</f>
      </c>
      <c s="36" t="s">
        <v>53</v>
      </c>
      <c>
        <f>(M137*21)/100</f>
      </c>
      <c t="s">
        <v>26</v>
      </c>
    </row>
    <row r="138" spans="1:5" ht="12.75">
      <c r="A138" s="35" t="s">
        <v>54</v>
      </c>
      <c r="E138" s="39" t="s">
        <v>5</v>
      </c>
    </row>
    <row r="139" spans="1:5" ht="12.75">
      <c r="A139" s="35" t="s">
        <v>55</v>
      </c>
      <c r="E139" s="40" t="s">
        <v>559</v>
      </c>
    </row>
    <row r="140" spans="1:5" ht="12.75">
      <c r="A140" t="s">
        <v>57</v>
      </c>
      <c r="E140" s="39" t="s">
        <v>636</v>
      </c>
    </row>
    <row r="141" spans="1:16" ht="12.75">
      <c r="A141" t="s">
        <v>48</v>
      </c>
      <c s="34" t="s">
        <v>196</v>
      </c>
      <c s="34" t="s">
        <v>639</v>
      </c>
      <c s="35" t="s">
        <v>5</v>
      </c>
      <c s="6" t="s">
        <v>640</v>
      </c>
      <c s="36" t="s">
        <v>101</v>
      </c>
      <c s="37">
        <v>40</v>
      </c>
      <c s="36">
        <v>0</v>
      </c>
      <c s="36">
        <f>ROUND(G141*H141,6)</f>
      </c>
      <c r="L141" s="38">
        <v>0</v>
      </c>
      <c s="32">
        <f>ROUND(ROUND(L141,2)*ROUND(G141,3),2)</f>
      </c>
      <c s="36" t="s">
        <v>53</v>
      </c>
      <c>
        <f>(M141*21)/100</f>
      </c>
      <c t="s">
        <v>26</v>
      </c>
    </row>
    <row r="142" spans="1:5" ht="12.75">
      <c r="A142" s="35" t="s">
        <v>54</v>
      </c>
      <c r="E142" s="39" t="s">
        <v>5</v>
      </c>
    </row>
    <row r="143" spans="1:5" ht="12.75">
      <c r="A143" s="35" t="s">
        <v>55</v>
      </c>
      <c r="E143" s="40" t="s">
        <v>559</v>
      </c>
    </row>
    <row r="144" spans="1:5" ht="12.75">
      <c r="A144" t="s">
        <v>57</v>
      </c>
      <c r="E144" s="39" t="s">
        <v>636</v>
      </c>
    </row>
    <row r="145" spans="1:16" ht="25.5">
      <c r="A145" t="s">
        <v>48</v>
      </c>
      <c s="34" t="s">
        <v>199</v>
      </c>
      <c s="34" t="s">
        <v>641</v>
      </c>
      <c s="35" t="s">
        <v>5</v>
      </c>
      <c s="6" t="s">
        <v>642</v>
      </c>
      <c s="36" t="s">
        <v>643</v>
      </c>
      <c s="37">
        <v>30</v>
      </c>
      <c s="36">
        <v>0</v>
      </c>
      <c s="36">
        <f>ROUND(G145*H145,6)</f>
      </c>
      <c r="L145" s="38">
        <v>0</v>
      </c>
      <c s="32">
        <f>ROUND(ROUND(L145,2)*ROUND(G145,3),2)</f>
      </c>
      <c s="36" t="s">
        <v>53</v>
      </c>
      <c>
        <f>(M145*21)/100</f>
      </c>
      <c t="s">
        <v>26</v>
      </c>
    </row>
    <row r="146" spans="1:5" ht="12.75">
      <c r="A146" s="35" t="s">
        <v>54</v>
      </c>
      <c r="E146" s="39" t="s">
        <v>5</v>
      </c>
    </row>
    <row r="147" spans="1:5" ht="12.75">
      <c r="A147" s="35" t="s">
        <v>55</v>
      </c>
      <c r="E147" s="40" t="s">
        <v>559</v>
      </c>
    </row>
    <row r="148" spans="1:5" ht="12.75">
      <c r="A148" t="s">
        <v>57</v>
      </c>
      <c r="E148" s="39" t="s">
        <v>636</v>
      </c>
    </row>
    <row r="149" spans="1:16" ht="25.5">
      <c r="A149" t="s">
        <v>48</v>
      </c>
      <c s="34" t="s">
        <v>203</v>
      </c>
      <c s="34" t="s">
        <v>644</v>
      </c>
      <c s="35" t="s">
        <v>5</v>
      </c>
      <c s="6" t="s">
        <v>645</v>
      </c>
      <c s="36" t="s">
        <v>643</v>
      </c>
      <c s="37">
        <v>30</v>
      </c>
      <c s="36">
        <v>0</v>
      </c>
      <c s="36">
        <f>ROUND(G149*H149,6)</f>
      </c>
      <c r="L149" s="38">
        <v>0</v>
      </c>
      <c s="32">
        <f>ROUND(ROUND(L149,2)*ROUND(G149,3),2)</f>
      </c>
      <c s="36" t="s">
        <v>53</v>
      </c>
      <c>
        <f>(M149*21)/100</f>
      </c>
      <c t="s">
        <v>26</v>
      </c>
    </row>
    <row r="150" spans="1:5" ht="12.75">
      <c r="A150" s="35" t="s">
        <v>54</v>
      </c>
      <c r="E150" s="39" t="s">
        <v>5</v>
      </c>
    </row>
    <row r="151" spans="1:5" ht="12.75">
      <c r="A151" s="35" t="s">
        <v>55</v>
      </c>
      <c r="E151" s="40" t="s">
        <v>559</v>
      </c>
    </row>
    <row r="152" spans="1:5" ht="12.75">
      <c r="A152" t="s">
        <v>57</v>
      </c>
      <c r="E152" s="39" t="s">
        <v>636</v>
      </c>
    </row>
    <row r="153" spans="1:13" ht="12.75">
      <c r="A153" t="s">
        <v>45</v>
      </c>
      <c r="C153" s="31" t="s">
        <v>646</v>
      </c>
      <c r="E153" s="33" t="s">
        <v>647</v>
      </c>
      <c r="J153" s="32">
        <f>0</f>
      </c>
      <c s="32">
        <f>0</f>
      </c>
      <c s="32">
        <f>0+L154+L158+L162+L166</f>
      </c>
      <c s="32">
        <f>0+M154+M158+M162+M166</f>
      </c>
    </row>
    <row r="154" spans="1:16" ht="12.75">
      <c r="A154" t="s">
        <v>48</v>
      </c>
      <c s="34" t="s">
        <v>206</v>
      </c>
      <c s="34" t="s">
        <v>648</v>
      </c>
      <c s="35" t="s">
        <v>5</v>
      </c>
      <c s="6" t="s">
        <v>649</v>
      </c>
      <c s="36" t="s">
        <v>643</v>
      </c>
      <c s="37">
        <v>6</v>
      </c>
      <c s="36">
        <v>0</v>
      </c>
      <c s="36">
        <f>ROUND(G154*H154,6)</f>
      </c>
      <c r="L154" s="38">
        <v>0</v>
      </c>
      <c s="32">
        <f>ROUND(ROUND(L154,2)*ROUND(G154,3),2)</f>
      </c>
      <c s="36" t="s">
        <v>53</v>
      </c>
      <c>
        <f>(M154*21)/100</f>
      </c>
      <c t="s">
        <v>26</v>
      </c>
    </row>
    <row r="155" spans="1:5" ht="12.75">
      <c r="A155" s="35" t="s">
        <v>54</v>
      </c>
      <c r="E155" s="39" t="s">
        <v>5</v>
      </c>
    </row>
    <row r="156" spans="1:5" ht="12.75">
      <c r="A156" s="35" t="s">
        <v>55</v>
      </c>
      <c r="E156" s="40" t="s">
        <v>650</v>
      </c>
    </row>
    <row r="157" spans="1:5" ht="12.75">
      <c r="A157" t="s">
        <v>57</v>
      </c>
      <c r="E157" s="39" t="s">
        <v>651</v>
      </c>
    </row>
    <row r="158" spans="1:16" ht="12.75">
      <c r="A158" t="s">
        <v>48</v>
      </c>
      <c s="34" t="s">
        <v>209</v>
      </c>
      <c s="34" t="s">
        <v>652</v>
      </c>
      <c s="35" t="s">
        <v>5</v>
      </c>
      <c s="6" t="s">
        <v>653</v>
      </c>
      <c s="36" t="s">
        <v>643</v>
      </c>
      <c s="37">
        <v>12</v>
      </c>
      <c s="36">
        <v>0</v>
      </c>
      <c s="36">
        <f>ROUND(G158*H158,6)</f>
      </c>
      <c r="L158" s="38">
        <v>0</v>
      </c>
      <c s="32">
        <f>ROUND(ROUND(L158,2)*ROUND(G158,3),2)</f>
      </c>
      <c s="36" t="s">
        <v>53</v>
      </c>
      <c>
        <f>(M158*21)/100</f>
      </c>
      <c t="s">
        <v>26</v>
      </c>
    </row>
    <row r="159" spans="1:5" ht="12.75">
      <c r="A159" s="35" t="s">
        <v>54</v>
      </c>
      <c r="E159" s="39" t="s">
        <v>5</v>
      </c>
    </row>
    <row r="160" spans="1:5" ht="12.75">
      <c r="A160" s="35" t="s">
        <v>55</v>
      </c>
      <c r="E160" s="40" t="s">
        <v>654</v>
      </c>
    </row>
    <row r="161" spans="1:5" ht="12.75">
      <c r="A161" t="s">
        <v>57</v>
      </c>
      <c r="E161" s="39" t="s">
        <v>636</v>
      </c>
    </row>
    <row r="162" spans="1:16" ht="12.75">
      <c r="A162" t="s">
        <v>48</v>
      </c>
      <c s="34" t="s">
        <v>213</v>
      </c>
      <c s="34" t="s">
        <v>655</v>
      </c>
      <c s="35" t="s">
        <v>5</v>
      </c>
      <c s="6" t="s">
        <v>656</v>
      </c>
      <c s="36" t="s">
        <v>52</v>
      </c>
      <c s="37">
        <v>4</v>
      </c>
      <c s="36">
        <v>0</v>
      </c>
      <c s="36">
        <f>ROUND(G162*H162,6)</f>
      </c>
      <c r="L162" s="38">
        <v>0</v>
      </c>
      <c s="32">
        <f>ROUND(ROUND(L162,2)*ROUND(G162,3),2)</f>
      </c>
      <c s="36" t="s">
        <v>53</v>
      </c>
      <c>
        <f>(M162*21)/100</f>
      </c>
      <c t="s">
        <v>26</v>
      </c>
    </row>
    <row r="163" spans="1:5" ht="12.75">
      <c r="A163" s="35" t="s">
        <v>54</v>
      </c>
      <c r="E163" s="39" t="s">
        <v>5</v>
      </c>
    </row>
    <row r="164" spans="1:5" ht="12.75">
      <c r="A164" s="35" t="s">
        <v>55</v>
      </c>
      <c r="E164" s="40" t="s">
        <v>657</v>
      </c>
    </row>
    <row r="165" spans="1:5" ht="12.75">
      <c r="A165" t="s">
        <v>57</v>
      </c>
      <c r="E165" s="39" t="s">
        <v>636</v>
      </c>
    </row>
    <row r="166" spans="1:16" ht="12.75">
      <c r="A166" t="s">
        <v>48</v>
      </c>
      <c s="34" t="s">
        <v>217</v>
      </c>
      <c s="34" t="s">
        <v>658</v>
      </c>
      <c s="35" t="s">
        <v>5</v>
      </c>
      <c s="6" t="s">
        <v>659</v>
      </c>
      <c s="36" t="s">
        <v>52</v>
      </c>
      <c s="37">
        <v>8</v>
      </c>
      <c s="36">
        <v>0</v>
      </c>
      <c s="36">
        <f>ROUND(G166*H166,6)</f>
      </c>
      <c r="L166" s="38">
        <v>0</v>
      </c>
      <c s="32">
        <f>ROUND(ROUND(L166,2)*ROUND(G166,3),2)</f>
      </c>
      <c s="36" t="s">
        <v>53</v>
      </c>
      <c>
        <f>(M166*21)/100</f>
      </c>
      <c t="s">
        <v>26</v>
      </c>
    </row>
    <row r="167" spans="1:5" ht="12.75">
      <c r="A167" s="35" t="s">
        <v>54</v>
      </c>
      <c r="E167" s="39" t="s">
        <v>5</v>
      </c>
    </row>
    <row r="168" spans="1:5" ht="12.75">
      <c r="A168" s="35" t="s">
        <v>55</v>
      </c>
      <c r="E168" s="40" t="s">
        <v>660</v>
      </c>
    </row>
    <row r="169" spans="1:5" ht="12.75">
      <c r="A169" t="s">
        <v>57</v>
      </c>
      <c r="E169" s="39" t="s">
        <v>636</v>
      </c>
    </row>
    <row r="170" spans="1:13" ht="12.75">
      <c r="A170" t="s">
        <v>45</v>
      </c>
      <c r="C170" s="31" t="s">
        <v>661</v>
      </c>
      <c r="E170" s="33" t="s">
        <v>662</v>
      </c>
      <c r="J170" s="32">
        <f>0</f>
      </c>
      <c s="32">
        <f>0</f>
      </c>
      <c s="32">
        <f>0+L171+L175+L179+L183+L187+L191</f>
      </c>
      <c s="32">
        <f>0+M171+M175+M179+M183+M187+M191</f>
      </c>
    </row>
    <row r="171" spans="1:16" ht="25.5">
      <c r="A171" t="s">
        <v>48</v>
      </c>
      <c s="34" t="s">
        <v>221</v>
      </c>
      <c s="34" t="s">
        <v>218</v>
      </c>
      <c s="35" t="s">
        <v>5</v>
      </c>
      <c s="6" t="s">
        <v>219</v>
      </c>
      <c s="36" t="s">
        <v>643</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663</v>
      </c>
    </row>
    <row r="174" spans="1:5" ht="12.75">
      <c r="A174" t="s">
        <v>57</v>
      </c>
      <c r="E174" s="39" t="s">
        <v>651</v>
      </c>
    </row>
    <row r="175" spans="1:16" ht="38.25">
      <c r="A175" t="s">
        <v>48</v>
      </c>
      <c s="34" t="s">
        <v>224</v>
      </c>
      <c s="34" t="s">
        <v>222</v>
      </c>
      <c s="35" t="s">
        <v>5</v>
      </c>
      <c s="6" t="s">
        <v>223</v>
      </c>
      <c s="36" t="s">
        <v>643</v>
      </c>
      <c s="37">
        <v>4</v>
      </c>
      <c s="36">
        <v>0</v>
      </c>
      <c s="36">
        <f>ROUND(G175*H175,6)</f>
      </c>
      <c r="L175" s="38">
        <v>0</v>
      </c>
      <c s="32">
        <f>ROUND(ROUND(L175,2)*ROUND(G175,3),2)</f>
      </c>
      <c s="36" t="s">
        <v>53</v>
      </c>
      <c>
        <f>(M175*21)/100</f>
      </c>
      <c t="s">
        <v>26</v>
      </c>
    </row>
    <row r="176" spans="1:5" ht="12.75">
      <c r="A176" s="35" t="s">
        <v>54</v>
      </c>
      <c r="E176" s="39" t="s">
        <v>5</v>
      </c>
    </row>
    <row r="177" spans="1:5" ht="12.75">
      <c r="A177" s="35" t="s">
        <v>55</v>
      </c>
      <c r="E177" s="40" t="s">
        <v>664</v>
      </c>
    </row>
    <row r="178" spans="1:5" ht="12.75">
      <c r="A178" t="s">
        <v>57</v>
      </c>
      <c r="E178" s="39" t="s">
        <v>636</v>
      </c>
    </row>
    <row r="179" spans="1:16" ht="12.75">
      <c r="A179" t="s">
        <v>48</v>
      </c>
      <c s="34" t="s">
        <v>228</v>
      </c>
      <c s="34" t="s">
        <v>665</v>
      </c>
      <c s="35" t="s">
        <v>5</v>
      </c>
      <c s="6" t="s">
        <v>666</v>
      </c>
      <c s="36" t="s">
        <v>249</v>
      </c>
      <c s="37">
        <v>36</v>
      </c>
      <c s="36">
        <v>0</v>
      </c>
      <c s="36">
        <f>ROUND(G179*H179,6)</f>
      </c>
      <c r="L179" s="38">
        <v>0</v>
      </c>
      <c s="32">
        <f>ROUND(ROUND(L179,2)*ROUND(G179,3),2)</f>
      </c>
      <c s="36" t="s">
        <v>53</v>
      </c>
      <c>
        <f>(M179*21)/100</f>
      </c>
      <c t="s">
        <v>26</v>
      </c>
    </row>
    <row r="180" spans="1:5" ht="12.75">
      <c r="A180" s="35" t="s">
        <v>54</v>
      </c>
      <c r="E180" s="39" t="s">
        <v>5</v>
      </c>
    </row>
    <row r="181" spans="1:5" ht="12.75">
      <c r="A181" s="35" t="s">
        <v>55</v>
      </c>
      <c r="E181" s="40" t="s">
        <v>667</v>
      </c>
    </row>
    <row r="182" spans="1:5" ht="12.75">
      <c r="A182" t="s">
        <v>57</v>
      </c>
      <c r="E182" s="39" t="s">
        <v>636</v>
      </c>
    </row>
    <row r="183" spans="1:16" ht="12.75">
      <c r="A183" t="s">
        <v>48</v>
      </c>
      <c s="34" t="s">
        <v>232</v>
      </c>
      <c s="34" t="s">
        <v>668</v>
      </c>
      <c s="35" t="s">
        <v>5</v>
      </c>
      <c s="6" t="s">
        <v>669</v>
      </c>
      <c s="36" t="s">
        <v>52</v>
      </c>
      <c s="37">
        <v>2</v>
      </c>
      <c s="36">
        <v>0</v>
      </c>
      <c s="36">
        <f>ROUND(G183*H183,6)</f>
      </c>
      <c r="L183" s="38">
        <v>0</v>
      </c>
      <c s="32">
        <f>ROUND(ROUND(L183,2)*ROUND(G183,3),2)</f>
      </c>
      <c s="36" t="s">
        <v>53</v>
      </c>
      <c>
        <f>(M183*21)/100</f>
      </c>
      <c t="s">
        <v>26</v>
      </c>
    </row>
    <row r="184" spans="1:5" ht="12.75">
      <c r="A184" s="35" t="s">
        <v>54</v>
      </c>
      <c r="E184" s="39" t="s">
        <v>5</v>
      </c>
    </row>
    <row r="185" spans="1:5" ht="12.75">
      <c r="A185" s="35" t="s">
        <v>55</v>
      </c>
      <c r="E185" s="40" t="s">
        <v>670</v>
      </c>
    </row>
    <row r="186" spans="1:5" ht="76.5">
      <c r="A186" t="s">
        <v>57</v>
      </c>
      <c r="E186" s="39" t="s">
        <v>560</v>
      </c>
    </row>
    <row r="187" spans="1:16" ht="12.75">
      <c r="A187" t="s">
        <v>48</v>
      </c>
      <c s="34" t="s">
        <v>236</v>
      </c>
      <c s="34" t="s">
        <v>671</v>
      </c>
      <c s="35" t="s">
        <v>5</v>
      </c>
      <c s="6" t="s">
        <v>672</v>
      </c>
      <c s="36" t="s">
        <v>52</v>
      </c>
      <c s="37">
        <v>2</v>
      </c>
      <c s="36">
        <v>0</v>
      </c>
      <c s="36">
        <f>ROUND(G187*H187,6)</f>
      </c>
      <c r="L187" s="38">
        <v>0</v>
      </c>
      <c s="32">
        <f>ROUND(ROUND(L187,2)*ROUND(G187,3),2)</f>
      </c>
      <c s="36" t="s">
        <v>53</v>
      </c>
      <c>
        <f>(M187*21)/100</f>
      </c>
      <c t="s">
        <v>26</v>
      </c>
    </row>
    <row r="188" spans="1:5" ht="12.75">
      <c r="A188" s="35" t="s">
        <v>54</v>
      </c>
      <c r="E188" s="39" t="s">
        <v>5</v>
      </c>
    </row>
    <row r="189" spans="1:5" ht="12.75">
      <c r="A189" s="35" t="s">
        <v>55</v>
      </c>
      <c r="E189" s="40" t="s">
        <v>670</v>
      </c>
    </row>
    <row r="190" spans="1:5" ht="51">
      <c r="A190" t="s">
        <v>57</v>
      </c>
      <c r="E190" s="39" t="s">
        <v>454</v>
      </c>
    </row>
    <row r="191" spans="1:16" ht="12.75">
      <c r="A191" t="s">
        <v>48</v>
      </c>
      <c s="34" t="s">
        <v>239</v>
      </c>
      <c s="34" t="s">
        <v>673</v>
      </c>
      <c s="35" t="s">
        <v>5</v>
      </c>
      <c s="6" t="s">
        <v>674</v>
      </c>
      <c s="36" t="s">
        <v>52</v>
      </c>
      <c s="37">
        <v>2</v>
      </c>
      <c s="36">
        <v>0</v>
      </c>
      <c s="36">
        <f>ROUND(G191*H191,6)</f>
      </c>
      <c r="L191" s="38">
        <v>0</v>
      </c>
      <c s="32">
        <f>ROUND(ROUND(L191,2)*ROUND(G191,3),2)</f>
      </c>
      <c s="36" t="s">
        <v>53</v>
      </c>
      <c>
        <f>(M191*21)/100</f>
      </c>
      <c t="s">
        <v>26</v>
      </c>
    </row>
    <row r="192" spans="1:5" ht="12.75">
      <c r="A192" s="35" t="s">
        <v>54</v>
      </c>
      <c r="E192" s="39" t="s">
        <v>5</v>
      </c>
    </row>
    <row r="193" spans="1:5" ht="12.75">
      <c r="A193" s="35" t="s">
        <v>55</v>
      </c>
      <c r="E193" s="40" t="s">
        <v>670</v>
      </c>
    </row>
    <row r="194" spans="1:5" ht="76.5">
      <c r="A194" t="s">
        <v>57</v>
      </c>
      <c r="E194" s="39" t="s">
        <v>421</v>
      </c>
    </row>
    <row r="195" spans="1:13" ht="12.75">
      <c r="A195" t="s">
        <v>45</v>
      </c>
      <c r="C195" s="31" t="s">
        <v>675</v>
      </c>
      <c r="E195" s="33" t="s">
        <v>606</v>
      </c>
      <c r="J195" s="32">
        <f>0</f>
      </c>
      <c s="32">
        <f>0</f>
      </c>
      <c s="32">
        <f>0+L196</f>
      </c>
      <c s="32">
        <f>0+M196</f>
      </c>
    </row>
    <row r="196" spans="1:16" ht="12.75">
      <c r="A196" t="s">
        <v>48</v>
      </c>
      <c s="34" t="s">
        <v>242</v>
      </c>
      <c s="34" t="s">
        <v>676</v>
      </c>
      <c s="35" t="s">
        <v>5</v>
      </c>
      <c s="6" t="s">
        <v>677</v>
      </c>
      <c s="36" t="s">
        <v>643</v>
      </c>
      <c s="37">
        <v>4</v>
      </c>
      <c s="36">
        <v>0</v>
      </c>
      <c s="36">
        <f>ROUND(G196*H196,6)</f>
      </c>
      <c r="L196" s="38">
        <v>0</v>
      </c>
      <c s="32">
        <f>ROUND(ROUND(L196,2)*ROUND(G196,3),2)</f>
      </c>
      <c s="36" t="s">
        <v>53</v>
      </c>
      <c>
        <f>(M196*21)/100</f>
      </c>
      <c t="s">
        <v>26</v>
      </c>
    </row>
    <row r="197" spans="1:5" ht="12.75">
      <c r="A197" s="35" t="s">
        <v>54</v>
      </c>
      <c r="E197" s="39" t="s">
        <v>5</v>
      </c>
    </row>
    <row r="198" spans="1:5" ht="12.75">
      <c r="A198" s="35" t="s">
        <v>55</v>
      </c>
      <c r="E198" s="40" t="s">
        <v>657</v>
      </c>
    </row>
    <row r="199" spans="1:5" ht="51">
      <c r="A199" t="s">
        <v>57</v>
      </c>
      <c r="E199" s="39" t="s">
        <v>454</v>
      </c>
    </row>
    <row r="200" spans="1:13" ht="12.75">
      <c r="A200" t="s">
        <v>45</v>
      </c>
      <c r="C200" s="31" t="s">
        <v>678</v>
      </c>
      <c r="E200" s="33" t="s">
        <v>679</v>
      </c>
      <c r="J200" s="32">
        <f>0</f>
      </c>
      <c s="32">
        <f>0</f>
      </c>
      <c s="32">
        <f>0+L201</f>
      </c>
      <c s="32">
        <f>0+M201</f>
      </c>
    </row>
    <row r="201" spans="1:16" ht="12.75">
      <c r="A201" t="s">
        <v>48</v>
      </c>
      <c s="34" t="s">
        <v>246</v>
      </c>
      <c s="34" t="s">
        <v>680</v>
      </c>
      <c s="35" t="s">
        <v>5</v>
      </c>
      <c s="6" t="s">
        <v>681</v>
      </c>
      <c s="36" t="s">
        <v>249</v>
      </c>
      <c s="37">
        <v>32</v>
      </c>
      <c s="36">
        <v>0</v>
      </c>
      <c s="36">
        <f>ROUND(G201*H201,6)</f>
      </c>
      <c r="L201" s="38">
        <v>0</v>
      </c>
      <c s="32">
        <f>ROUND(ROUND(L201,2)*ROUND(G201,3),2)</f>
      </c>
      <c s="36" t="s">
        <v>53</v>
      </c>
      <c>
        <f>(M201*21)/100</f>
      </c>
      <c t="s">
        <v>26</v>
      </c>
    </row>
    <row r="202" spans="1:5" ht="12.75">
      <c r="A202" s="35" t="s">
        <v>54</v>
      </c>
      <c r="E202" s="39" t="s">
        <v>5</v>
      </c>
    </row>
    <row r="203" spans="1:5" ht="12.75">
      <c r="A203" s="35" t="s">
        <v>55</v>
      </c>
      <c r="E203" s="40" t="s">
        <v>682</v>
      </c>
    </row>
    <row r="204" spans="1:5" ht="38.25">
      <c r="A204" t="s">
        <v>57</v>
      </c>
      <c r="E204" s="39" t="s">
        <v>683</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0.xml><?xml version="1.0" encoding="utf-8"?>
<worksheet xmlns="http://schemas.openxmlformats.org/spreadsheetml/2006/main" xmlns:r="http://schemas.openxmlformats.org/officeDocument/2006/relationships">
  <dimension ref="A1:T29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COUNTIFS(L8:L287,"=0",A8:A287,"P")+COUNTIFS(L8:L287,"",A8:A287,"P")+SUM(Q8:Q287)</f>
      </c>
    </row>
    <row r="8" spans="1:13" ht="12.75">
      <c r="A8" t="s">
        <v>43</v>
      </c>
      <c r="C8" s="28" t="s">
        <v>3756</v>
      </c>
      <c r="E8" s="30" t="s">
        <v>3755</v>
      </c>
      <c r="J8" s="29">
        <f>0+J9+J18+J43+J132+J197+J214+J231+J244+J249+J270</f>
      </c>
      <c s="29">
        <f>0+K9+K18+K43+K132+K197+K214+K231+K244+K249+K270</f>
      </c>
      <c s="29">
        <f>0+L9+L18+L43+L132+L197+L214+L231+L244+L249+L270</f>
      </c>
      <c s="29">
        <f>0+M9+M18+M43+M132+M197+M214+M231+M244+M249+M270</f>
      </c>
    </row>
    <row r="9" spans="1:13" ht="12.75">
      <c r="A9" t="s">
        <v>45</v>
      </c>
      <c r="C9" s="31" t="s">
        <v>1685</v>
      </c>
      <c r="E9" s="33" t="s">
        <v>3757</v>
      </c>
      <c r="J9" s="32">
        <f>0</f>
      </c>
      <c s="32">
        <f>0</f>
      </c>
      <c s="32">
        <f>0+L10+L14</f>
      </c>
      <c s="32">
        <f>0+M10+M14</f>
      </c>
    </row>
    <row r="10" spans="1:16" ht="12.75">
      <c r="A10" t="s">
        <v>48</v>
      </c>
      <c s="34" t="s">
        <v>49</v>
      </c>
      <c s="34" t="s">
        <v>3758</v>
      </c>
      <c s="35" t="s">
        <v>5</v>
      </c>
      <c s="6" t="s">
        <v>3759</v>
      </c>
      <c s="36" t="s">
        <v>1003</v>
      </c>
      <c s="37">
        <v>1</v>
      </c>
      <c s="36">
        <v>0</v>
      </c>
      <c s="36">
        <f>ROUND(G10*H10,6)</f>
      </c>
      <c r="L10" s="38">
        <v>0</v>
      </c>
      <c s="32">
        <f>ROUND(ROUND(L10,2)*ROUND(G10,3),2)</f>
      </c>
      <c s="36" t="s">
        <v>53</v>
      </c>
      <c>
        <f>(M10*21)/100</f>
      </c>
      <c t="s">
        <v>26</v>
      </c>
    </row>
    <row r="11" spans="1:5" ht="12.75">
      <c r="A11" s="35" t="s">
        <v>54</v>
      </c>
      <c r="E11" s="39" t="s">
        <v>3760</v>
      </c>
    </row>
    <row r="12" spans="1:5" ht="38.25">
      <c r="A12" s="35" t="s">
        <v>55</v>
      </c>
      <c r="E12" s="40" t="s">
        <v>3761</v>
      </c>
    </row>
    <row r="13" spans="1:5" ht="12.75">
      <c r="A13" t="s">
        <v>57</v>
      </c>
      <c r="E13" s="39" t="s">
        <v>58</v>
      </c>
    </row>
    <row r="14" spans="1:16" ht="12.75">
      <c r="A14" t="s">
        <v>48</v>
      </c>
      <c s="34" t="s">
        <v>26</v>
      </c>
      <c s="34" t="s">
        <v>3762</v>
      </c>
      <c s="35" t="s">
        <v>5</v>
      </c>
      <c s="6" t="s">
        <v>3763</v>
      </c>
      <c s="36" t="s">
        <v>52</v>
      </c>
      <c s="37">
        <v>8</v>
      </c>
      <c s="36">
        <v>0</v>
      </c>
      <c s="36">
        <f>ROUND(G14*H14,6)</f>
      </c>
      <c r="L14" s="38">
        <v>0</v>
      </c>
      <c s="32">
        <f>ROUND(ROUND(L14,2)*ROUND(G14,3),2)</f>
      </c>
      <c s="36" t="s">
        <v>53</v>
      </c>
      <c>
        <f>(M14*21)/100</f>
      </c>
      <c t="s">
        <v>26</v>
      </c>
    </row>
    <row r="15" spans="1:5" ht="12.75">
      <c r="A15" s="35" t="s">
        <v>54</v>
      </c>
      <c r="E15" s="39" t="s">
        <v>5</v>
      </c>
    </row>
    <row r="16" spans="1:5" ht="38.25">
      <c r="A16" s="35" t="s">
        <v>55</v>
      </c>
      <c r="E16" s="40" t="s">
        <v>2939</v>
      </c>
    </row>
    <row r="17" spans="1:5" ht="12.75">
      <c r="A17" t="s">
        <v>57</v>
      </c>
      <c r="E17" s="39" t="s">
        <v>58</v>
      </c>
    </row>
    <row r="18" spans="1:13" ht="12.75">
      <c r="A18" t="s">
        <v>45</v>
      </c>
      <c r="C18" s="31" t="s">
        <v>305</v>
      </c>
      <c r="E18" s="33" t="s">
        <v>306</v>
      </c>
      <c r="J18" s="32">
        <f>0</f>
      </c>
      <c s="32">
        <f>0</f>
      </c>
      <c s="32">
        <f>0+L19+L23+L27+L31+L35+L39</f>
      </c>
      <c s="32">
        <f>0+M19+M23+M27+M31+M35+M39</f>
      </c>
    </row>
    <row r="19" spans="1:16" ht="38.25">
      <c r="A19" t="s">
        <v>48</v>
      </c>
      <c s="34" t="s">
        <v>25</v>
      </c>
      <c s="34" t="s">
        <v>307</v>
      </c>
      <c s="35" t="s">
        <v>5</v>
      </c>
      <c s="6" t="s">
        <v>3764</v>
      </c>
      <c s="36" t="s">
        <v>309</v>
      </c>
      <c s="37">
        <v>19695.081</v>
      </c>
      <c s="36">
        <v>0</v>
      </c>
      <c s="36">
        <f>ROUND(G19*H19,6)</f>
      </c>
      <c r="L19" s="38">
        <v>0</v>
      </c>
      <c s="32">
        <f>ROUND(ROUND(L19,2)*ROUND(G19,3),2)</f>
      </c>
      <c s="36" t="s">
        <v>53</v>
      </c>
      <c>
        <f>(M19*21)/100</f>
      </c>
      <c t="s">
        <v>26</v>
      </c>
    </row>
    <row r="20" spans="1:5" ht="25.5">
      <c r="A20" s="35" t="s">
        <v>54</v>
      </c>
      <c r="E20" s="39" t="s">
        <v>310</v>
      </c>
    </row>
    <row r="21" spans="1:5" ht="38.25">
      <c r="A21" s="35" t="s">
        <v>55</v>
      </c>
      <c r="E21" s="40" t="s">
        <v>3765</v>
      </c>
    </row>
    <row r="22" spans="1:5" ht="255">
      <c r="A22" t="s">
        <v>57</v>
      </c>
      <c r="E22" s="39" t="s">
        <v>3766</v>
      </c>
    </row>
    <row r="23" spans="1:16" ht="38.25">
      <c r="A23" t="s">
        <v>48</v>
      </c>
      <c s="34" t="s">
        <v>67</v>
      </c>
      <c s="34" t="s">
        <v>962</v>
      </c>
      <c s="35" t="s">
        <v>5</v>
      </c>
      <c s="6" t="s">
        <v>3767</v>
      </c>
      <c s="36" t="s">
        <v>309</v>
      </c>
      <c s="37">
        <v>1734.6</v>
      </c>
      <c s="36">
        <v>0</v>
      </c>
      <c s="36">
        <f>ROUND(G23*H23,6)</f>
      </c>
      <c r="L23" s="38">
        <v>0</v>
      </c>
      <c s="32">
        <f>ROUND(ROUND(L23,2)*ROUND(G23,3),2)</f>
      </c>
      <c s="36" t="s">
        <v>53</v>
      </c>
      <c>
        <f>(M23*21)/100</f>
      </c>
      <c t="s">
        <v>26</v>
      </c>
    </row>
    <row r="24" spans="1:5" ht="25.5">
      <c r="A24" s="35" t="s">
        <v>54</v>
      </c>
      <c r="E24" s="39" t="s">
        <v>310</v>
      </c>
    </row>
    <row r="25" spans="1:5" ht="38.25">
      <c r="A25" s="35" t="s">
        <v>55</v>
      </c>
      <c r="E25" s="40" t="s">
        <v>3768</v>
      </c>
    </row>
    <row r="26" spans="1:5" ht="255">
      <c r="A26" t="s">
        <v>57</v>
      </c>
      <c r="E26" s="39" t="s">
        <v>3766</v>
      </c>
    </row>
    <row r="27" spans="1:16" ht="38.25">
      <c r="A27" t="s">
        <v>48</v>
      </c>
      <c s="34" t="s">
        <v>71</v>
      </c>
      <c s="34" t="s">
        <v>2584</v>
      </c>
      <c s="35" t="s">
        <v>5</v>
      </c>
      <c s="6" t="s">
        <v>3769</v>
      </c>
      <c s="36" t="s">
        <v>309</v>
      </c>
      <c s="37">
        <v>530</v>
      </c>
      <c s="36">
        <v>0</v>
      </c>
      <c s="36">
        <f>ROUND(G27*H27,6)</f>
      </c>
      <c r="L27" s="38">
        <v>0</v>
      </c>
      <c s="32">
        <f>ROUND(ROUND(L27,2)*ROUND(G27,3),2)</f>
      </c>
      <c s="36" t="s">
        <v>53</v>
      </c>
      <c>
        <f>(M27*21)/100</f>
      </c>
      <c t="s">
        <v>26</v>
      </c>
    </row>
    <row r="28" spans="1:5" ht="25.5">
      <c r="A28" s="35" t="s">
        <v>54</v>
      </c>
      <c r="E28" s="39" t="s">
        <v>310</v>
      </c>
    </row>
    <row r="29" spans="1:5" ht="38.25">
      <c r="A29" s="35" t="s">
        <v>55</v>
      </c>
      <c r="E29" s="40" t="s">
        <v>3770</v>
      </c>
    </row>
    <row r="30" spans="1:5" ht="255">
      <c r="A30" t="s">
        <v>57</v>
      </c>
      <c r="E30" s="39" t="s">
        <v>3766</v>
      </c>
    </row>
    <row r="31" spans="1:16" ht="38.25">
      <c r="A31" t="s">
        <v>48</v>
      </c>
      <c s="34" t="s">
        <v>75</v>
      </c>
      <c s="34" t="s">
        <v>3771</v>
      </c>
      <c s="35" t="s">
        <v>5</v>
      </c>
      <c s="6" t="s">
        <v>3772</v>
      </c>
      <c s="36" t="s">
        <v>309</v>
      </c>
      <c s="37">
        <v>393.902</v>
      </c>
      <c s="36">
        <v>0</v>
      </c>
      <c s="36">
        <f>ROUND(G31*H31,6)</f>
      </c>
      <c r="L31" s="38">
        <v>0</v>
      </c>
      <c s="32">
        <f>ROUND(ROUND(L31,2)*ROUND(G31,3),2)</f>
      </c>
      <c s="36" t="s">
        <v>53</v>
      </c>
      <c>
        <f>(M31*21)/100</f>
      </c>
      <c t="s">
        <v>26</v>
      </c>
    </row>
    <row r="32" spans="1:5" ht="25.5">
      <c r="A32" s="35" t="s">
        <v>54</v>
      </c>
      <c r="E32" s="39" t="s">
        <v>310</v>
      </c>
    </row>
    <row r="33" spans="1:5" ht="38.25">
      <c r="A33" s="35" t="s">
        <v>55</v>
      </c>
      <c r="E33" s="40" t="s">
        <v>3773</v>
      </c>
    </row>
    <row r="34" spans="1:5" ht="255">
      <c r="A34" t="s">
        <v>57</v>
      </c>
      <c r="E34" s="39" t="s">
        <v>3766</v>
      </c>
    </row>
    <row r="35" spans="1:16" ht="38.25">
      <c r="A35" t="s">
        <v>48</v>
      </c>
      <c s="34" t="s">
        <v>46</v>
      </c>
      <c s="34" t="s">
        <v>3774</v>
      </c>
      <c s="35" t="s">
        <v>5</v>
      </c>
      <c s="6" t="s">
        <v>3775</v>
      </c>
      <c s="36" t="s">
        <v>309</v>
      </c>
      <c s="37">
        <v>1</v>
      </c>
      <c s="36">
        <v>0</v>
      </c>
      <c s="36">
        <f>ROUND(G35*H35,6)</f>
      </c>
      <c r="L35" s="38">
        <v>0</v>
      </c>
      <c s="32">
        <f>ROUND(ROUND(L35,2)*ROUND(G35,3),2)</f>
      </c>
      <c s="36" t="s">
        <v>53</v>
      </c>
      <c>
        <f>(M35*21)/100</f>
      </c>
      <c t="s">
        <v>26</v>
      </c>
    </row>
    <row r="36" spans="1:5" ht="25.5">
      <c r="A36" s="35" t="s">
        <v>54</v>
      </c>
      <c r="E36" s="39" t="s">
        <v>310</v>
      </c>
    </row>
    <row r="37" spans="1:5" ht="38.25">
      <c r="A37" s="35" t="s">
        <v>55</v>
      </c>
      <c r="E37" s="40" t="s">
        <v>3776</v>
      </c>
    </row>
    <row r="38" spans="1:5" ht="255">
      <c r="A38" t="s">
        <v>57</v>
      </c>
      <c r="E38" s="39" t="s">
        <v>3766</v>
      </c>
    </row>
    <row r="39" spans="1:16" ht="38.25">
      <c r="A39" t="s">
        <v>48</v>
      </c>
      <c s="34" t="s">
        <v>82</v>
      </c>
      <c s="34" t="s">
        <v>1693</v>
      </c>
      <c s="35" t="s">
        <v>5</v>
      </c>
      <c s="6" t="s">
        <v>3777</v>
      </c>
      <c s="36" t="s">
        <v>309</v>
      </c>
      <c s="37">
        <v>10</v>
      </c>
      <c s="36">
        <v>0</v>
      </c>
      <c s="36">
        <f>ROUND(G39*H39,6)</f>
      </c>
      <c r="L39" s="38">
        <v>0</v>
      </c>
      <c s="32">
        <f>ROUND(ROUND(L39,2)*ROUND(G39,3),2)</f>
      </c>
      <c s="36" t="s">
        <v>53</v>
      </c>
      <c>
        <f>(M39*21)/100</f>
      </c>
      <c t="s">
        <v>26</v>
      </c>
    </row>
    <row r="40" spans="1:5" ht="25.5">
      <c r="A40" s="35" t="s">
        <v>54</v>
      </c>
      <c r="E40" s="39" t="s">
        <v>310</v>
      </c>
    </row>
    <row r="41" spans="1:5" ht="38.25">
      <c r="A41" s="35" t="s">
        <v>55</v>
      </c>
      <c r="E41" s="40" t="s">
        <v>3778</v>
      </c>
    </row>
    <row r="42" spans="1:5" ht="255">
      <c r="A42" t="s">
        <v>57</v>
      </c>
      <c r="E42" s="39" t="s">
        <v>3766</v>
      </c>
    </row>
    <row r="43" spans="1:13" ht="12.75">
      <c r="A43" t="s">
        <v>45</v>
      </c>
      <c r="C43" s="31" t="s">
        <v>49</v>
      </c>
      <c r="E43" s="33" t="s">
        <v>3779</v>
      </c>
      <c r="J43" s="32">
        <f>0</f>
      </c>
      <c s="32">
        <f>0</f>
      </c>
      <c s="32">
        <f>0+L44+L48+L52+L56+L60+L64+L68+L72+L76+L80+L84+L88+L92+L96+L100+L104+L108+L112+L116+L120+L124+L128</f>
      </c>
      <c s="32">
        <f>0+M44+M48+M52+M56+M60+M64+M68+M72+M76+M80+M84+M88+M92+M96+M100+M104+M108+M112+M116+M120+M124+M128</f>
      </c>
    </row>
    <row r="44" spans="1:16" ht="12.75">
      <c r="A44" t="s">
        <v>48</v>
      </c>
      <c s="34" t="s">
        <v>86</v>
      </c>
      <c s="34" t="s">
        <v>3780</v>
      </c>
      <c s="35" t="s">
        <v>5</v>
      </c>
      <c s="6" t="s">
        <v>3781</v>
      </c>
      <c s="36" t="s">
        <v>65</v>
      </c>
      <c s="37">
        <v>136.7</v>
      </c>
      <c s="36">
        <v>0</v>
      </c>
      <c s="36">
        <f>ROUND(G44*H44,6)</f>
      </c>
      <c r="L44" s="38">
        <v>0</v>
      </c>
      <c s="32">
        <f>ROUND(ROUND(L44,2)*ROUND(G44,3),2)</f>
      </c>
      <c s="36" t="s">
        <v>53</v>
      </c>
      <c>
        <f>(M44*21)/100</f>
      </c>
      <c t="s">
        <v>26</v>
      </c>
    </row>
    <row r="45" spans="1:5" ht="12.75">
      <c r="A45" s="35" t="s">
        <v>54</v>
      </c>
      <c r="E45" s="39" t="s">
        <v>5</v>
      </c>
    </row>
    <row r="46" spans="1:5" ht="38.25">
      <c r="A46" s="35" t="s">
        <v>55</v>
      </c>
      <c r="E46" s="40" t="s">
        <v>3782</v>
      </c>
    </row>
    <row r="47" spans="1:5" ht="25.5">
      <c r="A47" t="s">
        <v>57</v>
      </c>
      <c r="E47" s="39" t="s">
        <v>322</v>
      </c>
    </row>
    <row r="48" spans="1:16" ht="12.75">
      <c r="A48" t="s">
        <v>48</v>
      </c>
      <c s="34" t="s">
        <v>90</v>
      </c>
      <c s="34" t="s">
        <v>3783</v>
      </c>
      <c s="35" t="s">
        <v>5</v>
      </c>
      <c s="6" t="s">
        <v>3784</v>
      </c>
      <c s="36" t="s">
        <v>65</v>
      </c>
      <c s="37">
        <v>385.9</v>
      </c>
      <c s="36">
        <v>0</v>
      </c>
      <c s="36">
        <f>ROUND(G48*H48,6)</f>
      </c>
      <c r="L48" s="38">
        <v>0</v>
      </c>
      <c s="32">
        <f>ROUND(ROUND(L48,2)*ROUND(G48,3),2)</f>
      </c>
      <c s="36" t="s">
        <v>53</v>
      </c>
      <c>
        <f>(M48*21)/100</f>
      </c>
      <c t="s">
        <v>26</v>
      </c>
    </row>
    <row r="49" spans="1:5" ht="12.75">
      <c r="A49" s="35" t="s">
        <v>54</v>
      </c>
      <c r="E49" s="39" t="s">
        <v>3785</v>
      </c>
    </row>
    <row r="50" spans="1:5" ht="38.25">
      <c r="A50" s="35" t="s">
        <v>55</v>
      </c>
      <c r="E50" s="40" t="s">
        <v>3786</v>
      </c>
    </row>
    <row r="51" spans="1:5" ht="242.25">
      <c r="A51" t="s">
        <v>57</v>
      </c>
      <c r="E51" s="39" t="s">
        <v>3787</v>
      </c>
    </row>
    <row r="52" spans="1:16" ht="12.75">
      <c r="A52" t="s">
        <v>48</v>
      </c>
      <c s="34" t="s">
        <v>94</v>
      </c>
      <c s="34" t="s">
        <v>3788</v>
      </c>
      <c s="35" t="s">
        <v>5</v>
      </c>
      <c s="6" t="s">
        <v>3789</v>
      </c>
      <c s="36" t="s">
        <v>129</v>
      </c>
      <c s="37">
        <v>9647.5</v>
      </c>
      <c s="36">
        <v>0</v>
      </c>
      <c s="36">
        <f>ROUND(G52*H52,6)</f>
      </c>
      <c r="L52" s="38">
        <v>0</v>
      </c>
      <c s="32">
        <f>ROUND(ROUND(L52,2)*ROUND(G52,3),2)</f>
      </c>
      <c s="36" t="s">
        <v>53</v>
      </c>
      <c>
        <f>(M52*21)/100</f>
      </c>
      <c t="s">
        <v>26</v>
      </c>
    </row>
    <row r="53" spans="1:5" ht="12.75">
      <c r="A53" s="35" t="s">
        <v>54</v>
      </c>
      <c r="E53" s="39" t="s">
        <v>5</v>
      </c>
    </row>
    <row r="54" spans="1:5" ht="38.25">
      <c r="A54" s="35" t="s">
        <v>55</v>
      </c>
      <c r="E54" s="40" t="s">
        <v>3790</v>
      </c>
    </row>
    <row r="55" spans="1:5" ht="25.5">
      <c r="A55" t="s">
        <v>57</v>
      </c>
      <c r="E55" s="39" t="s">
        <v>3791</v>
      </c>
    </row>
    <row r="56" spans="1:16" ht="12.75">
      <c r="A56" t="s">
        <v>48</v>
      </c>
      <c s="34" t="s">
        <v>98</v>
      </c>
      <c s="34" t="s">
        <v>3792</v>
      </c>
      <c s="35" t="s">
        <v>5</v>
      </c>
      <c s="6" t="s">
        <v>3793</v>
      </c>
      <c s="36" t="s">
        <v>65</v>
      </c>
      <c s="37">
        <v>826</v>
      </c>
      <c s="36">
        <v>0</v>
      </c>
      <c s="36">
        <f>ROUND(G56*H56,6)</f>
      </c>
      <c r="L56" s="38">
        <v>0</v>
      </c>
      <c s="32">
        <f>ROUND(ROUND(L56,2)*ROUND(G56,3),2)</f>
      </c>
      <c s="36" t="s">
        <v>53</v>
      </c>
      <c>
        <f>(M56*21)/100</f>
      </c>
      <c t="s">
        <v>26</v>
      </c>
    </row>
    <row r="57" spans="1:5" ht="12.75">
      <c r="A57" s="35" t="s">
        <v>54</v>
      </c>
      <c r="E57" s="39" t="s">
        <v>3794</v>
      </c>
    </row>
    <row r="58" spans="1:5" ht="38.25">
      <c r="A58" s="35" t="s">
        <v>55</v>
      </c>
      <c r="E58" s="40" t="s">
        <v>3795</v>
      </c>
    </row>
    <row r="59" spans="1:5" ht="255">
      <c r="A59" t="s">
        <v>57</v>
      </c>
      <c r="E59" s="39" t="s">
        <v>3796</v>
      </c>
    </row>
    <row r="60" spans="1:16" ht="12.75">
      <c r="A60" t="s">
        <v>48</v>
      </c>
      <c s="34" t="s">
        <v>103</v>
      </c>
      <c s="34" t="s">
        <v>3797</v>
      </c>
      <c s="35" t="s">
        <v>5</v>
      </c>
      <c s="6" t="s">
        <v>3798</v>
      </c>
      <c s="36" t="s">
        <v>129</v>
      </c>
      <c s="37">
        <v>20650</v>
      </c>
      <c s="36">
        <v>0</v>
      </c>
      <c s="36">
        <f>ROUND(G60*H60,6)</f>
      </c>
      <c r="L60" s="38">
        <v>0</v>
      </c>
      <c s="32">
        <f>ROUND(ROUND(L60,2)*ROUND(G60,3),2)</f>
      </c>
      <c s="36" t="s">
        <v>53</v>
      </c>
      <c>
        <f>(M60*21)/100</f>
      </c>
      <c t="s">
        <v>26</v>
      </c>
    </row>
    <row r="61" spans="1:5" ht="12.75">
      <c r="A61" s="35" t="s">
        <v>54</v>
      </c>
      <c r="E61" s="39" t="s">
        <v>5</v>
      </c>
    </row>
    <row r="62" spans="1:5" ht="38.25">
      <c r="A62" s="35" t="s">
        <v>55</v>
      </c>
      <c r="E62" s="40" t="s">
        <v>3799</v>
      </c>
    </row>
    <row r="63" spans="1:5" ht="25.5">
      <c r="A63" t="s">
        <v>57</v>
      </c>
      <c r="E63" s="39" t="s">
        <v>3791</v>
      </c>
    </row>
    <row r="64" spans="1:16" ht="12.75">
      <c r="A64" t="s">
        <v>48</v>
      </c>
      <c s="34" t="s">
        <v>106</v>
      </c>
      <c s="34" t="s">
        <v>3800</v>
      </c>
      <c s="35" t="s">
        <v>5</v>
      </c>
      <c s="6" t="s">
        <v>3801</v>
      </c>
      <c s="36" t="s">
        <v>65</v>
      </c>
      <c s="37">
        <v>6276.2</v>
      </c>
      <c s="36">
        <v>0</v>
      </c>
      <c s="36">
        <f>ROUND(G64*H64,6)</f>
      </c>
      <c r="L64" s="38">
        <v>0</v>
      </c>
      <c s="32">
        <f>ROUND(ROUND(L64,2)*ROUND(G64,3),2)</f>
      </c>
      <c s="36" t="s">
        <v>53</v>
      </c>
      <c>
        <f>(M64*21)/100</f>
      </c>
      <c t="s">
        <v>26</v>
      </c>
    </row>
    <row r="65" spans="1:5" ht="12.75">
      <c r="A65" s="35" t="s">
        <v>54</v>
      </c>
      <c r="E65" s="39" t="s">
        <v>5</v>
      </c>
    </row>
    <row r="66" spans="1:5" ht="63.75">
      <c r="A66" s="35" t="s">
        <v>55</v>
      </c>
      <c r="E66" s="40" t="s">
        <v>3802</v>
      </c>
    </row>
    <row r="67" spans="1:5" ht="242.25">
      <c r="A67" t="s">
        <v>57</v>
      </c>
      <c r="E67" s="39" t="s">
        <v>3803</v>
      </c>
    </row>
    <row r="68" spans="1:16" ht="12.75">
      <c r="A68" t="s">
        <v>48</v>
      </c>
      <c s="34" t="s">
        <v>109</v>
      </c>
      <c s="34" t="s">
        <v>3804</v>
      </c>
      <c s="35" t="s">
        <v>5</v>
      </c>
      <c s="6" t="s">
        <v>3805</v>
      </c>
      <c s="36" t="s">
        <v>129</v>
      </c>
      <c s="37">
        <v>156900</v>
      </c>
      <c s="36">
        <v>0</v>
      </c>
      <c s="36">
        <f>ROUND(G68*H68,6)</f>
      </c>
      <c r="L68" s="38">
        <v>0</v>
      </c>
      <c s="32">
        <f>ROUND(ROUND(L68,2)*ROUND(G68,3),2)</f>
      </c>
      <c s="36" t="s">
        <v>53</v>
      </c>
      <c>
        <f>(M68*21)/100</f>
      </c>
      <c t="s">
        <v>26</v>
      </c>
    </row>
    <row r="69" spans="1:5" ht="12.75">
      <c r="A69" s="35" t="s">
        <v>54</v>
      </c>
      <c r="E69" s="39" t="s">
        <v>5</v>
      </c>
    </row>
    <row r="70" spans="1:5" ht="38.25">
      <c r="A70" s="35" t="s">
        <v>55</v>
      </c>
      <c r="E70" s="40" t="s">
        <v>3806</v>
      </c>
    </row>
    <row r="71" spans="1:5" ht="25.5">
      <c r="A71" t="s">
        <v>57</v>
      </c>
      <c r="E71" s="39" t="s">
        <v>3791</v>
      </c>
    </row>
    <row r="72" spans="1:16" ht="12.75">
      <c r="A72" t="s">
        <v>48</v>
      </c>
      <c s="34" t="s">
        <v>112</v>
      </c>
      <c s="34" t="s">
        <v>3807</v>
      </c>
      <c s="35" t="s">
        <v>5</v>
      </c>
      <c s="6" t="s">
        <v>3808</v>
      </c>
      <c s="36" t="s">
        <v>65</v>
      </c>
      <c s="37">
        <v>294</v>
      </c>
      <c s="36">
        <v>0</v>
      </c>
      <c s="36">
        <f>ROUND(G72*H72,6)</f>
      </c>
      <c r="L72" s="38">
        <v>0</v>
      </c>
      <c s="32">
        <f>ROUND(ROUND(L72,2)*ROUND(G72,3),2)</f>
      </c>
      <c s="36" t="s">
        <v>53</v>
      </c>
      <c>
        <f>(M72*21)/100</f>
      </c>
      <c t="s">
        <v>26</v>
      </c>
    </row>
    <row r="73" spans="1:5" ht="12.75">
      <c r="A73" s="35" t="s">
        <v>54</v>
      </c>
      <c r="E73" s="39" t="s">
        <v>3809</v>
      </c>
    </row>
    <row r="74" spans="1:5" ht="63.75">
      <c r="A74" s="35" t="s">
        <v>55</v>
      </c>
      <c r="E74" s="40" t="s">
        <v>3810</v>
      </c>
    </row>
    <row r="75" spans="1:5" ht="216.75">
      <c r="A75" t="s">
        <v>57</v>
      </c>
      <c r="E75" s="39" t="s">
        <v>3811</v>
      </c>
    </row>
    <row r="76" spans="1:16" ht="12.75">
      <c r="A76" t="s">
        <v>48</v>
      </c>
      <c s="34" t="s">
        <v>115</v>
      </c>
      <c s="34" t="s">
        <v>3807</v>
      </c>
      <c s="35" t="s">
        <v>49</v>
      </c>
      <c s="6" t="s">
        <v>3808</v>
      </c>
      <c s="36" t="s">
        <v>65</v>
      </c>
      <c s="37">
        <v>863.51</v>
      </c>
      <c s="36">
        <v>0</v>
      </c>
      <c s="36">
        <f>ROUND(G76*H76,6)</f>
      </c>
      <c r="L76" s="38">
        <v>0</v>
      </c>
      <c s="32">
        <f>ROUND(ROUND(L76,2)*ROUND(G76,3),2)</f>
      </c>
      <c s="36" t="s">
        <v>53</v>
      </c>
      <c>
        <f>(M76*21)/100</f>
      </c>
      <c t="s">
        <v>26</v>
      </c>
    </row>
    <row r="77" spans="1:5" ht="12.75">
      <c r="A77" s="35" t="s">
        <v>54</v>
      </c>
      <c r="E77" s="39" t="s">
        <v>3812</v>
      </c>
    </row>
    <row r="78" spans="1:5" ht="38.25">
      <c r="A78" s="35" t="s">
        <v>55</v>
      </c>
      <c r="E78" s="40" t="s">
        <v>3813</v>
      </c>
    </row>
    <row r="79" spans="1:5" ht="216.75">
      <c r="A79" t="s">
        <v>57</v>
      </c>
      <c r="E79" s="39" t="s">
        <v>3811</v>
      </c>
    </row>
    <row r="80" spans="1:16" ht="12.75">
      <c r="A80" t="s">
        <v>48</v>
      </c>
      <c s="34" t="s">
        <v>119</v>
      </c>
      <c s="34" t="s">
        <v>3814</v>
      </c>
      <c s="35" t="s">
        <v>5</v>
      </c>
      <c s="6" t="s">
        <v>3815</v>
      </c>
      <c s="36" t="s">
        <v>129</v>
      </c>
      <c s="37">
        <v>21578.75</v>
      </c>
      <c s="36">
        <v>0</v>
      </c>
      <c s="36">
        <f>ROUND(G80*H80,6)</f>
      </c>
      <c r="L80" s="38">
        <v>0</v>
      </c>
      <c s="32">
        <f>ROUND(ROUND(L80,2)*ROUND(G80,3),2)</f>
      </c>
      <c s="36" t="s">
        <v>53</v>
      </c>
      <c>
        <f>(M80*21)/100</f>
      </c>
      <c t="s">
        <v>26</v>
      </c>
    </row>
    <row r="81" spans="1:5" ht="12.75">
      <c r="A81" s="35" t="s">
        <v>54</v>
      </c>
      <c r="E81" s="39" t="s">
        <v>5</v>
      </c>
    </row>
    <row r="82" spans="1:5" ht="38.25">
      <c r="A82" s="35" t="s">
        <v>55</v>
      </c>
      <c r="E82" s="40" t="s">
        <v>3816</v>
      </c>
    </row>
    <row r="83" spans="1:5" ht="25.5">
      <c r="A83" t="s">
        <v>57</v>
      </c>
      <c r="E83" s="39" t="s">
        <v>3791</v>
      </c>
    </row>
    <row r="84" spans="1:16" ht="12.75">
      <c r="A84" t="s">
        <v>48</v>
      </c>
      <c s="34" t="s">
        <v>123</v>
      </c>
      <c s="34" t="s">
        <v>3817</v>
      </c>
      <c s="35" t="s">
        <v>5</v>
      </c>
      <c s="6" t="s">
        <v>3818</v>
      </c>
      <c s="36" t="s">
        <v>65</v>
      </c>
      <c s="37">
        <v>175.5</v>
      </c>
      <c s="36">
        <v>0</v>
      </c>
      <c s="36">
        <f>ROUND(G84*H84,6)</f>
      </c>
      <c r="L84" s="38">
        <v>0</v>
      </c>
      <c s="32">
        <f>ROUND(ROUND(L84,2)*ROUND(G84,3),2)</f>
      </c>
      <c s="36" t="s">
        <v>53</v>
      </c>
      <c>
        <f>(M84*21)/100</f>
      </c>
      <c t="s">
        <v>26</v>
      </c>
    </row>
    <row r="85" spans="1:5" ht="12.75">
      <c r="A85" s="35" t="s">
        <v>54</v>
      </c>
      <c r="E85" s="39" t="s">
        <v>5</v>
      </c>
    </row>
    <row r="86" spans="1:5" ht="38.25">
      <c r="A86" s="35" t="s">
        <v>55</v>
      </c>
      <c r="E86" s="40" t="s">
        <v>3819</v>
      </c>
    </row>
    <row r="87" spans="1:5" ht="216.75">
      <c r="A87" t="s">
        <v>57</v>
      </c>
      <c r="E87" s="39" t="s">
        <v>3811</v>
      </c>
    </row>
    <row r="88" spans="1:16" ht="12.75">
      <c r="A88" t="s">
        <v>48</v>
      </c>
      <c s="34" t="s">
        <v>126</v>
      </c>
      <c s="34" t="s">
        <v>3820</v>
      </c>
      <c s="35" t="s">
        <v>5</v>
      </c>
      <c s="6" t="s">
        <v>3821</v>
      </c>
      <c s="36" t="s">
        <v>129</v>
      </c>
      <c s="37">
        <v>4387.5</v>
      </c>
      <c s="36">
        <v>0</v>
      </c>
      <c s="36">
        <f>ROUND(G88*H88,6)</f>
      </c>
      <c r="L88" s="38">
        <v>0</v>
      </c>
      <c s="32">
        <f>ROUND(ROUND(L88,2)*ROUND(G88,3),2)</f>
      </c>
      <c s="36" t="s">
        <v>53</v>
      </c>
      <c>
        <f>(M88*21)/100</f>
      </c>
      <c t="s">
        <v>26</v>
      </c>
    </row>
    <row r="89" spans="1:5" ht="12.75">
      <c r="A89" s="35" t="s">
        <v>54</v>
      </c>
      <c r="E89" s="39" t="s">
        <v>5</v>
      </c>
    </row>
    <row r="90" spans="1:5" ht="38.25">
      <c r="A90" s="35" t="s">
        <v>55</v>
      </c>
      <c r="E90" s="40" t="s">
        <v>3822</v>
      </c>
    </row>
    <row r="91" spans="1:5" ht="25.5">
      <c r="A91" t="s">
        <v>57</v>
      </c>
      <c r="E91" s="39" t="s">
        <v>3791</v>
      </c>
    </row>
    <row r="92" spans="1:16" ht="12.75">
      <c r="A92" t="s">
        <v>48</v>
      </c>
      <c s="34" t="s">
        <v>131</v>
      </c>
      <c s="34" t="s">
        <v>68</v>
      </c>
      <c s="35" t="s">
        <v>5</v>
      </c>
      <c s="6" t="s">
        <v>69</v>
      </c>
      <c s="36" t="s">
        <v>65</v>
      </c>
      <c s="37">
        <v>245</v>
      </c>
      <c s="36">
        <v>0</v>
      </c>
      <c s="36">
        <f>ROUND(G92*H92,6)</f>
      </c>
      <c r="L92" s="38">
        <v>0</v>
      </c>
      <c s="32">
        <f>ROUND(ROUND(L92,2)*ROUND(G92,3),2)</f>
      </c>
      <c s="36" t="s">
        <v>53</v>
      </c>
      <c>
        <f>(M92*21)/100</f>
      </c>
      <c t="s">
        <v>26</v>
      </c>
    </row>
    <row r="93" spans="1:5" ht="12.75">
      <c r="A93" s="35" t="s">
        <v>54</v>
      </c>
      <c r="E93" s="39" t="s">
        <v>3823</v>
      </c>
    </row>
    <row r="94" spans="1:5" ht="63.75">
      <c r="A94" s="35" t="s">
        <v>55</v>
      </c>
      <c r="E94" s="40" t="s">
        <v>3824</v>
      </c>
    </row>
    <row r="95" spans="1:5" ht="153">
      <c r="A95" t="s">
        <v>57</v>
      </c>
      <c r="E95" s="39" t="s">
        <v>70</v>
      </c>
    </row>
    <row r="96" spans="1:16" ht="12.75">
      <c r="A96" t="s">
        <v>48</v>
      </c>
      <c s="34" t="s">
        <v>135</v>
      </c>
      <c s="34" t="s">
        <v>3825</v>
      </c>
      <c s="35" t="s">
        <v>5</v>
      </c>
      <c s="6" t="s">
        <v>3826</v>
      </c>
      <c s="36" t="s">
        <v>65</v>
      </c>
      <c s="37">
        <v>49</v>
      </c>
      <c s="36">
        <v>0</v>
      </c>
      <c s="36">
        <f>ROUND(G96*H96,6)</f>
      </c>
      <c r="L96" s="38">
        <v>0</v>
      </c>
      <c s="32">
        <f>ROUND(ROUND(L96,2)*ROUND(G96,3),2)</f>
      </c>
      <c s="36" t="s">
        <v>53</v>
      </c>
      <c>
        <f>(M96*21)/100</f>
      </c>
      <c t="s">
        <v>26</v>
      </c>
    </row>
    <row r="97" spans="1:5" ht="12.75">
      <c r="A97" s="35" t="s">
        <v>54</v>
      </c>
      <c r="E97" s="39" t="s">
        <v>3827</v>
      </c>
    </row>
    <row r="98" spans="1:5" ht="63.75">
      <c r="A98" s="35" t="s">
        <v>55</v>
      </c>
      <c r="E98" s="40" t="s">
        <v>3828</v>
      </c>
    </row>
    <row r="99" spans="1:5" ht="165.75">
      <c r="A99" t="s">
        <v>57</v>
      </c>
      <c r="E99" s="39" t="s">
        <v>3829</v>
      </c>
    </row>
    <row r="100" spans="1:16" ht="12.75">
      <c r="A100" t="s">
        <v>48</v>
      </c>
      <c s="34" t="s">
        <v>139</v>
      </c>
      <c s="34" t="s">
        <v>3825</v>
      </c>
      <c s="35" t="s">
        <v>49</v>
      </c>
      <c s="6" t="s">
        <v>3826</v>
      </c>
      <c s="36" t="s">
        <v>65</v>
      </c>
      <c s="37">
        <v>44.2</v>
      </c>
      <c s="36">
        <v>0</v>
      </c>
      <c s="36">
        <f>ROUND(G100*H100,6)</f>
      </c>
      <c r="L100" s="38">
        <v>0</v>
      </c>
      <c s="32">
        <f>ROUND(ROUND(L100,2)*ROUND(G100,3),2)</f>
      </c>
      <c s="36" t="s">
        <v>53</v>
      </c>
      <c>
        <f>(M100*21)/100</f>
      </c>
      <c t="s">
        <v>26</v>
      </c>
    </row>
    <row r="101" spans="1:5" ht="12.75">
      <c r="A101" s="35" t="s">
        <v>54</v>
      </c>
      <c r="E101" s="39" t="s">
        <v>3830</v>
      </c>
    </row>
    <row r="102" spans="1:5" ht="38.25">
      <c r="A102" s="35" t="s">
        <v>55</v>
      </c>
      <c r="E102" s="40" t="s">
        <v>3831</v>
      </c>
    </row>
    <row r="103" spans="1:5" ht="165.75">
      <c r="A103" t="s">
        <v>57</v>
      </c>
      <c r="E103" s="39" t="s">
        <v>3829</v>
      </c>
    </row>
    <row r="104" spans="1:16" ht="12.75">
      <c r="A104" t="s">
        <v>48</v>
      </c>
      <c s="34" t="s">
        <v>143</v>
      </c>
      <c s="34" t="s">
        <v>3832</v>
      </c>
      <c s="35" t="s">
        <v>5</v>
      </c>
      <c s="6" t="s">
        <v>3833</v>
      </c>
      <c s="36" t="s">
        <v>65</v>
      </c>
      <c s="37">
        <v>220.16</v>
      </c>
      <c s="36">
        <v>0</v>
      </c>
      <c s="36">
        <f>ROUND(G104*H104,6)</f>
      </c>
      <c r="L104" s="38">
        <v>0</v>
      </c>
      <c s="32">
        <f>ROUND(ROUND(L104,2)*ROUND(G104,3),2)</f>
      </c>
      <c s="36" t="s">
        <v>53</v>
      </c>
      <c>
        <f>(M104*21)/100</f>
      </c>
      <c t="s">
        <v>26</v>
      </c>
    </row>
    <row r="105" spans="1:5" ht="12.75">
      <c r="A105" s="35" t="s">
        <v>54</v>
      </c>
      <c r="E105" s="39" t="s">
        <v>3834</v>
      </c>
    </row>
    <row r="106" spans="1:5" ht="38.25">
      <c r="A106" s="35" t="s">
        <v>55</v>
      </c>
      <c r="E106" s="40" t="s">
        <v>3835</v>
      </c>
    </row>
    <row r="107" spans="1:5" ht="191.25">
      <c r="A107" t="s">
        <v>57</v>
      </c>
      <c r="E107" s="39" t="s">
        <v>3836</v>
      </c>
    </row>
    <row r="108" spans="1:16" ht="12.75">
      <c r="A108" t="s">
        <v>48</v>
      </c>
      <c s="34" t="s">
        <v>147</v>
      </c>
      <c s="34" t="s">
        <v>3837</v>
      </c>
      <c s="35" t="s">
        <v>5</v>
      </c>
      <c s="6" t="s">
        <v>3838</v>
      </c>
      <c s="36" t="s">
        <v>65</v>
      </c>
      <c s="37">
        <v>40.95</v>
      </c>
      <c s="36">
        <v>0</v>
      </c>
      <c s="36">
        <f>ROUND(G108*H108,6)</f>
      </c>
      <c r="L108" s="38">
        <v>0</v>
      </c>
      <c s="32">
        <f>ROUND(ROUND(L108,2)*ROUND(G108,3),2)</f>
      </c>
      <c s="36" t="s">
        <v>53</v>
      </c>
      <c>
        <f>(M108*21)/100</f>
      </c>
      <c t="s">
        <v>26</v>
      </c>
    </row>
    <row r="109" spans="1:5" ht="12.75">
      <c r="A109" s="35" t="s">
        <v>54</v>
      </c>
      <c r="E109" s="39" t="s">
        <v>3839</v>
      </c>
    </row>
    <row r="110" spans="1:5" ht="38.25">
      <c r="A110" s="35" t="s">
        <v>55</v>
      </c>
      <c r="E110" s="40" t="s">
        <v>3840</v>
      </c>
    </row>
    <row r="111" spans="1:5" ht="204">
      <c r="A111" t="s">
        <v>57</v>
      </c>
      <c r="E111" s="39" t="s">
        <v>3841</v>
      </c>
    </row>
    <row r="112" spans="1:16" ht="12.75">
      <c r="A112" t="s">
        <v>48</v>
      </c>
      <c s="34" t="s">
        <v>151</v>
      </c>
      <c s="34" t="s">
        <v>3842</v>
      </c>
      <c s="35" t="s">
        <v>5</v>
      </c>
      <c s="6" t="s">
        <v>3843</v>
      </c>
      <c s="36" t="s">
        <v>61</v>
      </c>
      <c s="37">
        <v>8228</v>
      </c>
      <c s="36">
        <v>0</v>
      </c>
      <c s="36">
        <f>ROUND(G112*H112,6)</f>
      </c>
      <c r="L112" s="38">
        <v>0</v>
      </c>
      <c s="32">
        <f>ROUND(ROUND(L112,2)*ROUND(G112,3),2)</f>
      </c>
      <c s="36" t="s">
        <v>53</v>
      </c>
      <c>
        <f>(M112*21)/100</f>
      </c>
      <c t="s">
        <v>26</v>
      </c>
    </row>
    <row r="113" spans="1:5" ht="12.75">
      <c r="A113" s="35" t="s">
        <v>54</v>
      </c>
      <c r="E113" s="39" t="s">
        <v>5</v>
      </c>
    </row>
    <row r="114" spans="1:5" ht="63.75">
      <c r="A114" s="35" t="s">
        <v>55</v>
      </c>
      <c r="E114" s="40" t="s">
        <v>3844</v>
      </c>
    </row>
    <row r="115" spans="1:5" ht="25.5">
      <c r="A115" t="s">
        <v>57</v>
      </c>
      <c r="E115" s="39" t="s">
        <v>3845</v>
      </c>
    </row>
    <row r="116" spans="1:16" ht="12.75">
      <c r="A116" t="s">
        <v>48</v>
      </c>
      <c s="34" t="s">
        <v>155</v>
      </c>
      <c s="34" t="s">
        <v>3846</v>
      </c>
      <c s="35" t="s">
        <v>5</v>
      </c>
      <c s="6" t="s">
        <v>3847</v>
      </c>
      <c s="36" t="s">
        <v>61</v>
      </c>
      <c s="37">
        <v>446.5</v>
      </c>
      <c s="36">
        <v>0</v>
      </c>
      <c s="36">
        <f>ROUND(G116*H116,6)</f>
      </c>
      <c r="L116" s="38">
        <v>0</v>
      </c>
      <c s="32">
        <f>ROUND(ROUND(L116,2)*ROUND(G116,3),2)</f>
      </c>
      <c s="36" t="s">
        <v>53</v>
      </c>
      <c>
        <f>(M116*21)/100</f>
      </c>
      <c t="s">
        <v>26</v>
      </c>
    </row>
    <row r="117" spans="1:5" ht="12.75">
      <c r="A117" s="35" t="s">
        <v>54</v>
      </c>
      <c r="E117" s="39" t="s">
        <v>5</v>
      </c>
    </row>
    <row r="118" spans="1:5" ht="38.25">
      <c r="A118" s="35" t="s">
        <v>55</v>
      </c>
      <c r="E118" s="40" t="s">
        <v>3848</v>
      </c>
    </row>
    <row r="119" spans="1:5" ht="25.5">
      <c r="A119" t="s">
        <v>57</v>
      </c>
      <c r="E119" s="39" t="s">
        <v>3849</v>
      </c>
    </row>
    <row r="120" spans="1:16" ht="12.75">
      <c r="A120" t="s">
        <v>48</v>
      </c>
      <c s="34" t="s">
        <v>159</v>
      </c>
      <c s="34" t="s">
        <v>2418</v>
      </c>
      <c s="35" t="s">
        <v>5</v>
      </c>
      <c s="6" t="s">
        <v>2419</v>
      </c>
      <c s="36" t="s">
        <v>52</v>
      </c>
      <c s="37">
        <v>39</v>
      </c>
      <c s="36">
        <v>0</v>
      </c>
      <c s="36">
        <f>ROUND(G120*H120,6)</f>
      </c>
      <c r="L120" s="38">
        <v>0</v>
      </c>
      <c s="32">
        <f>ROUND(ROUND(L120,2)*ROUND(G120,3),2)</f>
      </c>
      <c s="36" t="s">
        <v>53</v>
      </c>
      <c>
        <f>(M120*21)/100</f>
      </c>
      <c t="s">
        <v>26</v>
      </c>
    </row>
    <row r="121" spans="1:5" ht="12.75">
      <c r="A121" s="35" t="s">
        <v>54</v>
      </c>
      <c r="E121" s="39" t="s">
        <v>5</v>
      </c>
    </row>
    <row r="122" spans="1:5" ht="25.5">
      <c r="A122" s="35" t="s">
        <v>55</v>
      </c>
      <c r="E122" s="40" t="s">
        <v>3850</v>
      </c>
    </row>
    <row r="123" spans="1:5" ht="76.5">
      <c r="A123" t="s">
        <v>57</v>
      </c>
      <c r="E123" s="39" t="s">
        <v>2421</v>
      </c>
    </row>
    <row r="124" spans="1:16" ht="12.75">
      <c r="A124" t="s">
        <v>48</v>
      </c>
      <c s="34" t="s">
        <v>162</v>
      </c>
      <c s="34" t="s">
        <v>3851</v>
      </c>
      <c s="35" t="s">
        <v>5</v>
      </c>
      <c s="6" t="s">
        <v>3852</v>
      </c>
      <c s="36" t="s">
        <v>52</v>
      </c>
      <c s="37">
        <v>14</v>
      </c>
      <c s="36">
        <v>0</v>
      </c>
      <c s="36">
        <f>ROUND(G124*H124,6)</f>
      </c>
      <c r="L124" s="38">
        <v>0</v>
      </c>
      <c s="32">
        <f>ROUND(ROUND(L124,2)*ROUND(G124,3),2)</f>
      </c>
      <c s="36" t="s">
        <v>53</v>
      </c>
      <c>
        <f>(M124*21)/100</f>
      </c>
      <c t="s">
        <v>26</v>
      </c>
    </row>
    <row r="125" spans="1:5" ht="12.75">
      <c r="A125" s="35" t="s">
        <v>54</v>
      </c>
      <c r="E125" s="39" t="s">
        <v>5</v>
      </c>
    </row>
    <row r="126" spans="1:5" ht="25.5">
      <c r="A126" s="35" t="s">
        <v>55</v>
      </c>
      <c r="E126" s="40" t="s">
        <v>3853</v>
      </c>
    </row>
    <row r="127" spans="1:5" ht="89.25">
      <c r="A127" t="s">
        <v>57</v>
      </c>
      <c r="E127" s="39" t="s">
        <v>2424</v>
      </c>
    </row>
    <row r="128" spans="1:16" ht="25.5">
      <c r="A128" t="s">
        <v>48</v>
      </c>
      <c s="34" t="s">
        <v>166</v>
      </c>
      <c s="34" t="s">
        <v>3854</v>
      </c>
      <c s="35" t="s">
        <v>5</v>
      </c>
      <c s="6" t="s">
        <v>3855</v>
      </c>
      <c s="36" t="s">
        <v>52</v>
      </c>
      <c s="37">
        <v>25</v>
      </c>
      <c s="36">
        <v>0</v>
      </c>
      <c s="36">
        <f>ROUND(G128*H128,6)</f>
      </c>
      <c r="L128" s="38">
        <v>0</v>
      </c>
      <c s="32">
        <f>ROUND(ROUND(L128,2)*ROUND(G128,3),2)</f>
      </c>
      <c s="36" t="s">
        <v>53</v>
      </c>
      <c>
        <f>(M128*21)/100</f>
      </c>
      <c t="s">
        <v>26</v>
      </c>
    </row>
    <row r="129" spans="1:5" ht="12.75">
      <c r="A129" s="35" t="s">
        <v>54</v>
      </c>
      <c r="E129" s="39" t="s">
        <v>5</v>
      </c>
    </row>
    <row r="130" spans="1:5" ht="25.5">
      <c r="A130" s="35" t="s">
        <v>55</v>
      </c>
      <c r="E130" s="40" t="s">
        <v>3856</v>
      </c>
    </row>
    <row r="131" spans="1:5" ht="89.25">
      <c r="A131" t="s">
        <v>57</v>
      </c>
      <c r="E131" s="39" t="s">
        <v>2424</v>
      </c>
    </row>
    <row r="132" spans="1:13" ht="12.75">
      <c r="A132" t="s">
        <v>45</v>
      </c>
      <c r="C132" s="31" t="s">
        <v>90</v>
      </c>
      <c r="E132" s="33" t="s">
        <v>3857</v>
      </c>
      <c r="J132" s="32">
        <f>0</f>
      </c>
      <c s="32">
        <f>0</f>
      </c>
      <c s="32">
        <f>0+L133+L137+L141+L145+L149+L153+L157+L161+L165+L169+L173+L177+L181+L185+L189+L193</f>
      </c>
      <c s="32">
        <f>0+M133+M137+M141+M145+M149+M153+M157+M161+M165+M169+M173+M177+M181+M185+M189+M193</f>
      </c>
    </row>
    <row r="133" spans="1:16" ht="25.5">
      <c r="A133" t="s">
        <v>48</v>
      </c>
      <c s="34" t="s">
        <v>170</v>
      </c>
      <c s="34" t="s">
        <v>3858</v>
      </c>
      <c s="35" t="s">
        <v>5</v>
      </c>
      <c s="6" t="s">
        <v>3859</v>
      </c>
      <c s="36" t="s">
        <v>1003</v>
      </c>
      <c s="37">
        <v>1</v>
      </c>
      <c s="36">
        <v>0</v>
      </c>
      <c s="36">
        <f>ROUND(G133*H133,6)</f>
      </c>
      <c r="L133" s="38">
        <v>0</v>
      </c>
      <c s="32">
        <f>ROUND(ROUND(L133,2)*ROUND(G133,3),2)</f>
      </c>
      <c s="36" t="s">
        <v>53</v>
      </c>
      <c>
        <f>(M133*21)/100</f>
      </c>
      <c t="s">
        <v>26</v>
      </c>
    </row>
    <row r="134" spans="1:5" ht="12.75">
      <c r="A134" s="35" t="s">
        <v>54</v>
      </c>
      <c r="E134" s="39" t="s">
        <v>5</v>
      </c>
    </row>
    <row r="135" spans="1:5" ht="38.25">
      <c r="A135" s="35" t="s">
        <v>55</v>
      </c>
      <c r="E135" s="40" t="s">
        <v>3761</v>
      </c>
    </row>
    <row r="136" spans="1:5" ht="12.75">
      <c r="A136" t="s">
        <v>57</v>
      </c>
      <c r="E136" s="39" t="s">
        <v>5</v>
      </c>
    </row>
    <row r="137" spans="1:16" ht="12.75">
      <c r="A137" t="s">
        <v>48</v>
      </c>
      <c s="34" t="s">
        <v>174</v>
      </c>
      <c s="34" t="s">
        <v>3860</v>
      </c>
      <c s="35" t="s">
        <v>5</v>
      </c>
      <c s="6" t="s">
        <v>3861</v>
      </c>
      <c s="36" t="s">
        <v>61</v>
      </c>
      <c s="37">
        <v>1660</v>
      </c>
      <c s="36">
        <v>0</v>
      </c>
      <c s="36">
        <f>ROUND(G137*H137,6)</f>
      </c>
      <c r="L137" s="38">
        <v>0</v>
      </c>
      <c s="32">
        <f>ROUND(ROUND(L137,2)*ROUND(G137,3),2)</f>
      </c>
      <c s="36" t="s">
        <v>53</v>
      </c>
      <c>
        <f>(M137*21)/100</f>
      </c>
      <c t="s">
        <v>26</v>
      </c>
    </row>
    <row r="138" spans="1:5" ht="12.75">
      <c r="A138" s="35" t="s">
        <v>54</v>
      </c>
      <c r="E138" s="39" t="s">
        <v>3862</v>
      </c>
    </row>
    <row r="139" spans="1:5" ht="38.25">
      <c r="A139" s="35" t="s">
        <v>55</v>
      </c>
      <c r="E139" s="40" t="s">
        <v>3863</v>
      </c>
    </row>
    <row r="140" spans="1:5" ht="12.75">
      <c r="A140" t="s">
        <v>57</v>
      </c>
      <c r="E140" s="39" t="s">
        <v>5</v>
      </c>
    </row>
    <row r="141" spans="1:16" ht="12.75">
      <c r="A141" t="s">
        <v>48</v>
      </c>
      <c s="34" t="s">
        <v>177</v>
      </c>
      <c s="34" t="s">
        <v>3864</v>
      </c>
      <c s="35" t="s">
        <v>5</v>
      </c>
      <c s="6" t="s">
        <v>3865</v>
      </c>
      <c s="36" t="s">
        <v>61</v>
      </c>
      <c s="37">
        <v>2004</v>
      </c>
      <c s="36">
        <v>0</v>
      </c>
      <c s="36">
        <f>ROUND(G141*H141,6)</f>
      </c>
      <c r="L141" s="38">
        <v>0</v>
      </c>
      <c s="32">
        <f>ROUND(ROUND(L141,2)*ROUND(G141,3),2)</f>
      </c>
      <c s="36" t="s">
        <v>53</v>
      </c>
      <c>
        <f>(M141*21)/100</f>
      </c>
      <c t="s">
        <v>26</v>
      </c>
    </row>
    <row r="142" spans="1:5" ht="12.75">
      <c r="A142" s="35" t="s">
        <v>54</v>
      </c>
      <c r="E142" s="39" t="s">
        <v>5</v>
      </c>
    </row>
    <row r="143" spans="1:5" ht="38.25">
      <c r="A143" s="35" t="s">
        <v>55</v>
      </c>
      <c r="E143" s="40" t="s">
        <v>3866</v>
      </c>
    </row>
    <row r="144" spans="1:5" ht="12.75">
      <c r="A144" t="s">
        <v>57</v>
      </c>
      <c r="E144" s="39" t="s">
        <v>5</v>
      </c>
    </row>
    <row r="145" spans="1:16" ht="12.75">
      <c r="A145" t="s">
        <v>48</v>
      </c>
      <c s="34" t="s">
        <v>180</v>
      </c>
      <c s="34" t="s">
        <v>3867</v>
      </c>
      <c s="35" t="s">
        <v>5</v>
      </c>
      <c s="6" t="s">
        <v>3868</v>
      </c>
      <c s="36" t="s">
        <v>61</v>
      </c>
      <c s="37">
        <v>750</v>
      </c>
      <c s="36">
        <v>0</v>
      </c>
      <c s="36">
        <f>ROUND(G145*H145,6)</f>
      </c>
      <c r="L145" s="38">
        <v>0</v>
      </c>
      <c s="32">
        <f>ROUND(ROUND(L145,2)*ROUND(G145,3),2)</f>
      </c>
      <c s="36" t="s">
        <v>53</v>
      </c>
      <c>
        <f>(M145*21)/100</f>
      </c>
      <c t="s">
        <v>26</v>
      </c>
    </row>
    <row r="146" spans="1:5" ht="12.75">
      <c r="A146" s="35" t="s">
        <v>54</v>
      </c>
      <c r="E146" s="39" t="s">
        <v>5</v>
      </c>
    </row>
    <row r="147" spans="1:5" ht="38.25">
      <c r="A147" s="35" t="s">
        <v>55</v>
      </c>
      <c r="E147" s="40" t="s">
        <v>3869</v>
      </c>
    </row>
    <row r="148" spans="1:5" ht="12.75">
      <c r="A148" t="s">
        <v>57</v>
      </c>
      <c r="E148" s="39" t="s">
        <v>5</v>
      </c>
    </row>
    <row r="149" spans="1:16" ht="38.25">
      <c r="A149" t="s">
        <v>48</v>
      </c>
      <c s="34" t="s">
        <v>183</v>
      </c>
      <c s="34" t="s">
        <v>3870</v>
      </c>
      <c s="35" t="s">
        <v>5</v>
      </c>
      <c s="6" t="s">
        <v>3871</v>
      </c>
      <c s="36" t="s">
        <v>65</v>
      </c>
      <c s="37">
        <v>180</v>
      </c>
      <c s="36">
        <v>0</v>
      </c>
      <c s="36">
        <f>ROUND(G149*H149,6)</f>
      </c>
      <c r="L149" s="38">
        <v>0</v>
      </c>
      <c s="32">
        <f>ROUND(ROUND(L149,2)*ROUND(G149,3),2)</f>
      </c>
      <c s="36" t="s">
        <v>53</v>
      </c>
      <c>
        <f>(M149*21)/100</f>
      </c>
      <c t="s">
        <v>26</v>
      </c>
    </row>
    <row r="150" spans="1:5" ht="12.75">
      <c r="A150" s="35" t="s">
        <v>54</v>
      </c>
      <c r="E150" s="39" t="s">
        <v>5</v>
      </c>
    </row>
    <row r="151" spans="1:5" ht="38.25">
      <c r="A151" s="35" t="s">
        <v>55</v>
      </c>
      <c r="E151" s="40" t="s">
        <v>3872</v>
      </c>
    </row>
    <row r="152" spans="1:5" ht="12.75">
      <c r="A152" t="s">
        <v>57</v>
      </c>
      <c r="E152" s="39" t="s">
        <v>5</v>
      </c>
    </row>
    <row r="153" spans="1:16" ht="25.5">
      <c r="A153" t="s">
        <v>48</v>
      </c>
      <c s="34" t="s">
        <v>187</v>
      </c>
      <c s="34" t="s">
        <v>3873</v>
      </c>
      <c s="35" t="s">
        <v>5</v>
      </c>
      <c s="6" t="s">
        <v>3874</v>
      </c>
      <c s="36" t="s">
        <v>61</v>
      </c>
      <c s="37">
        <v>240</v>
      </c>
      <c s="36">
        <v>0</v>
      </c>
      <c s="36">
        <f>ROUND(G153*H153,6)</f>
      </c>
      <c r="L153" s="38">
        <v>0</v>
      </c>
      <c s="32">
        <f>ROUND(ROUND(L153,2)*ROUND(G153,3),2)</f>
      </c>
      <c s="36" t="s">
        <v>53</v>
      </c>
      <c>
        <f>(M153*21)/100</f>
      </c>
      <c t="s">
        <v>26</v>
      </c>
    </row>
    <row r="154" spans="1:5" ht="12.75">
      <c r="A154" s="35" t="s">
        <v>54</v>
      </c>
      <c r="E154" s="39" t="s">
        <v>5</v>
      </c>
    </row>
    <row r="155" spans="1:5" ht="38.25">
      <c r="A155" s="35" t="s">
        <v>55</v>
      </c>
      <c r="E155" s="40" t="s">
        <v>3875</v>
      </c>
    </row>
    <row r="156" spans="1:5" ht="12.75">
      <c r="A156" t="s">
        <v>57</v>
      </c>
      <c r="E156" s="39" t="s">
        <v>5</v>
      </c>
    </row>
    <row r="157" spans="1:16" ht="38.25">
      <c r="A157" t="s">
        <v>48</v>
      </c>
      <c s="34" t="s">
        <v>190</v>
      </c>
      <c s="34" t="s">
        <v>3876</v>
      </c>
      <c s="35" t="s">
        <v>5</v>
      </c>
      <c s="6" t="s">
        <v>3877</v>
      </c>
      <c s="36" t="s">
        <v>61</v>
      </c>
      <c s="37">
        <v>618</v>
      </c>
      <c s="36">
        <v>0</v>
      </c>
      <c s="36">
        <f>ROUND(G157*H157,6)</f>
      </c>
      <c r="L157" s="38">
        <v>0</v>
      </c>
      <c s="32">
        <f>ROUND(ROUND(L157,2)*ROUND(G157,3),2)</f>
      </c>
      <c s="36" t="s">
        <v>53</v>
      </c>
      <c>
        <f>(M157*21)/100</f>
      </c>
      <c t="s">
        <v>26</v>
      </c>
    </row>
    <row r="158" spans="1:5" ht="12.75">
      <c r="A158" s="35" t="s">
        <v>54</v>
      </c>
      <c r="E158" s="39" t="s">
        <v>5</v>
      </c>
    </row>
    <row r="159" spans="1:5" ht="38.25">
      <c r="A159" s="35" t="s">
        <v>55</v>
      </c>
      <c r="E159" s="40" t="s">
        <v>3878</v>
      </c>
    </row>
    <row r="160" spans="1:5" ht="12.75">
      <c r="A160" t="s">
        <v>57</v>
      </c>
      <c r="E160" s="39" t="s">
        <v>5</v>
      </c>
    </row>
    <row r="161" spans="1:16" ht="12.75">
      <c r="A161" t="s">
        <v>48</v>
      </c>
      <c s="34" t="s">
        <v>193</v>
      </c>
      <c s="34" t="s">
        <v>3879</v>
      </c>
      <c s="35" t="s">
        <v>5</v>
      </c>
      <c s="6" t="s">
        <v>3880</v>
      </c>
      <c s="36" t="s">
        <v>61</v>
      </c>
      <c s="37">
        <v>300</v>
      </c>
      <c s="36">
        <v>0</v>
      </c>
      <c s="36">
        <f>ROUND(G161*H161,6)</f>
      </c>
      <c r="L161" s="38">
        <v>0</v>
      </c>
      <c s="32">
        <f>ROUND(ROUND(L161,2)*ROUND(G161,3),2)</f>
      </c>
      <c s="36" t="s">
        <v>53</v>
      </c>
      <c>
        <f>(M161*21)/100</f>
      </c>
      <c t="s">
        <v>26</v>
      </c>
    </row>
    <row r="162" spans="1:5" ht="12.75">
      <c r="A162" s="35" t="s">
        <v>54</v>
      </c>
      <c r="E162" s="39" t="s">
        <v>5</v>
      </c>
    </row>
    <row r="163" spans="1:5" ht="38.25">
      <c r="A163" s="35" t="s">
        <v>55</v>
      </c>
      <c r="E163" s="40" t="s">
        <v>3881</v>
      </c>
    </row>
    <row r="164" spans="1:5" ht="12.75">
      <c r="A164" t="s">
        <v>57</v>
      </c>
      <c r="E164" s="39" t="s">
        <v>5</v>
      </c>
    </row>
    <row r="165" spans="1:16" ht="25.5">
      <c r="A165" t="s">
        <v>48</v>
      </c>
      <c s="34" t="s">
        <v>196</v>
      </c>
      <c s="34" t="s">
        <v>3882</v>
      </c>
      <c s="35" t="s">
        <v>5</v>
      </c>
      <c s="6" t="s">
        <v>3883</v>
      </c>
      <c s="36" t="s">
        <v>61</v>
      </c>
      <c s="37">
        <v>64</v>
      </c>
      <c s="36">
        <v>0</v>
      </c>
      <c s="36">
        <f>ROUND(G165*H165,6)</f>
      </c>
      <c r="L165" s="38">
        <v>0</v>
      </c>
      <c s="32">
        <f>ROUND(ROUND(L165,2)*ROUND(G165,3),2)</f>
      </c>
      <c s="36" t="s">
        <v>53</v>
      </c>
      <c>
        <f>(M165*21)/100</f>
      </c>
      <c t="s">
        <v>26</v>
      </c>
    </row>
    <row r="166" spans="1:5" ht="12.75">
      <c r="A166" s="35" t="s">
        <v>54</v>
      </c>
      <c r="E166" s="39" t="s">
        <v>5</v>
      </c>
    </row>
    <row r="167" spans="1:5" ht="38.25">
      <c r="A167" s="35" t="s">
        <v>55</v>
      </c>
      <c r="E167" s="40" t="s">
        <v>3884</v>
      </c>
    </row>
    <row r="168" spans="1:5" ht="12.75">
      <c r="A168" t="s">
        <v>57</v>
      </c>
      <c r="E168" s="39" t="s">
        <v>5</v>
      </c>
    </row>
    <row r="169" spans="1:16" ht="12.75">
      <c r="A169" t="s">
        <v>48</v>
      </c>
      <c s="34" t="s">
        <v>199</v>
      </c>
      <c s="34" t="s">
        <v>3885</v>
      </c>
      <c s="35" t="s">
        <v>5</v>
      </c>
      <c s="6" t="s">
        <v>3886</v>
      </c>
      <c s="36" t="s">
        <v>101</v>
      </c>
      <c s="37">
        <v>62</v>
      </c>
      <c s="36">
        <v>0</v>
      </c>
      <c s="36">
        <f>ROUND(G169*H169,6)</f>
      </c>
      <c r="L169" s="38">
        <v>0</v>
      </c>
      <c s="32">
        <f>ROUND(ROUND(L169,2)*ROUND(G169,3),2)</f>
      </c>
      <c s="36" t="s">
        <v>53</v>
      </c>
      <c>
        <f>(M169*21)/100</f>
      </c>
      <c t="s">
        <v>26</v>
      </c>
    </row>
    <row r="170" spans="1:5" ht="12.75">
      <c r="A170" s="35" t="s">
        <v>54</v>
      </c>
      <c r="E170" s="39" t="s">
        <v>5</v>
      </c>
    </row>
    <row r="171" spans="1:5" ht="38.25">
      <c r="A171" s="35" t="s">
        <v>55</v>
      </c>
      <c r="E171" s="40" t="s">
        <v>3887</v>
      </c>
    </row>
    <row r="172" spans="1:5" ht="12.75">
      <c r="A172" t="s">
        <v>57</v>
      </c>
      <c r="E172" s="39" t="s">
        <v>5</v>
      </c>
    </row>
    <row r="173" spans="1:16" ht="38.25">
      <c r="A173" t="s">
        <v>48</v>
      </c>
      <c s="34" t="s">
        <v>203</v>
      </c>
      <c s="34" t="s">
        <v>3888</v>
      </c>
      <c s="35" t="s">
        <v>5</v>
      </c>
      <c s="6" t="s">
        <v>3889</v>
      </c>
      <c s="36" t="s">
        <v>3890</v>
      </c>
      <c s="37">
        <v>31</v>
      </c>
      <c s="36">
        <v>0</v>
      </c>
      <c s="36">
        <f>ROUND(G173*H173,6)</f>
      </c>
      <c r="L173" s="38">
        <v>0</v>
      </c>
      <c s="32">
        <f>ROUND(ROUND(L173,2)*ROUND(G173,3),2)</f>
      </c>
      <c s="36" t="s">
        <v>53</v>
      </c>
      <c>
        <f>(M173*21)/100</f>
      </c>
      <c t="s">
        <v>26</v>
      </c>
    </row>
    <row r="174" spans="1:5" ht="12.75">
      <c r="A174" s="35" t="s">
        <v>54</v>
      </c>
      <c r="E174" s="39" t="s">
        <v>5</v>
      </c>
    </row>
    <row r="175" spans="1:5" ht="38.25">
      <c r="A175" s="35" t="s">
        <v>55</v>
      </c>
      <c r="E175" s="40" t="s">
        <v>3891</v>
      </c>
    </row>
    <row r="176" spans="1:5" ht="12.75">
      <c r="A176" t="s">
        <v>57</v>
      </c>
      <c r="E176" s="39" t="s">
        <v>5</v>
      </c>
    </row>
    <row r="177" spans="1:16" ht="12.75">
      <c r="A177" t="s">
        <v>48</v>
      </c>
      <c s="34" t="s">
        <v>206</v>
      </c>
      <c s="34" t="s">
        <v>3892</v>
      </c>
      <c s="35" t="s">
        <v>5</v>
      </c>
      <c s="6" t="s">
        <v>3893</v>
      </c>
      <c s="36" t="s">
        <v>1003</v>
      </c>
      <c s="37">
        <v>1</v>
      </c>
      <c s="36">
        <v>0</v>
      </c>
      <c s="36">
        <f>ROUND(G177*H177,6)</f>
      </c>
      <c r="L177" s="38">
        <v>0</v>
      </c>
      <c s="32">
        <f>ROUND(ROUND(L177,2)*ROUND(G177,3),2)</f>
      </c>
      <c s="36" t="s">
        <v>53</v>
      </c>
      <c>
        <f>(M177*21)/100</f>
      </c>
      <c t="s">
        <v>26</v>
      </c>
    </row>
    <row r="178" spans="1:5" ht="12.75">
      <c r="A178" s="35" t="s">
        <v>54</v>
      </c>
      <c r="E178" s="39" t="s">
        <v>3894</v>
      </c>
    </row>
    <row r="179" spans="1:5" ht="38.25">
      <c r="A179" s="35" t="s">
        <v>55</v>
      </c>
      <c r="E179" s="40" t="s">
        <v>3761</v>
      </c>
    </row>
    <row r="180" spans="1:5" ht="12.75">
      <c r="A180" t="s">
        <v>57</v>
      </c>
      <c r="E180" s="39" t="s">
        <v>5</v>
      </c>
    </row>
    <row r="181" spans="1:16" ht="25.5">
      <c r="A181" t="s">
        <v>48</v>
      </c>
      <c s="34" t="s">
        <v>209</v>
      </c>
      <c s="34" t="s">
        <v>3895</v>
      </c>
      <c s="35" t="s">
        <v>5</v>
      </c>
      <c s="6" t="s">
        <v>3896</v>
      </c>
      <c s="36" t="s">
        <v>2432</v>
      </c>
      <c s="37">
        <v>128</v>
      </c>
      <c s="36">
        <v>0</v>
      </c>
      <c s="36">
        <f>ROUND(G181*H181,6)</f>
      </c>
      <c r="L181" s="38">
        <v>0</v>
      </c>
      <c s="32">
        <f>ROUND(ROUND(L181,2)*ROUND(G181,3),2)</f>
      </c>
      <c s="36" t="s">
        <v>53</v>
      </c>
      <c>
        <f>(M181*21)/100</f>
      </c>
      <c t="s">
        <v>26</v>
      </c>
    </row>
    <row r="182" spans="1:5" ht="12.75">
      <c r="A182" s="35" t="s">
        <v>54</v>
      </c>
      <c r="E182" s="39" t="s">
        <v>3897</v>
      </c>
    </row>
    <row r="183" spans="1:5" ht="38.25">
      <c r="A183" s="35" t="s">
        <v>55</v>
      </c>
      <c r="E183" s="40" t="s">
        <v>3898</v>
      </c>
    </row>
    <row r="184" spans="1:5" ht="12.75">
      <c r="A184" t="s">
        <v>57</v>
      </c>
      <c r="E184" s="39" t="s">
        <v>5</v>
      </c>
    </row>
    <row r="185" spans="1:16" ht="12.75">
      <c r="A185" t="s">
        <v>48</v>
      </c>
      <c s="34" t="s">
        <v>213</v>
      </c>
      <c s="34" t="s">
        <v>3899</v>
      </c>
      <c s="35" t="s">
        <v>5</v>
      </c>
      <c s="6" t="s">
        <v>3900</v>
      </c>
      <c s="36" t="s">
        <v>3901</v>
      </c>
      <c s="37">
        <v>9.5</v>
      </c>
      <c s="36">
        <v>0</v>
      </c>
      <c s="36">
        <f>ROUND(G185*H185,6)</f>
      </c>
      <c r="L185" s="38">
        <v>0</v>
      </c>
      <c s="32">
        <f>ROUND(ROUND(L185,2)*ROUND(G185,3),2)</f>
      </c>
      <c s="36" t="s">
        <v>53</v>
      </c>
      <c>
        <f>(M185*21)/100</f>
      </c>
      <c t="s">
        <v>26</v>
      </c>
    </row>
    <row r="186" spans="1:5" ht="12.75">
      <c r="A186" s="35" t="s">
        <v>54</v>
      </c>
      <c r="E186" s="39" t="s">
        <v>5</v>
      </c>
    </row>
    <row r="187" spans="1:5" ht="38.25">
      <c r="A187" s="35" t="s">
        <v>55</v>
      </c>
      <c r="E187" s="40" t="s">
        <v>3902</v>
      </c>
    </row>
    <row r="188" spans="1:5" ht="12.75">
      <c r="A188" t="s">
        <v>57</v>
      </c>
      <c r="E188" s="39" t="s">
        <v>5</v>
      </c>
    </row>
    <row r="189" spans="1:16" ht="12.75">
      <c r="A189" t="s">
        <v>48</v>
      </c>
      <c s="34" t="s">
        <v>217</v>
      </c>
      <c s="34" t="s">
        <v>3903</v>
      </c>
      <c s="35" t="s">
        <v>5</v>
      </c>
      <c s="6" t="s">
        <v>3904</v>
      </c>
      <c s="36" t="s">
        <v>101</v>
      </c>
      <c s="37">
        <v>10</v>
      </c>
      <c s="36">
        <v>0</v>
      </c>
      <c s="36">
        <f>ROUND(G189*H189,6)</f>
      </c>
      <c r="L189" s="38">
        <v>0</v>
      </c>
      <c s="32">
        <f>ROUND(ROUND(L189,2)*ROUND(G189,3),2)</f>
      </c>
      <c s="36" t="s">
        <v>53</v>
      </c>
      <c>
        <f>(M189*21)/100</f>
      </c>
      <c t="s">
        <v>26</v>
      </c>
    </row>
    <row r="190" spans="1:5" ht="12.75">
      <c r="A190" s="35" t="s">
        <v>54</v>
      </c>
      <c r="E190" s="39" t="s">
        <v>3905</v>
      </c>
    </row>
    <row r="191" spans="1:5" ht="38.25">
      <c r="A191" s="35" t="s">
        <v>55</v>
      </c>
      <c r="E191" s="40" t="s">
        <v>3906</v>
      </c>
    </row>
    <row r="192" spans="1:5" ht="12.75">
      <c r="A192" t="s">
        <v>57</v>
      </c>
      <c r="E192" s="39" t="s">
        <v>5</v>
      </c>
    </row>
    <row r="193" spans="1:16" ht="12.75">
      <c r="A193" t="s">
        <v>48</v>
      </c>
      <c s="34" t="s">
        <v>221</v>
      </c>
      <c s="34" t="s">
        <v>3907</v>
      </c>
      <c s="35" t="s">
        <v>5</v>
      </c>
      <c s="6" t="s">
        <v>3908</v>
      </c>
      <c s="36" t="s">
        <v>1003</v>
      </c>
      <c s="37">
        <v>1</v>
      </c>
      <c s="36">
        <v>0</v>
      </c>
      <c s="36">
        <f>ROUND(G193*H193,6)</f>
      </c>
      <c r="L193" s="38">
        <v>0</v>
      </c>
      <c s="32">
        <f>ROUND(ROUND(L193,2)*ROUND(G193,3),2)</f>
      </c>
      <c s="36" t="s">
        <v>53</v>
      </c>
      <c>
        <f>(M193*21)/100</f>
      </c>
      <c t="s">
        <v>26</v>
      </c>
    </row>
    <row r="194" spans="1:5" ht="12.75">
      <c r="A194" s="35" t="s">
        <v>54</v>
      </c>
      <c r="E194" s="39" t="s">
        <v>5</v>
      </c>
    </row>
    <row r="195" spans="1:5" ht="38.25">
      <c r="A195" s="35" t="s">
        <v>55</v>
      </c>
      <c r="E195" s="40" t="s">
        <v>3761</v>
      </c>
    </row>
    <row r="196" spans="1:5" ht="12.75">
      <c r="A196" t="s">
        <v>57</v>
      </c>
      <c r="E196" s="39" t="s">
        <v>5</v>
      </c>
    </row>
    <row r="197" spans="1:13" ht="12.75">
      <c r="A197" t="s">
        <v>45</v>
      </c>
      <c r="C197" s="31" t="s">
        <v>26</v>
      </c>
      <c r="E197" s="33" t="s">
        <v>3909</v>
      </c>
      <c r="J197" s="32">
        <f>0</f>
      </c>
      <c s="32">
        <f>0</f>
      </c>
      <c s="32">
        <f>0+L198+L202+L206+L210</f>
      </c>
      <c s="32">
        <f>0+M198+M202+M206+M210</f>
      </c>
    </row>
    <row r="198" spans="1:16" ht="12.75">
      <c r="A198" t="s">
        <v>48</v>
      </c>
      <c s="34" t="s">
        <v>224</v>
      </c>
      <c s="34" t="s">
        <v>3910</v>
      </c>
      <c s="35" t="s">
        <v>5</v>
      </c>
      <c s="6" t="s">
        <v>3911</v>
      </c>
      <c s="36" t="s">
        <v>61</v>
      </c>
      <c s="37">
        <v>7954</v>
      </c>
      <c s="36">
        <v>0</v>
      </c>
      <c s="36">
        <f>ROUND(G198*H198,6)</f>
      </c>
      <c r="L198" s="38">
        <v>0</v>
      </c>
      <c s="32">
        <f>ROUND(ROUND(L198,2)*ROUND(G198,3),2)</f>
      </c>
      <c s="36" t="s">
        <v>53</v>
      </c>
      <c>
        <f>(M198*21)/100</f>
      </c>
      <c t="s">
        <v>26</v>
      </c>
    </row>
    <row r="199" spans="1:5" ht="63.75">
      <c r="A199" s="35" t="s">
        <v>54</v>
      </c>
      <c r="E199" s="39" t="s">
        <v>3912</v>
      </c>
    </row>
    <row r="200" spans="1:5" ht="38.25">
      <c r="A200" s="35" t="s">
        <v>55</v>
      </c>
      <c r="E200" s="40" t="s">
        <v>3913</v>
      </c>
    </row>
    <row r="201" spans="1:5" ht="25.5">
      <c r="A201" t="s">
        <v>57</v>
      </c>
      <c r="E201" s="39" t="s">
        <v>3914</v>
      </c>
    </row>
    <row r="202" spans="1:16" ht="12.75">
      <c r="A202" t="s">
        <v>48</v>
      </c>
      <c s="34" t="s">
        <v>228</v>
      </c>
      <c s="34" t="s">
        <v>3915</v>
      </c>
      <c s="35" t="s">
        <v>5</v>
      </c>
      <c s="6" t="s">
        <v>3916</v>
      </c>
      <c s="36" t="s">
        <v>61</v>
      </c>
      <c s="37">
        <v>3717</v>
      </c>
      <c s="36">
        <v>0</v>
      </c>
      <c s="36">
        <f>ROUND(G202*H202,6)</f>
      </c>
      <c r="L202" s="38">
        <v>0</v>
      </c>
      <c s="32">
        <f>ROUND(ROUND(L202,2)*ROUND(G202,3),2)</f>
      </c>
      <c s="36" t="s">
        <v>53</v>
      </c>
      <c>
        <f>(M202*21)/100</f>
      </c>
      <c t="s">
        <v>26</v>
      </c>
    </row>
    <row r="203" spans="1:5" ht="12.75">
      <c r="A203" s="35" t="s">
        <v>54</v>
      </c>
      <c r="E203" s="39" t="s">
        <v>3917</v>
      </c>
    </row>
    <row r="204" spans="1:5" ht="38.25">
      <c r="A204" s="35" t="s">
        <v>55</v>
      </c>
      <c r="E204" s="40" t="s">
        <v>3918</v>
      </c>
    </row>
    <row r="205" spans="1:5" ht="25.5">
      <c r="A205" t="s">
        <v>57</v>
      </c>
      <c r="E205" s="39" t="s">
        <v>3919</v>
      </c>
    </row>
    <row r="206" spans="1:16" ht="12.75">
      <c r="A206" t="s">
        <v>48</v>
      </c>
      <c s="34" t="s">
        <v>232</v>
      </c>
      <c s="34" t="s">
        <v>3920</v>
      </c>
      <c s="35" t="s">
        <v>5</v>
      </c>
      <c s="6" t="s">
        <v>3921</v>
      </c>
      <c s="36" t="s">
        <v>101</v>
      </c>
      <c s="37">
        <v>610</v>
      </c>
      <c s="36">
        <v>0</v>
      </c>
      <c s="36">
        <f>ROUND(G206*H206,6)</f>
      </c>
      <c r="L206" s="38">
        <v>0</v>
      </c>
      <c s="32">
        <f>ROUND(ROUND(L206,2)*ROUND(G206,3),2)</f>
      </c>
      <c s="36" t="s">
        <v>53</v>
      </c>
      <c>
        <f>(M206*21)/100</f>
      </c>
      <c t="s">
        <v>26</v>
      </c>
    </row>
    <row r="207" spans="1:5" ht="12.75">
      <c r="A207" s="35" t="s">
        <v>54</v>
      </c>
      <c r="E207" s="39" t="s">
        <v>3922</v>
      </c>
    </row>
    <row r="208" spans="1:5" ht="38.25">
      <c r="A208" s="35" t="s">
        <v>55</v>
      </c>
      <c r="E208" s="40" t="s">
        <v>3923</v>
      </c>
    </row>
    <row r="209" spans="1:5" ht="114.75">
      <c r="A209" t="s">
        <v>57</v>
      </c>
      <c r="E209" s="39" t="s">
        <v>3924</v>
      </c>
    </row>
    <row r="210" spans="1:16" ht="12.75">
      <c r="A210" t="s">
        <v>48</v>
      </c>
      <c s="34" t="s">
        <v>236</v>
      </c>
      <c s="34" t="s">
        <v>3925</v>
      </c>
      <c s="35" t="s">
        <v>5</v>
      </c>
      <c s="6" t="s">
        <v>3926</v>
      </c>
      <c s="36" t="s">
        <v>101</v>
      </c>
      <c s="37">
        <v>629</v>
      </c>
      <c s="36">
        <v>0</v>
      </c>
      <c s="36">
        <f>ROUND(G210*H210,6)</f>
      </c>
      <c r="L210" s="38">
        <v>0</v>
      </c>
      <c s="32">
        <f>ROUND(ROUND(L210,2)*ROUND(G210,3),2)</f>
      </c>
      <c s="36" t="s">
        <v>53</v>
      </c>
      <c>
        <f>(M210*21)/100</f>
      </c>
      <c t="s">
        <v>26</v>
      </c>
    </row>
    <row r="211" spans="1:5" ht="12.75">
      <c r="A211" s="35" t="s">
        <v>54</v>
      </c>
      <c r="E211" s="39" t="s">
        <v>3922</v>
      </c>
    </row>
    <row r="212" spans="1:5" ht="38.25">
      <c r="A212" s="35" t="s">
        <v>55</v>
      </c>
      <c r="E212" s="40" t="s">
        <v>3927</v>
      </c>
    </row>
    <row r="213" spans="1:5" ht="114.75">
      <c r="A213" t="s">
        <v>57</v>
      </c>
      <c r="E213" s="39" t="s">
        <v>3924</v>
      </c>
    </row>
    <row r="214" spans="1:13" ht="12.75">
      <c r="A214" t="s">
        <v>45</v>
      </c>
      <c r="C214" s="31" t="s">
        <v>67</v>
      </c>
      <c r="E214" s="33" t="s">
        <v>3928</v>
      </c>
      <c r="J214" s="32">
        <f>0</f>
      </c>
      <c s="32">
        <f>0</f>
      </c>
      <c s="32">
        <f>0+L215+L219+L223+L227</f>
      </c>
      <c s="32">
        <f>0+M215+M219+M223+M227</f>
      </c>
    </row>
    <row r="215" spans="1:16" ht="12.75">
      <c r="A215" t="s">
        <v>48</v>
      </c>
      <c s="34" t="s">
        <v>239</v>
      </c>
      <c s="34" t="s">
        <v>3248</v>
      </c>
      <c s="35" t="s">
        <v>5</v>
      </c>
      <c s="6" t="s">
        <v>3929</v>
      </c>
      <c s="36" t="s">
        <v>65</v>
      </c>
      <c s="37">
        <v>5.48</v>
      </c>
      <c s="36">
        <v>0</v>
      </c>
      <c s="36">
        <f>ROUND(G215*H215,6)</f>
      </c>
      <c r="L215" s="38">
        <v>0</v>
      </c>
      <c s="32">
        <f>ROUND(ROUND(L215,2)*ROUND(G215,3),2)</f>
      </c>
      <c s="36" t="s">
        <v>53</v>
      </c>
      <c>
        <f>(M215*21)/100</f>
      </c>
      <c t="s">
        <v>26</v>
      </c>
    </row>
    <row r="216" spans="1:5" ht="12.75">
      <c r="A216" s="35" t="s">
        <v>54</v>
      </c>
      <c r="E216" s="39" t="s">
        <v>3930</v>
      </c>
    </row>
    <row r="217" spans="1:5" ht="38.25">
      <c r="A217" s="35" t="s">
        <v>55</v>
      </c>
      <c r="E217" s="40" t="s">
        <v>3931</v>
      </c>
    </row>
    <row r="218" spans="1:5" ht="267.75">
      <c r="A218" t="s">
        <v>57</v>
      </c>
      <c r="E218" s="39" t="s">
        <v>3932</v>
      </c>
    </row>
    <row r="219" spans="1:16" ht="12.75">
      <c r="A219" t="s">
        <v>48</v>
      </c>
      <c s="34" t="s">
        <v>242</v>
      </c>
      <c s="34" t="s">
        <v>3933</v>
      </c>
      <c s="35" t="s">
        <v>5</v>
      </c>
      <c s="6" t="s">
        <v>3934</v>
      </c>
      <c s="36" t="s">
        <v>65</v>
      </c>
      <c s="37">
        <v>3.25</v>
      </c>
      <c s="36">
        <v>0</v>
      </c>
      <c s="36">
        <f>ROUND(G219*H219,6)</f>
      </c>
      <c r="L219" s="38">
        <v>0</v>
      </c>
      <c s="32">
        <f>ROUND(ROUND(L219,2)*ROUND(G219,3),2)</f>
      </c>
      <c s="36" t="s">
        <v>53</v>
      </c>
      <c>
        <f>(M219*21)/100</f>
      </c>
      <c t="s">
        <v>26</v>
      </c>
    </row>
    <row r="220" spans="1:5" ht="12.75">
      <c r="A220" s="35" t="s">
        <v>54</v>
      </c>
      <c r="E220" s="39" t="s">
        <v>3935</v>
      </c>
    </row>
    <row r="221" spans="1:5" ht="38.25">
      <c r="A221" s="35" t="s">
        <v>55</v>
      </c>
      <c r="E221" s="40" t="s">
        <v>3936</v>
      </c>
    </row>
    <row r="222" spans="1:5" ht="76.5">
      <c r="A222" t="s">
        <v>57</v>
      </c>
      <c r="E222" s="39" t="s">
        <v>3937</v>
      </c>
    </row>
    <row r="223" spans="1:16" ht="12.75">
      <c r="A223" t="s">
        <v>48</v>
      </c>
      <c s="34" t="s">
        <v>246</v>
      </c>
      <c s="34" t="s">
        <v>3938</v>
      </c>
      <c s="35" t="s">
        <v>5</v>
      </c>
      <c s="6" t="s">
        <v>3939</v>
      </c>
      <c s="36" t="s">
        <v>65</v>
      </c>
      <c s="37">
        <v>12.16</v>
      </c>
      <c s="36">
        <v>0</v>
      </c>
      <c s="36">
        <f>ROUND(G223*H223,6)</f>
      </c>
      <c r="L223" s="38">
        <v>0</v>
      </c>
      <c s="32">
        <f>ROUND(ROUND(L223,2)*ROUND(G223,3),2)</f>
      </c>
      <c s="36" t="s">
        <v>53</v>
      </c>
      <c>
        <f>(M223*21)/100</f>
      </c>
      <c t="s">
        <v>26</v>
      </c>
    </row>
    <row r="224" spans="1:5" ht="63.75">
      <c r="A224" s="35" t="s">
        <v>54</v>
      </c>
      <c r="E224" s="39" t="s">
        <v>3940</v>
      </c>
    </row>
    <row r="225" spans="1:5" ht="38.25">
      <c r="A225" s="35" t="s">
        <v>55</v>
      </c>
      <c r="E225" s="40" t="s">
        <v>3941</v>
      </c>
    </row>
    <row r="226" spans="1:5" ht="76.5">
      <c r="A226" t="s">
        <v>57</v>
      </c>
      <c r="E226" s="39" t="s">
        <v>3942</v>
      </c>
    </row>
    <row r="227" spans="1:16" ht="12.75">
      <c r="A227" t="s">
        <v>48</v>
      </c>
      <c s="34" t="s">
        <v>251</v>
      </c>
      <c s="34" t="s">
        <v>3943</v>
      </c>
      <c s="35" t="s">
        <v>5</v>
      </c>
      <c s="6" t="s">
        <v>3944</v>
      </c>
      <c s="36" t="s">
        <v>61</v>
      </c>
      <c s="37">
        <v>140.4</v>
      </c>
      <c s="36">
        <v>0</v>
      </c>
      <c s="36">
        <f>ROUND(G227*H227,6)</f>
      </c>
      <c r="L227" s="38">
        <v>0</v>
      </c>
      <c s="32">
        <f>ROUND(ROUND(L227,2)*ROUND(G227,3),2)</f>
      </c>
      <c s="36" t="s">
        <v>53</v>
      </c>
      <c>
        <f>(M227*21)/100</f>
      </c>
      <c t="s">
        <v>26</v>
      </c>
    </row>
    <row r="228" spans="1:5" ht="38.25">
      <c r="A228" s="35" t="s">
        <v>54</v>
      </c>
      <c r="E228" s="39" t="s">
        <v>3945</v>
      </c>
    </row>
    <row r="229" spans="1:5" ht="38.25">
      <c r="A229" s="35" t="s">
        <v>55</v>
      </c>
      <c r="E229" s="40" t="s">
        <v>3946</v>
      </c>
    </row>
    <row r="230" spans="1:5" ht="76.5">
      <c r="A230" t="s">
        <v>57</v>
      </c>
      <c r="E230" s="39" t="s">
        <v>3942</v>
      </c>
    </row>
    <row r="231" spans="1:13" ht="12.75">
      <c r="A231" t="s">
        <v>45</v>
      </c>
      <c r="C231" s="31" t="s">
        <v>71</v>
      </c>
      <c r="E231" s="33" t="s">
        <v>3947</v>
      </c>
      <c r="J231" s="32">
        <f>0</f>
      </c>
      <c s="32">
        <f>0</f>
      </c>
      <c s="32">
        <f>0+L232+L236+L240</f>
      </c>
      <c s="32">
        <f>0+M232+M236+M240</f>
      </c>
    </row>
    <row r="232" spans="1:16" ht="25.5">
      <c r="A232" t="s">
        <v>48</v>
      </c>
      <c s="34" t="s">
        <v>255</v>
      </c>
      <c s="34" t="s">
        <v>79</v>
      </c>
      <c s="35" t="s">
        <v>5</v>
      </c>
      <c s="6" t="s">
        <v>80</v>
      </c>
      <c s="36" t="s">
        <v>65</v>
      </c>
      <c s="37">
        <v>2162.2</v>
      </c>
      <c s="36">
        <v>0</v>
      </c>
      <c s="36">
        <f>ROUND(G232*H232,6)</f>
      </c>
      <c r="L232" s="38">
        <v>0</v>
      </c>
      <c s="32">
        <f>ROUND(ROUND(L232,2)*ROUND(G232,3),2)</f>
      </c>
      <c s="36" t="s">
        <v>53</v>
      </c>
      <c>
        <f>(M232*21)/100</f>
      </c>
      <c t="s">
        <v>26</v>
      </c>
    </row>
    <row r="233" spans="1:5" ht="12.75">
      <c r="A233" s="35" t="s">
        <v>54</v>
      </c>
      <c r="E233" s="39" t="s">
        <v>5</v>
      </c>
    </row>
    <row r="234" spans="1:5" ht="63.75">
      <c r="A234" s="35" t="s">
        <v>55</v>
      </c>
      <c r="E234" s="40" t="s">
        <v>3948</v>
      </c>
    </row>
    <row r="235" spans="1:5" ht="153">
      <c r="A235" t="s">
        <v>57</v>
      </c>
      <c r="E235" s="39" t="s">
        <v>81</v>
      </c>
    </row>
    <row r="236" spans="1:16" ht="25.5">
      <c r="A236" t="s">
        <v>48</v>
      </c>
      <c s="34" t="s">
        <v>259</v>
      </c>
      <c s="34" t="s">
        <v>3949</v>
      </c>
      <c s="35" t="s">
        <v>5</v>
      </c>
      <c s="6" t="s">
        <v>3950</v>
      </c>
      <c s="36" t="s">
        <v>65</v>
      </c>
      <c s="37">
        <v>2057</v>
      </c>
      <c s="36">
        <v>0</v>
      </c>
      <c s="36">
        <f>ROUND(G236*H236,6)</f>
      </c>
      <c r="L236" s="38">
        <v>0</v>
      </c>
      <c s="32">
        <f>ROUND(ROUND(L236,2)*ROUND(G236,3),2)</f>
      </c>
      <c s="36" t="s">
        <v>53</v>
      </c>
      <c>
        <f>(M236*21)/100</f>
      </c>
      <c t="s">
        <v>26</v>
      </c>
    </row>
    <row r="237" spans="1:5" ht="12.75">
      <c r="A237" s="35" t="s">
        <v>54</v>
      </c>
      <c r="E237" s="39" t="s">
        <v>3951</v>
      </c>
    </row>
    <row r="238" spans="1:5" ht="63.75">
      <c r="A238" s="35" t="s">
        <v>55</v>
      </c>
      <c r="E238" s="40" t="s">
        <v>3952</v>
      </c>
    </row>
    <row r="239" spans="1:5" ht="165.75">
      <c r="A239" t="s">
        <v>57</v>
      </c>
      <c r="E239" s="39" t="s">
        <v>3953</v>
      </c>
    </row>
    <row r="240" spans="1:16" ht="25.5">
      <c r="A240" t="s">
        <v>48</v>
      </c>
      <c s="34" t="s">
        <v>263</v>
      </c>
      <c s="34" t="s">
        <v>3954</v>
      </c>
      <c s="35" t="s">
        <v>5</v>
      </c>
      <c s="6" t="s">
        <v>3955</v>
      </c>
      <c s="36" t="s">
        <v>65</v>
      </c>
      <c s="37">
        <v>2468.4</v>
      </c>
      <c s="36">
        <v>0</v>
      </c>
      <c s="36">
        <f>ROUND(G240*H240,6)</f>
      </c>
      <c r="L240" s="38">
        <v>0</v>
      </c>
      <c s="32">
        <f>ROUND(ROUND(L240,2)*ROUND(G240,3),2)</f>
      </c>
      <c s="36" t="s">
        <v>53</v>
      </c>
      <c>
        <f>(M240*21)/100</f>
      </c>
      <c t="s">
        <v>26</v>
      </c>
    </row>
    <row r="241" spans="1:5" ht="76.5">
      <c r="A241" s="35" t="s">
        <v>54</v>
      </c>
      <c r="E241" s="39" t="s">
        <v>3956</v>
      </c>
    </row>
    <row r="242" spans="1:5" ht="63.75">
      <c r="A242" s="35" t="s">
        <v>55</v>
      </c>
      <c r="E242" s="40" t="s">
        <v>3957</v>
      </c>
    </row>
    <row r="243" spans="1:5" ht="165.75">
      <c r="A243" t="s">
        <v>57</v>
      </c>
      <c r="E243" s="39" t="s">
        <v>3953</v>
      </c>
    </row>
    <row r="244" spans="1:13" ht="12.75">
      <c r="A244" t="s">
        <v>45</v>
      </c>
      <c r="C244" s="31" t="s">
        <v>46</v>
      </c>
      <c r="E244" s="33" t="s">
        <v>2925</v>
      </c>
      <c r="J244" s="32">
        <f>0</f>
      </c>
      <c s="32">
        <f>0</f>
      </c>
      <c s="32">
        <f>0+L245</f>
      </c>
      <c s="32">
        <f>0+M245</f>
      </c>
    </row>
    <row r="245" spans="1:16" ht="12.75">
      <c r="A245" t="s">
        <v>48</v>
      </c>
      <c s="34" t="s">
        <v>267</v>
      </c>
      <c s="34" t="s">
        <v>358</v>
      </c>
      <c s="35" t="s">
        <v>5</v>
      </c>
      <c s="6" t="s">
        <v>359</v>
      </c>
      <c s="36" t="s">
        <v>101</v>
      </c>
      <c s="37">
        <v>408.7</v>
      </c>
      <c s="36">
        <v>0</v>
      </c>
      <c s="36">
        <f>ROUND(G245*H245,6)</f>
      </c>
      <c r="L245" s="38">
        <v>0</v>
      </c>
      <c s="32">
        <f>ROUND(ROUND(L245,2)*ROUND(G245,3),2)</f>
      </c>
      <c s="36" t="s">
        <v>53</v>
      </c>
      <c>
        <f>(M245*21)/100</f>
      </c>
      <c t="s">
        <v>26</v>
      </c>
    </row>
    <row r="246" spans="1:5" ht="12.75">
      <c r="A246" s="35" t="s">
        <v>54</v>
      </c>
      <c r="E246" s="39" t="s">
        <v>3958</v>
      </c>
    </row>
    <row r="247" spans="1:5" ht="63.75">
      <c r="A247" s="35" t="s">
        <v>55</v>
      </c>
      <c r="E247" s="40" t="s">
        <v>3959</v>
      </c>
    </row>
    <row r="248" spans="1:5" ht="51">
      <c r="A248" t="s">
        <v>57</v>
      </c>
      <c r="E248" s="39" t="s">
        <v>1242</v>
      </c>
    </row>
    <row r="249" spans="1:13" ht="12.75">
      <c r="A249" t="s">
        <v>45</v>
      </c>
      <c r="C249" s="31" t="s">
        <v>82</v>
      </c>
      <c r="E249" s="33" t="s">
        <v>3960</v>
      </c>
      <c r="J249" s="32">
        <f>0</f>
      </c>
      <c s="32">
        <f>0</f>
      </c>
      <c s="32">
        <f>0+L250+L254+L258+L262+L266</f>
      </c>
      <c s="32">
        <f>0+M250+M254+M258+M262+M266</f>
      </c>
    </row>
    <row r="250" spans="1:16" ht="12.75">
      <c r="A250" t="s">
        <v>48</v>
      </c>
      <c s="34" t="s">
        <v>271</v>
      </c>
      <c s="34" t="s">
        <v>3961</v>
      </c>
      <c s="35" t="s">
        <v>5</v>
      </c>
      <c s="6" t="s">
        <v>3962</v>
      </c>
      <c s="36" t="s">
        <v>101</v>
      </c>
      <c s="37">
        <v>344</v>
      </c>
      <c s="36">
        <v>0</v>
      </c>
      <c s="36">
        <f>ROUND(G250*H250,6)</f>
      </c>
      <c r="L250" s="38">
        <v>0</v>
      </c>
      <c s="32">
        <f>ROUND(ROUND(L250,2)*ROUND(G250,3),2)</f>
      </c>
      <c s="36" t="s">
        <v>53</v>
      </c>
      <c>
        <f>(M250*21)/100</f>
      </c>
      <c t="s">
        <v>26</v>
      </c>
    </row>
    <row r="251" spans="1:5" ht="12.75">
      <c r="A251" s="35" t="s">
        <v>54</v>
      </c>
      <c r="E251" s="39" t="s">
        <v>3834</v>
      </c>
    </row>
    <row r="252" spans="1:5" ht="38.25">
      <c r="A252" s="35" t="s">
        <v>55</v>
      </c>
      <c r="E252" s="40" t="s">
        <v>3963</v>
      </c>
    </row>
    <row r="253" spans="1:5" ht="178.5">
      <c r="A253" t="s">
        <v>57</v>
      </c>
      <c r="E253" s="39" t="s">
        <v>3964</v>
      </c>
    </row>
    <row r="254" spans="1:16" ht="12.75">
      <c r="A254" t="s">
        <v>48</v>
      </c>
      <c s="34" t="s">
        <v>275</v>
      </c>
      <c s="34" t="s">
        <v>3965</v>
      </c>
      <c s="35" t="s">
        <v>5</v>
      </c>
      <c s="6" t="s">
        <v>3966</v>
      </c>
      <c s="36" t="s">
        <v>101</v>
      </c>
      <c s="37">
        <v>300</v>
      </c>
      <c s="36">
        <v>0</v>
      </c>
      <c s="36">
        <f>ROUND(G254*H254,6)</f>
      </c>
      <c r="L254" s="38">
        <v>0</v>
      </c>
      <c s="32">
        <f>ROUND(ROUND(L254,2)*ROUND(G254,3),2)</f>
      </c>
      <c s="36" t="s">
        <v>53</v>
      </c>
      <c>
        <f>(M254*21)/100</f>
      </c>
      <c t="s">
        <v>26</v>
      </c>
    </row>
    <row r="255" spans="1:5" ht="12.75">
      <c r="A255" s="35" t="s">
        <v>54</v>
      </c>
      <c r="E255" s="39" t="s">
        <v>5</v>
      </c>
    </row>
    <row r="256" spans="1:5" ht="38.25">
      <c r="A256" s="35" t="s">
        <v>55</v>
      </c>
      <c r="E256" s="40" t="s">
        <v>3967</v>
      </c>
    </row>
    <row r="257" spans="1:5" ht="165.75">
      <c r="A257" t="s">
        <v>57</v>
      </c>
      <c r="E257" s="39" t="s">
        <v>3968</v>
      </c>
    </row>
    <row r="258" spans="1:16" ht="12.75">
      <c r="A258" t="s">
        <v>48</v>
      </c>
      <c s="34" t="s">
        <v>278</v>
      </c>
      <c s="34" t="s">
        <v>3969</v>
      </c>
      <c s="35" t="s">
        <v>5</v>
      </c>
      <c s="6" t="s">
        <v>3970</v>
      </c>
      <c s="36" t="s">
        <v>52</v>
      </c>
      <c s="37">
        <v>14</v>
      </c>
      <c s="36">
        <v>0</v>
      </c>
      <c s="36">
        <f>ROUND(G258*H258,6)</f>
      </c>
      <c r="L258" s="38">
        <v>0</v>
      </c>
      <c s="32">
        <f>ROUND(ROUND(L258,2)*ROUND(G258,3),2)</f>
      </c>
      <c s="36" t="s">
        <v>53</v>
      </c>
      <c>
        <f>(M258*21)/100</f>
      </c>
      <c t="s">
        <v>26</v>
      </c>
    </row>
    <row r="259" spans="1:5" ht="12.75">
      <c r="A259" s="35" t="s">
        <v>54</v>
      </c>
      <c r="E259" s="39" t="s">
        <v>3971</v>
      </c>
    </row>
    <row r="260" spans="1:5" ht="38.25">
      <c r="A260" s="35" t="s">
        <v>55</v>
      </c>
      <c r="E260" s="40" t="s">
        <v>2943</v>
      </c>
    </row>
    <row r="261" spans="1:5" ht="165.75">
      <c r="A261" t="s">
        <v>57</v>
      </c>
      <c r="E261" s="39" t="s">
        <v>3972</v>
      </c>
    </row>
    <row r="262" spans="1:16" ht="12.75">
      <c r="A262" t="s">
        <v>48</v>
      </c>
      <c s="34" t="s">
        <v>281</v>
      </c>
      <c s="34" t="s">
        <v>3973</v>
      </c>
      <c s="35" t="s">
        <v>5</v>
      </c>
      <c s="6" t="s">
        <v>3974</v>
      </c>
      <c s="36" t="s">
        <v>52</v>
      </c>
      <c s="37">
        <v>27</v>
      </c>
      <c s="36">
        <v>0</v>
      </c>
      <c s="36">
        <f>ROUND(G262*H262,6)</f>
      </c>
      <c r="L262" s="38">
        <v>0</v>
      </c>
      <c s="32">
        <f>ROUND(ROUND(L262,2)*ROUND(G262,3),2)</f>
      </c>
      <c s="36" t="s">
        <v>53</v>
      </c>
      <c>
        <f>(M262*21)/100</f>
      </c>
      <c t="s">
        <v>26</v>
      </c>
    </row>
    <row r="263" spans="1:5" ht="12.75">
      <c r="A263" s="35" t="s">
        <v>54</v>
      </c>
      <c r="E263" s="39" t="s">
        <v>3975</v>
      </c>
    </row>
    <row r="264" spans="1:5" ht="38.25">
      <c r="A264" s="35" t="s">
        <v>55</v>
      </c>
      <c r="E264" s="40" t="s">
        <v>3976</v>
      </c>
    </row>
    <row r="265" spans="1:5" ht="51">
      <c r="A265" t="s">
        <v>57</v>
      </c>
      <c r="E265" s="39" t="s">
        <v>3977</v>
      </c>
    </row>
    <row r="266" spans="1:16" ht="12.75">
      <c r="A266" t="s">
        <v>48</v>
      </c>
      <c s="34" t="s">
        <v>284</v>
      </c>
      <c s="34" t="s">
        <v>3978</v>
      </c>
      <c s="35" t="s">
        <v>5</v>
      </c>
      <c s="6" t="s">
        <v>3979</v>
      </c>
      <c s="36" t="s">
        <v>65</v>
      </c>
      <c s="37">
        <v>17.22</v>
      </c>
      <c s="36">
        <v>0</v>
      </c>
      <c s="36">
        <f>ROUND(G266*H266,6)</f>
      </c>
      <c r="L266" s="38">
        <v>0</v>
      </c>
      <c s="32">
        <f>ROUND(ROUND(L266,2)*ROUND(G266,3),2)</f>
      </c>
      <c s="36" t="s">
        <v>53</v>
      </c>
      <c>
        <f>(M266*21)/100</f>
      </c>
      <c t="s">
        <v>26</v>
      </c>
    </row>
    <row r="267" spans="1:5" ht="12.75">
      <c r="A267" s="35" t="s">
        <v>54</v>
      </c>
      <c r="E267" s="39" t="s">
        <v>3980</v>
      </c>
    </row>
    <row r="268" spans="1:5" ht="38.25">
      <c r="A268" s="35" t="s">
        <v>55</v>
      </c>
      <c r="E268" s="40" t="s">
        <v>3981</v>
      </c>
    </row>
    <row r="269" spans="1:5" ht="267.75">
      <c r="A269" t="s">
        <v>57</v>
      </c>
      <c r="E269" s="39" t="s">
        <v>3932</v>
      </c>
    </row>
    <row r="270" spans="1:13" ht="12.75">
      <c r="A270" t="s">
        <v>45</v>
      </c>
      <c r="C270" s="31" t="s">
        <v>86</v>
      </c>
      <c r="E270" s="33" t="s">
        <v>2930</v>
      </c>
      <c r="J270" s="32">
        <f>0</f>
      </c>
      <c s="32">
        <f>0</f>
      </c>
      <c s="32">
        <f>0+L271+L275+L279+L283+L287</f>
      </c>
      <c s="32">
        <f>0+M271+M275+M279+M283+M287</f>
      </c>
    </row>
    <row r="271" spans="1:16" ht="12.75">
      <c r="A271" t="s">
        <v>48</v>
      </c>
      <c s="34" t="s">
        <v>287</v>
      </c>
      <c s="34" t="s">
        <v>3982</v>
      </c>
      <c s="35" t="s">
        <v>5</v>
      </c>
      <c s="6" t="s">
        <v>3983</v>
      </c>
      <c s="36" t="s">
        <v>52</v>
      </c>
      <c s="37">
        <v>1</v>
      </c>
      <c s="36">
        <v>0</v>
      </c>
      <c s="36">
        <f>ROUND(G271*H271,6)</f>
      </c>
      <c r="L271" s="38">
        <v>0</v>
      </c>
      <c s="32">
        <f>ROUND(ROUND(L271,2)*ROUND(G271,3),2)</f>
      </c>
      <c s="36" t="s">
        <v>53</v>
      </c>
      <c>
        <f>(M271*21)/100</f>
      </c>
      <c t="s">
        <v>26</v>
      </c>
    </row>
    <row r="272" spans="1:5" ht="12.75">
      <c r="A272" s="35" t="s">
        <v>54</v>
      </c>
      <c r="E272" s="39" t="s">
        <v>5</v>
      </c>
    </row>
    <row r="273" spans="1:5" ht="38.25">
      <c r="A273" s="35" t="s">
        <v>55</v>
      </c>
      <c r="E273" s="40" t="s">
        <v>2929</v>
      </c>
    </row>
    <row r="274" spans="1:5" ht="76.5">
      <c r="A274" t="s">
        <v>57</v>
      </c>
      <c r="E274" s="39" t="s">
        <v>3984</v>
      </c>
    </row>
    <row r="275" spans="1:16" ht="12.75">
      <c r="A275" t="s">
        <v>48</v>
      </c>
      <c s="34" t="s">
        <v>291</v>
      </c>
      <c s="34" t="s">
        <v>3985</v>
      </c>
      <c s="35" t="s">
        <v>5</v>
      </c>
      <c s="6" t="s">
        <v>3986</v>
      </c>
      <c s="36" t="s">
        <v>52</v>
      </c>
      <c s="37">
        <v>4</v>
      </c>
      <c s="36">
        <v>0</v>
      </c>
      <c s="36">
        <f>ROUND(G275*H275,6)</f>
      </c>
      <c r="L275" s="38">
        <v>0</v>
      </c>
      <c s="32">
        <f>ROUND(ROUND(L275,2)*ROUND(G275,3),2)</f>
      </c>
      <c s="36" t="s">
        <v>53</v>
      </c>
      <c>
        <f>(M275*21)/100</f>
      </c>
      <c t="s">
        <v>26</v>
      </c>
    </row>
    <row r="276" spans="1:5" ht="12.75">
      <c r="A276" s="35" t="s">
        <v>54</v>
      </c>
      <c r="E276" s="39" t="s">
        <v>5</v>
      </c>
    </row>
    <row r="277" spans="1:5" ht="38.25">
      <c r="A277" s="35" t="s">
        <v>55</v>
      </c>
      <c r="E277" s="40" t="s">
        <v>2926</v>
      </c>
    </row>
    <row r="278" spans="1:5" ht="89.25">
      <c r="A278" t="s">
        <v>57</v>
      </c>
      <c r="E278" s="39" t="s">
        <v>3987</v>
      </c>
    </row>
    <row r="279" spans="1:16" ht="25.5">
      <c r="A279" t="s">
        <v>48</v>
      </c>
      <c s="34" t="s">
        <v>294</v>
      </c>
      <c s="34" t="s">
        <v>3988</v>
      </c>
      <c s="35" t="s">
        <v>5</v>
      </c>
      <c s="6" t="s">
        <v>3989</v>
      </c>
      <c s="36" t="s">
        <v>3990</v>
      </c>
      <c s="37">
        <v>12</v>
      </c>
      <c s="36">
        <v>0</v>
      </c>
      <c s="36">
        <f>ROUND(G279*H279,6)</f>
      </c>
      <c r="L279" s="38">
        <v>0</v>
      </c>
      <c s="32">
        <f>ROUND(ROUND(L279,2)*ROUND(G279,3),2)</f>
      </c>
      <c s="36" t="s">
        <v>53</v>
      </c>
      <c>
        <f>(M279*21)/100</f>
      </c>
      <c t="s">
        <v>26</v>
      </c>
    </row>
    <row r="280" spans="1:5" ht="12.75">
      <c r="A280" s="35" t="s">
        <v>54</v>
      </c>
      <c r="E280" s="39" t="s">
        <v>5</v>
      </c>
    </row>
    <row r="281" spans="1:5" ht="38.25">
      <c r="A281" s="35" t="s">
        <v>55</v>
      </c>
      <c r="E281" s="40" t="s">
        <v>3991</v>
      </c>
    </row>
    <row r="282" spans="1:5" ht="76.5">
      <c r="A282" t="s">
        <v>57</v>
      </c>
      <c r="E282" s="39" t="s">
        <v>3992</v>
      </c>
    </row>
    <row r="283" spans="1:16" ht="12.75">
      <c r="A283" t="s">
        <v>48</v>
      </c>
      <c s="34" t="s">
        <v>298</v>
      </c>
      <c s="34" t="s">
        <v>3993</v>
      </c>
      <c s="35" t="s">
        <v>5</v>
      </c>
      <c s="6" t="s">
        <v>3994</v>
      </c>
      <c s="36" t="s">
        <v>65</v>
      </c>
      <c s="37">
        <v>212</v>
      </c>
      <c s="36">
        <v>0</v>
      </c>
      <c s="36">
        <f>ROUND(G283*H283,6)</f>
      </c>
      <c r="L283" s="38">
        <v>0</v>
      </c>
      <c s="32">
        <f>ROUND(ROUND(L283,2)*ROUND(G283,3),2)</f>
      </c>
      <c s="36" t="s">
        <v>53</v>
      </c>
      <c>
        <f>(M283*21)/100</f>
      </c>
      <c t="s">
        <v>26</v>
      </c>
    </row>
    <row r="284" spans="1:5" ht="12.75">
      <c r="A284" s="35" t="s">
        <v>54</v>
      </c>
      <c r="E284" s="39" t="s">
        <v>3995</v>
      </c>
    </row>
    <row r="285" spans="1:5" ht="38.25">
      <c r="A285" s="35" t="s">
        <v>55</v>
      </c>
      <c r="E285" s="40" t="s">
        <v>3996</v>
      </c>
    </row>
    <row r="286" spans="1:5" ht="63.75">
      <c r="A286" t="s">
        <v>57</v>
      </c>
      <c r="E286" s="39" t="s">
        <v>3997</v>
      </c>
    </row>
    <row r="287" spans="1:16" ht="12.75">
      <c r="A287" t="s">
        <v>48</v>
      </c>
      <c s="34" t="s">
        <v>523</v>
      </c>
      <c s="34" t="s">
        <v>3998</v>
      </c>
      <c s="35" t="s">
        <v>5</v>
      </c>
      <c s="6" t="s">
        <v>3999</v>
      </c>
      <c s="36" t="s">
        <v>3990</v>
      </c>
      <c s="37">
        <v>13250</v>
      </c>
      <c s="36">
        <v>0</v>
      </c>
      <c s="36">
        <f>ROUND(G287*H287,6)</f>
      </c>
      <c r="L287" s="38">
        <v>0</v>
      </c>
      <c s="32">
        <f>ROUND(ROUND(L287,2)*ROUND(G287,3),2)</f>
      </c>
      <c s="36" t="s">
        <v>53</v>
      </c>
      <c>
        <f>(M287*21)/100</f>
      </c>
      <c t="s">
        <v>26</v>
      </c>
    </row>
    <row r="288" spans="1:5" ht="12.75">
      <c r="A288" s="35" t="s">
        <v>54</v>
      </c>
      <c r="E288" s="39" t="s">
        <v>5</v>
      </c>
    </row>
    <row r="289" spans="1:5" ht="38.25">
      <c r="A289" s="35" t="s">
        <v>55</v>
      </c>
      <c r="E289" s="40" t="s">
        <v>4000</v>
      </c>
    </row>
    <row r="290" spans="1:5" ht="25.5">
      <c r="A290" t="s">
        <v>57</v>
      </c>
      <c r="E290" s="39" t="s">
        <v>4001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1.xml><?xml version="1.0" encoding="utf-8"?>
<worksheet xmlns="http://schemas.openxmlformats.org/spreadsheetml/2006/main" xmlns:r="http://schemas.openxmlformats.org/officeDocument/2006/relationships">
  <dimension ref="A1:T1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COUNTIFS(L8:L141,"=0",A8:A141,"P")+COUNTIFS(L8:L141,"",A8:A141,"P")+SUM(Q8:Q141)</f>
      </c>
    </row>
    <row r="8" spans="1:13" ht="12.75">
      <c r="A8" t="s">
        <v>43</v>
      </c>
      <c r="C8" s="28" t="s">
        <v>4004</v>
      </c>
      <c r="E8" s="30" t="s">
        <v>4003</v>
      </c>
      <c r="J8" s="29">
        <f>0+J9+J26+J59+J68+J85+J90+J103+J112</f>
      </c>
      <c s="29">
        <f>0+K9+K26+K59+K68+K85+K90+K103+K112</f>
      </c>
      <c s="29">
        <f>0+L9+L26+L59+L68+L85+L90+L103+L112</f>
      </c>
      <c s="29">
        <f>0+M9+M26+M59+M68+M85+M90+M103+M112</f>
      </c>
    </row>
    <row r="9" spans="1:13" ht="12.75">
      <c r="A9" t="s">
        <v>45</v>
      </c>
      <c r="C9" s="31" t="s">
        <v>305</v>
      </c>
      <c r="E9" s="33" t="s">
        <v>306</v>
      </c>
      <c r="J9" s="32">
        <f>0</f>
      </c>
      <c s="32">
        <f>0</f>
      </c>
      <c s="32">
        <f>0+L10+L14+L18+L22</f>
      </c>
      <c s="32">
        <f>0+M10+M14+M18+M22</f>
      </c>
    </row>
    <row r="10" spans="1:16" ht="38.25">
      <c r="A10" t="s">
        <v>48</v>
      </c>
      <c s="34" t="s">
        <v>49</v>
      </c>
      <c s="34" t="s">
        <v>307</v>
      </c>
      <c s="35" t="s">
        <v>5</v>
      </c>
      <c s="6" t="s">
        <v>3764</v>
      </c>
      <c s="36" t="s">
        <v>309</v>
      </c>
      <c s="37">
        <v>1304.1</v>
      </c>
      <c s="36">
        <v>0</v>
      </c>
      <c s="36">
        <f>ROUND(G10*H10,6)</f>
      </c>
      <c r="L10" s="38">
        <v>0</v>
      </c>
      <c s="32">
        <f>ROUND(ROUND(L10,2)*ROUND(G10,3),2)</f>
      </c>
      <c s="36" t="s">
        <v>53</v>
      </c>
      <c>
        <f>(M10*21)/100</f>
      </c>
      <c t="s">
        <v>26</v>
      </c>
    </row>
    <row r="11" spans="1:5" ht="25.5">
      <c r="A11" s="35" t="s">
        <v>54</v>
      </c>
      <c r="E11" s="39" t="s">
        <v>4005</v>
      </c>
    </row>
    <row r="12" spans="1:5" ht="38.25">
      <c r="A12" s="35" t="s">
        <v>55</v>
      </c>
      <c r="E12" s="40" t="s">
        <v>4006</v>
      </c>
    </row>
    <row r="13" spans="1:5" ht="153">
      <c r="A13" t="s">
        <v>57</v>
      </c>
      <c r="E13" s="39" t="s">
        <v>316</v>
      </c>
    </row>
    <row r="14" spans="1:16" ht="38.25">
      <c r="A14" t="s">
        <v>48</v>
      </c>
      <c s="34" t="s">
        <v>26</v>
      </c>
      <c s="34" t="s">
        <v>962</v>
      </c>
      <c s="35" t="s">
        <v>5</v>
      </c>
      <c s="6" t="s">
        <v>3767</v>
      </c>
      <c s="36" t="s">
        <v>309</v>
      </c>
      <c s="37">
        <v>752.85</v>
      </c>
      <c s="36">
        <v>0</v>
      </c>
      <c s="36">
        <f>ROUND(G14*H14,6)</f>
      </c>
      <c r="L14" s="38">
        <v>0</v>
      </c>
      <c s="32">
        <f>ROUND(ROUND(L14,2)*ROUND(G14,3),2)</f>
      </c>
      <c s="36" t="s">
        <v>53</v>
      </c>
      <c>
        <f>(M14*21)/100</f>
      </c>
      <c t="s">
        <v>26</v>
      </c>
    </row>
    <row r="15" spans="1:5" ht="25.5">
      <c r="A15" s="35" t="s">
        <v>54</v>
      </c>
      <c r="E15" s="39" t="s">
        <v>4007</v>
      </c>
    </row>
    <row r="16" spans="1:5" ht="38.25">
      <c r="A16" s="35" t="s">
        <v>55</v>
      </c>
      <c r="E16" s="40" t="s">
        <v>4008</v>
      </c>
    </row>
    <row r="17" spans="1:5" ht="89.25">
      <c r="A17" t="s">
        <v>57</v>
      </c>
      <c r="E17" s="39" t="s">
        <v>4009</v>
      </c>
    </row>
    <row r="18" spans="1:16" ht="38.25">
      <c r="A18" t="s">
        <v>48</v>
      </c>
      <c s="34" t="s">
        <v>25</v>
      </c>
      <c s="34" t="s">
        <v>2584</v>
      </c>
      <c s="35" t="s">
        <v>5</v>
      </c>
      <c s="6" t="s">
        <v>3769</v>
      </c>
      <c s="36" t="s">
        <v>309</v>
      </c>
      <c s="37">
        <v>205</v>
      </c>
      <c s="36">
        <v>0</v>
      </c>
      <c s="36">
        <f>ROUND(G18*H18,6)</f>
      </c>
      <c r="L18" s="38">
        <v>0</v>
      </c>
      <c s="32">
        <f>ROUND(ROUND(L18,2)*ROUND(G18,3),2)</f>
      </c>
      <c s="36" t="s">
        <v>53</v>
      </c>
      <c>
        <f>(M18*21)/100</f>
      </c>
      <c t="s">
        <v>26</v>
      </c>
    </row>
    <row r="19" spans="1:5" ht="25.5">
      <c r="A19" s="35" t="s">
        <v>54</v>
      </c>
      <c r="E19" s="39" t="s">
        <v>4010</v>
      </c>
    </row>
    <row r="20" spans="1:5" ht="38.25">
      <c r="A20" s="35" t="s">
        <v>55</v>
      </c>
      <c r="E20" s="40" t="s">
        <v>4011</v>
      </c>
    </row>
    <row r="21" spans="1:5" ht="153">
      <c r="A21" t="s">
        <v>57</v>
      </c>
      <c r="E21" s="39" t="s">
        <v>316</v>
      </c>
    </row>
    <row r="22" spans="1:16" ht="38.25">
      <c r="A22" t="s">
        <v>48</v>
      </c>
      <c s="34" t="s">
        <v>67</v>
      </c>
      <c s="34" t="s">
        <v>3771</v>
      </c>
      <c s="35" t="s">
        <v>5</v>
      </c>
      <c s="6" t="s">
        <v>3772</v>
      </c>
      <c s="36" t="s">
        <v>309</v>
      </c>
      <c s="37">
        <v>37.643</v>
      </c>
      <c s="36">
        <v>0</v>
      </c>
      <c s="36">
        <f>ROUND(G22*H22,6)</f>
      </c>
      <c r="L22" s="38">
        <v>0</v>
      </c>
      <c s="32">
        <f>ROUND(ROUND(L22,2)*ROUND(G22,3),2)</f>
      </c>
      <c s="36" t="s">
        <v>53</v>
      </c>
      <c>
        <f>(M22*21)/100</f>
      </c>
      <c t="s">
        <v>26</v>
      </c>
    </row>
    <row r="23" spans="1:5" ht="25.5">
      <c r="A23" s="35" t="s">
        <v>54</v>
      </c>
      <c r="E23" s="39" t="s">
        <v>310</v>
      </c>
    </row>
    <row r="24" spans="1:5" ht="38.25">
      <c r="A24" s="35" t="s">
        <v>55</v>
      </c>
      <c r="E24" s="40" t="s">
        <v>4012</v>
      </c>
    </row>
    <row r="25" spans="1:5" ht="153">
      <c r="A25" t="s">
        <v>57</v>
      </c>
      <c r="E25" s="39" t="s">
        <v>316</v>
      </c>
    </row>
    <row r="26" spans="1:13" ht="12.75">
      <c r="A26" t="s">
        <v>45</v>
      </c>
      <c r="C26" s="31" t="s">
        <v>49</v>
      </c>
      <c r="E26" s="33" t="s">
        <v>3779</v>
      </c>
      <c r="J26" s="32">
        <f>0</f>
      </c>
      <c s="32">
        <f>0</f>
      </c>
      <c s="32">
        <f>0+L27+L31+L35+L39+L43+L47+L51+L55</f>
      </c>
      <c s="32">
        <f>0+M27+M31+M35+M39+M43+M47+M51+M55</f>
      </c>
    </row>
    <row r="27" spans="1:16" ht="12.75">
      <c r="A27" t="s">
        <v>48</v>
      </c>
      <c s="34" t="s">
        <v>71</v>
      </c>
      <c s="34" t="s">
        <v>3783</v>
      </c>
      <c s="35" t="s">
        <v>5</v>
      </c>
      <c s="6" t="s">
        <v>3784</v>
      </c>
      <c s="36" t="s">
        <v>65</v>
      </c>
      <c s="37">
        <v>653.2</v>
      </c>
      <c s="36">
        <v>0</v>
      </c>
      <c s="36">
        <f>ROUND(G27*H27,6)</f>
      </c>
      <c r="L27" s="38">
        <v>0</v>
      </c>
      <c s="32">
        <f>ROUND(ROUND(L27,2)*ROUND(G27,3),2)</f>
      </c>
      <c s="36" t="s">
        <v>53</v>
      </c>
      <c>
        <f>(M27*21)/100</f>
      </c>
      <c t="s">
        <v>26</v>
      </c>
    </row>
    <row r="28" spans="1:5" ht="12.75">
      <c r="A28" s="35" t="s">
        <v>54</v>
      </c>
      <c r="E28" s="39" t="s">
        <v>4013</v>
      </c>
    </row>
    <row r="29" spans="1:5" ht="38.25">
      <c r="A29" s="35" t="s">
        <v>55</v>
      </c>
      <c r="E29" s="40" t="s">
        <v>4014</v>
      </c>
    </row>
    <row r="30" spans="1:5" ht="242.25">
      <c r="A30" t="s">
        <v>57</v>
      </c>
      <c r="E30" s="39" t="s">
        <v>3787</v>
      </c>
    </row>
    <row r="31" spans="1:16" ht="12.75">
      <c r="A31" t="s">
        <v>48</v>
      </c>
      <c s="34" t="s">
        <v>75</v>
      </c>
      <c s="34" t="s">
        <v>3788</v>
      </c>
      <c s="35" t="s">
        <v>5</v>
      </c>
      <c s="6" t="s">
        <v>3789</v>
      </c>
      <c s="36" t="s">
        <v>129</v>
      </c>
      <c s="37">
        <v>16330</v>
      </c>
      <c s="36">
        <v>0</v>
      </c>
      <c s="36">
        <f>ROUND(G31*H31,6)</f>
      </c>
      <c r="L31" s="38">
        <v>0</v>
      </c>
      <c s="32">
        <f>ROUND(ROUND(L31,2)*ROUND(G31,3),2)</f>
      </c>
      <c s="36" t="s">
        <v>53</v>
      </c>
      <c>
        <f>(M31*21)/100</f>
      </c>
      <c t="s">
        <v>26</v>
      </c>
    </row>
    <row r="32" spans="1:5" ht="12.75">
      <c r="A32" s="35" t="s">
        <v>54</v>
      </c>
      <c r="E32" s="39" t="s">
        <v>5</v>
      </c>
    </row>
    <row r="33" spans="1:5" ht="38.25">
      <c r="A33" s="35" t="s">
        <v>55</v>
      </c>
      <c r="E33" s="40" t="s">
        <v>4015</v>
      </c>
    </row>
    <row r="34" spans="1:5" ht="25.5">
      <c r="A34" t="s">
        <v>57</v>
      </c>
      <c r="E34" s="39" t="s">
        <v>3791</v>
      </c>
    </row>
    <row r="35" spans="1:16" ht="12.75">
      <c r="A35" t="s">
        <v>48</v>
      </c>
      <c s="34" t="s">
        <v>46</v>
      </c>
      <c s="34" t="s">
        <v>3792</v>
      </c>
      <c s="35" t="s">
        <v>5</v>
      </c>
      <c s="6" t="s">
        <v>3793</v>
      </c>
      <c s="36" t="s">
        <v>65</v>
      </c>
      <c s="37">
        <v>358.5</v>
      </c>
      <c s="36">
        <v>0</v>
      </c>
      <c s="36">
        <f>ROUND(G35*H35,6)</f>
      </c>
      <c r="L35" s="38">
        <v>0</v>
      </c>
      <c s="32">
        <f>ROUND(ROUND(L35,2)*ROUND(G35,3),2)</f>
      </c>
      <c s="36" t="s">
        <v>53</v>
      </c>
      <c>
        <f>(M35*21)/100</f>
      </c>
      <c t="s">
        <v>26</v>
      </c>
    </row>
    <row r="36" spans="1:5" ht="12.75">
      <c r="A36" s="35" t="s">
        <v>54</v>
      </c>
      <c r="E36" s="39" t="s">
        <v>4016</v>
      </c>
    </row>
    <row r="37" spans="1:5" ht="38.25">
      <c r="A37" s="35" t="s">
        <v>55</v>
      </c>
      <c r="E37" s="40" t="s">
        <v>4017</v>
      </c>
    </row>
    <row r="38" spans="1:5" ht="255">
      <c r="A38" t="s">
        <v>57</v>
      </c>
      <c r="E38" s="39" t="s">
        <v>3796</v>
      </c>
    </row>
    <row r="39" spans="1:16" ht="12.75">
      <c r="A39" t="s">
        <v>48</v>
      </c>
      <c s="34" t="s">
        <v>82</v>
      </c>
      <c s="34" t="s">
        <v>3797</v>
      </c>
      <c s="35" t="s">
        <v>5</v>
      </c>
      <c s="6" t="s">
        <v>3798</v>
      </c>
      <c s="36" t="s">
        <v>129</v>
      </c>
      <c s="37">
        <v>8962.5</v>
      </c>
      <c s="36">
        <v>0</v>
      </c>
      <c s="36">
        <f>ROUND(G39*H39,6)</f>
      </c>
      <c r="L39" s="38">
        <v>0</v>
      </c>
      <c s="32">
        <f>ROUND(ROUND(L39,2)*ROUND(G39,3),2)</f>
      </c>
      <c s="36" t="s">
        <v>53</v>
      </c>
      <c>
        <f>(M39*21)/100</f>
      </c>
      <c t="s">
        <v>26</v>
      </c>
    </row>
    <row r="40" spans="1:5" ht="12.75">
      <c r="A40" s="35" t="s">
        <v>54</v>
      </c>
      <c r="E40" s="39" t="s">
        <v>5</v>
      </c>
    </row>
    <row r="41" spans="1:5" ht="38.25">
      <c r="A41" s="35" t="s">
        <v>55</v>
      </c>
      <c r="E41" s="40" t="s">
        <v>4018</v>
      </c>
    </row>
    <row r="42" spans="1:5" ht="25.5">
      <c r="A42" t="s">
        <v>57</v>
      </c>
      <c r="E42" s="39" t="s">
        <v>3791</v>
      </c>
    </row>
    <row r="43" spans="1:16" ht="12.75">
      <c r="A43" t="s">
        <v>48</v>
      </c>
      <c s="34" t="s">
        <v>86</v>
      </c>
      <c s="34" t="s">
        <v>68</v>
      </c>
      <c s="35" t="s">
        <v>5</v>
      </c>
      <c s="6" t="s">
        <v>69</v>
      </c>
      <c s="36" t="s">
        <v>65</v>
      </c>
      <c s="37">
        <v>681.6</v>
      </c>
      <c s="36">
        <v>0</v>
      </c>
      <c s="36">
        <f>ROUND(G43*H43,6)</f>
      </c>
      <c r="L43" s="38">
        <v>0</v>
      </c>
      <c s="32">
        <f>ROUND(ROUND(L43,2)*ROUND(G43,3),2)</f>
      </c>
      <c s="36" t="s">
        <v>53</v>
      </c>
      <c>
        <f>(M43*21)/100</f>
      </c>
      <c t="s">
        <v>26</v>
      </c>
    </row>
    <row r="44" spans="1:5" ht="25.5">
      <c r="A44" s="35" t="s">
        <v>54</v>
      </c>
      <c r="E44" s="39" t="s">
        <v>4019</v>
      </c>
    </row>
    <row r="45" spans="1:5" ht="38.25">
      <c r="A45" s="35" t="s">
        <v>55</v>
      </c>
      <c r="E45" s="40" t="s">
        <v>4020</v>
      </c>
    </row>
    <row r="46" spans="1:5" ht="153">
      <c r="A46" t="s">
        <v>57</v>
      </c>
      <c r="E46" s="39" t="s">
        <v>70</v>
      </c>
    </row>
    <row r="47" spans="1:16" ht="12.75">
      <c r="A47" t="s">
        <v>48</v>
      </c>
      <c s="34" t="s">
        <v>90</v>
      </c>
      <c s="34" t="s">
        <v>3842</v>
      </c>
      <c s="35" t="s">
        <v>5</v>
      </c>
      <c s="6" t="s">
        <v>3843</v>
      </c>
      <c s="36" t="s">
        <v>61</v>
      </c>
      <c s="37">
        <v>1080</v>
      </c>
      <c s="36">
        <v>0</v>
      </c>
      <c s="36">
        <f>ROUND(G47*H47,6)</f>
      </c>
      <c r="L47" s="38">
        <v>0</v>
      </c>
      <c s="32">
        <f>ROUND(ROUND(L47,2)*ROUND(G47,3),2)</f>
      </c>
      <c s="36" t="s">
        <v>53</v>
      </c>
      <c>
        <f>(M47*21)/100</f>
      </c>
      <c t="s">
        <v>26</v>
      </c>
    </row>
    <row r="48" spans="1:5" ht="12.75">
      <c r="A48" s="35" t="s">
        <v>54</v>
      </c>
      <c r="E48" s="39" t="s">
        <v>5</v>
      </c>
    </row>
    <row r="49" spans="1:5" ht="38.25">
      <c r="A49" s="35" t="s">
        <v>55</v>
      </c>
      <c r="E49" s="40" t="s">
        <v>4021</v>
      </c>
    </row>
    <row r="50" spans="1:5" ht="25.5">
      <c r="A50" t="s">
        <v>57</v>
      </c>
      <c r="E50" s="39" t="s">
        <v>3845</v>
      </c>
    </row>
    <row r="51" spans="1:16" ht="12.75">
      <c r="A51" t="s">
        <v>48</v>
      </c>
      <c s="34" t="s">
        <v>94</v>
      </c>
      <c s="34" t="s">
        <v>3846</v>
      </c>
      <c s="35" t="s">
        <v>5</v>
      </c>
      <c s="6" t="s">
        <v>3847</v>
      </c>
      <c s="36" t="s">
        <v>61</v>
      </c>
      <c s="37">
        <v>232.5</v>
      </c>
      <c s="36">
        <v>0</v>
      </c>
      <c s="36">
        <f>ROUND(G51*H51,6)</f>
      </c>
      <c r="L51" s="38">
        <v>0</v>
      </c>
      <c s="32">
        <f>ROUND(ROUND(L51,2)*ROUND(G51,3),2)</f>
      </c>
      <c s="36" t="s">
        <v>53</v>
      </c>
      <c>
        <f>(M51*21)/100</f>
      </c>
      <c t="s">
        <v>26</v>
      </c>
    </row>
    <row r="52" spans="1:5" ht="12.75">
      <c r="A52" s="35" t="s">
        <v>54</v>
      </c>
      <c r="E52" s="39" t="s">
        <v>4022</v>
      </c>
    </row>
    <row r="53" spans="1:5" ht="38.25">
      <c r="A53" s="35" t="s">
        <v>55</v>
      </c>
      <c r="E53" s="40" t="s">
        <v>4023</v>
      </c>
    </row>
    <row r="54" spans="1:5" ht="25.5">
      <c r="A54" t="s">
        <v>57</v>
      </c>
      <c r="E54" s="39" t="s">
        <v>3849</v>
      </c>
    </row>
    <row r="55" spans="1:16" ht="12.75">
      <c r="A55" t="s">
        <v>48</v>
      </c>
      <c s="34" t="s">
        <v>98</v>
      </c>
      <c s="34" t="s">
        <v>76</v>
      </c>
      <c s="35" t="s">
        <v>5</v>
      </c>
      <c s="6" t="s">
        <v>77</v>
      </c>
      <c s="36" t="s">
        <v>61</v>
      </c>
      <c s="37">
        <v>232.5</v>
      </c>
      <c s="36">
        <v>0</v>
      </c>
      <c s="36">
        <f>ROUND(G55*H55,6)</f>
      </c>
      <c r="L55" s="38">
        <v>0</v>
      </c>
      <c s="32">
        <f>ROUND(ROUND(L55,2)*ROUND(G55,3),2)</f>
      </c>
      <c s="36" t="s">
        <v>53</v>
      </c>
      <c>
        <f>(M55*21)/100</f>
      </c>
      <c t="s">
        <v>26</v>
      </c>
    </row>
    <row r="56" spans="1:5" ht="12.75">
      <c r="A56" s="35" t="s">
        <v>54</v>
      </c>
      <c r="E56" s="39" t="s">
        <v>4022</v>
      </c>
    </row>
    <row r="57" spans="1:5" ht="38.25">
      <c r="A57" s="35" t="s">
        <v>55</v>
      </c>
      <c r="E57" s="40" t="s">
        <v>4023</v>
      </c>
    </row>
    <row r="58" spans="1:5" ht="25.5">
      <c r="A58" t="s">
        <v>57</v>
      </c>
      <c r="E58" s="39" t="s">
        <v>78</v>
      </c>
    </row>
    <row r="59" spans="1:13" ht="12.75">
      <c r="A59" t="s">
        <v>45</v>
      </c>
      <c r="C59" s="31" t="s">
        <v>26</v>
      </c>
      <c r="E59" s="33" t="s">
        <v>3909</v>
      </c>
      <c r="J59" s="32">
        <f>0</f>
      </c>
      <c s="32">
        <f>0</f>
      </c>
      <c s="32">
        <f>0+L60+L64</f>
      </c>
      <c s="32">
        <f>0+M60+M64</f>
      </c>
    </row>
    <row r="60" spans="1:16" ht="12.75">
      <c r="A60" t="s">
        <v>48</v>
      </c>
      <c s="34" t="s">
        <v>103</v>
      </c>
      <c s="34" t="s">
        <v>4024</v>
      </c>
      <c s="35" t="s">
        <v>5</v>
      </c>
      <c s="6" t="s">
        <v>4025</v>
      </c>
      <c s="36" t="s">
        <v>61</v>
      </c>
      <c s="37">
        <v>135</v>
      </c>
      <c s="36">
        <v>0</v>
      </c>
      <c s="36">
        <f>ROUND(G60*H60,6)</f>
      </c>
      <c r="L60" s="38">
        <v>0</v>
      </c>
      <c s="32">
        <f>ROUND(ROUND(L60,2)*ROUND(G60,3),2)</f>
      </c>
      <c s="36" t="s">
        <v>53</v>
      </c>
      <c>
        <f>(M60*21)/100</f>
      </c>
      <c t="s">
        <v>26</v>
      </c>
    </row>
    <row r="61" spans="1:5" ht="12.75">
      <c r="A61" s="35" t="s">
        <v>54</v>
      </c>
      <c r="E61" s="39" t="s">
        <v>4026</v>
      </c>
    </row>
    <row r="62" spans="1:5" ht="38.25">
      <c r="A62" s="35" t="s">
        <v>55</v>
      </c>
      <c r="E62" s="40" t="s">
        <v>4027</v>
      </c>
    </row>
    <row r="63" spans="1:5" ht="38.25">
      <c r="A63" t="s">
        <v>57</v>
      </c>
      <c r="E63" s="39" t="s">
        <v>4028</v>
      </c>
    </row>
    <row r="64" spans="1:16" ht="12.75">
      <c r="A64" t="s">
        <v>48</v>
      </c>
      <c s="34" t="s">
        <v>106</v>
      </c>
      <c s="34" t="s">
        <v>4029</v>
      </c>
      <c s="35" t="s">
        <v>5</v>
      </c>
      <c s="6" t="s">
        <v>4030</v>
      </c>
      <c s="36" t="s">
        <v>65</v>
      </c>
      <c s="37">
        <v>7.97</v>
      </c>
      <c s="36">
        <v>0</v>
      </c>
      <c s="36">
        <f>ROUND(G64*H64,6)</f>
      </c>
      <c r="L64" s="38">
        <v>0</v>
      </c>
      <c s="32">
        <f>ROUND(ROUND(L64,2)*ROUND(G64,3),2)</f>
      </c>
      <c s="36" t="s">
        <v>53</v>
      </c>
      <c>
        <f>(M64*21)/100</f>
      </c>
      <c t="s">
        <v>26</v>
      </c>
    </row>
    <row r="65" spans="1:5" ht="89.25">
      <c r="A65" s="35" t="s">
        <v>54</v>
      </c>
      <c r="E65" s="39" t="s">
        <v>4031</v>
      </c>
    </row>
    <row r="66" spans="1:5" ht="63.75">
      <c r="A66" s="35" t="s">
        <v>55</v>
      </c>
      <c r="E66" s="40" t="s">
        <v>4032</v>
      </c>
    </row>
    <row r="67" spans="1:5" ht="267.75">
      <c r="A67" t="s">
        <v>57</v>
      </c>
      <c r="E67" s="39" t="s">
        <v>4033</v>
      </c>
    </row>
    <row r="68" spans="1:13" ht="12.75">
      <c r="A68" t="s">
        <v>45</v>
      </c>
      <c r="C68" s="31" t="s">
        <v>25</v>
      </c>
      <c r="E68" s="33" t="s">
        <v>4034</v>
      </c>
      <c r="J68" s="32">
        <f>0</f>
      </c>
      <c s="32">
        <f>0</f>
      </c>
      <c s="32">
        <f>0+L69+L73+L77+L81</f>
      </c>
      <c s="32">
        <f>0+M69+M73+M77+M81</f>
      </c>
    </row>
    <row r="69" spans="1:16" ht="25.5">
      <c r="A69" t="s">
        <v>48</v>
      </c>
      <c s="34" t="s">
        <v>109</v>
      </c>
      <c s="34" t="s">
        <v>4035</v>
      </c>
      <c s="35" t="s">
        <v>5</v>
      </c>
      <c s="6" t="s">
        <v>4036</v>
      </c>
      <c s="36" t="s">
        <v>65</v>
      </c>
      <c s="37">
        <v>28.1</v>
      </c>
      <c s="36">
        <v>0</v>
      </c>
      <c s="36">
        <f>ROUND(G69*H69,6)</f>
      </c>
      <c r="L69" s="38">
        <v>0</v>
      </c>
      <c s="32">
        <f>ROUND(ROUND(L69,2)*ROUND(G69,3),2)</f>
      </c>
      <c s="36" t="s">
        <v>53</v>
      </c>
      <c>
        <f>(M69*21)/100</f>
      </c>
      <c t="s">
        <v>26</v>
      </c>
    </row>
    <row r="70" spans="1:5" ht="12.75">
      <c r="A70" s="35" t="s">
        <v>54</v>
      </c>
      <c r="E70" s="39" t="s">
        <v>5</v>
      </c>
    </row>
    <row r="71" spans="1:5" ht="38.25">
      <c r="A71" s="35" t="s">
        <v>55</v>
      </c>
      <c r="E71" s="40" t="s">
        <v>4037</v>
      </c>
    </row>
    <row r="72" spans="1:5" ht="25.5">
      <c r="A72" t="s">
        <v>57</v>
      </c>
      <c r="E72" s="39" t="s">
        <v>4038</v>
      </c>
    </row>
    <row r="73" spans="1:16" ht="12.75">
      <c r="A73" t="s">
        <v>48</v>
      </c>
      <c s="34" t="s">
        <v>112</v>
      </c>
      <c s="34" t="s">
        <v>4039</v>
      </c>
      <c s="35" t="s">
        <v>5</v>
      </c>
      <c s="6" t="s">
        <v>4040</v>
      </c>
      <c s="36" t="s">
        <v>65</v>
      </c>
      <c s="37">
        <v>47.66</v>
      </c>
      <c s="36">
        <v>0</v>
      </c>
      <c s="36">
        <f>ROUND(G73*H73,6)</f>
      </c>
      <c r="L73" s="38">
        <v>0</v>
      </c>
      <c s="32">
        <f>ROUND(ROUND(L73,2)*ROUND(G73,3),2)</f>
      </c>
      <c s="36" t="s">
        <v>53</v>
      </c>
      <c>
        <f>(M73*21)/100</f>
      </c>
      <c t="s">
        <v>26</v>
      </c>
    </row>
    <row r="74" spans="1:5" ht="38.25">
      <c r="A74" s="35" t="s">
        <v>54</v>
      </c>
      <c r="E74" s="39" t="s">
        <v>4041</v>
      </c>
    </row>
    <row r="75" spans="1:5" ht="38.25">
      <c r="A75" s="35" t="s">
        <v>55</v>
      </c>
      <c r="E75" s="40" t="s">
        <v>4042</v>
      </c>
    </row>
    <row r="76" spans="1:5" ht="267.75">
      <c r="A76" t="s">
        <v>57</v>
      </c>
      <c r="E76" s="39" t="s">
        <v>3932</v>
      </c>
    </row>
    <row r="77" spans="1:16" ht="12.75">
      <c r="A77" t="s">
        <v>48</v>
      </c>
      <c s="34" t="s">
        <v>115</v>
      </c>
      <c s="34" t="s">
        <v>4043</v>
      </c>
      <c s="35" t="s">
        <v>5</v>
      </c>
      <c s="6" t="s">
        <v>4044</v>
      </c>
      <c s="36" t="s">
        <v>309</v>
      </c>
      <c s="37">
        <v>5.37</v>
      </c>
      <c s="36">
        <v>0</v>
      </c>
      <c s="36">
        <f>ROUND(G77*H77,6)</f>
      </c>
      <c r="L77" s="38">
        <v>0</v>
      </c>
      <c s="32">
        <f>ROUND(ROUND(L77,2)*ROUND(G77,3),2)</f>
      </c>
      <c s="36" t="s">
        <v>53</v>
      </c>
      <c>
        <f>(M77*21)/100</f>
      </c>
      <c t="s">
        <v>26</v>
      </c>
    </row>
    <row r="78" spans="1:5" ht="12.75">
      <c r="A78" s="35" t="s">
        <v>54</v>
      </c>
      <c r="E78" s="39" t="s">
        <v>4045</v>
      </c>
    </row>
    <row r="79" spans="1:5" ht="38.25">
      <c r="A79" s="35" t="s">
        <v>55</v>
      </c>
      <c r="E79" s="40" t="s">
        <v>4046</v>
      </c>
    </row>
    <row r="80" spans="1:5" ht="191.25">
      <c r="A80" t="s">
        <v>57</v>
      </c>
      <c r="E80" s="39" t="s">
        <v>4047</v>
      </c>
    </row>
    <row r="81" spans="1:16" ht="12.75">
      <c r="A81" t="s">
        <v>48</v>
      </c>
      <c s="34" t="s">
        <v>119</v>
      </c>
      <c s="34" t="s">
        <v>4048</v>
      </c>
      <c s="35" t="s">
        <v>5</v>
      </c>
      <c s="6" t="s">
        <v>4049</v>
      </c>
      <c s="36" t="s">
        <v>2432</v>
      </c>
      <c s="37">
        <v>4472.55</v>
      </c>
      <c s="36">
        <v>0</v>
      </c>
      <c s="36">
        <f>ROUND(G81*H81,6)</f>
      </c>
      <c r="L81" s="38">
        <v>0</v>
      </c>
      <c s="32">
        <f>ROUND(ROUND(L81,2)*ROUND(G81,3),2)</f>
      </c>
      <c s="36" t="s">
        <v>53</v>
      </c>
      <c>
        <f>(M81*21)/100</f>
      </c>
      <c t="s">
        <v>26</v>
      </c>
    </row>
    <row r="82" spans="1:5" ht="63.75">
      <c r="A82" s="35" t="s">
        <v>54</v>
      </c>
      <c r="E82" s="39" t="s">
        <v>4050</v>
      </c>
    </row>
    <row r="83" spans="1:5" ht="38.25">
      <c r="A83" s="35" t="s">
        <v>55</v>
      </c>
      <c r="E83" s="40" t="s">
        <v>4051</v>
      </c>
    </row>
    <row r="84" spans="1:5" ht="204">
      <c r="A84" t="s">
        <v>57</v>
      </c>
      <c r="E84" s="39" t="s">
        <v>4052</v>
      </c>
    </row>
    <row r="85" spans="1:13" ht="12.75">
      <c r="A85" t="s">
        <v>45</v>
      </c>
      <c r="C85" s="31" t="s">
        <v>67</v>
      </c>
      <c r="E85" s="33" t="s">
        <v>3928</v>
      </c>
      <c r="J85" s="32">
        <f>0</f>
      </c>
      <c s="32">
        <f>0</f>
      </c>
      <c s="32">
        <f>0+L86</f>
      </c>
      <c s="32">
        <f>0+M86</f>
      </c>
    </row>
    <row r="86" spans="1:16" ht="12.75">
      <c r="A86" t="s">
        <v>48</v>
      </c>
      <c s="34" t="s">
        <v>123</v>
      </c>
      <c s="34" t="s">
        <v>3248</v>
      </c>
      <c s="35" t="s">
        <v>5</v>
      </c>
      <c s="6" t="s">
        <v>3929</v>
      </c>
      <c s="36" t="s">
        <v>65</v>
      </c>
      <c s="37">
        <v>47.488</v>
      </c>
      <c s="36">
        <v>0</v>
      </c>
      <c s="36">
        <f>ROUND(G86*H86,6)</f>
      </c>
      <c r="L86" s="38">
        <v>0</v>
      </c>
      <c s="32">
        <f>ROUND(ROUND(L86,2)*ROUND(G86,3),2)</f>
      </c>
      <c s="36" t="s">
        <v>53</v>
      </c>
      <c>
        <f>(M86*21)/100</f>
      </c>
      <c t="s">
        <v>26</v>
      </c>
    </row>
    <row r="87" spans="1:5" ht="38.25">
      <c r="A87" s="35" t="s">
        <v>54</v>
      </c>
      <c r="E87" s="39" t="s">
        <v>4053</v>
      </c>
    </row>
    <row r="88" spans="1:5" ht="51">
      <c r="A88" s="35" t="s">
        <v>55</v>
      </c>
      <c r="E88" s="40" t="s">
        <v>4054</v>
      </c>
    </row>
    <row r="89" spans="1:5" ht="267.75">
      <c r="A89" t="s">
        <v>57</v>
      </c>
      <c r="E89" s="39" t="s">
        <v>3932</v>
      </c>
    </row>
    <row r="90" spans="1:13" ht="12.75">
      <c r="A90" t="s">
        <v>45</v>
      </c>
      <c r="C90" s="31" t="s">
        <v>71</v>
      </c>
      <c r="E90" s="33" t="s">
        <v>3947</v>
      </c>
      <c r="J90" s="32">
        <f>0</f>
      </c>
      <c s="32">
        <f>0</f>
      </c>
      <c s="32">
        <f>0+L91+L95+L99</f>
      </c>
      <c s="32">
        <f>0+M91+M95+M99</f>
      </c>
    </row>
    <row r="91" spans="1:16" ht="12.75">
      <c r="A91" t="s">
        <v>48</v>
      </c>
      <c s="34" t="s">
        <v>126</v>
      </c>
      <c s="34" t="s">
        <v>4055</v>
      </c>
      <c s="35" t="s">
        <v>5</v>
      </c>
      <c s="6" t="s">
        <v>4056</v>
      </c>
      <c s="36" t="s">
        <v>61</v>
      </c>
      <c s="37">
        <v>835.62</v>
      </c>
      <c s="36">
        <v>0</v>
      </c>
      <c s="36">
        <f>ROUND(G91*H91,6)</f>
      </c>
      <c r="L91" s="38">
        <v>0</v>
      </c>
      <c s="32">
        <f>ROUND(ROUND(L91,2)*ROUND(G91,3),2)</f>
      </c>
      <c s="36" t="s">
        <v>53</v>
      </c>
      <c>
        <f>(M91*21)/100</f>
      </c>
      <c t="s">
        <v>26</v>
      </c>
    </row>
    <row r="92" spans="1:5" ht="12.75">
      <c r="A92" s="35" t="s">
        <v>54</v>
      </c>
      <c r="E92" s="39" t="s">
        <v>5</v>
      </c>
    </row>
    <row r="93" spans="1:5" ht="38.25">
      <c r="A93" s="35" t="s">
        <v>55</v>
      </c>
      <c r="E93" s="40" t="s">
        <v>4057</v>
      </c>
    </row>
    <row r="94" spans="1:5" ht="38.25">
      <c r="A94" t="s">
        <v>57</v>
      </c>
      <c r="E94" s="39" t="s">
        <v>4058</v>
      </c>
    </row>
    <row r="95" spans="1:16" ht="12.75">
      <c r="A95" t="s">
        <v>48</v>
      </c>
      <c s="34" t="s">
        <v>131</v>
      </c>
      <c s="34" t="s">
        <v>4059</v>
      </c>
      <c s="35" t="s">
        <v>5</v>
      </c>
      <c s="6" t="s">
        <v>4060</v>
      </c>
      <c s="36" t="s">
        <v>61</v>
      </c>
      <c s="37">
        <v>727.62</v>
      </c>
      <c s="36">
        <v>0</v>
      </c>
      <c s="36">
        <f>ROUND(G95*H95,6)</f>
      </c>
      <c r="L95" s="38">
        <v>0</v>
      </c>
      <c s="32">
        <f>ROUND(ROUND(L95,2)*ROUND(G95,3),2)</f>
      </c>
      <c s="36" t="s">
        <v>53</v>
      </c>
      <c>
        <f>(M95*21)/100</f>
      </c>
      <c t="s">
        <v>26</v>
      </c>
    </row>
    <row r="96" spans="1:5" ht="12.75">
      <c r="A96" s="35" t="s">
        <v>54</v>
      </c>
      <c r="E96" s="39" t="s">
        <v>4061</v>
      </c>
    </row>
    <row r="97" spans="1:5" ht="38.25">
      <c r="A97" s="35" t="s">
        <v>55</v>
      </c>
      <c r="E97" s="40" t="s">
        <v>4062</v>
      </c>
    </row>
    <row r="98" spans="1:5" ht="114.75">
      <c r="A98" t="s">
        <v>57</v>
      </c>
      <c r="E98" s="39" t="s">
        <v>89</v>
      </c>
    </row>
    <row r="99" spans="1:16" ht="25.5">
      <c r="A99" t="s">
        <v>48</v>
      </c>
      <c s="34" t="s">
        <v>135</v>
      </c>
      <c s="34" t="s">
        <v>4063</v>
      </c>
      <c s="35" t="s">
        <v>5</v>
      </c>
      <c s="6" t="s">
        <v>4064</v>
      </c>
      <c s="36" t="s">
        <v>61</v>
      </c>
      <c s="37">
        <v>3.04</v>
      </c>
      <c s="36">
        <v>0</v>
      </c>
      <c s="36">
        <f>ROUND(G99*H99,6)</f>
      </c>
      <c r="L99" s="38">
        <v>0</v>
      </c>
      <c s="32">
        <f>ROUND(ROUND(L99,2)*ROUND(G99,3),2)</f>
      </c>
      <c s="36" t="s">
        <v>53</v>
      </c>
      <c>
        <f>(M99*21)/100</f>
      </c>
      <c t="s">
        <v>26</v>
      </c>
    </row>
    <row r="100" spans="1:5" ht="38.25">
      <c r="A100" s="35" t="s">
        <v>54</v>
      </c>
      <c r="E100" s="39" t="s">
        <v>4065</v>
      </c>
    </row>
    <row r="101" spans="1:5" ht="38.25">
      <c r="A101" s="35" t="s">
        <v>55</v>
      </c>
      <c r="E101" s="40" t="s">
        <v>4066</v>
      </c>
    </row>
    <row r="102" spans="1:5" ht="114.75">
      <c r="A102" t="s">
        <v>57</v>
      </c>
      <c r="E102" s="39" t="s">
        <v>89</v>
      </c>
    </row>
    <row r="103" spans="1:13" ht="12.75">
      <c r="A103" t="s">
        <v>45</v>
      </c>
      <c r="C103" s="31" t="s">
        <v>46</v>
      </c>
      <c r="E103" s="33" t="s">
        <v>2925</v>
      </c>
      <c r="J103" s="32">
        <f>0</f>
      </c>
      <c s="32">
        <f>0</f>
      </c>
      <c s="32">
        <f>0+L104+L108</f>
      </c>
      <c s="32">
        <f>0+M104+M108</f>
      </c>
    </row>
    <row r="104" spans="1:16" ht="12.75">
      <c r="A104" t="s">
        <v>48</v>
      </c>
      <c s="34" t="s">
        <v>139</v>
      </c>
      <c s="34" t="s">
        <v>985</v>
      </c>
      <c s="35" t="s">
        <v>5</v>
      </c>
      <c s="6" t="s">
        <v>986</v>
      </c>
      <c s="36" t="s">
        <v>101</v>
      </c>
      <c s="37">
        <v>1.2</v>
      </c>
      <c s="36">
        <v>0</v>
      </c>
      <c s="36">
        <f>ROUND(G104*H104,6)</f>
      </c>
      <c r="L104" s="38">
        <v>0</v>
      </c>
      <c s="32">
        <f>ROUND(ROUND(L104,2)*ROUND(G104,3),2)</f>
      </c>
      <c s="36" t="s">
        <v>53</v>
      </c>
      <c>
        <f>(M104*21)/100</f>
      </c>
      <c t="s">
        <v>26</v>
      </c>
    </row>
    <row r="105" spans="1:5" ht="38.25">
      <c r="A105" s="35" t="s">
        <v>54</v>
      </c>
      <c r="E105" s="39" t="s">
        <v>4067</v>
      </c>
    </row>
    <row r="106" spans="1:5" ht="38.25">
      <c r="A106" s="35" t="s">
        <v>55</v>
      </c>
      <c r="E106" s="40" t="s">
        <v>4068</v>
      </c>
    </row>
    <row r="107" spans="1:5" ht="51">
      <c r="A107" t="s">
        <v>57</v>
      </c>
      <c r="E107" s="39" t="s">
        <v>1242</v>
      </c>
    </row>
    <row r="108" spans="1:16" ht="12.75">
      <c r="A108" t="s">
        <v>48</v>
      </c>
      <c s="34" t="s">
        <v>143</v>
      </c>
      <c s="34" t="s">
        <v>358</v>
      </c>
      <c s="35" t="s">
        <v>5</v>
      </c>
      <c s="6" t="s">
        <v>359</v>
      </c>
      <c s="36" t="s">
        <v>101</v>
      </c>
      <c s="37">
        <v>12.8</v>
      </c>
      <c s="36">
        <v>0</v>
      </c>
      <c s="36">
        <f>ROUND(G108*H108,6)</f>
      </c>
      <c r="L108" s="38">
        <v>0</v>
      </c>
      <c s="32">
        <f>ROUND(ROUND(L108,2)*ROUND(G108,3),2)</f>
      </c>
      <c s="36" t="s">
        <v>53</v>
      </c>
      <c>
        <f>(M108*21)/100</f>
      </c>
      <c t="s">
        <v>26</v>
      </c>
    </row>
    <row r="109" spans="1:5" ht="38.25">
      <c r="A109" s="35" t="s">
        <v>54</v>
      </c>
      <c r="E109" s="39" t="s">
        <v>4069</v>
      </c>
    </row>
    <row r="110" spans="1:5" ht="38.25">
      <c r="A110" s="35" t="s">
        <v>55</v>
      </c>
      <c r="E110" s="40" t="s">
        <v>4070</v>
      </c>
    </row>
    <row r="111" spans="1:5" ht="51">
      <c r="A111" t="s">
        <v>57</v>
      </c>
      <c r="E111" s="39" t="s">
        <v>1242</v>
      </c>
    </row>
    <row r="112" spans="1:13" ht="12.75">
      <c r="A112" t="s">
        <v>45</v>
      </c>
      <c r="C112" s="31" t="s">
        <v>86</v>
      </c>
      <c r="E112" s="33" t="s">
        <v>2930</v>
      </c>
      <c r="J112" s="32">
        <f>0</f>
      </c>
      <c s="32">
        <f>0</f>
      </c>
      <c s="32">
        <f>0+L113+L117+L121+L125+L129+L133+L137+L141</f>
      </c>
      <c s="32">
        <f>0+M113+M117+M121+M125+M129+M133+M137+M141</f>
      </c>
    </row>
    <row r="113" spans="1:16" ht="12.75">
      <c r="A113" t="s">
        <v>48</v>
      </c>
      <c s="34" t="s">
        <v>147</v>
      </c>
      <c s="34" t="s">
        <v>4071</v>
      </c>
      <c s="35" t="s">
        <v>5</v>
      </c>
      <c s="6" t="s">
        <v>4072</v>
      </c>
      <c s="36" t="s">
        <v>101</v>
      </c>
      <c s="37">
        <v>247.9</v>
      </c>
      <c s="36">
        <v>0</v>
      </c>
      <c s="36">
        <f>ROUND(G113*H113,6)</f>
      </c>
      <c r="L113" s="38">
        <v>0</v>
      </c>
      <c s="32">
        <f>ROUND(ROUND(L113,2)*ROUND(G113,3),2)</f>
      </c>
      <c s="36" t="s">
        <v>53</v>
      </c>
      <c>
        <f>(M113*21)/100</f>
      </c>
      <c t="s">
        <v>26</v>
      </c>
    </row>
    <row r="114" spans="1:5" ht="12.75">
      <c r="A114" s="35" t="s">
        <v>54</v>
      </c>
      <c r="E114" s="39" t="s">
        <v>4073</v>
      </c>
    </row>
    <row r="115" spans="1:5" ht="38.25">
      <c r="A115" s="35" t="s">
        <v>55</v>
      </c>
      <c r="E115" s="40" t="s">
        <v>4074</v>
      </c>
    </row>
    <row r="116" spans="1:5" ht="25.5">
      <c r="A116" t="s">
        <v>57</v>
      </c>
      <c r="E116" s="39" t="s">
        <v>4075</v>
      </c>
    </row>
    <row r="117" spans="1:16" ht="12.75">
      <c r="A117" t="s">
        <v>48</v>
      </c>
      <c s="34" t="s">
        <v>151</v>
      </c>
      <c s="34" t="s">
        <v>4076</v>
      </c>
      <c s="35" t="s">
        <v>5</v>
      </c>
      <c s="6" t="s">
        <v>4077</v>
      </c>
      <c s="36" t="s">
        <v>101</v>
      </c>
      <c s="37">
        <v>130</v>
      </c>
      <c s="36">
        <v>0</v>
      </c>
      <c s="36">
        <f>ROUND(G117*H117,6)</f>
      </c>
      <c r="L117" s="38">
        <v>0</v>
      </c>
      <c s="32">
        <f>ROUND(ROUND(L117,2)*ROUND(G117,3),2)</f>
      </c>
      <c s="36" t="s">
        <v>53</v>
      </c>
      <c>
        <f>(M117*21)/100</f>
      </c>
      <c t="s">
        <v>26</v>
      </c>
    </row>
    <row r="118" spans="1:5" ht="12.75">
      <c r="A118" s="35" t="s">
        <v>54</v>
      </c>
      <c r="E118" s="39" t="s">
        <v>4078</v>
      </c>
    </row>
    <row r="119" spans="1:5" ht="38.25">
      <c r="A119" s="35" t="s">
        <v>55</v>
      </c>
      <c r="E119" s="40" t="s">
        <v>4079</v>
      </c>
    </row>
    <row r="120" spans="1:5" ht="102">
      <c r="A120" t="s">
        <v>57</v>
      </c>
      <c r="E120" s="39" t="s">
        <v>4080</v>
      </c>
    </row>
    <row r="121" spans="1:16" ht="12.75">
      <c r="A121" t="s">
        <v>48</v>
      </c>
      <c s="34" t="s">
        <v>155</v>
      </c>
      <c s="34" t="s">
        <v>4081</v>
      </c>
      <c s="35" t="s">
        <v>5</v>
      </c>
      <c s="6" t="s">
        <v>4082</v>
      </c>
      <c s="36" t="s">
        <v>101</v>
      </c>
      <c s="37">
        <v>270</v>
      </c>
      <c s="36">
        <v>0</v>
      </c>
      <c s="36">
        <f>ROUND(G121*H121,6)</f>
      </c>
      <c r="L121" s="38">
        <v>0</v>
      </c>
      <c s="32">
        <f>ROUND(ROUND(L121,2)*ROUND(G121,3),2)</f>
      </c>
      <c s="36" t="s">
        <v>53</v>
      </c>
      <c>
        <f>(M121*21)/100</f>
      </c>
      <c t="s">
        <v>26</v>
      </c>
    </row>
    <row r="122" spans="1:5" ht="51">
      <c r="A122" s="35" t="s">
        <v>54</v>
      </c>
      <c r="E122" s="39" t="s">
        <v>4083</v>
      </c>
    </row>
    <row r="123" spans="1:5" ht="38.25">
      <c r="A123" s="35" t="s">
        <v>55</v>
      </c>
      <c r="E123" s="40" t="s">
        <v>4084</v>
      </c>
    </row>
    <row r="124" spans="1:5" ht="153">
      <c r="A124" t="s">
        <v>57</v>
      </c>
      <c r="E124" s="39" t="s">
        <v>4085</v>
      </c>
    </row>
    <row r="125" spans="1:16" ht="25.5">
      <c r="A125" t="s">
        <v>48</v>
      </c>
      <c s="34" t="s">
        <v>159</v>
      </c>
      <c s="34" t="s">
        <v>4086</v>
      </c>
      <c s="35" t="s">
        <v>5</v>
      </c>
      <c s="6" t="s">
        <v>4087</v>
      </c>
      <c s="36" t="s">
        <v>101</v>
      </c>
      <c s="37">
        <v>270</v>
      </c>
      <c s="36">
        <v>0</v>
      </c>
      <c s="36">
        <f>ROUND(G125*H125,6)</f>
      </c>
      <c r="L125" s="38">
        <v>0</v>
      </c>
      <c s="32">
        <f>ROUND(ROUND(L125,2)*ROUND(G125,3),2)</f>
      </c>
      <c s="36" t="s">
        <v>53</v>
      </c>
      <c>
        <f>(M125*21)/100</f>
      </c>
      <c t="s">
        <v>26</v>
      </c>
    </row>
    <row r="126" spans="1:5" ht="12.75">
      <c r="A126" s="35" t="s">
        <v>54</v>
      </c>
      <c r="E126" s="39" t="s">
        <v>5</v>
      </c>
    </row>
    <row r="127" spans="1:5" ht="38.25">
      <c r="A127" s="35" t="s">
        <v>55</v>
      </c>
      <c r="E127" s="40" t="s">
        <v>4084</v>
      </c>
    </row>
    <row r="128" spans="1:5" ht="140.25">
      <c r="A128" t="s">
        <v>57</v>
      </c>
      <c r="E128" s="39" t="s">
        <v>4088</v>
      </c>
    </row>
    <row r="129" spans="1:16" ht="25.5">
      <c r="A129" t="s">
        <v>48</v>
      </c>
      <c s="34" t="s">
        <v>162</v>
      </c>
      <c s="34" t="s">
        <v>4089</v>
      </c>
      <c s="35" t="s">
        <v>5</v>
      </c>
      <c s="6" t="s">
        <v>4090</v>
      </c>
      <c s="36" t="s">
        <v>101</v>
      </c>
      <c s="37">
        <v>270</v>
      </c>
      <c s="36">
        <v>0</v>
      </c>
      <c s="36">
        <f>ROUND(G129*H129,6)</f>
      </c>
      <c r="L129" s="38">
        <v>0</v>
      </c>
      <c s="32">
        <f>ROUND(ROUND(L129,2)*ROUND(G129,3),2)</f>
      </c>
      <c s="36" t="s">
        <v>53</v>
      </c>
      <c>
        <f>(M129*21)/100</f>
      </c>
      <c t="s">
        <v>26</v>
      </c>
    </row>
    <row r="130" spans="1:5" ht="12.75">
      <c r="A130" s="35" t="s">
        <v>54</v>
      </c>
      <c r="E130" s="39" t="s">
        <v>5</v>
      </c>
    </row>
    <row r="131" spans="1:5" ht="38.25">
      <c r="A131" s="35" t="s">
        <v>55</v>
      </c>
      <c r="E131" s="40" t="s">
        <v>4084</v>
      </c>
    </row>
    <row r="132" spans="1:5" ht="25.5">
      <c r="A132" t="s">
        <v>57</v>
      </c>
      <c r="E132" s="39" t="s">
        <v>4091</v>
      </c>
    </row>
    <row r="133" spans="1:16" ht="12.75">
      <c r="A133" t="s">
        <v>48</v>
      </c>
      <c s="34" t="s">
        <v>166</v>
      </c>
      <c s="34" t="s">
        <v>4092</v>
      </c>
      <c s="35" t="s">
        <v>5</v>
      </c>
      <c s="6" t="s">
        <v>4093</v>
      </c>
      <c s="36" t="s">
        <v>61</v>
      </c>
      <c s="37">
        <v>4.16</v>
      </c>
      <c s="36">
        <v>0</v>
      </c>
      <c s="36">
        <f>ROUND(G133*H133,6)</f>
      </c>
      <c r="L133" s="38">
        <v>0</v>
      </c>
      <c s="32">
        <f>ROUND(ROUND(L133,2)*ROUND(G133,3),2)</f>
      </c>
      <c s="36" t="s">
        <v>53</v>
      </c>
      <c>
        <f>(M133*21)/100</f>
      </c>
      <c t="s">
        <v>26</v>
      </c>
    </row>
    <row r="134" spans="1:5" ht="12.75">
      <c r="A134" s="35" t="s">
        <v>54</v>
      </c>
      <c r="E134" s="39" t="s">
        <v>4094</v>
      </c>
    </row>
    <row r="135" spans="1:5" ht="38.25">
      <c r="A135" s="35" t="s">
        <v>55</v>
      </c>
      <c r="E135" s="40" t="s">
        <v>4095</v>
      </c>
    </row>
    <row r="136" spans="1:5" ht="140.25">
      <c r="A136" t="s">
        <v>57</v>
      </c>
      <c r="E136" s="39" t="s">
        <v>4096</v>
      </c>
    </row>
    <row r="137" spans="1:16" ht="12.75">
      <c r="A137" t="s">
        <v>48</v>
      </c>
      <c s="34" t="s">
        <v>170</v>
      </c>
      <c s="34" t="s">
        <v>4097</v>
      </c>
      <c s="35" t="s">
        <v>5</v>
      </c>
      <c s="6" t="s">
        <v>4098</v>
      </c>
      <c s="36" t="s">
        <v>101</v>
      </c>
      <c s="37">
        <v>410</v>
      </c>
      <c s="36">
        <v>0</v>
      </c>
      <c s="36">
        <f>ROUND(G137*H137,6)</f>
      </c>
      <c r="L137" s="38">
        <v>0</v>
      </c>
      <c s="32">
        <f>ROUND(ROUND(L137,2)*ROUND(G137,3),2)</f>
      </c>
      <c s="36" t="s">
        <v>53</v>
      </c>
      <c>
        <f>(M137*21)/100</f>
      </c>
      <c t="s">
        <v>26</v>
      </c>
    </row>
    <row r="138" spans="1:5" ht="12.75">
      <c r="A138" s="35" t="s">
        <v>54</v>
      </c>
      <c r="E138" s="39" t="s">
        <v>4099</v>
      </c>
    </row>
    <row r="139" spans="1:5" ht="38.25">
      <c r="A139" s="35" t="s">
        <v>55</v>
      </c>
      <c r="E139" s="40" t="s">
        <v>4100</v>
      </c>
    </row>
    <row r="140" spans="1:5" ht="102">
      <c r="A140" t="s">
        <v>57</v>
      </c>
      <c r="E140" s="39" t="s">
        <v>4101</v>
      </c>
    </row>
    <row r="141" spans="1:16" ht="25.5">
      <c r="A141" t="s">
        <v>48</v>
      </c>
      <c s="34" t="s">
        <v>174</v>
      </c>
      <c s="34" t="s">
        <v>4102</v>
      </c>
      <c s="35" t="s">
        <v>5</v>
      </c>
      <c s="6" t="s">
        <v>4103</v>
      </c>
      <c s="36" t="s">
        <v>3990</v>
      </c>
      <c s="37">
        <v>1025</v>
      </c>
      <c s="36">
        <v>0</v>
      </c>
      <c s="36">
        <f>ROUND(G141*H141,6)</f>
      </c>
      <c r="L141" s="38">
        <v>0</v>
      </c>
      <c s="32">
        <f>ROUND(ROUND(L141,2)*ROUND(G141,3),2)</f>
      </c>
      <c s="36" t="s">
        <v>53</v>
      </c>
      <c>
        <f>(M141*21)/100</f>
      </c>
      <c t="s">
        <v>26</v>
      </c>
    </row>
    <row r="142" spans="1:5" ht="12.75">
      <c r="A142" s="35" t="s">
        <v>54</v>
      </c>
      <c r="E142" s="39" t="s">
        <v>4104</v>
      </c>
    </row>
    <row r="143" spans="1:5" ht="38.25">
      <c r="A143" s="35" t="s">
        <v>55</v>
      </c>
      <c r="E143" s="40" t="s">
        <v>4105</v>
      </c>
    </row>
    <row r="144" spans="1:5" ht="76.5">
      <c r="A144" t="s">
        <v>57</v>
      </c>
      <c r="E144" s="39" t="s">
        <v>3992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2.xml><?xml version="1.0" encoding="utf-8"?>
<worksheet xmlns="http://schemas.openxmlformats.org/spreadsheetml/2006/main" xmlns:r="http://schemas.openxmlformats.org/officeDocument/2006/relationships">
  <dimension ref="A1:T14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COUNTIFS(L8:L140,"=0",A8:A140,"P")+COUNTIFS(L8:L140,"",A8:A140,"P")+SUM(Q8:Q140)</f>
      </c>
    </row>
    <row r="8" spans="1:13" ht="12.75">
      <c r="A8" t="s">
        <v>43</v>
      </c>
      <c r="C8" s="28" t="s">
        <v>4108</v>
      </c>
      <c r="E8" s="30" t="s">
        <v>4107</v>
      </c>
      <c r="J8" s="29">
        <f>0+J9+J46+J63+J68+J81+J86+J139</f>
      </c>
      <c s="29">
        <f>0+K9+K46+K63+K68+K81+K86+K139</f>
      </c>
      <c s="29">
        <f>0+L9+L46+L63+L68+L81+L86+L139</f>
      </c>
      <c s="29">
        <f>0+M9+M46+M63+M68+M81+M86+M139</f>
      </c>
    </row>
    <row r="9" spans="1:13" ht="12.75">
      <c r="A9" t="s">
        <v>45</v>
      </c>
      <c r="C9" s="31" t="s">
        <v>49</v>
      </c>
      <c r="E9" s="33" t="s">
        <v>1216</v>
      </c>
      <c r="J9" s="32">
        <f>0</f>
      </c>
      <c s="32">
        <f>0</f>
      </c>
      <c s="32">
        <f>0+L10+L14+L18+L22+L26+L30+L34+L38+L42</f>
      </c>
      <c s="32">
        <f>0+M10+M14+M18+M22+M26+M30+M34+M38+M42</f>
      </c>
    </row>
    <row r="10" spans="1:16" ht="12.75">
      <c r="A10" t="s">
        <v>48</v>
      </c>
      <c s="34" t="s">
        <v>49</v>
      </c>
      <c s="34" t="s">
        <v>4109</v>
      </c>
      <c s="35" t="s">
        <v>5</v>
      </c>
      <c s="6" t="s">
        <v>4110</v>
      </c>
      <c s="36" t="s">
        <v>61</v>
      </c>
      <c s="37">
        <v>71.5</v>
      </c>
      <c s="36">
        <v>0</v>
      </c>
      <c s="36">
        <f>ROUND(G10*H10,6)</f>
      </c>
      <c r="L10" s="38">
        <v>0</v>
      </c>
      <c s="32">
        <f>ROUND(ROUND(L10,2)*ROUND(G10,3),2)</f>
      </c>
      <c s="36" t="s">
        <v>53</v>
      </c>
      <c>
        <f>(M10*21)/100</f>
      </c>
      <c t="s">
        <v>26</v>
      </c>
    </row>
    <row r="11" spans="1:5" ht="12.75">
      <c r="A11" s="35" t="s">
        <v>54</v>
      </c>
      <c r="E11" s="39" t="s">
        <v>5</v>
      </c>
    </row>
    <row r="12" spans="1:5" ht="12.75">
      <c r="A12" s="35" t="s">
        <v>55</v>
      </c>
      <c r="E12" s="40" t="s">
        <v>5</v>
      </c>
    </row>
    <row r="13" spans="1:5" ht="12.75">
      <c r="A13" t="s">
        <v>57</v>
      </c>
      <c r="E13" s="39" t="s">
        <v>5</v>
      </c>
    </row>
    <row r="14" spans="1:16" ht="12.75">
      <c r="A14" t="s">
        <v>48</v>
      </c>
      <c s="34" t="s">
        <v>26</v>
      </c>
      <c s="34" t="s">
        <v>4111</v>
      </c>
      <c s="35" t="s">
        <v>5</v>
      </c>
      <c s="6" t="s">
        <v>4112</v>
      </c>
      <c s="36" t="s">
        <v>4113</v>
      </c>
      <c s="37">
        <v>192</v>
      </c>
      <c s="36">
        <v>0</v>
      </c>
      <c s="36">
        <f>ROUND(G14*H14,6)</f>
      </c>
      <c r="L14" s="38">
        <v>0</v>
      </c>
      <c s="32">
        <f>ROUND(ROUND(L14,2)*ROUND(G14,3),2)</f>
      </c>
      <c s="36" t="s">
        <v>53</v>
      </c>
      <c>
        <f>(M14*21)/100</f>
      </c>
      <c t="s">
        <v>26</v>
      </c>
    </row>
    <row r="15" spans="1:5" ht="12.75">
      <c r="A15" s="35" t="s">
        <v>54</v>
      </c>
      <c r="E15" s="39" t="s">
        <v>5</v>
      </c>
    </row>
    <row r="16" spans="1:5" ht="12.75">
      <c r="A16" s="35" t="s">
        <v>55</v>
      </c>
      <c r="E16" s="40" t="s">
        <v>5</v>
      </c>
    </row>
    <row r="17" spans="1:5" ht="12.75">
      <c r="A17" t="s">
        <v>57</v>
      </c>
      <c r="E17" s="39" t="s">
        <v>5</v>
      </c>
    </row>
    <row r="18" spans="1:16" ht="12.75">
      <c r="A18" t="s">
        <v>48</v>
      </c>
      <c s="34" t="s">
        <v>25</v>
      </c>
      <c s="34" t="s">
        <v>4114</v>
      </c>
      <c s="35" t="s">
        <v>5</v>
      </c>
      <c s="6" t="s">
        <v>4115</v>
      </c>
      <c s="36" t="s">
        <v>65</v>
      </c>
      <c s="37">
        <v>7.15</v>
      </c>
      <c s="36">
        <v>0</v>
      </c>
      <c s="36">
        <f>ROUND(G18*H18,6)</f>
      </c>
      <c r="L18" s="38">
        <v>0</v>
      </c>
      <c s="32">
        <f>ROUND(ROUND(L18,2)*ROUND(G18,3),2)</f>
      </c>
      <c s="36" t="s">
        <v>53</v>
      </c>
      <c>
        <f>(M18*21)/100</f>
      </c>
      <c t="s">
        <v>26</v>
      </c>
    </row>
    <row r="19" spans="1:5" ht="12.75">
      <c r="A19" s="35" t="s">
        <v>54</v>
      </c>
      <c r="E19" s="39" t="s">
        <v>5</v>
      </c>
    </row>
    <row r="20" spans="1:5" ht="12.75">
      <c r="A20" s="35" t="s">
        <v>55</v>
      </c>
      <c r="E20" s="40" t="s">
        <v>5</v>
      </c>
    </row>
    <row r="21" spans="1:5" ht="12.75">
      <c r="A21" t="s">
        <v>57</v>
      </c>
      <c r="E21" s="39" t="s">
        <v>5</v>
      </c>
    </row>
    <row r="22" spans="1:16" ht="12.75">
      <c r="A22" t="s">
        <v>48</v>
      </c>
      <c s="34" t="s">
        <v>67</v>
      </c>
      <c s="34" t="s">
        <v>4116</v>
      </c>
      <c s="35" t="s">
        <v>5</v>
      </c>
      <c s="6" t="s">
        <v>4117</v>
      </c>
      <c s="36" t="s">
        <v>65</v>
      </c>
      <c s="37">
        <v>212.67</v>
      </c>
      <c s="36">
        <v>0</v>
      </c>
      <c s="36">
        <f>ROUND(G22*H22,6)</f>
      </c>
      <c r="L22" s="38">
        <v>0</v>
      </c>
      <c s="32">
        <f>ROUND(ROUND(L22,2)*ROUND(G22,3),2)</f>
      </c>
      <c s="36" t="s">
        <v>53</v>
      </c>
      <c>
        <f>(M22*21)/100</f>
      </c>
      <c t="s">
        <v>26</v>
      </c>
    </row>
    <row r="23" spans="1:5" ht="12.75">
      <c r="A23" s="35" t="s">
        <v>54</v>
      </c>
      <c r="E23" s="39" t="s">
        <v>5</v>
      </c>
    </row>
    <row r="24" spans="1:5" ht="12.75">
      <c r="A24" s="35" t="s">
        <v>55</v>
      </c>
      <c r="E24" s="40" t="s">
        <v>5</v>
      </c>
    </row>
    <row r="25" spans="1:5" ht="12.75">
      <c r="A25" t="s">
        <v>57</v>
      </c>
      <c r="E25" s="39" t="s">
        <v>5</v>
      </c>
    </row>
    <row r="26" spans="1:16" ht="12.75">
      <c r="A26" t="s">
        <v>48</v>
      </c>
      <c s="34" t="s">
        <v>71</v>
      </c>
      <c s="34" t="s">
        <v>4118</v>
      </c>
      <c s="35" t="s">
        <v>5</v>
      </c>
      <c s="6" t="s">
        <v>4119</v>
      </c>
      <c s="36" t="s">
        <v>61</v>
      </c>
      <c s="37">
        <v>16.56</v>
      </c>
      <c s="36">
        <v>0.09603</v>
      </c>
      <c s="36">
        <f>ROUND(G26*H26,6)</f>
      </c>
      <c r="L26" s="38">
        <v>0</v>
      </c>
      <c s="32">
        <f>ROUND(ROUND(L26,2)*ROUND(G26,3),2)</f>
      </c>
      <c s="36" t="s">
        <v>53</v>
      </c>
      <c>
        <f>(M26*21)/100</f>
      </c>
      <c t="s">
        <v>26</v>
      </c>
    </row>
    <row r="27" spans="1:5" ht="12.75">
      <c r="A27" s="35" t="s">
        <v>54</v>
      </c>
      <c r="E27" s="39" t="s">
        <v>5</v>
      </c>
    </row>
    <row r="28" spans="1:5" ht="12.75">
      <c r="A28" s="35" t="s">
        <v>55</v>
      </c>
      <c r="E28" s="40" t="s">
        <v>5</v>
      </c>
    </row>
    <row r="29" spans="1:5" ht="12.75">
      <c r="A29" t="s">
        <v>57</v>
      </c>
      <c r="E29" s="39" t="s">
        <v>5</v>
      </c>
    </row>
    <row r="30" spans="1:16" ht="12.75">
      <c r="A30" t="s">
        <v>48</v>
      </c>
      <c s="34" t="s">
        <v>75</v>
      </c>
      <c s="34" t="s">
        <v>4120</v>
      </c>
      <c s="35" t="s">
        <v>5</v>
      </c>
      <c s="6" t="s">
        <v>4121</v>
      </c>
      <c s="36" t="s">
        <v>65</v>
      </c>
      <c s="37">
        <v>212.67</v>
      </c>
      <c s="36">
        <v>0</v>
      </c>
      <c s="36">
        <f>ROUND(G30*H30,6)</f>
      </c>
      <c r="L30" s="38">
        <v>0</v>
      </c>
      <c s="32">
        <f>ROUND(ROUND(L30,2)*ROUND(G30,3),2)</f>
      </c>
      <c s="36" t="s">
        <v>53</v>
      </c>
      <c>
        <f>(M30*21)/100</f>
      </c>
      <c t="s">
        <v>26</v>
      </c>
    </row>
    <row r="31" spans="1:5" ht="12.75">
      <c r="A31" s="35" t="s">
        <v>54</v>
      </c>
      <c r="E31" s="39" t="s">
        <v>5</v>
      </c>
    </row>
    <row r="32" spans="1:5" ht="12.75">
      <c r="A32" s="35" t="s">
        <v>55</v>
      </c>
      <c r="E32" s="40" t="s">
        <v>5</v>
      </c>
    </row>
    <row r="33" spans="1:5" ht="12.75">
      <c r="A33" t="s">
        <v>57</v>
      </c>
      <c r="E33" s="39" t="s">
        <v>5</v>
      </c>
    </row>
    <row r="34" spans="1:16" ht="12.75">
      <c r="A34" t="s">
        <v>48</v>
      </c>
      <c s="34" t="s">
        <v>46</v>
      </c>
      <c s="34" t="s">
        <v>4122</v>
      </c>
      <c s="35" t="s">
        <v>5</v>
      </c>
      <c s="6" t="s">
        <v>4123</v>
      </c>
      <c s="36" t="s">
        <v>65</v>
      </c>
      <c s="37">
        <v>39.117</v>
      </c>
      <c s="36">
        <v>0</v>
      </c>
      <c s="36">
        <f>ROUND(G34*H34,6)</f>
      </c>
      <c r="L34" s="38">
        <v>0</v>
      </c>
      <c s="32">
        <f>ROUND(ROUND(L34,2)*ROUND(G34,3),2)</f>
      </c>
      <c s="36" t="s">
        <v>53</v>
      </c>
      <c>
        <f>(M34*21)/100</f>
      </c>
      <c t="s">
        <v>26</v>
      </c>
    </row>
    <row r="35" spans="1:5" ht="12.75">
      <c r="A35" s="35" t="s">
        <v>54</v>
      </c>
      <c r="E35" s="39" t="s">
        <v>5</v>
      </c>
    </row>
    <row r="36" spans="1:5" ht="12.75">
      <c r="A36" s="35" t="s">
        <v>55</v>
      </c>
      <c r="E36" s="40" t="s">
        <v>5</v>
      </c>
    </row>
    <row r="37" spans="1:5" ht="12.75">
      <c r="A37" t="s">
        <v>57</v>
      </c>
      <c r="E37" s="39" t="s">
        <v>5</v>
      </c>
    </row>
    <row r="38" spans="1:16" ht="12.75">
      <c r="A38" t="s">
        <v>48</v>
      </c>
      <c s="34" t="s">
        <v>82</v>
      </c>
      <c s="34" t="s">
        <v>4124</v>
      </c>
      <c s="35" t="s">
        <v>5</v>
      </c>
      <c s="6" t="s">
        <v>4125</v>
      </c>
      <c s="36" t="s">
        <v>65</v>
      </c>
      <c s="37">
        <v>168.78</v>
      </c>
      <c s="36">
        <v>0</v>
      </c>
      <c s="36">
        <f>ROUND(G38*H38,6)</f>
      </c>
      <c r="L38" s="38">
        <v>0</v>
      </c>
      <c s="32">
        <f>ROUND(ROUND(L38,2)*ROUND(G38,3),2)</f>
      </c>
      <c s="36" t="s">
        <v>53</v>
      </c>
      <c>
        <f>(M38*21)/100</f>
      </c>
      <c t="s">
        <v>26</v>
      </c>
    </row>
    <row r="39" spans="1:5" ht="12.75">
      <c r="A39" s="35" t="s">
        <v>54</v>
      </c>
      <c r="E39" s="39" t="s">
        <v>5</v>
      </c>
    </row>
    <row r="40" spans="1:5" ht="12.75">
      <c r="A40" s="35" t="s">
        <v>55</v>
      </c>
      <c r="E40" s="40" t="s">
        <v>5</v>
      </c>
    </row>
    <row r="41" spans="1:5" ht="12.75">
      <c r="A41" t="s">
        <v>57</v>
      </c>
      <c r="E41" s="39" t="s">
        <v>5</v>
      </c>
    </row>
    <row r="42" spans="1:16" ht="38.25">
      <c r="A42" t="s">
        <v>48</v>
      </c>
      <c s="34" t="s">
        <v>86</v>
      </c>
      <c s="34" t="s">
        <v>307</v>
      </c>
      <c s="35" t="s">
        <v>5</v>
      </c>
      <c s="6" t="s">
        <v>3764</v>
      </c>
      <c s="36" t="s">
        <v>309</v>
      </c>
      <c s="37">
        <v>87.78</v>
      </c>
      <c s="36">
        <v>0</v>
      </c>
      <c s="36">
        <f>ROUND(G42*H42,6)</f>
      </c>
      <c r="L42" s="38">
        <v>0</v>
      </c>
      <c s="32">
        <f>ROUND(ROUND(L42,2)*ROUND(G42,3),2)</f>
      </c>
      <c s="36" t="s">
        <v>53</v>
      </c>
      <c>
        <f>(M42*21)/100</f>
      </c>
      <c t="s">
        <v>26</v>
      </c>
    </row>
    <row r="43" spans="1:5" ht="25.5">
      <c r="A43" s="35" t="s">
        <v>54</v>
      </c>
      <c r="E43" s="39" t="s">
        <v>310</v>
      </c>
    </row>
    <row r="44" spans="1:5" ht="12.75">
      <c r="A44" s="35" t="s">
        <v>55</v>
      </c>
      <c r="E44" s="40" t="s">
        <v>4126</v>
      </c>
    </row>
    <row r="45" spans="1:5" ht="255">
      <c r="A45" t="s">
        <v>57</v>
      </c>
      <c r="E45" s="39" t="s">
        <v>3766</v>
      </c>
    </row>
    <row r="46" spans="1:13" ht="12.75">
      <c r="A46" t="s">
        <v>45</v>
      </c>
      <c r="C46" s="31" t="s">
        <v>26</v>
      </c>
      <c r="E46" s="33" t="s">
        <v>4127</v>
      </c>
      <c r="J46" s="32">
        <f>0</f>
      </c>
      <c s="32">
        <f>0</f>
      </c>
      <c s="32">
        <f>0+L47+L51+L55+L59</f>
      </c>
      <c s="32">
        <f>0+M47+M51+M55+M59</f>
      </c>
    </row>
    <row r="47" spans="1:16" ht="12.75">
      <c r="A47" t="s">
        <v>48</v>
      </c>
      <c s="34" t="s">
        <v>90</v>
      </c>
      <c s="34" t="s">
        <v>4128</v>
      </c>
      <c s="35" t="s">
        <v>5</v>
      </c>
      <c s="6" t="s">
        <v>4129</v>
      </c>
      <c s="36" t="s">
        <v>309</v>
      </c>
      <c s="37">
        <v>18.25</v>
      </c>
      <c s="36">
        <v>1</v>
      </c>
      <c s="36">
        <f>ROUND(G47*H47,6)</f>
      </c>
      <c r="L47" s="38">
        <v>0</v>
      </c>
      <c s="32">
        <f>ROUND(ROUND(L47,2)*ROUND(G47,3),2)</f>
      </c>
      <c s="36" t="s">
        <v>53</v>
      </c>
      <c>
        <f>(M47*21)/100</f>
      </c>
      <c t="s">
        <v>26</v>
      </c>
    </row>
    <row r="48" spans="1:5" ht="12.75">
      <c r="A48" s="35" t="s">
        <v>54</v>
      </c>
      <c r="E48" s="39" t="s">
        <v>5</v>
      </c>
    </row>
    <row r="49" spans="1:5" ht="12.75">
      <c r="A49" s="35" t="s">
        <v>55</v>
      </c>
      <c r="E49" s="40" t="s">
        <v>5</v>
      </c>
    </row>
    <row r="50" spans="1:5" ht="12.75">
      <c r="A50" t="s">
        <v>57</v>
      </c>
      <c r="E50" s="39" t="s">
        <v>5</v>
      </c>
    </row>
    <row r="51" spans="1:16" ht="12.75">
      <c r="A51" t="s">
        <v>48</v>
      </c>
      <c s="34" t="s">
        <v>94</v>
      </c>
      <c s="34" t="s">
        <v>4130</v>
      </c>
      <c s="35" t="s">
        <v>5</v>
      </c>
      <c s="6" t="s">
        <v>4131</v>
      </c>
      <c s="36" t="s">
        <v>52</v>
      </c>
      <c s="37">
        <v>40</v>
      </c>
      <c s="36">
        <v>5E-05</v>
      </c>
      <c s="36">
        <f>ROUND(G51*H51,6)</f>
      </c>
      <c r="L51" s="38">
        <v>0</v>
      </c>
      <c s="32">
        <f>ROUND(ROUND(L51,2)*ROUND(G51,3),2)</f>
      </c>
      <c s="36" t="s">
        <v>53</v>
      </c>
      <c>
        <f>(M51*21)/100</f>
      </c>
      <c t="s">
        <v>26</v>
      </c>
    </row>
    <row r="52" spans="1:5" ht="12.75">
      <c r="A52" s="35" t="s">
        <v>54</v>
      </c>
      <c r="E52" s="39" t="s">
        <v>5</v>
      </c>
    </row>
    <row r="53" spans="1:5" ht="12.75">
      <c r="A53" s="35" t="s">
        <v>55</v>
      </c>
      <c r="E53" s="40" t="s">
        <v>5</v>
      </c>
    </row>
    <row r="54" spans="1:5" ht="12.75">
      <c r="A54" t="s">
        <v>57</v>
      </c>
      <c r="E54" s="39" t="s">
        <v>5</v>
      </c>
    </row>
    <row r="55" spans="1:16" ht="12.75">
      <c r="A55" t="s">
        <v>48</v>
      </c>
      <c s="34" t="s">
        <v>98</v>
      </c>
      <c s="34" t="s">
        <v>4132</v>
      </c>
      <c s="35" t="s">
        <v>5</v>
      </c>
      <c s="6" t="s">
        <v>4133</v>
      </c>
      <c s="36" t="s">
        <v>61</v>
      </c>
      <c s="37">
        <v>3.39</v>
      </c>
      <c s="36">
        <v>0.21</v>
      </c>
      <c s="36">
        <f>ROUND(G55*H55,6)</f>
      </c>
      <c r="L55" s="38">
        <v>0</v>
      </c>
      <c s="32">
        <f>ROUND(ROUND(L55,2)*ROUND(G55,3),2)</f>
      </c>
      <c s="36" t="s">
        <v>53</v>
      </c>
      <c>
        <f>(M55*21)/100</f>
      </c>
      <c t="s">
        <v>26</v>
      </c>
    </row>
    <row r="56" spans="1:5" ht="12.75">
      <c r="A56" s="35" t="s">
        <v>54</v>
      </c>
      <c r="E56" s="39" t="s">
        <v>5</v>
      </c>
    </row>
    <row r="57" spans="1:5" ht="12.75">
      <c r="A57" s="35" t="s">
        <v>55</v>
      </c>
      <c r="E57" s="40" t="s">
        <v>5</v>
      </c>
    </row>
    <row r="58" spans="1:5" ht="12.75">
      <c r="A58" t="s">
        <v>57</v>
      </c>
      <c r="E58" s="39" t="s">
        <v>5</v>
      </c>
    </row>
    <row r="59" spans="1:16" ht="12.75">
      <c r="A59" t="s">
        <v>48</v>
      </c>
      <c s="34" t="s">
        <v>103</v>
      </c>
      <c s="34" t="s">
        <v>4134</v>
      </c>
      <c s="35" t="s">
        <v>5</v>
      </c>
      <c s="6" t="s">
        <v>4135</v>
      </c>
      <c s="36" t="s">
        <v>65</v>
      </c>
      <c s="37">
        <v>5.085</v>
      </c>
      <c s="36">
        <v>3.13842</v>
      </c>
      <c s="36">
        <f>ROUND(G59*H59,6)</f>
      </c>
      <c r="L59" s="38">
        <v>0</v>
      </c>
      <c s="32">
        <f>ROUND(ROUND(L59,2)*ROUND(G59,3),2)</f>
      </c>
      <c s="36" t="s">
        <v>53</v>
      </c>
      <c>
        <f>(M59*21)/100</f>
      </c>
      <c t="s">
        <v>26</v>
      </c>
    </row>
    <row r="60" spans="1:5" ht="12.75">
      <c r="A60" s="35" t="s">
        <v>54</v>
      </c>
      <c r="E60" s="39" t="s">
        <v>5</v>
      </c>
    </row>
    <row r="61" spans="1:5" ht="12.75">
      <c r="A61" s="35" t="s">
        <v>55</v>
      </c>
      <c r="E61" s="40" t="s">
        <v>5</v>
      </c>
    </row>
    <row r="62" spans="1:5" ht="12.75">
      <c r="A62" t="s">
        <v>57</v>
      </c>
      <c r="E62" s="39" t="s">
        <v>5</v>
      </c>
    </row>
    <row r="63" spans="1:13" ht="12.75">
      <c r="A63" t="s">
        <v>45</v>
      </c>
      <c r="C63" s="31" t="s">
        <v>25</v>
      </c>
      <c r="E63" s="33" t="s">
        <v>2976</v>
      </c>
      <c r="J63" s="32">
        <f>0</f>
      </c>
      <c s="32">
        <f>0</f>
      </c>
      <c s="32">
        <f>0+L64</f>
      </c>
      <c s="32">
        <f>0+M64</f>
      </c>
    </row>
    <row r="64" spans="1:16" ht="25.5">
      <c r="A64" t="s">
        <v>48</v>
      </c>
      <c s="34" t="s">
        <v>106</v>
      </c>
      <c s="34" t="s">
        <v>4136</v>
      </c>
      <c s="35" t="s">
        <v>5</v>
      </c>
      <c s="6" t="s">
        <v>4137</v>
      </c>
      <c s="36" t="s">
        <v>61</v>
      </c>
      <c s="37">
        <v>7.83</v>
      </c>
      <c s="36">
        <v>0.88283</v>
      </c>
      <c s="36">
        <f>ROUND(G64*H64,6)</f>
      </c>
      <c r="L64" s="38">
        <v>0</v>
      </c>
      <c s="32">
        <f>ROUND(ROUND(L64,2)*ROUND(G64,3),2)</f>
      </c>
      <c s="36" t="s">
        <v>53</v>
      </c>
      <c>
        <f>(M64*21)/100</f>
      </c>
      <c t="s">
        <v>26</v>
      </c>
    </row>
    <row r="65" spans="1:5" ht="12.75">
      <c r="A65" s="35" t="s">
        <v>54</v>
      </c>
      <c r="E65" s="39" t="s">
        <v>5</v>
      </c>
    </row>
    <row r="66" spans="1:5" ht="12.75">
      <c r="A66" s="35" t="s">
        <v>55</v>
      </c>
      <c r="E66" s="40" t="s">
        <v>5</v>
      </c>
    </row>
    <row r="67" spans="1:5" ht="12.75">
      <c r="A67" t="s">
        <v>57</v>
      </c>
      <c r="E67" s="39" t="s">
        <v>5</v>
      </c>
    </row>
    <row r="68" spans="1:13" ht="12.75">
      <c r="A68" t="s">
        <v>45</v>
      </c>
      <c r="C68" s="31" t="s">
        <v>67</v>
      </c>
      <c r="E68" s="33" t="s">
        <v>3001</v>
      </c>
      <c r="J68" s="32">
        <f>0</f>
      </c>
      <c s="32">
        <f>0</f>
      </c>
      <c s="32">
        <f>0+L69+L73+L77</f>
      </c>
      <c s="32">
        <f>0+M69+M73+M77</f>
      </c>
    </row>
    <row r="69" spans="1:16" ht="12.75">
      <c r="A69" t="s">
        <v>48</v>
      </c>
      <c s="34" t="s">
        <v>109</v>
      </c>
      <c s="34" t="s">
        <v>4138</v>
      </c>
      <c s="35" t="s">
        <v>5</v>
      </c>
      <c s="6" t="s">
        <v>4139</v>
      </c>
      <c s="36" t="s">
        <v>65</v>
      </c>
      <c s="37">
        <v>3.6</v>
      </c>
      <c s="36">
        <v>1.89077</v>
      </c>
      <c s="36">
        <f>ROUND(G69*H69,6)</f>
      </c>
      <c r="L69" s="38">
        <v>0</v>
      </c>
      <c s="32">
        <f>ROUND(ROUND(L69,2)*ROUND(G69,3),2)</f>
      </c>
      <c s="36" t="s">
        <v>53</v>
      </c>
      <c>
        <f>(M69*21)/100</f>
      </c>
      <c t="s">
        <v>26</v>
      </c>
    </row>
    <row r="70" spans="1:5" ht="12.75">
      <c r="A70" s="35" t="s">
        <v>54</v>
      </c>
      <c r="E70" s="39" t="s">
        <v>5</v>
      </c>
    </row>
    <row r="71" spans="1:5" ht="12.75">
      <c r="A71" s="35" t="s">
        <v>55</v>
      </c>
      <c r="E71" s="40" t="s">
        <v>5</v>
      </c>
    </row>
    <row r="72" spans="1:5" ht="12.75">
      <c r="A72" t="s">
        <v>57</v>
      </c>
      <c r="E72" s="39" t="s">
        <v>5</v>
      </c>
    </row>
    <row r="73" spans="1:16" ht="12.75">
      <c r="A73" t="s">
        <v>48</v>
      </c>
      <c s="34" t="s">
        <v>112</v>
      </c>
      <c s="34" t="s">
        <v>4140</v>
      </c>
      <c s="35" t="s">
        <v>5</v>
      </c>
      <c s="6" t="s">
        <v>4141</v>
      </c>
      <c s="36" t="s">
        <v>65</v>
      </c>
      <c s="37">
        <v>2.43</v>
      </c>
      <c s="36">
        <v>2.5</v>
      </c>
      <c s="36">
        <f>ROUND(G73*H73,6)</f>
      </c>
      <c r="L73" s="38">
        <v>0</v>
      </c>
      <c s="32">
        <f>ROUND(ROUND(L73,2)*ROUND(G73,3),2)</f>
      </c>
      <c s="36" t="s">
        <v>53</v>
      </c>
      <c>
        <f>(M73*21)/100</f>
      </c>
      <c t="s">
        <v>26</v>
      </c>
    </row>
    <row r="74" spans="1:5" ht="12.75">
      <c r="A74" s="35" t="s">
        <v>54</v>
      </c>
      <c r="E74" s="39" t="s">
        <v>5</v>
      </c>
    </row>
    <row r="75" spans="1:5" ht="12.75">
      <c r="A75" s="35" t="s">
        <v>55</v>
      </c>
      <c r="E75" s="40" t="s">
        <v>5</v>
      </c>
    </row>
    <row r="76" spans="1:5" ht="12.75">
      <c r="A76" t="s">
        <v>57</v>
      </c>
      <c r="E76" s="39" t="s">
        <v>5</v>
      </c>
    </row>
    <row r="77" spans="1:16" ht="12.75">
      <c r="A77" t="s">
        <v>48</v>
      </c>
      <c s="34" t="s">
        <v>115</v>
      </c>
      <c s="34" t="s">
        <v>4142</v>
      </c>
      <c s="35" t="s">
        <v>5</v>
      </c>
      <c s="6" t="s">
        <v>4143</v>
      </c>
      <c s="36" t="s">
        <v>61</v>
      </c>
      <c s="37">
        <v>2.03</v>
      </c>
      <c s="36">
        <v>0.00441</v>
      </c>
      <c s="36">
        <f>ROUND(G77*H77,6)</f>
      </c>
      <c r="L77" s="38">
        <v>0</v>
      </c>
      <c s="32">
        <f>ROUND(ROUND(L77,2)*ROUND(G77,3),2)</f>
      </c>
      <c s="36" t="s">
        <v>53</v>
      </c>
      <c>
        <f>(M77*21)/100</f>
      </c>
      <c t="s">
        <v>26</v>
      </c>
    </row>
    <row r="78" spans="1:5" ht="12.75">
      <c r="A78" s="35" t="s">
        <v>54</v>
      </c>
      <c r="E78" s="39" t="s">
        <v>5</v>
      </c>
    </row>
    <row r="79" spans="1:5" ht="12.75">
      <c r="A79" s="35" t="s">
        <v>55</v>
      </c>
      <c r="E79" s="40" t="s">
        <v>5</v>
      </c>
    </row>
    <row r="80" spans="1:5" ht="12.75">
      <c r="A80" t="s">
        <v>57</v>
      </c>
      <c r="E80" s="39" t="s">
        <v>5</v>
      </c>
    </row>
    <row r="81" spans="1:13" ht="12.75">
      <c r="A81" t="s">
        <v>45</v>
      </c>
      <c r="C81" s="31" t="s">
        <v>3697</v>
      </c>
      <c r="E81" s="33" t="s">
        <v>4144</v>
      </c>
      <c r="J81" s="32">
        <f>0</f>
      </c>
      <c s="32">
        <f>0</f>
      </c>
      <c s="32">
        <f>0+L82</f>
      </c>
      <c s="32">
        <f>0+M82</f>
      </c>
    </row>
    <row r="82" spans="1:16" ht="25.5">
      <c r="A82" t="s">
        <v>48</v>
      </c>
      <c s="34" t="s">
        <v>119</v>
      </c>
      <c s="34" t="s">
        <v>4145</v>
      </c>
      <c s="35" t="s">
        <v>5</v>
      </c>
      <c s="6" t="s">
        <v>4146</v>
      </c>
      <c s="36" t="s">
        <v>61</v>
      </c>
      <c s="37">
        <v>20</v>
      </c>
      <c s="36">
        <v>0.00487</v>
      </c>
      <c s="36">
        <f>ROUND(G82*H82,6)</f>
      </c>
      <c r="L82" s="38">
        <v>0</v>
      </c>
      <c s="32">
        <f>ROUND(ROUND(L82,2)*ROUND(G82,3),2)</f>
      </c>
      <c s="36" t="s">
        <v>53</v>
      </c>
      <c>
        <f>(M82*21)/100</f>
      </c>
      <c t="s">
        <v>26</v>
      </c>
    </row>
    <row r="83" spans="1:5" ht="12.75">
      <c r="A83" s="35" t="s">
        <v>54</v>
      </c>
      <c r="E83" s="39" t="s">
        <v>5</v>
      </c>
    </row>
    <row r="84" spans="1:5" ht="12.75">
      <c r="A84" s="35" t="s">
        <v>55</v>
      </c>
      <c r="E84" s="40" t="s">
        <v>5</v>
      </c>
    </row>
    <row r="85" spans="1:5" ht="12.75">
      <c r="A85" t="s">
        <v>57</v>
      </c>
      <c r="E85" s="39" t="s">
        <v>5</v>
      </c>
    </row>
    <row r="86" spans="1:13" ht="12.75">
      <c r="A86" t="s">
        <v>45</v>
      </c>
      <c r="C86" s="31" t="s">
        <v>82</v>
      </c>
      <c r="E86" s="33" t="s">
        <v>3675</v>
      </c>
      <c r="J86" s="32">
        <f>0</f>
      </c>
      <c s="32">
        <f>0</f>
      </c>
      <c s="32">
        <f>0+L87+L91+L95+L99+L103+L107+L111+L115+L119+L123+L127+L131+L135</f>
      </c>
      <c s="32">
        <f>0+M87+M91+M95+M99+M103+M107+M111+M115+M119+M123+M127+M131+M135</f>
      </c>
    </row>
    <row r="87" spans="1:16" ht="12.75">
      <c r="A87" t="s">
        <v>48</v>
      </c>
      <c s="34" t="s">
        <v>123</v>
      </c>
      <c s="34" t="s">
        <v>4147</v>
      </c>
      <c s="35" t="s">
        <v>5</v>
      </c>
      <c s="6" t="s">
        <v>4148</v>
      </c>
      <c s="36" t="s">
        <v>52</v>
      </c>
      <c s="37">
        <v>2</v>
      </c>
      <c s="36">
        <v>0.081</v>
      </c>
      <c s="36">
        <f>ROUND(G87*H87,6)</f>
      </c>
      <c r="L87" s="38">
        <v>0</v>
      </c>
      <c s="32">
        <f>ROUND(ROUND(L87,2)*ROUND(G87,3),2)</f>
      </c>
      <c s="36" t="s">
        <v>53</v>
      </c>
      <c>
        <f>(M87*21)/100</f>
      </c>
      <c t="s">
        <v>26</v>
      </c>
    </row>
    <row r="88" spans="1:5" ht="12.75">
      <c r="A88" s="35" t="s">
        <v>54</v>
      </c>
      <c r="E88" s="39" t="s">
        <v>5</v>
      </c>
    </row>
    <row r="89" spans="1:5" ht="12.75">
      <c r="A89" s="35" t="s">
        <v>55</v>
      </c>
      <c r="E89" s="40" t="s">
        <v>5</v>
      </c>
    </row>
    <row r="90" spans="1:5" ht="12.75">
      <c r="A90" t="s">
        <v>57</v>
      </c>
      <c r="E90" s="39" t="s">
        <v>5</v>
      </c>
    </row>
    <row r="91" spans="1:16" ht="12.75">
      <c r="A91" t="s">
        <v>48</v>
      </c>
      <c s="34" t="s">
        <v>126</v>
      </c>
      <c s="34" t="s">
        <v>4149</v>
      </c>
      <c s="35" t="s">
        <v>5</v>
      </c>
      <c s="6" t="s">
        <v>4150</v>
      </c>
      <c s="36" t="s">
        <v>52</v>
      </c>
      <c s="37">
        <v>2</v>
      </c>
      <c s="36">
        <v>0.585</v>
      </c>
      <c s="36">
        <f>ROUND(G91*H91,6)</f>
      </c>
      <c r="L91" s="38">
        <v>0</v>
      </c>
      <c s="32">
        <f>ROUND(ROUND(L91,2)*ROUND(G91,3),2)</f>
      </c>
      <c s="36" t="s">
        <v>53</v>
      </c>
      <c>
        <f>(M91*21)/100</f>
      </c>
      <c t="s">
        <v>26</v>
      </c>
    </row>
    <row r="92" spans="1:5" ht="12.75">
      <c r="A92" s="35" t="s">
        <v>54</v>
      </c>
      <c r="E92" s="39" t="s">
        <v>5</v>
      </c>
    </row>
    <row r="93" spans="1:5" ht="12.75">
      <c r="A93" s="35" t="s">
        <v>55</v>
      </c>
      <c r="E93" s="40" t="s">
        <v>5</v>
      </c>
    </row>
    <row r="94" spans="1:5" ht="12.75">
      <c r="A94" t="s">
        <v>57</v>
      </c>
      <c r="E94" s="39" t="s">
        <v>5</v>
      </c>
    </row>
    <row r="95" spans="1:16" ht="12.75">
      <c r="A95" t="s">
        <v>48</v>
      </c>
      <c s="34" t="s">
        <v>131</v>
      </c>
      <c s="34" t="s">
        <v>4151</v>
      </c>
      <c s="35" t="s">
        <v>5</v>
      </c>
      <c s="6" t="s">
        <v>4152</v>
      </c>
      <c s="36" t="s">
        <v>52</v>
      </c>
      <c s="37">
        <v>2</v>
      </c>
      <c s="36">
        <v>0.5</v>
      </c>
      <c s="36">
        <f>ROUND(G95*H95,6)</f>
      </c>
      <c r="L95" s="38">
        <v>0</v>
      </c>
      <c s="32">
        <f>ROUND(ROUND(L95,2)*ROUND(G95,3),2)</f>
      </c>
      <c s="36" t="s">
        <v>53</v>
      </c>
      <c>
        <f>(M95*21)/100</f>
      </c>
      <c t="s">
        <v>26</v>
      </c>
    </row>
    <row r="96" spans="1:5" ht="12.75">
      <c r="A96" s="35" t="s">
        <v>54</v>
      </c>
      <c r="E96" s="39" t="s">
        <v>5</v>
      </c>
    </row>
    <row r="97" spans="1:5" ht="12.75">
      <c r="A97" s="35" t="s">
        <v>55</v>
      </c>
      <c r="E97" s="40" t="s">
        <v>5</v>
      </c>
    </row>
    <row r="98" spans="1:5" ht="12.75">
      <c r="A98" t="s">
        <v>57</v>
      </c>
      <c r="E98" s="39" t="s">
        <v>5</v>
      </c>
    </row>
    <row r="99" spans="1:16" ht="12.75">
      <c r="A99" t="s">
        <v>48</v>
      </c>
      <c s="34" t="s">
        <v>135</v>
      </c>
      <c s="34" t="s">
        <v>4153</v>
      </c>
      <c s="35" t="s">
        <v>5</v>
      </c>
      <c s="6" t="s">
        <v>4154</v>
      </c>
      <c s="36" t="s">
        <v>52</v>
      </c>
      <c s="37">
        <v>2</v>
      </c>
      <c s="36">
        <v>1</v>
      </c>
      <c s="36">
        <f>ROUND(G99*H99,6)</f>
      </c>
      <c r="L99" s="38">
        <v>0</v>
      </c>
      <c s="32">
        <f>ROUND(ROUND(L99,2)*ROUND(G99,3),2)</f>
      </c>
      <c s="36" t="s">
        <v>53</v>
      </c>
      <c>
        <f>(M99*21)/100</f>
      </c>
      <c t="s">
        <v>26</v>
      </c>
    </row>
    <row r="100" spans="1:5" ht="12.75">
      <c r="A100" s="35" t="s">
        <v>54</v>
      </c>
      <c r="E100" s="39" t="s">
        <v>5</v>
      </c>
    </row>
    <row r="101" spans="1:5" ht="12.75">
      <c r="A101" s="35" t="s">
        <v>55</v>
      </c>
      <c r="E101" s="40" t="s">
        <v>5</v>
      </c>
    </row>
    <row r="102" spans="1:5" ht="12.75">
      <c r="A102" t="s">
        <v>57</v>
      </c>
      <c r="E102" s="39" t="s">
        <v>5</v>
      </c>
    </row>
    <row r="103" spans="1:16" ht="12.75">
      <c r="A103" t="s">
        <v>48</v>
      </c>
      <c s="34" t="s">
        <v>139</v>
      </c>
      <c s="34" t="s">
        <v>4155</v>
      </c>
      <c s="35" t="s">
        <v>5</v>
      </c>
      <c s="6" t="s">
        <v>4156</v>
      </c>
      <c s="36" t="s">
        <v>52</v>
      </c>
      <c s="37">
        <v>10</v>
      </c>
      <c s="36">
        <v>0.002</v>
      </c>
      <c s="36">
        <f>ROUND(G103*H103,6)</f>
      </c>
      <c r="L103" s="38">
        <v>0</v>
      </c>
      <c s="32">
        <f>ROUND(ROUND(L103,2)*ROUND(G103,3),2)</f>
      </c>
      <c s="36" t="s">
        <v>53</v>
      </c>
      <c>
        <f>(M103*21)/100</f>
      </c>
      <c t="s">
        <v>26</v>
      </c>
    </row>
    <row r="104" spans="1:5" ht="12.75">
      <c r="A104" s="35" t="s">
        <v>54</v>
      </c>
      <c r="E104" s="39" t="s">
        <v>5</v>
      </c>
    </row>
    <row r="105" spans="1:5" ht="12.75">
      <c r="A105" s="35" t="s">
        <v>55</v>
      </c>
      <c r="E105" s="40" t="s">
        <v>5</v>
      </c>
    </row>
    <row r="106" spans="1:5" ht="12.75">
      <c r="A106" t="s">
        <v>57</v>
      </c>
      <c r="E106" s="39" t="s">
        <v>5</v>
      </c>
    </row>
    <row r="107" spans="1:16" ht="12.75">
      <c r="A107" t="s">
        <v>48</v>
      </c>
      <c s="34" t="s">
        <v>143</v>
      </c>
      <c s="34" t="s">
        <v>4157</v>
      </c>
      <c s="35" t="s">
        <v>5</v>
      </c>
      <c s="6" t="s">
        <v>4158</v>
      </c>
      <c s="36" t="s">
        <v>65</v>
      </c>
      <c s="37">
        <v>2.75</v>
      </c>
      <c s="36">
        <v>2.55</v>
      </c>
      <c s="36">
        <f>ROUND(G107*H107,6)</f>
      </c>
      <c r="L107" s="38">
        <v>0</v>
      </c>
      <c s="32">
        <f>ROUND(ROUND(L107,2)*ROUND(G107,3),2)</f>
      </c>
      <c s="36" t="s">
        <v>53</v>
      </c>
      <c>
        <f>(M107*21)/100</f>
      </c>
      <c t="s">
        <v>26</v>
      </c>
    </row>
    <row r="108" spans="1:5" ht="12.75">
      <c r="A108" s="35" t="s">
        <v>54</v>
      </c>
      <c r="E108" s="39" t="s">
        <v>5</v>
      </c>
    </row>
    <row r="109" spans="1:5" ht="12.75">
      <c r="A109" s="35" t="s">
        <v>55</v>
      </c>
      <c r="E109" s="40" t="s">
        <v>5</v>
      </c>
    </row>
    <row r="110" spans="1:5" ht="12.75">
      <c r="A110" t="s">
        <v>57</v>
      </c>
      <c r="E110" s="39" t="s">
        <v>5</v>
      </c>
    </row>
    <row r="111" spans="1:16" ht="12.75">
      <c r="A111" t="s">
        <v>48</v>
      </c>
      <c s="34" t="s">
        <v>147</v>
      </c>
      <c s="34" t="s">
        <v>4159</v>
      </c>
      <c s="35" t="s">
        <v>5</v>
      </c>
      <c s="6" t="s">
        <v>4160</v>
      </c>
      <c s="36" t="s">
        <v>52</v>
      </c>
      <c s="37">
        <v>2</v>
      </c>
      <c s="36">
        <v>0</v>
      </c>
      <c s="36">
        <f>ROUND(G111*H111,6)</f>
      </c>
      <c r="L111" s="38">
        <v>0</v>
      </c>
      <c s="32">
        <f>ROUND(ROUND(L111,2)*ROUND(G111,3),2)</f>
      </c>
      <c s="36" t="s">
        <v>53</v>
      </c>
      <c>
        <f>(M111*21)/100</f>
      </c>
      <c t="s">
        <v>26</v>
      </c>
    </row>
    <row r="112" spans="1:5" ht="12.75">
      <c r="A112" s="35" t="s">
        <v>54</v>
      </c>
      <c r="E112" s="39" t="s">
        <v>5</v>
      </c>
    </row>
    <row r="113" spans="1:5" ht="12.75">
      <c r="A113" s="35" t="s">
        <v>55</v>
      </c>
      <c r="E113" s="40" t="s">
        <v>5</v>
      </c>
    </row>
    <row r="114" spans="1:5" ht="12.75">
      <c r="A114" t="s">
        <v>57</v>
      </c>
      <c r="E114" s="39" t="s">
        <v>5</v>
      </c>
    </row>
    <row r="115" spans="1:16" ht="12.75">
      <c r="A115" t="s">
        <v>48</v>
      </c>
      <c s="34" t="s">
        <v>151</v>
      </c>
      <c s="34" t="s">
        <v>4161</v>
      </c>
      <c s="35" t="s">
        <v>5</v>
      </c>
      <c s="6" t="s">
        <v>4162</v>
      </c>
      <c s="36" t="s">
        <v>52</v>
      </c>
      <c s="37">
        <v>4</v>
      </c>
      <c s="36">
        <v>0</v>
      </c>
      <c s="36">
        <f>ROUND(G115*H115,6)</f>
      </c>
      <c r="L115" s="38">
        <v>0</v>
      </c>
      <c s="32">
        <f>ROUND(ROUND(L115,2)*ROUND(G115,3),2)</f>
      </c>
      <c s="36" t="s">
        <v>53</v>
      </c>
      <c>
        <f>(M115*21)/100</f>
      </c>
      <c t="s">
        <v>26</v>
      </c>
    </row>
    <row r="116" spans="1:5" ht="12.75">
      <c r="A116" s="35" t="s">
        <v>54</v>
      </c>
      <c r="E116" s="39" t="s">
        <v>5</v>
      </c>
    </row>
    <row r="117" spans="1:5" ht="12.75">
      <c r="A117" s="35" t="s">
        <v>55</v>
      </c>
      <c r="E117" s="40" t="s">
        <v>5</v>
      </c>
    </row>
    <row r="118" spans="1:5" ht="12.75">
      <c r="A118" t="s">
        <v>57</v>
      </c>
      <c r="E118" s="39" t="s">
        <v>5</v>
      </c>
    </row>
    <row r="119" spans="1:16" ht="12.75">
      <c r="A119" t="s">
        <v>48</v>
      </c>
      <c s="34" t="s">
        <v>155</v>
      </c>
      <c s="34" t="s">
        <v>4163</v>
      </c>
      <c s="35" t="s">
        <v>5</v>
      </c>
      <c s="6" t="s">
        <v>4164</v>
      </c>
      <c s="36" t="s">
        <v>52</v>
      </c>
      <c s="37">
        <v>2</v>
      </c>
      <c s="36">
        <v>0</v>
      </c>
      <c s="36">
        <f>ROUND(G119*H119,6)</f>
      </c>
      <c r="L119" s="38">
        <v>0</v>
      </c>
      <c s="32">
        <f>ROUND(ROUND(L119,2)*ROUND(G119,3),2)</f>
      </c>
      <c s="36" t="s">
        <v>53</v>
      </c>
      <c>
        <f>(M119*21)/100</f>
      </c>
      <c t="s">
        <v>26</v>
      </c>
    </row>
    <row r="120" spans="1:5" ht="12.75">
      <c r="A120" s="35" t="s">
        <v>54</v>
      </c>
      <c r="E120" s="39" t="s">
        <v>5</v>
      </c>
    </row>
    <row r="121" spans="1:5" ht="12.75">
      <c r="A121" s="35" t="s">
        <v>55</v>
      </c>
      <c r="E121" s="40" t="s">
        <v>5</v>
      </c>
    </row>
    <row r="122" spans="1:5" ht="12.75">
      <c r="A122" t="s">
        <v>57</v>
      </c>
      <c r="E122" s="39" t="s">
        <v>5</v>
      </c>
    </row>
    <row r="123" spans="1:16" ht="12.75">
      <c r="A123" t="s">
        <v>48</v>
      </c>
      <c s="34" t="s">
        <v>159</v>
      </c>
      <c s="34" t="s">
        <v>4165</v>
      </c>
      <c s="35" t="s">
        <v>5</v>
      </c>
      <c s="6" t="s">
        <v>4166</v>
      </c>
      <c s="36" t="s">
        <v>309</v>
      </c>
      <c s="37">
        <v>0.21</v>
      </c>
      <c s="36">
        <v>1.00594</v>
      </c>
      <c s="36">
        <f>ROUND(G123*H123,6)</f>
      </c>
      <c r="L123" s="38">
        <v>0</v>
      </c>
      <c s="32">
        <f>ROUND(ROUND(L123,2)*ROUND(G123,3),2)</f>
      </c>
      <c s="36" t="s">
        <v>53</v>
      </c>
      <c>
        <f>(M123*21)/100</f>
      </c>
      <c t="s">
        <v>26</v>
      </c>
    </row>
    <row r="124" spans="1:5" ht="12.75">
      <c r="A124" s="35" t="s">
        <v>54</v>
      </c>
      <c r="E124" s="39" t="s">
        <v>5</v>
      </c>
    </row>
    <row r="125" spans="1:5" ht="12.75">
      <c r="A125" s="35" t="s">
        <v>55</v>
      </c>
      <c r="E125" s="40" t="s">
        <v>5</v>
      </c>
    </row>
    <row r="126" spans="1:5" ht="12.75">
      <c r="A126" t="s">
        <v>57</v>
      </c>
      <c r="E126" s="39" t="s">
        <v>5</v>
      </c>
    </row>
    <row r="127" spans="1:16" ht="25.5">
      <c r="A127" t="s">
        <v>48</v>
      </c>
      <c s="34" t="s">
        <v>162</v>
      </c>
      <c s="34" t="s">
        <v>4167</v>
      </c>
      <c s="35" t="s">
        <v>5</v>
      </c>
      <c s="6" t="s">
        <v>4168</v>
      </c>
      <c s="36" t="s">
        <v>52</v>
      </c>
      <c s="37">
        <v>2</v>
      </c>
      <c s="36">
        <v>0.04762</v>
      </c>
      <c s="36">
        <f>ROUND(G127*H127,6)</f>
      </c>
      <c r="L127" s="38">
        <v>0</v>
      </c>
      <c s="32">
        <f>ROUND(ROUND(L127,2)*ROUND(G127,3),2)</f>
      </c>
      <c s="36" t="s">
        <v>53</v>
      </c>
      <c>
        <f>(M127*21)/100</f>
      </c>
      <c t="s">
        <v>26</v>
      </c>
    </row>
    <row r="128" spans="1:5" ht="12.75">
      <c r="A128" s="35" t="s">
        <v>54</v>
      </c>
      <c r="E128" s="39" t="s">
        <v>5</v>
      </c>
    </row>
    <row r="129" spans="1:5" ht="12.75">
      <c r="A129" s="35" t="s">
        <v>55</v>
      </c>
      <c r="E129" s="40" t="s">
        <v>5</v>
      </c>
    </row>
    <row r="130" spans="1:5" ht="12.75">
      <c r="A130" t="s">
        <v>57</v>
      </c>
      <c r="E130" s="39" t="s">
        <v>5</v>
      </c>
    </row>
    <row r="131" spans="1:16" ht="12.75">
      <c r="A131" t="s">
        <v>48</v>
      </c>
      <c s="34" t="s">
        <v>166</v>
      </c>
      <c s="34" t="s">
        <v>4169</v>
      </c>
      <c s="35" t="s">
        <v>5</v>
      </c>
      <c s="6" t="s">
        <v>4170</v>
      </c>
      <c s="36" t="s">
        <v>52</v>
      </c>
      <c s="37">
        <v>1</v>
      </c>
      <c s="36">
        <v>0.37342</v>
      </c>
      <c s="36">
        <f>ROUND(G131*H131,6)</f>
      </c>
      <c r="L131" s="38">
        <v>0</v>
      </c>
      <c s="32">
        <f>ROUND(ROUND(L131,2)*ROUND(G131,3),2)</f>
      </c>
      <c s="36" t="s">
        <v>53</v>
      </c>
      <c>
        <f>(M131*21)/100</f>
      </c>
      <c t="s">
        <v>26</v>
      </c>
    </row>
    <row r="132" spans="1:5" ht="12.75">
      <c r="A132" s="35" t="s">
        <v>54</v>
      </c>
      <c r="E132" s="39" t="s">
        <v>5</v>
      </c>
    </row>
    <row r="133" spans="1:5" ht="12.75">
      <c r="A133" s="35" t="s">
        <v>55</v>
      </c>
      <c r="E133" s="40" t="s">
        <v>5</v>
      </c>
    </row>
    <row r="134" spans="1:5" ht="12.75">
      <c r="A134" t="s">
        <v>57</v>
      </c>
      <c r="E134" s="39" t="s">
        <v>5</v>
      </c>
    </row>
    <row r="135" spans="1:16" ht="12.75">
      <c r="A135" t="s">
        <v>48</v>
      </c>
      <c s="34" t="s">
        <v>170</v>
      </c>
      <c s="34" t="s">
        <v>4171</v>
      </c>
      <c s="35" t="s">
        <v>5</v>
      </c>
      <c s="6" t="s">
        <v>4172</v>
      </c>
      <c s="36" t="s">
        <v>52</v>
      </c>
      <c s="37">
        <v>1</v>
      </c>
      <c s="36">
        <v>0.00496</v>
      </c>
      <c s="36">
        <f>ROUND(G135*H135,6)</f>
      </c>
      <c r="L135" s="38">
        <v>0</v>
      </c>
      <c s="32">
        <f>ROUND(ROUND(L135,2)*ROUND(G135,3),2)</f>
      </c>
      <c s="36" t="s">
        <v>53</v>
      </c>
      <c>
        <f>(M135*21)/100</f>
      </c>
      <c t="s">
        <v>26</v>
      </c>
    </row>
    <row r="136" spans="1:5" ht="12.75">
      <c r="A136" s="35" t="s">
        <v>54</v>
      </c>
      <c r="E136" s="39" t="s">
        <v>5</v>
      </c>
    </row>
    <row r="137" spans="1:5" ht="12.75">
      <c r="A137" s="35" t="s">
        <v>55</v>
      </c>
      <c r="E137" s="40" t="s">
        <v>5</v>
      </c>
    </row>
    <row r="138" spans="1:5" ht="12.75">
      <c r="A138" t="s">
        <v>57</v>
      </c>
      <c r="E138" s="39" t="s">
        <v>5</v>
      </c>
    </row>
    <row r="139" spans="1:13" ht="12.75">
      <c r="A139" t="s">
        <v>45</v>
      </c>
      <c r="C139" s="31" t="s">
        <v>1959</v>
      </c>
      <c r="E139" s="33" t="s">
        <v>4173</v>
      </c>
      <c r="J139" s="32">
        <f>0</f>
      </c>
      <c s="32">
        <f>0</f>
      </c>
      <c s="32">
        <f>0+L140</f>
      </c>
      <c s="32">
        <f>0+M140</f>
      </c>
    </row>
    <row r="140" spans="1:16" ht="12.75">
      <c r="A140" t="s">
        <v>48</v>
      </c>
      <c s="34" t="s">
        <v>174</v>
      </c>
      <c s="34" t="s">
        <v>4174</v>
      </c>
      <c s="35" t="s">
        <v>5</v>
      </c>
      <c s="6" t="s">
        <v>4175</v>
      </c>
      <c s="36" t="s">
        <v>309</v>
      </c>
      <c s="37">
        <v>68.462</v>
      </c>
      <c s="36">
        <v>0</v>
      </c>
      <c s="36">
        <f>ROUND(G140*H140,6)</f>
      </c>
      <c r="L140" s="38">
        <v>0</v>
      </c>
      <c s="32">
        <f>ROUND(ROUND(L140,2)*ROUND(G140,3),2)</f>
      </c>
      <c s="36" t="s">
        <v>53</v>
      </c>
      <c>
        <f>(M140*21)/100</f>
      </c>
      <c t="s">
        <v>26</v>
      </c>
    </row>
    <row r="141" spans="1:5" ht="12.75">
      <c r="A141" s="35" t="s">
        <v>54</v>
      </c>
      <c r="E141" s="39" t="s">
        <v>5</v>
      </c>
    </row>
    <row r="142" spans="1:5" ht="12.75">
      <c r="A142" s="35" t="s">
        <v>55</v>
      </c>
      <c r="E142" s="40" t="s">
        <v>5</v>
      </c>
    </row>
    <row r="143" spans="1:5" ht="12.75">
      <c r="A143" t="s">
        <v>57</v>
      </c>
      <c r="E143"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3.xml><?xml version="1.0" encoding="utf-8"?>
<worksheet xmlns="http://schemas.openxmlformats.org/spreadsheetml/2006/main" xmlns:r="http://schemas.openxmlformats.org/officeDocument/2006/relationships">
  <dimension ref="A1:T3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COUNTIFS(L8:L321,"=0",A8:A321,"P")+COUNTIFS(L8:L321,"",A8:A321,"P")+SUM(Q8:Q321)</f>
      </c>
    </row>
    <row r="8" spans="1:13" ht="12.75">
      <c r="A8" t="s">
        <v>43</v>
      </c>
      <c r="C8" s="28" t="s">
        <v>4178</v>
      </c>
      <c r="E8" s="30" t="s">
        <v>4177</v>
      </c>
      <c r="J8" s="29">
        <f>0+J9+J62+J71+J248</f>
      </c>
      <c s="29">
        <f>0+K9+K62+K71+K248</f>
      </c>
      <c s="29">
        <f>0+L9+L62+L71+L248</f>
      </c>
      <c s="29">
        <f>0+M9+M62+M71+M248</f>
      </c>
    </row>
    <row r="9" spans="1:13" ht="12.75">
      <c r="A9" t="s">
        <v>45</v>
      </c>
      <c r="C9" s="31" t="s">
        <v>1685</v>
      </c>
      <c r="E9" s="33" t="s">
        <v>3757</v>
      </c>
      <c r="J9" s="32">
        <f>0</f>
      </c>
      <c s="32">
        <f>0</f>
      </c>
      <c s="32">
        <f>0+L10+L14+L18+L22+L26+L30+L34+L38+L42+L46+L50+L54+L58</f>
      </c>
      <c s="32">
        <f>0+M10+M14+M18+M22+M26+M30+M34+M38+M42+M46+M50+M54+M58</f>
      </c>
    </row>
    <row r="10" spans="1:16" ht="38.25">
      <c r="A10" t="s">
        <v>48</v>
      </c>
      <c s="34" t="s">
        <v>49</v>
      </c>
      <c s="34" t="s">
        <v>2584</v>
      </c>
      <c s="35" t="s">
        <v>5</v>
      </c>
      <c s="6" t="s">
        <v>3769</v>
      </c>
      <c s="36" t="s">
        <v>309</v>
      </c>
      <c s="37">
        <v>115</v>
      </c>
      <c s="36">
        <v>0</v>
      </c>
      <c s="36">
        <f>ROUND(G10*H10,6)</f>
      </c>
      <c r="L10" s="38">
        <v>0</v>
      </c>
      <c s="32">
        <f>ROUND(ROUND(L10,2)*ROUND(G10,3),2)</f>
      </c>
      <c s="36" t="s">
        <v>53</v>
      </c>
      <c>
        <f>(M10*21)/100</f>
      </c>
      <c t="s">
        <v>26</v>
      </c>
    </row>
    <row r="11" spans="1:5" ht="25.5">
      <c r="A11" s="35" t="s">
        <v>54</v>
      </c>
      <c r="E11" s="39" t="s">
        <v>4179</v>
      </c>
    </row>
    <row r="12" spans="1:5" ht="38.25">
      <c r="A12" s="35" t="s">
        <v>55</v>
      </c>
      <c r="E12" s="40" t="s">
        <v>4180</v>
      </c>
    </row>
    <row r="13" spans="1:5" ht="153">
      <c r="A13" t="s">
        <v>57</v>
      </c>
      <c r="E13" s="39" t="s">
        <v>316</v>
      </c>
    </row>
    <row r="14" spans="1:16" ht="38.25">
      <c r="A14" t="s">
        <v>48</v>
      </c>
      <c s="34" t="s">
        <v>26</v>
      </c>
      <c s="34" t="s">
        <v>2891</v>
      </c>
      <c s="35" t="s">
        <v>5</v>
      </c>
      <c s="6" t="s">
        <v>4181</v>
      </c>
      <c s="36" t="s">
        <v>309</v>
      </c>
      <c s="37">
        <v>5099.22</v>
      </c>
      <c s="36">
        <v>0</v>
      </c>
      <c s="36">
        <f>ROUND(G14*H14,6)</f>
      </c>
      <c r="L14" s="38">
        <v>0</v>
      </c>
      <c s="32">
        <f>ROUND(ROUND(L14,2)*ROUND(G14,3),2)</f>
      </c>
      <c s="36" t="s">
        <v>53</v>
      </c>
      <c>
        <f>(M14*21)/100</f>
      </c>
      <c t="s">
        <v>26</v>
      </c>
    </row>
    <row r="15" spans="1:5" ht="25.5">
      <c r="A15" s="35" t="s">
        <v>54</v>
      </c>
      <c r="E15" s="39" t="s">
        <v>4182</v>
      </c>
    </row>
    <row r="16" spans="1:5" ht="38.25">
      <c r="A16" s="35" t="s">
        <v>55</v>
      </c>
      <c r="E16" s="40" t="s">
        <v>4183</v>
      </c>
    </row>
    <row r="17" spans="1:5" ht="153">
      <c r="A17" t="s">
        <v>57</v>
      </c>
      <c r="E17" s="39" t="s">
        <v>316</v>
      </c>
    </row>
    <row r="18" spans="1:16" ht="25.5">
      <c r="A18" t="s">
        <v>48</v>
      </c>
      <c s="34" t="s">
        <v>25</v>
      </c>
      <c s="34" t="s">
        <v>4184</v>
      </c>
      <c s="35" t="s">
        <v>5</v>
      </c>
      <c s="6" t="s">
        <v>4185</v>
      </c>
      <c s="36" t="s">
        <v>309</v>
      </c>
      <c s="37">
        <v>381.04</v>
      </c>
      <c s="36">
        <v>0</v>
      </c>
      <c s="36">
        <f>ROUND(G18*H18,6)</f>
      </c>
      <c r="L18" s="38">
        <v>0</v>
      </c>
      <c s="32">
        <f>ROUND(ROUND(L18,2)*ROUND(G18,3),2)</f>
      </c>
      <c s="36" t="s">
        <v>53</v>
      </c>
      <c>
        <f>(M18*21)/100</f>
      </c>
      <c t="s">
        <v>26</v>
      </c>
    </row>
    <row r="19" spans="1:5" ht="25.5">
      <c r="A19" s="35" t="s">
        <v>54</v>
      </c>
      <c r="E19" s="39" t="s">
        <v>4186</v>
      </c>
    </row>
    <row r="20" spans="1:5" ht="38.25">
      <c r="A20" s="35" t="s">
        <v>55</v>
      </c>
      <c r="E20" s="40" t="s">
        <v>4187</v>
      </c>
    </row>
    <row r="21" spans="1:5" ht="153">
      <c r="A21" t="s">
        <v>57</v>
      </c>
      <c r="E21" s="39" t="s">
        <v>316</v>
      </c>
    </row>
    <row r="22" spans="1:16" ht="38.25">
      <c r="A22" t="s">
        <v>48</v>
      </c>
      <c s="34" t="s">
        <v>67</v>
      </c>
      <c s="34" t="s">
        <v>4184</v>
      </c>
      <c s="35" t="s">
        <v>49</v>
      </c>
      <c s="6" t="s">
        <v>4188</v>
      </c>
      <c s="36" t="s">
        <v>309</v>
      </c>
      <c s="37">
        <v>155.25</v>
      </c>
      <c s="36">
        <v>0</v>
      </c>
      <c s="36">
        <f>ROUND(G22*H22,6)</f>
      </c>
      <c r="L22" s="38">
        <v>0</v>
      </c>
      <c s="32">
        <f>ROUND(ROUND(L22,2)*ROUND(G22,3),2)</f>
      </c>
      <c s="36" t="s">
        <v>53</v>
      </c>
      <c>
        <f>(M22*21)/100</f>
      </c>
      <c t="s">
        <v>26</v>
      </c>
    </row>
    <row r="23" spans="1:5" ht="25.5">
      <c r="A23" s="35" t="s">
        <v>54</v>
      </c>
      <c r="E23" s="39" t="s">
        <v>310</v>
      </c>
    </row>
    <row r="24" spans="1:5" ht="38.25">
      <c r="A24" s="35" t="s">
        <v>55</v>
      </c>
      <c r="E24" s="40" t="s">
        <v>4189</v>
      </c>
    </row>
    <row r="25" spans="1:5" ht="89.25">
      <c r="A25" t="s">
        <v>57</v>
      </c>
      <c r="E25" s="39" t="s">
        <v>4009</v>
      </c>
    </row>
    <row r="26" spans="1:16" ht="38.25">
      <c r="A26" t="s">
        <v>48</v>
      </c>
      <c s="34" t="s">
        <v>71</v>
      </c>
      <c s="34" t="s">
        <v>4190</v>
      </c>
      <c s="35" t="s">
        <v>5</v>
      </c>
      <c s="6" t="s">
        <v>4191</v>
      </c>
      <c s="36" t="s">
        <v>309</v>
      </c>
      <c s="37">
        <v>0.273</v>
      </c>
      <c s="36">
        <v>0</v>
      </c>
      <c s="36">
        <f>ROUND(G26*H26,6)</f>
      </c>
      <c r="L26" s="38">
        <v>0</v>
      </c>
      <c s="32">
        <f>ROUND(ROUND(L26,2)*ROUND(G26,3),2)</f>
      </c>
      <c s="36" t="s">
        <v>53</v>
      </c>
      <c>
        <f>(M26*21)/100</f>
      </c>
      <c t="s">
        <v>26</v>
      </c>
    </row>
    <row r="27" spans="1:5" ht="25.5">
      <c r="A27" s="35" t="s">
        <v>54</v>
      </c>
      <c r="E27" s="39" t="s">
        <v>4192</v>
      </c>
    </row>
    <row r="28" spans="1:5" ht="38.25">
      <c r="A28" s="35" t="s">
        <v>55</v>
      </c>
      <c r="E28" s="40" t="s">
        <v>4193</v>
      </c>
    </row>
    <row r="29" spans="1:5" ht="153">
      <c r="A29" t="s">
        <v>57</v>
      </c>
      <c r="E29" s="39" t="s">
        <v>316</v>
      </c>
    </row>
    <row r="30" spans="1:16" ht="38.25">
      <c r="A30" t="s">
        <v>48</v>
      </c>
      <c s="34" t="s">
        <v>75</v>
      </c>
      <c s="34" t="s">
        <v>4194</v>
      </c>
      <c s="35" t="s">
        <v>5</v>
      </c>
      <c s="6" t="s">
        <v>4195</v>
      </c>
      <c s="36" t="s">
        <v>309</v>
      </c>
      <c s="37">
        <v>1.042</v>
      </c>
      <c s="36">
        <v>0</v>
      </c>
      <c s="36">
        <f>ROUND(G30*H30,6)</f>
      </c>
      <c r="L30" s="38">
        <v>0</v>
      </c>
      <c s="32">
        <f>ROUND(ROUND(L30,2)*ROUND(G30,3),2)</f>
      </c>
      <c s="36" t="s">
        <v>53</v>
      </c>
      <c>
        <f>(M30*21)/100</f>
      </c>
      <c t="s">
        <v>26</v>
      </c>
    </row>
    <row r="31" spans="1:5" ht="25.5">
      <c r="A31" s="35" t="s">
        <v>54</v>
      </c>
      <c r="E31" s="39" t="s">
        <v>4196</v>
      </c>
    </row>
    <row r="32" spans="1:5" ht="38.25">
      <c r="A32" s="35" t="s">
        <v>55</v>
      </c>
      <c r="E32" s="40" t="s">
        <v>4197</v>
      </c>
    </row>
    <row r="33" spans="1:5" ht="153">
      <c r="A33" t="s">
        <v>57</v>
      </c>
      <c r="E33" s="39" t="s">
        <v>316</v>
      </c>
    </row>
    <row r="34" spans="1:16" ht="38.25">
      <c r="A34" t="s">
        <v>48</v>
      </c>
      <c s="34" t="s">
        <v>46</v>
      </c>
      <c s="34" t="s">
        <v>3771</v>
      </c>
      <c s="35" t="s">
        <v>5</v>
      </c>
      <c s="6" t="s">
        <v>3772</v>
      </c>
      <c s="36" t="s">
        <v>309</v>
      </c>
      <c s="37">
        <v>630</v>
      </c>
      <c s="36">
        <v>0</v>
      </c>
      <c s="36">
        <f>ROUND(G34*H34,6)</f>
      </c>
      <c r="L34" s="38">
        <v>0</v>
      </c>
      <c s="32">
        <f>ROUND(ROUND(L34,2)*ROUND(G34,3),2)</f>
      </c>
      <c s="36" t="s">
        <v>53</v>
      </c>
      <c>
        <f>(M34*21)/100</f>
      </c>
      <c t="s">
        <v>26</v>
      </c>
    </row>
    <row r="35" spans="1:5" ht="25.5">
      <c r="A35" s="35" t="s">
        <v>54</v>
      </c>
      <c r="E35" s="39" t="s">
        <v>4198</v>
      </c>
    </row>
    <row r="36" spans="1:5" ht="38.25">
      <c r="A36" s="35" t="s">
        <v>55</v>
      </c>
      <c r="E36" s="40" t="s">
        <v>4199</v>
      </c>
    </row>
    <row r="37" spans="1:5" ht="153">
      <c r="A37" t="s">
        <v>57</v>
      </c>
      <c r="E37" s="39" t="s">
        <v>316</v>
      </c>
    </row>
    <row r="38" spans="1:16" ht="38.25">
      <c r="A38" t="s">
        <v>48</v>
      </c>
      <c s="34" t="s">
        <v>82</v>
      </c>
      <c s="34" t="s">
        <v>3774</v>
      </c>
      <c s="35" t="s">
        <v>5</v>
      </c>
      <c s="6" t="s">
        <v>3775</v>
      </c>
      <c s="36" t="s">
        <v>309</v>
      </c>
      <c s="37">
        <v>126.05</v>
      </c>
      <c s="36">
        <v>0</v>
      </c>
      <c s="36">
        <f>ROUND(G38*H38,6)</f>
      </c>
      <c r="L38" s="38">
        <v>0</v>
      </c>
      <c s="32">
        <f>ROUND(ROUND(L38,2)*ROUND(G38,3),2)</f>
      </c>
      <c s="36" t="s">
        <v>53</v>
      </c>
      <c>
        <f>(M38*21)/100</f>
      </c>
      <c t="s">
        <v>26</v>
      </c>
    </row>
    <row r="39" spans="1:5" ht="25.5">
      <c r="A39" s="35" t="s">
        <v>54</v>
      </c>
      <c r="E39" s="39" t="s">
        <v>4200</v>
      </c>
    </row>
    <row r="40" spans="1:5" ht="38.25">
      <c r="A40" s="35" t="s">
        <v>55</v>
      </c>
      <c r="E40" s="40" t="s">
        <v>4201</v>
      </c>
    </row>
    <row r="41" spans="1:5" ht="153">
      <c r="A41" t="s">
        <v>57</v>
      </c>
      <c r="E41" s="39" t="s">
        <v>316</v>
      </c>
    </row>
    <row r="42" spans="1:16" ht="25.5">
      <c r="A42" t="s">
        <v>48</v>
      </c>
      <c s="34" t="s">
        <v>86</v>
      </c>
      <c s="34" t="s">
        <v>4202</v>
      </c>
      <c s="35" t="s">
        <v>5</v>
      </c>
      <c s="6" t="s">
        <v>4203</v>
      </c>
      <c s="36" t="s">
        <v>309</v>
      </c>
      <c s="37">
        <v>13.32</v>
      </c>
      <c s="36">
        <v>0</v>
      </c>
      <c s="36">
        <f>ROUND(G42*H42,6)</f>
      </c>
      <c r="L42" s="38">
        <v>0</v>
      </c>
      <c s="32">
        <f>ROUND(ROUND(L42,2)*ROUND(G42,3),2)</f>
      </c>
      <c s="36" t="s">
        <v>53</v>
      </c>
      <c>
        <f>(M42*21)/100</f>
      </c>
      <c t="s">
        <v>26</v>
      </c>
    </row>
    <row r="43" spans="1:5" ht="25.5">
      <c r="A43" s="35" t="s">
        <v>54</v>
      </c>
      <c r="E43" s="39" t="s">
        <v>4204</v>
      </c>
    </row>
    <row r="44" spans="1:5" ht="38.25">
      <c r="A44" s="35" t="s">
        <v>55</v>
      </c>
      <c r="E44" s="40" t="s">
        <v>4205</v>
      </c>
    </row>
    <row r="45" spans="1:5" ht="153">
      <c r="A45" t="s">
        <v>57</v>
      </c>
      <c r="E45" s="39" t="s">
        <v>316</v>
      </c>
    </row>
    <row r="46" spans="1:16" ht="12.75">
      <c r="A46" t="s">
        <v>48</v>
      </c>
      <c s="34" t="s">
        <v>90</v>
      </c>
      <c s="34" t="s">
        <v>4206</v>
      </c>
      <c s="35" t="s">
        <v>5</v>
      </c>
      <c s="6" t="s">
        <v>4207</v>
      </c>
      <c s="36" t="s">
        <v>1003</v>
      </c>
      <c s="37">
        <v>4</v>
      </c>
      <c s="36">
        <v>0</v>
      </c>
      <c s="36">
        <f>ROUND(G46*H46,6)</f>
      </c>
      <c r="L46" s="38">
        <v>0</v>
      </c>
      <c s="32">
        <f>ROUND(ROUND(L46,2)*ROUND(G46,3),2)</f>
      </c>
      <c s="36" t="s">
        <v>53</v>
      </c>
      <c>
        <f>(M46*21)/100</f>
      </c>
      <c t="s">
        <v>26</v>
      </c>
    </row>
    <row r="47" spans="1:5" ht="12.75">
      <c r="A47" s="35" t="s">
        <v>54</v>
      </c>
      <c r="E47" s="39" t="s">
        <v>5</v>
      </c>
    </row>
    <row r="48" spans="1:5" ht="38.25">
      <c r="A48" s="35" t="s">
        <v>55</v>
      </c>
      <c r="E48" s="40" t="s">
        <v>4208</v>
      </c>
    </row>
    <row r="49" spans="1:5" ht="12.75">
      <c r="A49" t="s">
        <v>57</v>
      </c>
      <c r="E49" s="39" t="s">
        <v>58</v>
      </c>
    </row>
    <row r="50" spans="1:16" ht="12.75">
      <c r="A50" t="s">
        <v>48</v>
      </c>
      <c s="34" t="s">
        <v>94</v>
      </c>
      <c s="34" t="s">
        <v>4209</v>
      </c>
      <c s="35" t="s">
        <v>5</v>
      </c>
      <c s="6" t="s">
        <v>4210</v>
      </c>
      <c s="36" t="s">
        <v>2340</v>
      </c>
      <c s="37">
        <v>2.822</v>
      </c>
      <c s="36">
        <v>0</v>
      </c>
      <c s="36">
        <f>ROUND(G50*H50,6)</f>
      </c>
      <c r="L50" s="38">
        <v>0</v>
      </c>
      <c s="32">
        <f>ROUND(ROUND(L50,2)*ROUND(G50,3),2)</f>
      </c>
      <c s="36" t="s">
        <v>53</v>
      </c>
      <c>
        <f>(M50*21)/100</f>
      </c>
      <c t="s">
        <v>26</v>
      </c>
    </row>
    <row r="51" spans="1:5" ht="12.75">
      <c r="A51" s="35" t="s">
        <v>54</v>
      </c>
      <c r="E51" s="39" t="s">
        <v>5</v>
      </c>
    </row>
    <row r="52" spans="1:5" ht="38.25">
      <c r="A52" s="35" t="s">
        <v>55</v>
      </c>
      <c r="E52" s="40" t="s">
        <v>4211</v>
      </c>
    </row>
    <row r="53" spans="1:5" ht="12.75">
      <c r="A53" t="s">
        <v>57</v>
      </c>
      <c r="E53" s="39" t="s">
        <v>58</v>
      </c>
    </row>
    <row r="54" spans="1:16" ht="12.75">
      <c r="A54" t="s">
        <v>48</v>
      </c>
      <c s="34" t="s">
        <v>98</v>
      </c>
      <c s="34" t="s">
        <v>4212</v>
      </c>
      <c s="35" t="s">
        <v>5</v>
      </c>
      <c s="6" t="s">
        <v>4213</v>
      </c>
      <c s="36" t="s">
        <v>2340</v>
      </c>
      <c s="37">
        <v>2.822</v>
      </c>
      <c s="36">
        <v>0</v>
      </c>
      <c s="36">
        <f>ROUND(G54*H54,6)</f>
      </c>
      <c r="L54" s="38">
        <v>0</v>
      </c>
      <c s="32">
        <f>ROUND(ROUND(L54,2)*ROUND(G54,3),2)</f>
      </c>
      <c s="36" t="s">
        <v>53</v>
      </c>
      <c>
        <f>(M54*21)/100</f>
      </c>
      <c t="s">
        <v>26</v>
      </c>
    </row>
    <row r="55" spans="1:5" ht="12.75">
      <c r="A55" s="35" t="s">
        <v>54</v>
      </c>
      <c r="E55" s="39" t="s">
        <v>5</v>
      </c>
    </row>
    <row r="56" spans="1:5" ht="38.25">
      <c r="A56" s="35" t="s">
        <v>55</v>
      </c>
      <c r="E56" s="40" t="s">
        <v>4211</v>
      </c>
    </row>
    <row r="57" spans="1:5" ht="12.75">
      <c r="A57" t="s">
        <v>57</v>
      </c>
      <c r="E57" s="39" t="s">
        <v>58</v>
      </c>
    </row>
    <row r="58" spans="1:16" ht="38.25">
      <c r="A58" t="s">
        <v>48</v>
      </c>
      <c s="34" t="s">
        <v>103</v>
      </c>
      <c s="34" t="s">
        <v>4214</v>
      </c>
      <c s="35" t="s">
        <v>5</v>
      </c>
      <c s="6" t="s">
        <v>4215</v>
      </c>
      <c s="36" t="s">
        <v>52</v>
      </c>
      <c s="37">
        <v>2</v>
      </c>
      <c s="36">
        <v>0</v>
      </c>
      <c s="36">
        <f>ROUND(G58*H58,6)</f>
      </c>
      <c r="L58" s="38">
        <v>0</v>
      </c>
      <c s="32">
        <f>ROUND(ROUND(L58,2)*ROUND(G58,3),2)</f>
      </c>
      <c s="36" t="s">
        <v>53</v>
      </c>
      <c>
        <f>(M58*21)/100</f>
      </c>
      <c t="s">
        <v>26</v>
      </c>
    </row>
    <row r="59" spans="1:5" ht="12.75">
      <c r="A59" s="35" t="s">
        <v>54</v>
      </c>
      <c r="E59" s="39" t="s">
        <v>5</v>
      </c>
    </row>
    <row r="60" spans="1:5" ht="38.25">
      <c r="A60" s="35" t="s">
        <v>55</v>
      </c>
      <c r="E60" s="40" t="s">
        <v>2947</v>
      </c>
    </row>
    <row r="61" spans="1:5" ht="38.25">
      <c r="A61" t="s">
        <v>57</v>
      </c>
      <c r="E61" s="39" t="s">
        <v>4216</v>
      </c>
    </row>
    <row r="62" spans="1:13" ht="12.75">
      <c r="A62" t="s">
        <v>45</v>
      </c>
      <c r="C62" s="31" t="s">
        <v>49</v>
      </c>
      <c r="E62" s="33" t="s">
        <v>3779</v>
      </c>
      <c r="J62" s="32">
        <f>0</f>
      </c>
      <c s="32">
        <f>0</f>
      </c>
      <c s="32">
        <f>0+L63+L67</f>
      </c>
      <c s="32">
        <f>0+M63+M67</f>
      </c>
    </row>
    <row r="63" spans="1:16" ht="12.75">
      <c r="A63" t="s">
        <v>48</v>
      </c>
      <c s="34" t="s">
        <v>106</v>
      </c>
      <c s="34" t="s">
        <v>4217</v>
      </c>
      <c s="35" t="s">
        <v>5</v>
      </c>
      <c s="6" t="s">
        <v>4218</v>
      </c>
      <c s="36" t="s">
        <v>65</v>
      </c>
      <c s="37">
        <v>50</v>
      </c>
      <c s="36">
        <v>0</v>
      </c>
      <c s="36">
        <f>ROUND(G63*H63,6)</f>
      </c>
      <c r="L63" s="38">
        <v>0</v>
      </c>
      <c s="32">
        <f>ROUND(ROUND(L63,2)*ROUND(G63,3),2)</f>
      </c>
      <c s="36" t="s">
        <v>53</v>
      </c>
      <c>
        <f>(M63*21)/100</f>
      </c>
      <c t="s">
        <v>26</v>
      </c>
    </row>
    <row r="64" spans="1:5" ht="12.75">
      <c r="A64" s="35" t="s">
        <v>54</v>
      </c>
      <c r="E64" s="39" t="s">
        <v>5</v>
      </c>
    </row>
    <row r="65" spans="1:5" ht="38.25">
      <c r="A65" s="35" t="s">
        <v>55</v>
      </c>
      <c r="E65" s="40" t="s">
        <v>4219</v>
      </c>
    </row>
    <row r="66" spans="1:5" ht="63.75">
      <c r="A66" t="s">
        <v>57</v>
      </c>
      <c r="E66" s="39" t="s">
        <v>2295</v>
      </c>
    </row>
    <row r="67" spans="1:16" ht="12.75">
      <c r="A67" t="s">
        <v>48</v>
      </c>
      <c s="34" t="s">
        <v>109</v>
      </c>
      <c s="34" t="s">
        <v>4220</v>
      </c>
      <c s="35" t="s">
        <v>5</v>
      </c>
      <c s="6" t="s">
        <v>4221</v>
      </c>
      <c s="36" t="s">
        <v>3990</v>
      </c>
      <c s="37">
        <v>2875</v>
      </c>
      <c s="36">
        <v>0</v>
      </c>
      <c s="36">
        <f>ROUND(G67*H67,6)</f>
      </c>
      <c r="L67" s="38">
        <v>0</v>
      </c>
      <c s="32">
        <f>ROUND(ROUND(L67,2)*ROUND(G67,3),2)</f>
      </c>
      <c s="36" t="s">
        <v>53</v>
      </c>
      <c>
        <f>(M67*21)/100</f>
      </c>
      <c t="s">
        <v>26</v>
      </c>
    </row>
    <row r="68" spans="1:5" ht="12.75">
      <c r="A68" s="35" t="s">
        <v>54</v>
      </c>
      <c r="E68" s="39" t="s">
        <v>5</v>
      </c>
    </row>
    <row r="69" spans="1:5" ht="38.25">
      <c r="A69" s="35" t="s">
        <v>55</v>
      </c>
      <c r="E69" s="40" t="s">
        <v>4222</v>
      </c>
    </row>
    <row r="70" spans="1:5" ht="25.5">
      <c r="A70" t="s">
        <v>57</v>
      </c>
      <c r="E70" s="39" t="s">
        <v>4001</v>
      </c>
    </row>
    <row r="71" spans="1:13" ht="12.75">
      <c r="A71" t="s">
        <v>45</v>
      </c>
      <c r="C71" s="31" t="s">
        <v>71</v>
      </c>
      <c r="E71" s="33" t="s">
        <v>3947</v>
      </c>
      <c r="J71" s="32">
        <f>0</f>
      </c>
      <c s="32">
        <f>0</f>
      </c>
      <c s="32">
        <f>0+L72+L76+L80+L84+L88+L92+L96+L100+L104+L108+L112+L116+L120+L124+L128+L132+L136+L140+L144+L148+L152+L156+L160+L164+L168+L172+L176+L180+L184+L188+L192+L196+L200+L204+L208+L212+L216+L220+L224+L228+L232+L236+L240+L244</f>
      </c>
      <c s="32">
        <f>0+M72+M76+M80+M84+M88+M92+M96+M100+M104+M108+M112+M116+M120+M124+M128+M132+M136+M140+M144+M148+M152+M156+M160+M164+M168+M172+M176+M180+M184+M188+M192+M196+M200+M204+M208+M212+M216+M220+M224+M228+M232+M236+M240+M244</f>
      </c>
    </row>
    <row r="72" spans="1:16" ht="12.75">
      <c r="A72" t="s">
        <v>48</v>
      </c>
      <c s="34" t="s">
        <v>112</v>
      </c>
      <c s="34" t="s">
        <v>4223</v>
      </c>
      <c s="35" t="s">
        <v>5</v>
      </c>
      <c s="6" t="s">
        <v>4224</v>
      </c>
      <c s="36" t="s">
        <v>65</v>
      </c>
      <c s="37">
        <v>3874.19</v>
      </c>
      <c s="36">
        <v>0</v>
      </c>
      <c s="36">
        <f>ROUND(G72*H72,6)</f>
      </c>
      <c r="L72" s="38">
        <v>0</v>
      </c>
      <c s="32">
        <f>ROUND(ROUND(L72,2)*ROUND(G72,3),2)</f>
      </c>
      <c s="36" t="s">
        <v>53</v>
      </c>
      <c>
        <f>(M72*21)/100</f>
      </c>
      <c t="s">
        <v>26</v>
      </c>
    </row>
    <row r="73" spans="1:5" ht="12.75">
      <c r="A73" s="35" t="s">
        <v>54</v>
      </c>
      <c r="E73" s="39" t="s">
        <v>4225</v>
      </c>
    </row>
    <row r="74" spans="1:5" ht="38.25">
      <c r="A74" s="35" t="s">
        <v>55</v>
      </c>
      <c r="E74" s="40" t="s">
        <v>4226</v>
      </c>
    </row>
    <row r="75" spans="1:5" ht="38.25">
      <c r="A75" t="s">
        <v>57</v>
      </c>
      <c r="E75" s="39" t="s">
        <v>4227</v>
      </c>
    </row>
    <row r="76" spans="1:16" ht="12.75">
      <c r="A76" t="s">
        <v>48</v>
      </c>
      <c s="34" t="s">
        <v>115</v>
      </c>
      <c s="34" t="s">
        <v>4228</v>
      </c>
      <c s="35" t="s">
        <v>5</v>
      </c>
      <c s="6" t="s">
        <v>4229</v>
      </c>
      <c s="36" t="s">
        <v>65</v>
      </c>
      <c s="37">
        <v>190.5</v>
      </c>
      <c s="36">
        <v>0</v>
      </c>
      <c s="36">
        <f>ROUND(G76*H76,6)</f>
      </c>
      <c r="L76" s="38">
        <v>0</v>
      </c>
      <c s="32">
        <f>ROUND(ROUND(L76,2)*ROUND(G76,3),2)</f>
      </c>
      <c s="36" t="s">
        <v>53</v>
      </c>
      <c>
        <f>(M76*21)/100</f>
      </c>
      <c t="s">
        <v>26</v>
      </c>
    </row>
    <row r="77" spans="1:5" ht="12.75">
      <c r="A77" s="35" t="s">
        <v>54</v>
      </c>
      <c r="E77" s="39" t="s">
        <v>5</v>
      </c>
    </row>
    <row r="78" spans="1:5" ht="38.25">
      <c r="A78" s="35" t="s">
        <v>55</v>
      </c>
      <c r="E78" s="40" t="s">
        <v>4230</v>
      </c>
    </row>
    <row r="79" spans="1:5" ht="38.25">
      <c r="A79" t="s">
        <v>57</v>
      </c>
      <c r="E79" s="39" t="s">
        <v>4227</v>
      </c>
    </row>
    <row r="80" spans="1:16" ht="25.5">
      <c r="A80" t="s">
        <v>48</v>
      </c>
      <c s="34" t="s">
        <v>119</v>
      </c>
      <c s="34" t="s">
        <v>4231</v>
      </c>
      <c s="35" t="s">
        <v>5</v>
      </c>
      <c s="6" t="s">
        <v>4232</v>
      </c>
      <c s="36" t="s">
        <v>101</v>
      </c>
      <c s="37">
        <v>693</v>
      </c>
      <c s="36">
        <v>0</v>
      </c>
      <c s="36">
        <f>ROUND(G80*H80,6)</f>
      </c>
      <c r="L80" s="38">
        <v>0</v>
      </c>
      <c s="32">
        <f>ROUND(ROUND(L80,2)*ROUND(G80,3),2)</f>
      </c>
      <c s="36" t="s">
        <v>53</v>
      </c>
      <c>
        <f>(M80*21)/100</f>
      </c>
      <c t="s">
        <v>26</v>
      </c>
    </row>
    <row r="81" spans="1:5" ht="12.75">
      <c r="A81" s="35" t="s">
        <v>54</v>
      </c>
      <c r="E81" s="39" t="s">
        <v>4233</v>
      </c>
    </row>
    <row r="82" spans="1:5" ht="38.25">
      <c r="A82" s="35" t="s">
        <v>55</v>
      </c>
      <c r="E82" s="40" t="s">
        <v>4234</v>
      </c>
    </row>
    <row r="83" spans="1:5" ht="204">
      <c r="A83" t="s">
        <v>57</v>
      </c>
      <c r="E83" s="39" t="s">
        <v>4235</v>
      </c>
    </row>
    <row r="84" spans="1:16" ht="25.5">
      <c r="A84" t="s">
        <v>48</v>
      </c>
      <c s="34" t="s">
        <v>123</v>
      </c>
      <c s="34" t="s">
        <v>4236</v>
      </c>
      <c s="35" t="s">
        <v>5</v>
      </c>
      <c s="6" t="s">
        <v>4237</v>
      </c>
      <c s="36" t="s">
        <v>101</v>
      </c>
      <c s="37">
        <v>42</v>
      </c>
      <c s="36">
        <v>0</v>
      </c>
      <c s="36">
        <f>ROUND(G84*H84,6)</f>
      </c>
      <c r="L84" s="38">
        <v>0</v>
      </c>
      <c s="32">
        <f>ROUND(ROUND(L84,2)*ROUND(G84,3),2)</f>
      </c>
      <c s="36" t="s">
        <v>53</v>
      </c>
      <c>
        <f>(M84*21)/100</f>
      </c>
      <c t="s">
        <v>26</v>
      </c>
    </row>
    <row r="85" spans="1:5" ht="12.75">
      <c r="A85" s="35" t="s">
        <v>54</v>
      </c>
      <c r="E85" s="39" t="s">
        <v>5</v>
      </c>
    </row>
    <row r="86" spans="1:5" ht="38.25">
      <c r="A86" s="35" t="s">
        <v>55</v>
      </c>
      <c r="E86" s="40" t="s">
        <v>4238</v>
      </c>
    </row>
    <row r="87" spans="1:5" ht="204">
      <c r="A87" t="s">
        <v>57</v>
      </c>
      <c r="E87" s="39" t="s">
        <v>4239</v>
      </c>
    </row>
    <row r="88" spans="1:16" ht="25.5">
      <c r="A88" t="s">
        <v>48</v>
      </c>
      <c s="34" t="s">
        <v>126</v>
      </c>
      <c s="34" t="s">
        <v>4240</v>
      </c>
      <c s="35" t="s">
        <v>5</v>
      </c>
      <c s="6" t="s">
        <v>4241</v>
      </c>
      <c s="36" t="s">
        <v>101</v>
      </c>
      <c s="37">
        <v>131</v>
      </c>
      <c s="36">
        <v>0</v>
      </c>
      <c s="36">
        <f>ROUND(G88*H88,6)</f>
      </c>
      <c r="L88" s="38">
        <v>0</v>
      </c>
      <c s="32">
        <f>ROUND(ROUND(L88,2)*ROUND(G88,3),2)</f>
      </c>
      <c s="36" t="s">
        <v>53</v>
      </c>
      <c>
        <f>(M88*21)/100</f>
      </c>
      <c t="s">
        <v>26</v>
      </c>
    </row>
    <row r="89" spans="1:5" ht="12.75">
      <c r="A89" s="35" t="s">
        <v>54</v>
      </c>
      <c r="E89" s="39" t="s">
        <v>4242</v>
      </c>
    </row>
    <row r="90" spans="1:5" ht="38.25">
      <c r="A90" s="35" t="s">
        <v>55</v>
      </c>
      <c r="E90" s="40" t="s">
        <v>4243</v>
      </c>
    </row>
    <row r="91" spans="1:5" ht="204">
      <c r="A91" t="s">
        <v>57</v>
      </c>
      <c r="E91" s="39" t="s">
        <v>4235</v>
      </c>
    </row>
    <row r="92" spans="1:16" ht="25.5">
      <c r="A92" t="s">
        <v>48</v>
      </c>
      <c s="34" t="s">
        <v>131</v>
      </c>
      <c s="34" t="s">
        <v>4244</v>
      </c>
      <c s="35" t="s">
        <v>5</v>
      </c>
      <c s="6" t="s">
        <v>4245</v>
      </c>
      <c s="36" t="s">
        <v>101</v>
      </c>
      <c s="37">
        <v>301</v>
      </c>
      <c s="36">
        <v>0</v>
      </c>
      <c s="36">
        <f>ROUND(G92*H92,6)</f>
      </c>
      <c r="L92" s="38">
        <v>0</v>
      </c>
      <c s="32">
        <f>ROUND(ROUND(L92,2)*ROUND(G92,3),2)</f>
      </c>
      <c s="36" t="s">
        <v>53</v>
      </c>
      <c>
        <f>(M92*21)/100</f>
      </c>
      <c t="s">
        <v>26</v>
      </c>
    </row>
    <row r="93" spans="1:5" ht="12.75">
      <c r="A93" s="35" t="s">
        <v>54</v>
      </c>
      <c r="E93" s="39" t="s">
        <v>4246</v>
      </c>
    </row>
    <row r="94" spans="1:5" ht="38.25">
      <c r="A94" s="35" t="s">
        <v>55</v>
      </c>
      <c r="E94" s="40" t="s">
        <v>4247</v>
      </c>
    </row>
    <row r="95" spans="1:5" ht="229.5">
      <c r="A95" t="s">
        <v>57</v>
      </c>
      <c r="E95" s="39" t="s">
        <v>4248</v>
      </c>
    </row>
    <row r="96" spans="1:16" ht="25.5">
      <c r="A96" t="s">
        <v>48</v>
      </c>
      <c s="34" t="s">
        <v>135</v>
      </c>
      <c s="34" t="s">
        <v>4249</v>
      </c>
      <c s="35" t="s">
        <v>5</v>
      </c>
      <c s="6" t="s">
        <v>4250</v>
      </c>
      <c s="36" t="s">
        <v>101</v>
      </c>
      <c s="37">
        <v>121</v>
      </c>
      <c s="36">
        <v>0</v>
      </c>
      <c s="36">
        <f>ROUND(G96*H96,6)</f>
      </c>
      <c r="L96" s="38">
        <v>0</v>
      </c>
      <c s="32">
        <f>ROUND(ROUND(L96,2)*ROUND(G96,3),2)</f>
      </c>
      <c s="36" t="s">
        <v>53</v>
      </c>
      <c>
        <f>(M96*21)/100</f>
      </c>
      <c t="s">
        <v>26</v>
      </c>
    </row>
    <row r="97" spans="1:5" ht="12.75">
      <c r="A97" s="35" t="s">
        <v>54</v>
      </c>
      <c r="E97" s="39" t="s">
        <v>5</v>
      </c>
    </row>
    <row r="98" spans="1:5" ht="38.25">
      <c r="A98" s="35" t="s">
        <v>55</v>
      </c>
      <c r="E98" s="40" t="s">
        <v>4251</v>
      </c>
    </row>
    <row r="99" spans="1:5" ht="216.75">
      <c r="A99" t="s">
        <v>57</v>
      </c>
      <c r="E99" s="39" t="s">
        <v>4252</v>
      </c>
    </row>
    <row r="100" spans="1:16" ht="25.5">
      <c r="A100" t="s">
        <v>48</v>
      </c>
      <c s="34" t="s">
        <v>139</v>
      </c>
      <c s="34" t="s">
        <v>4253</v>
      </c>
      <c s="35" t="s">
        <v>5</v>
      </c>
      <c s="6" t="s">
        <v>4254</v>
      </c>
      <c s="36" t="s">
        <v>101</v>
      </c>
      <c s="37">
        <v>14</v>
      </c>
      <c s="36">
        <v>0</v>
      </c>
      <c s="36">
        <f>ROUND(G100*H100,6)</f>
      </c>
      <c r="L100" s="38">
        <v>0</v>
      </c>
      <c s="32">
        <f>ROUND(ROUND(L100,2)*ROUND(G100,3),2)</f>
      </c>
      <c s="36" t="s">
        <v>53</v>
      </c>
      <c>
        <f>(M100*21)/100</f>
      </c>
      <c t="s">
        <v>26</v>
      </c>
    </row>
    <row r="101" spans="1:5" ht="12.75">
      <c r="A101" s="35" t="s">
        <v>54</v>
      </c>
      <c r="E101" s="39" t="s">
        <v>5</v>
      </c>
    </row>
    <row r="102" spans="1:5" ht="38.25">
      <c r="A102" s="35" t="s">
        <v>55</v>
      </c>
      <c r="E102" s="40" t="s">
        <v>4255</v>
      </c>
    </row>
    <row r="103" spans="1:5" ht="216.75">
      <c r="A103" t="s">
        <v>57</v>
      </c>
      <c r="E103" s="39" t="s">
        <v>4256</v>
      </c>
    </row>
    <row r="104" spans="1:16" ht="25.5">
      <c r="A104" t="s">
        <v>48</v>
      </c>
      <c s="34" t="s">
        <v>143</v>
      </c>
      <c s="34" t="s">
        <v>4257</v>
      </c>
      <c s="35" t="s">
        <v>5</v>
      </c>
      <c s="6" t="s">
        <v>4258</v>
      </c>
      <c s="36" t="s">
        <v>101</v>
      </c>
      <c s="37">
        <v>115</v>
      </c>
      <c s="36">
        <v>0</v>
      </c>
      <c s="36">
        <f>ROUND(G104*H104,6)</f>
      </c>
      <c r="L104" s="38">
        <v>0</v>
      </c>
      <c s="32">
        <f>ROUND(ROUND(L104,2)*ROUND(G104,3),2)</f>
      </c>
      <c s="36" t="s">
        <v>53</v>
      </c>
      <c>
        <f>(M104*21)/100</f>
      </c>
      <c t="s">
        <v>26</v>
      </c>
    </row>
    <row r="105" spans="1:5" ht="12.75">
      <c r="A105" s="35" t="s">
        <v>54</v>
      </c>
      <c r="E105" s="39" t="s">
        <v>5</v>
      </c>
    </row>
    <row r="106" spans="1:5" ht="38.25">
      <c r="A106" s="35" t="s">
        <v>55</v>
      </c>
      <c r="E106" s="40" t="s">
        <v>4259</v>
      </c>
    </row>
    <row r="107" spans="1:5" ht="216.75">
      <c r="A107" t="s">
        <v>57</v>
      </c>
      <c r="E107" s="39" t="s">
        <v>4252</v>
      </c>
    </row>
    <row r="108" spans="1:16" ht="12.75">
      <c r="A108" t="s">
        <v>48</v>
      </c>
      <c s="34" t="s">
        <v>147</v>
      </c>
      <c s="34" t="s">
        <v>4260</v>
      </c>
      <c s="35" t="s">
        <v>5</v>
      </c>
      <c s="6" t="s">
        <v>4261</v>
      </c>
      <c s="36" t="s">
        <v>52</v>
      </c>
      <c s="37">
        <v>3</v>
      </c>
      <c s="36">
        <v>0</v>
      </c>
      <c s="36">
        <f>ROUND(G108*H108,6)</f>
      </c>
      <c r="L108" s="38">
        <v>0</v>
      </c>
      <c s="32">
        <f>ROUND(ROUND(L108,2)*ROUND(G108,3),2)</f>
      </c>
      <c s="36" t="s">
        <v>53</v>
      </c>
      <c>
        <f>(M108*21)/100</f>
      </c>
      <c t="s">
        <v>26</v>
      </c>
    </row>
    <row r="109" spans="1:5" ht="12.75">
      <c r="A109" s="35" t="s">
        <v>54</v>
      </c>
      <c r="E109" s="39" t="s">
        <v>4262</v>
      </c>
    </row>
    <row r="110" spans="1:5" ht="38.25">
      <c r="A110" s="35" t="s">
        <v>55</v>
      </c>
      <c r="E110" s="40" t="s">
        <v>4263</v>
      </c>
    </row>
    <row r="111" spans="1:5" ht="344.25">
      <c r="A111" t="s">
        <v>57</v>
      </c>
      <c r="E111" s="39" t="s">
        <v>4264</v>
      </c>
    </row>
    <row r="112" spans="1:16" ht="12.75">
      <c r="A112" t="s">
        <v>48</v>
      </c>
      <c s="34" t="s">
        <v>151</v>
      </c>
      <c s="34" t="s">
        <v>4265</v>
      </c>
      <c s="35" t="s">
        <v>5</v>
      </c>
      <c s="6" t="s">
        <v>4266</v>
      </c>
      <c s="36" t="s">
        <v>52</v>
      </c>
      <c s="37">
        <v>2</v>
      </c>
      <c s="36">
        <v>0</v>
      </c>
      <c s="36">
        <f>ROUND(G112*H112,6)</f>
      </c>
      <c r="L112" s="38">
        <v>0</v>
      </c>
      <c s="32">
        <f>ROUND(ROUND(L112,2)*ROUND(G112,3),2)</f>
      </c>
      <c s="36" t="s">
        <v>53</v>
      </c>
      <c>
        <f>(M112*21)/100</f>
      </c>
      <c t="s">
        <v>26</v>
      </c>
    </row>
    <row r="113" spans="1:5" ht="12.75">
      <c r="A113" s="35" t="s">
        <v>54</v>
      </c>
      <c r="E113" s="39" t="s">
        <v>4267</v>
      </c>
    </row>
    <row r="114" spans="1:5" ht="38.25">
      <c r="A114" s="35" t="s">
        <v>55</v>
      </c>
      <c r="E114" s="40" t="s">
        <v>2947</v>
      </c>
    </row>
    <row r="115" spans="1:5" ht="344.25">
      <c r="A115" t="s">
        <v>57</v>
      </c>
      <c r="E115" s="39" t="s">
        <v>4264</v>
      </c>
    </row>
    <row r="116" spans="1:16" ht="12.75">
      <c r="A116" t="s">
        <v>48</v>
      </c>
      <c s="34" t="s">
        <v>155</v>
      </c>
      <c s="34" t="s">
        <v>4268</v>
      </c>
      <c s="35" t="s">
        <v>5</v>
      </c>
      <c s="6" t="s">
        <v>4269</v>
      </c>
      <c s="36" t="s">
        <v>52</v>
      </c>
      <c s="37">
        <v>2</v>
      </c>
      <c s="36">
        <v>0</v>
      </c>
      <c s="36">
        <f>ROUND(G116*H116,6)</f>
      </c>
      <c r="L116" s="38">
        <v>0</v>
      </c>
      <c s="32">
        <f>ROUND(ROUND(L116,2)*ROUND(G116,3),2)</f>
      </c>
      <c s="36" t="s">
        <v>53</v>
      </c>
      <c>
        <f>(M116*21)/100</f>
      </c>
      <c t="s">
        <v>26</v>
      </c>
    </row>
    <row r="117" spans="1:5" ht="12.75">
      <c r="A117" s="35" t="s">
        <v>54</v>
      </c>
      <c r="E117" s="39" t="s">
        <v>4270</v>
      </c>
    </row>
    <row r="118" spans="1:5" ht="38.25">
      <c r="A118" s="35" t="s">
        <v>55</v>
      </c>
      <c r="E118" s="40" t="s">
        <v>2947</v>
      </c>
    </row>
    <row r="119" spans="1:5" ht="344.25">
      <c r="A119" t="s">
        <v>57</v>
      </c>
      <c r="E119" s="39" t="s">
        <v>4264</v>
      </c>
    </row>
    <row r="120" spans="1:16" ht="12.75">
      <c r="A120" t="s">
        <v>48</v>
      </c>
      <c s="34" t="s">
        <v>159</v>
      </c>
      <c s="34" t="s">
        <v>4271</v>
      </c>
      <c s="35" t="s">
        <v>5</v>
      </c>
      <c s="6" t="s">
        <v>4272</v>
      </c>
      <c s="36" t="s">
        <v>52</v>
      </c>
      <c s="37">
        <v>1</v>
      </c>
      <c s="36">
        <v>0</v>
      </c>
      <c s="36">
        <f>ROUND(G120*H120,6)</f>
      </c>
      <c r="L120" s="38">
        <v>0</v>
      </c>
      <c s="32">
        <f>ROUND(ROUND(L120,2)*ROUND(G120,3),2)</f>
      </c>
      <c s="36" t="s">
        <v>53</v>
      </c>
      <c>
        <f>(M120*21)/100</f>
      </c>
      <c t="s">
        <v>26</v>
      </c>
    </row>
    <row r="121" spans="1:5" ht="12.75">
      <c r="A121" s="35" t="s">
        <v>54</v>
      </c>
      <c r="E121" s="39" t="s">
        <v>4273</v>
      </c>
    </row>
    <row r="122" spans="1:5" ht="38.25">
      <c r="A122" s="35" t="s">
        <v>55</v>
      </c>
      <c r="E122" s="40" t="s">
        <v>2929</v>
      </c>
    </row>
    <row r="123" spans="1:5" ht="344.25">
      <c r="A123" t="s">
        <v>57</v>
      </c>
      <c r="E123" s="39" t="s">
        <v>4264</v>
      </c>
    </row>
    <row r="124" spans="1:16" ht="12.75">
      <c r="A124" t="s">
        <v>48</v>
      </c>
      <c s="34" t="s">
        <v>162</v>
      </c>
      <c s="34" t="s">
        <v>4274</v>
      </c>
      <c s="35" t="s">
        <v>5</v>
      </c>
      <c s="6" t="s">
        <v>4275</v>
      </c>
      <c s="36" t="s">
        <v>52</v>
      </c>
      <c s="37">
        <v>1</v>
      </c>
      <c s="36">
        <v>0</v>
      </c>
      <c s="36">
        <f>ROUND(G124*H124,6)</f>
      </c>
      <c r="L124" s="38">
        <v>0</v>
      </c>
      <c s="32">
        <f>ROUND(ROUND(L124,2)*ROUND(G124,3),2)</f>
      </c>
      <c s="36" t="s">
        <v>53</v>
      </c>
      <c>
        <f>(M124*21)/100</f>
      </c>
      <c t="s">
        <v>26</v>
      </c>
    </row>
    <row r="125" spans="1:5" ht="12.75">
      <c r="A125" s="35" t="s">
        <v>54</v>
      </c>
      <c r="E125" s="39" t="s">
        <v>4276</v>
      </c>
    </row>
    <row r="126" spans="1:5" ht="38.25">
      <c r="A126" s="35" t="s">
        <v>55</v>
      </c>
      <c r="E126" s="40" t="s">
        <v>2929</v>
      </c>
    </row>
    <row r="127" spans="1:5" ht="344.25">
      <c r="A127" t="s">
        <v>57</v>
      </c>
      <c r="E127" s="39" t="s">
        <v>4264</v>
      </c>
    </row>
    <row r="128" spans="1:16" ht="12.75">
      <c r="A128" t="s">
        <v>48</v>
      </c>
      <c s="34" t="s">
        <v>166</v>
      </c>
      <c s="34" t="s">
        <v>4277</v>
      </c>
      <c s="35" t="s">
        <v>5</v>
      </c>
      <c s="6" t="s">
        <v>4278</v>
      </c>
      <c s="36" t="s">
        <v>52</v>
      </c>
      <c s="37">
        <v>1</v>
      </c>
      <c s="36">
        <v>0</v>
      </c>
      <c s="36">
        <f>ROUND(G128*H128,6)</f>
      </c>
      <c r="L128" s="38">
        <v>0</v>
      </c>
      <c s="32">
        <f>ROUND(ROUND(L128,2)*ROUND(G128,3),2)</f>
      </c>
      <c s="36" t="s">
        <v>53</v>
      </c>
      <c>
        <f>(M128*21)/100</f>
      </c>
      <c t="s">
        <v>26</v>
      </c>
    </row>
    <row r="129" spans="1:5" ht="12.75">
      <c r="A129" s="35" t="s">
        <v>54</v>
      </c>
      <c r="E129" s="39" t="s">
        <v>4279</v>
      </c>
    </row>
    <row r="130" spans="1:5" ht="38.25">
      <c r="A130" s="35" t="s">
        <v>55</v>
      </c>
      <c r="E130" s="40" t="s">
        <v>2929</v>
      </c>
    </row>
    <row r="131" spans="1:5" ht="344.25">
      <c r="A131" t="s">
        <v>57</v>
      </c>
      <c r="E131" s="39" t="s">
        <v>4264</v>
      </c>
    </row>
    <row r="132" spans="1:16" ht="12.75">
      <c r="A132" t="s">
        <v>48</v>
      </c>
      <c s="34" t="s">
        <v>170</v>
      </c>
      <c s="34" t="s">
        <v>4280</v>
      </c>
      <c s="35" t="s">
        <v>5</v>
      </c>
      <c s="6" t="s">
        <v>4281</v>
      </c>
      <c s="36" t="s">
        <v>1003</v>
      </c>
      <c s="37">
        <v>3</v>
      </c>
      <c s="36">
        <v>0</v>
      </c>
      <c s="36">
        <f>ROUND(G132*H132,6)</f>
      </c>
      <c r="L132" s="38">
        <v>0</v>
      </c>
      <c s="32">
        <f>ROUND(ROUND(L132,2)*ROUND(G132,3),2)</f>
      </c>
      <c s="36" t="s">
        <v>53</v>
      </c>
      <c>
        <f>(M132*21)/100</f>
      </c>
      <c t="s">
        <v>26</v>
      </c>
    </row>
    <row r="133" spans="1:5" ht="12.75">
      <c r="A133" s="35" t="s">
        <v>54</v>
      </c>
      <c r="E133" s="39" t="s">
        <v>4282</v>
      </c>
    </row>
    <row r="134" spans="1:5" ht="38.25">
      <c r="A134" s="35" t="s">
        <v>55</v>
      </c>
      <c r="E134" s="40" t="s">
        <v>4283</v>
      </c>
    </row>
    <row r="135" spans="1:5" ht="63.75">
      <c r="A135" t="s">
        <v>57</v>
      </c>
      <c r="E135" s="39" t="s">
        <v>4284</v>
      </c>
    </row>
    <row r="136" spans="1:16" ht="12.75">
      <c r="A136" t="s">
        <v>48</v>
      </c>
      <c s="34" t="s">
        <v>174</v>
      </c>
      <c s="34" t="s">
        <v>4285</v>
      </c>
      <c s="35" t="s">
        <v>5</v>
      </c>
      <c s="6" t="s">
        <v>4286</v>
      </c>
      <c s="36" t="s">
        <v>1003</v>
      </c>
      <c s="37">
        <v>2</v>
      </c>
      <c s="36">
        <v>0</v>
      </c>
      <c s="36">
        <f>ROUND(G136*H136,6)</f>
      </c>
      <c r="L136" s="38">
        <v>0</v>
      </c>
      <c s="32">
        <f>ROUND(ROUND(L136,2)*ROUND(G136,3),2)</f>
      </c>
      <c s="36" t="s">
        <v>53</v>
      </c>
      <c>
        <f>(M136*21)/100</f>
      </c>
      <c t="s">
        <v>26</v>
      </c>
    </row>
    <row r="137" spans="1:5" ht="12.75">
      <c r="A137" s="35" t="s">
        <v>54</v>
      </c>
      <c r="E137" s="39" t="s">
        <v>4287</v>
      </c>
    </row>
    <row r="138" spans="1:5" ht="38.25">
      <c r="A138" s="35" t="s">
        <v>55</v>
      </c>
      <c r="E138" s="40" t="s">
        <v>4288</v>
      </c>
    </row>
    <row r="139" spans="1:5" ht="63.75">
      <c r="A139" t="s">
        <v>57</v>
      </c>
      <c r="E139" s="39" t="s">
        <v>4284</v>
      </c>
    </row>
    <row r="140" spans="1:16" ht="25.5">
      <c r="A140" t="s">
        <v>48</v>
      </c>
      <c s="34" t="s">
        <v>177</v>
      </c>
      <c s="34" t="s">
        <v>4289</v>
      </c>
      <c s="35" t="s">
        <v>5</v>
      </c>
      <c s="6" t="s">
        <v>4290</v>
      </c>
      <c s="36" t="s">
        <v>1003</v>
      </c>
      <c s="37">
        <v>2</v>
      </c>
      <c s="36">
        <v>0</v>
      </c>
      <c s="36">
        <f>ROUND(G140*H140,6)</f>
      </c>
      <c r="L140" s="38">
        <v>0</v>
      </c>
      <c s="32">
        <f>ROUND(ROUND(L140,2)*ROUND(G140,3),2)</f>
      </c>
      <c s="36" t="s">
        <v>53</v>
      </c>
      <c>
        <f>(M140*21)/100</f>
      </c>
      <c t="s">
        <v>26</v>
      </c>
    </row>
    <row r="141" spans="1:5" ht="12.75">
      <c r="A141" s="35" t="s">
        <v>54</v>
      </c>
      <c r="E141" s="39" t="s">
        <v>4291</v>
      </c>
    </row>
    <row r="142" spans="1:5" ht="38.25">
      <c r="A142" s="35" t="s">
        <v>55</v>
      </c>
      <c r="E142" s="40" t="s">
        <v>2947</v>
      </c>
    </row>
    <row r="143" spans="1:5" ht="63.75">
      <c r="A143" t="s">
        <v>57</v>
      </c>
      <c r="E143" s="39" t="s">
        <v>4292</v>
      </c>
    </row>
    <row r="144" spans="1:16" ht="25.5">
      <c r="A144" t="s">
        <v>48</v>
      </c>
      <c s="34" t="s">
        <v>180</v>
      </c>
      <c s="34" t="s">
        <v>4293</v>
      </c>
      <c s="35" t="s">
        <v>5</v>
      </c>
      <c s="6" t="s">
        <v>4294</v>
      </c>
      <c s="36" t="s">
        <v>1003</v>
      </c>
      <c s="37">
        <v>1</v>
      </c>
      <c s="36">
        <v>0</v>
      </c>
      <c s="36">
        <f>ROUND(G144*H144,6)</f>
      </c>
      <c r="L144" s="38">
        <v>0</v>
      </c>
      <c s="32">
        <f>ROUND(ROUND(L144,2)*ROUND(G144,3),2)</f>
      </c>
      <c s="36" t="s">
        <v>53</v>
      </c>
      <c>
        <f>(M144*21)/100</f>
      </c>
      <c t="s">
        <v>26</v>
      </c>
    </row>
    <row r="145" spans="1:5" ht="12.75">
      <c r="A145" s="35" t="s">
        <v>54</v>
      </c>
      <c r="E145" s="39" t="s">
        <v>4295</v>
      </c>
    </row>
    <row r="146" spans="1:5" ht="38.25">
      <c r="A146" s="35" t="s">
        <v>55</v>
      </c>
      <c r="E146" s="40" t="s">
        <v>2929</v>
      </c>
    </row>
    <row r="147" spans="1:5" ht="63.75">
      <c r="A147" t="s">
        <v>57</v>
      </c>
      <c r="E147" s="39" t="s">
        <v>4292</v>
      </c>
    </row>
    <row r="148" spans="1:16" ht="25.5">
      <c r="A148" t="s">
        <v>48</v>
      </c>
      <c s="34" t="s">
        <v>183</v>
      </c>
      <c s="34" t="s">
        <v>4296</v>
      </c>
      <c s="35" t="s">
        <v>5</v>
      </c>
      <c s="6" t="s">
        <v>4297</v>
      </c>
      <c s="36" t="s">
        <v>1003</v>
      </c>
      <c s="37">
        <v>1</v>
      </c>
      <c s="36">
        <v>0</v>
      </c>
      <c s="36">
        <f>ROUND(G148*H148,6)</f>
      </c>
      <c r="L148" s="38">
        <v>0</v>
      </c>
      <c s="32">
        <f>ROUND(ROUND(L148,2)*ROUND(G148,3),2)</f>
      </c>
      <c s="36" t="s">
        <v>53</v>
      </c>
      <c>
        <f>(M148*21)/100</f>
      </c>
      <c t="s">
        <v>26</v>
      </c>
    </row>
    <row r="149" spans="1:5" ht="12.75">
      <c r="A149" s="35" t="s">
        <v>54</v>
      </c>
      <c r="E149" s="39" t="s">
        <v>4298</v>
      </c>
    </row>
    <row r="150" spans="1:5" ht="38.25">
      <c r="A150" s="35" t="s">
        <v>55</v>
      </c>
      <c r="E150" s="40" t="s">
        <v>2929</v>
      </c>
    </row>
    <row r="151" spans="1:5" ht="63.75">
      <c r="A151" t="s">
        <v>57</v>
      </c>
      <c r="E151" s="39" t="s">
        <v>4292</v>
      </c>
    </row>
    <row r="152" spans="1:16" ht="25.5">
      <c r="A152" t="s">
        <v>48</v>
      </c>
      <c s="34" t="s">
        <v>187</v>
      </c>
      <c s="34" t="s">
        <v>4299</v>
      </c>
      <c s="35" t="s">
        <v>5</v>
      </c>
      <c s="6" t="s">
        <v>4300</v>
      </c>
      <c s="36" t="s">
        <v>1003</v>
      </c>
      <c s="37">
        <v>3</v>
      </c>
      <c s="36">
        <v>0</v>
      </c>
      <c s="36">
        <f>ROUND(G152*H152,6)</f>
      </c>
      <c r="L152" s="38">
        <v>0</v>
      </c>
      <c s="32">
        <f>ROUND(ROUND(L152,2)*ROUND(G152,3),2)</f>
      </c>
      <c s="36" t="s">
        <v>53</v>
      </c>
      <c>
        <f>(M152*21)/100</f>
      </c>
      <c t="s">
        <v>26</v>
      </c>
    </row>
    <row r="153" spans="1:5" ht="12.75">
      <c r="A153" s="35" t="s">
        <v>54</v>
      </c>
      <c r="E153" s="39" t="s">
        <v>4301</v>
      </c>
    </row>
    <row r="154" spans="1:5" ht="38.25">
      <c r="A154" s="35" t="s">
        <v>55</v>
      </c>
      <c r="E154" s="40" t="s">
        <v>4283</v>
      </c>
    </row>
    <row r="155" spans="1:5" ht="51">
      <c r="A155" t="s">
        <v>57</v>
      </c>
      <c r="E155" s="39" t="s">
        <v>4302</v>
      </c>
    </row>
    <row r="156" spans="1:16" ht="25.5">
      <c r="A156" t="s">
        <v>48</v>
      </c>
      <c s="34" t="s">
        <v>190</v>
      </c>
      <c s="34" t="s">
        <v>4303</v>
      </c>
      <c s="35" t="s">
        <v>5</v>
      </c>
      <c s="6" t="s">
        <v>4304</v>
      </c>
      <c s="36" t="s">
        <v>1003</v>
      </c>
      <c s="37">
        <v>2</v>
      </c>
      <c s="36">
        <v>0</v>
      </c>
      <c s="36">
        <f>ROUND(G156*H156,6)</f>
      </c>
      <c r="L156" s="38">
        <v>0</v>
      </c>
      <c s="32">
        <f>ROUND(ROUND(L156,2)*ROUND(G156,3),2)</f>
      </c>
      <c s="36" t="s">
        <v>53</v>
      </c>
      <c>
        <f>(M156*21)/100</f>
      </c>
      <c t="s">
        <v>26</v>
      </c>
    </row>
    <row r="157" spans="1:5" ht="12.75">
      <c r="A157" s="35" t="s">
        <v>54</v>
      </c>
      <c r="E157" s="39" t="s">
        <v>4267</v>
      </c>
    </row>
    <row r="158" spans="1:5" ht="38.25">
      <c r="A158" s="35" t="s">
        <v>55</v>
      </c>
      <c r="E158" s="40" t="s">
        <v>4288</v>
      </c>
    </row>
    <row r="159" spans="1:5" ht="51">
      <c r="A159" t="s">
        <v>57</v>
      </c>
      <c r="E159" s="39" t="s">
        <v>4302</v>
      </c>
    </row>
    <row r="160" spans="1:16" ht="25.5">
      <c r="A160" t="s">
        <v>48</v>
      </c>
      <c s="34" t="s">
        <v>193</v>
      </c>
      <c s="34" t="s">
        <v>4305</v>
      </c>
      <c s="35" t="s">
        <v>5</v>
      </c>
      <c s="6" t="s">
        <v>4306</v>
      </c>
      <c s="36" t="s">
        <v>1003</v>
      </c>
      <c s="37">
        <v>2</v>
      </c>
      <c s="36">
        <v>0</v>
      </c>
      <c s="36">
        <f>ROUND(G160*H160,6)</f>
      </c>
      <c r="L160" s="38">
        <v>0</v>
      </c>
      <c s="32">
        <f>ROUND(ROUND(L160,2)*ROUND(G160,3),2)</f>
      </c>
      <c s="36" t="s">
        <v>53</v>
      </c>
      <c>
        <f>(M160*21)/100</f>
      </c>
      <c t="s">
        <v>26</v>
      </c>
    </row>
    <row r="161" spans="1:5" ht="12.75">
      <c r="A161" s="35" t="s">
        <v>54</v>
      </c>
      <c r="E161" s="39" t="s">
        <v>4307</v>
      </c>
    </row>
    <row r="162" spans="1:5" ht="38.25">
      <c r="A162" s="35" t="s">
        <v>55</v>
      </c>
      <c r="E162" s="40" t="s">
        <v>4288</v>
      </c>
    </row>
    <row r="163" spans="1:5" ht="51">
      <c r="A163" t="s">
        <v>57</v>
      </c>
      <c r="E163" s="39" t="s">
        <v>4302</v>
      </c>
    </row>
    <row r="164" spans="1:16" ht="25.5">
      <c r="A164" t="s">
        <v>48</v>
      </c>
      <c s="34" t="s">
        <v>196</v>
      </c>
      <c s="34" t="s">
        <v>4308</v>
      </c>
      <c s="35" t="s">
        <v>5</v>
      </c>
      <c s="6" t="s">
        <v>4309</v>
      </c>
      <c s="36" t="s">
        <v>1003</v>
      </c>
      <c s="37">
        <v>3</v>
      </c>
      <c s="36">
        <v>0</v>
      </c>
      <c s="36">
        <f>ROUND(G164*H164,6)</f>
      </c>
      <c r="L164" s="38">
        <v>0</v>
      </c>
      <c s="32">
        <f>ROUND(ROUND(L164,2)*ROUND(G164,3),2)</f>
      </c>
      <c s="36" t="s">
        <v>53</v>
      </c>
      <c>
        <f>(M164*21)/100</f>
      </c>
      <c t="s">
        <v>26</v>
      </c>
    </row>
    <row r="165" spans="1:5" ht="12.75">
      <c r="A165" s="35" t="s">
        <v>54</v>
      </c>
      <c r="E165" s="39" t="s">
        <v>4310</v>
      </c>
    </row>
    <row r="166" spans="1:5" ht="38.25">
      <c r="A166" s="35" t="s">
        <v>55</v>
      </c>
      <c r="E166" s="40" t="s">
        <v>4311</v>
      </c>
    </row>
    <row r="167" spans="1:5" ht="51">
      <c r="A167" t="s">
        <v>57</v>
      </c>
      <c r="E167" s="39" t="s">
        <v>4302</v>
      </c>
    </row>
    <row r="168" spans="1:16" ht="25.5">
      <c r="A168" t="s">
        <v>48</v>
      </c>
      <c s="34" t="s">
        <v>199</v>
      </c>
      <c s="34" t="s">
        <v>4312</v>
      </c>
      <c s="35" t="s">
        <v>5</v>
      </c>
      <c s="6" t="s">
        <v>4313</v>
      </c>
      <c s="36" t="s">
        <v>1003</v>
      </c>
      <c s="37">
        <v>1</v>
      </c>
      <c s="36">
        <v>0</v>
      </c>
      <c s="36">
        <f>ROUND(G168*H168,6)</f>
      </c>
      <c r="L168" s="38">
        <v>0</v>
      </c>
      <c s="32">
        <f>ROUND(ROUND(L168,2)*ROUND(G168,3),2)</f>
      </c>
      <c s="36" t="s">
        <v>53</v>
      </c>
      <c>
        <f>(M168*21)/100</f>
      </c>
      <c t="s">
        <v>26</v>
      </c>
    </row>
    <row r="169" spans="1:5" ht="12.75">
      <c r="A169" s="35" t="s">
        <v>54</v>
      </c>
      <c r="E169" s="39" t="s">
        <v>4298</v>
      </c>
    </row>
    <row r="170" spans="1:5" ht="38.25">
      <c r="A170" s="35" t="s">
        <v>55</v>
      </c>
      <c r="E170" s="40" t="s">
        <v>4314</v>
      </c>
    </row>
    <row r="171" spans="1:5" ht="51">
      <c r="A171" t="s">
        <v>57</v>
      </c>
      <c r="E171" s="39" t="s">
        <v>4302</v>
      </c>
    </row>
    <row r="172" spans="1:16" ht="12.75">
      <c r="A172" t="s">
        <v>48</v>
      </c>
      <c s="34" t="s">
        <v>203</v>
      </c>
      <c s="34" t="s">
        <v>4315</v>
      </c>
      <c s="35" t="s">
        <v>5</v>
      </c>
      <c s="6" t="s">
        <v>4316</v>
      </c>
      <c s="36" t="s">
        <v>52</v>
      </c>
      <c s="37">
        <v>14</v>
      </c>
      <c s="36">
        <v>0</v>
      </c>
      <c s="36">
        <f>ROUND(G172*H172,6)</f>
      </c>
      <c r="L172" s="38">
        <v>0</v>
      </c>
      <c s="32">
        <f>ROUND(ROUND(L172,2)*ROUND(G172,3),2)</f>
      </c>
      <c s="36" t="s">
        <v>53</v>
      </c>
      <c>
        <f>(M172*21)/100</f>
      </c>
      <c t="s">
        <v>26</v>
      </c>
    </row>
    <row r="173" spans="1:5" ht="12.75">
      <c r="A173" s="35" t="s">
        <v>54</v>
      </c>
      <c r="E173" s="39" t="s">
        <v>5</v>
      </c>
    </row>
    <row r="174" spans="1:5" ht="38.25">
      <c r="A174" s="35" t="s">
        <v>55</v>
      </c>
      <c r="E174" s="40" t="s">
        <v>4317</v>
      </c>
    </row>
    <row r="175" spans="1:5" ht="25.5">
      <c r="A175" t="s">
        <v>57</v>
      </c>
      <c r="E175" s="39" t="s">
        <v>4318</v>
      </c>
    </row>
    <row r="176" spans="1:16" ht="25.5">
      <c r="A176" t="s">
        <v>48</v>
      </c>
      <c s="34" t="s">
        <v>206</v>
      </c>
      <c s="34" t="s">
        <v>4319</v>
      </c>
      <c s="35" t="s">
        <v>5</v>
      </c>
      <c s="6" t="s">
        <v>4320</v>
      </c>
      <c s="36" t="s">
        <v>101</v>
      </c>
      <c s="37">
        <v>108</v>
      </c>
      <c s="36">
        <v>0</v>
      </c>
      <c s="36">
        <f>ROUND(G176*H176,6)</f>
      </c>
      <c r="L176" s="38">
        <v>0</v>
      </c>
      <c s="32">
        <f>ROUND(ROUND(L176,2)*ROUND(G176,3),2)</f>
      </c>
      <c s="36" t="s">
        <v>53</v>
      </c>
      <c>
        <f>(M176*21)/100</f>
      </c>
      <c t="s">
        <v>26</v>
      </c>
    </row>
    <row r="177" spans="1:5" ht="12.75">
      <c r="A177" s="35" t="s">
        <v>54</v>
      </c>
      <c r="E177" s="39" t="s">
        <v>4321</v>
      </c>
    </row>
    <row r="178" spans="1:5" ht="38.25">
      <c r="A178" s="35" t="s">
        <v>55</v>
      </c>
      <c r="E178" s="40" t="s">
        <v>4322</v>
      </c>
    </row>
    <row r="179" spans="1:5" ht="63.75">
      <c r="A179" t="s">
        <v>57</v>
      </c>
      <c r="E179" s="39" t="s">
        <v>4323</v>
      </c>
    </row>
    <row r="180" spans="1:16" ht="25.5">
      <c r="A180" t="s">
        <v>48</v>
      </c>
      <c s="34" t="s">
        <v>209</v>
      </c>
      <c s="34" t="s">
        <v>4324</v>
      </c>
      <c s="35" t="s">
        <v>5</v>
      </c>
      <c s="6" t="s">
        <v>4325</v>
      </c>
      <c s="36" t="s">
        <v>101</v>
      </c>
      <c s="37">
        <v>1200</v>
      </c>
      <c s="36">
        <v>0</v>
      </c>
      <c s="36">
        <f>ROUND(G180*H180,6)</f>
      </c>
      <c r="L180" s="38">
        <v>0</v>
      </c>
      <c s="32">
        <f>ROUND(ROUND(L180,2)*ROUND(G180,3),2)</f>
      </c>
      <c s="36" t="s">
        <v>53</v>
      </c>
      <c>
        <f>(M180*21)/100</f>
      </c>
      <c t="s">
        <v>26</v>
      </c>
    </row>
    <row r="181" spans="1:5" ht="12.75">
      <c r="A181" s="35" t="s">
        <v>54</v>
      </c>
      <c r="E181" s="39" t="s">
        <v>4326</v>
      </c>
    </row>
    <row r="182" spans="1:5" ht="38.25">
      <c r="A182" s="35" t="s">
        <v>55</v>
      </c>
      <c r="E182" s="40" t="s">
        <v>4327</v>
      </c>
    </row>
    <row r="183" spans="1:5" ht="63.75">
      <c r="A183" t="s">
        <v>57</v>
      </c>
      <c r="E183" s="39" t="s">
        <v>4323</v>
      </c>
    </row>
    <row r="184" spans="1:16" ht="25.5">
      <c r="A184" t="s">
        <v>48</v>
      </c>
      <c s="34" t="s">
        <v>213</v>
      </c>
      <c s="34" t="s">
        <v>4328</v>
      </c>
      <c s="35" t="s">
        <v>5</v>
      </c>
      <c s="6" t="s">
        <v>4329</v>
      </c>
      <c s="36" t="s">
        <v>101</v>
      </c>
      <c s="37">
        <v>216</v>
      </c>
      <c s="36">
        <v>0</v>
      </c>
      <c s="36">
        <f>ROUND(G184*H184,6)</f>
      </c>
      <c r="L184" s="38">
        <v>0</v>
      </c>
      <c s="32">
        <f>ROUND(ROUND(L184,2)*ROUND(G184,3),2)</f>
      </c>
      <c s="36" t="s">
        <v>53</v>
      </c>
      <c>
        <f>(M184*21)/100</f>
      </c>
      <c t="s">
        <v>26</v>
      </c>
    </row>
    <row r="185" spans="1:5" ht="12.75">
      <c r="A185" s="35" t="s">
        <v>54</v>
      </c>
      <c r="E185" s="39" t="s">
        <v>4330</v>
      </c>
    </row>
    <row r="186" spans="1:5" ht="38.25">
      <c r="A186" s="35" t="s">
        <v>55</v>
      </c>
      <c r="E186" s="40" t="s">
        <v>4331</v>
      </c>
    </row>
    <row r="187" spans="1:5" ht="63.75">
      <c r="A187" t="s">
        <v>57</v>
      </c>
      <c r="E187" s="39" t="s">
        <v>4323</v>
      </c>
    </row>
    <row r="188" spans="1:16" ht="12.75">
      <c r="A188" t="s">
        <v>48</v>
      </c>
      <c s="34" t="s">
        <v>217</v>
      </c>
      <c s="34" t="s">
        <v>4332</v>
      </c>
      <c s="35" t="s">
        <v>5</v>
      </c>
      <c s="6" t="s">
        <v>4333</v>
      </c>
      <c s="36" t="s">
        <v>52</v>
      </c>
      <c s="37">
        <v>35</v>
      </c>
      <c s="36">
        <v>0</v>
      </c>
      <c s="36">
        <f>ROUND(G188*H188,6)</f>
      </c>
      <c r="L188" s="38">
        <v>0</v>
      </c>
      <c s="32">
        <f>ROUND(ROUND(L188,2)*ROUND(G188,3),2)</f>
      </c>
      <c s="36" t="s">
        <v>53</v>
      </c>
      <c>
        <f>(M188*21)/100</f>
      </c>
      <c t="s">
        <v>26</v>
      </c>
    </row>
    <row r="189" spans="1:5" ht="12.75">
      <c r="A189" s="35" t="s">
        <v>54</v>
      </c>
      <c r="E189" s="39" t="s">
        <v>5</v>
      </c>
    </row>
    <row r="190" spans="1:5" ht="38.25">
      <c r="A190" s="35" t="s">
        <v>55</v>
      </c>
      <c r="E190" s="40" t="s">
        <v>4334</v>
      </c>
    </row>
    <row r="191" spans="1:5" ht="89.25">
      <c r="A191" t="s">
        <v>57</v>
      </c>
      <c r="E191" s="39" t="s">
        <v>4335</v>
      </c>
    </row>
    <row r="192" spans="1:16" ht="25.5">
      <c r="A192" t="s">
        <v>48</v>
      </c>
      <c s="34" t="s">
        <v>221</v>
      </c>
      <c s="34" t="s">
        <v>4336</v>
      </c>
      <c s="35" t="s">
        <v>5</v>
      </c>
      <c s="6" t="s">
        <v>4337</v>
      </c>
      <c s="36" t="s">
        <v>52</v>
      </c>
      <c s="37">
        <v>219</v>
      </c>
      <c s="36">
        <v>0</v>
      </c>
      <c s="36">
        <f>ROUND(G192*H192,6)</f>
      </c>
      <c r="L192" s="38">
        <v>0</v>
      </c>
      <c s="32">
        <f>ROUND(ROUND(L192,2)*ROUND(G192,3),2)</f>
      </c>
      <c s="36" t="s">
        <v>53</v>
      </c>
      <c>
        <f>(M192*21)/100</f>
      </c>
      <c t="s">
        <v>26</v>
      </c>
    </row>
    <row r="193" spans="1:5" ht="12.75">
      <c r="A193" s="35" t="s">
        <v>54</v>
      </c>
      <c r="E193" s="39" t="s">
        <v>5</v>
      </c>
    </row>
    <row r="194" spans="1:5" ht="38.25">
      <c r="A194" s="35" t="s">
        <v>55</v>
      </c>
      <c r="E194" s="40" t="s">
        <v>4338</v>
      </c>
    </row>
    <row r="195" spans="1:5" ht="89.25">
      <c r="A195" t="s">
        <v>57</v>
      </c>
      <c r="E195" s="39" t="s">
        <v>4335</v>
      </c>
    </row>
    <row r="196" spans="1:16" ht="12.75">
      <c r="A196" t="s">
        <v>48</v>
      </c>
      <c s="34" t="s">
        <v>224</v>
      </c>
      <c s="34" t="s">
        <v>4339</v>
      </c>
      <c s="35" t="s">
        <v>5</v>
      </c>
      <c s="6" t="s">
        <v>4340</v>
      </c>
      <c s="36" t="s">
        <v>101</v>
      </c>
      <c s="37">
        <v>113</v>
      </c>
      <c s="36">
        <v>0</v>
      </c>
      <c s="36">
        <f>ROUND(G196*H196,6)</f>
      </c>
      <c r="L196" s="38">
        <v>0</v>
      </c>
      <c s="32">
        <f>ROUND(ROUND(L196,2)*ROUND(G196,3),2)</f>
      </c>
      <c s="36" t="s">
        <v>53</v>
      </c>
      <c>
        <f>(M196*21)/100</f>
      </c>
      <c t="s">
        <v>26</v>
      </c>
    </row>
    <row r="197" spans="1:5" ht="12.75">
      <c r="A197" s="35" t="s">
        <v>54</v>
      </c>
      <c r="E197" s="39" t="s">
        <v>4341</v>
      </c>
    </row>
    <row r="198" spans="1:5" ht="38.25">
      <c r="A198" s="35" t="s">
        <v>55</v>
      </c>
      <c r="E198" s="40" t="s">
        <v>4342</v>
      </c>
    </row>
    <row r="199" spans="1:5" ht="76.5">
      <c r="A199" t="s">
        <v>57</v>
      </c>
      <c r="E199" s="39" t="s">
        <v>4343</v>
      </c>
    </row>
    <row r="200" spans="1:16" ht="12.75">
      <c r="A200" t="s">
        <v>48</v>
      </c>
      <c s="34" t="s">
        <v>228</v>
      </c>
      <c s="34" t="s">
        <v>4344</v>
      </c>
      <c s="35" t="s">
        <v>5</v>
      </c>
      <c s="6" t="s">
        <v>4345</v>
      </c>
      <c s="36" t="s">
        <v>4346</v>
      </c>
      <c s="37">
        <v>149</v>
      </c>
      <c s="36">
        <v>0</v>
      </c>
      <c s="36">
        <f>ROUND(G200*H200,6)</f>
      </c>
      <c r="L200" s="38">
        <v>0</v>
      </c>
      <c s="32">
        <f>ROUND(ROUND(L200,2)*ROUND(G200,3),2)</f>
      </c>
      <c s="36" t="s">
        <v>53</v>
      </c>
      <c>
        <f>(M200*21)/100</f>
      </c>
      <c t="s">
        <v>26</v>
      </c>
    </row>
    <row r="201" spans="1:5" ht="12.75">
      <c r="A201" s="35" t="s">
        <v>54</v>
      </c>
      <c r="E201" s="39" t="s">
        <v>4347</v>
      </c>
    </row>
    <row r="202" spans="1:5" ht="38.25">
      <c r="A202" s="35" t="s">
        <v>55</v>
      </c>
      <c r="E202" s="40" t="s">
        <v>4348</v>
      </c>
    </row>
    <row r="203" spans="1:5" ht="76.5">
      <c r="A203" t="s">
        <v>57</v>
      </c>
      <c r="E203" s="39" t="s">
        <v>4349</v>
      </c>
    </row>
    <row r="204" spans="1:16" ht="12.75">
      <c r="A204" t="s">
        <v>48</v>
      </c>
      <c s="34" t="s">
        <v>232</v>
      </c>
      <c s="34" t="s">
        <v>4350</v>
      </c>
      <c s="35" t="s">
        <v>5</v>
      </c>
      <c s="6" t="s">
        <v>4351</v>
      </c>
      <c s="36" t="s">
        <v>52</v>
      </c>
      <c s="37">
        <v>14</v>
      </c>
      <c s="36">
        <v>0</v>
      </c>
      <c s="36">
        <f>ROUND(G204*H204,6)</f>
      </c>
      <c r="L204" s="38">
        <v>0</v>
      </c>
      <c s="32">
        <f>ROUND(ROUND(L204,2)*ROUND(G204,3),2)</f>
      </c>
      <c s="36" t="s">
        <v>53</v>
      </c>
      <c>
        <f>(M204*21)/100</f>
      </c>
      <c t="s">
        <v>26</v>
      </c>
    </row>
    <row r="205" spans="1:5" ht="12.75">
      <c r="A205" s="35" t="s">
        <v>54</v>
      </c>
      <c r="E205" s="39" t="s">
        <v>5</v>
      </c>
    </row>
    <row r="206" spans="1:5" ht="38.25">
      <c r="A206" s="35" t="s">
        <v>55</v>
      </c>
      <c r="E206" s="40" t="s">
        <v>4352</v>
      </c>
    </row>
    <row r="207" spans="1:5" ht="191.25">
      <c r="A207" t="s">
        <v>57</v>
      </c>
      <c r="E207" s="39" t="s">
        <v>4353</v>
      </c>
    </row>
    <row r="208" spans="1:16" ht="12.75">
      <c r="A208" t="s">
        <v>48</v>
      </c>
      <c s="34" t="s">
        <v>236</v>
      </c>
      <c s="34" t="s">
        <v>4354</v>
      </c>
      <c s="35" t="s">
        <v>5</v>
      </c>
      <c s="6" t="s">
        <v>4355</v>
      </c>
      <c s="36" t="s">
        <v>52</v>
      </c>
      <c s="37">
        <v>262</v>
      </c>
      <c s="36">
        <v>0</v>
      </c>
      <c s="36">
        <f>ROUND(G208*H208,6)</f>
      </c>
      <c r="L208" s="38">
        <v>0</v>
      </c>
      <c s="32">
        <f>ROUND(ROUND(L208,2)*ROUND(G208,3),2)</f>
      </c>
      <c s="36" t="s">
        <v>53</v>
      </c>
      <c>
        <f>(M208*21)/100</f>
      </c>
      <c t="s">
        <v>26</v>
      </c>
    </row>
    <row r="209" spans="1:5" ht="12.75">
      <c r="A209" s="35" t="s">
        <v>54</v>
      </c>
      <c r="E209" s="39" t="s">
        <v>4356</v>
      </c>
    </row>
    <row r="210" spans="1:5" ht="38.25">
      <c r="A210" s="35" t="s">
        <v>55</v>
      </c>
      <c r="E210" s="40" t="s">
        <v>4357</v>
      </c>
    </row>
    <row r="211" spans="1:5" ht="191.25">
      <c r="A211" t="s">
        <v>57</v>
      </c>
      <c r="E211" s="39" t="s">
        <v>4353</v>
      </c>
    </row>
    <row r="212" spans="1:16" ht="12.75">
      <c r="A212" t="s">
        <v>48</v>
      </c>
      <c s="34" t="s">
        <v>239</v>
      </c>
      <c s="34" t="s">
        <v>4358</v>
      </c>
      <c s="35" t="s">
        <v>5</v>
      </c>
      <c s="6" t="s">
        <v>4359</v>
      </c>
      <c s="36" t="s">
        <v>52</v>
      </c>
      <c s="37">
        <v>34</v>
      </c>
      <c s="36">
        <v>0</v>
      </c>
      <c s="36">
        <f>ROUND(G212*H212,6)</f>
      </c>
      <c r="L212" s="38">
        <v>0</v>
      </c>
      <c s="32">
        <f>ROUND(ROUND(L212,2)*ROUND(G212,3),2)</f>
      </c>
      <c s="36" t="s">
        <v>53</v>
      </c>
      <c>
        <f>(M212*21)/100</f>
      </c>
      <c t="s">
        <v>26</v>
      </c>
    </row>
    <row r="213" spans="1:5" ht="12.75">
      <c r="A213" s="35" t="s">
        <v>54</v>
      </c>
      <c r="E213" s="39" t="s">
        <v>5</v>
      </c>
    </row>
    <row r="214" spans="1:5" ht="38.25">
      <c r="A214" s="35" t="s">
        <v>55</v>
      </c>
      <c r="E214" s="40" t="s">
        <v>4360</v>
      </c>
    </row>
    <row r="215" spans="1:5" ht="76.5">
      <c r="A215" t="s">
        <v>57</v>
      </c>
      <c r="E215" s="39" t="s">
        <v>4361</v>
      </c>
    </row>
    <row r="216" spans="1:16" ht="12.75">
      <c r="A216" t="s">
        <v>48</v>
      </c>
      <c s="34" t="s">
        <v>242</v>
      </c>
      <c s="34" t="s">
        <v>4362</v>
      </c>
      <c s="35" t="s">
        <v>5</v>
      </c>
      <c s="6" t="s">
        <v>4363</v>
      </c>
      <c s="36" t="s">
        <v>52</v>
      </c>
      <c s="37">
        <v>5</v>
      </c>
      <c s="36">
        <v>0</v>
      </c>
      <c s="36">
        <f>ROUND(G216*H216,6)</f>
      </c>
      <c r="L216" s="38">
        <v>0</v>
      </c>
      <c s="32">
        <f>ROUND(ROUND(L216,2)*ROUND(G216,3),2)</f>
      </c>
      <c s="36" t="s">
        <v>53</v>
      </c>
      <c>
        <f>(M216*21)/100</f>
      </c>
      <c t="s">
        <v>26</v>
      </c>
    </row>
    <row r="217" spans="1:5" ht="12.75">
      <c r="A217" s="35" t="s">
        <v>54</v>
      </c>
      <c r="E217" s="39" t="s">
        <v>4364</v>
      </c>
    </row>
    <row r="218" spans="1:5" ht="38.25">
      <c r="A218" s="35" t="s">
        <v>55</v>
      </c>
      <c r="E218" s="40" t="s">
        <v>4365</v>
      </c>
    </row>
    <row r="219" spans="1:5" ht="76.5">
      <c r="A219" t="s">
        <v>57</v>
      </c>
      <c r="E219" s="39" t="s">
        <v>4366</v>
      </c>
    </row>
    <row r="220" spans="1:16" ht="25.5">
      <c r="A220" t="s">
        <v>48</v>
      </c>
      <c s="34" t="s">
        <v>246</v>
      </c>
      <c s="34" t="s">
        <v>4367</v>
      </c>
      <c s="35" t="s">
        <v>5</v>
      </c>
      <c s="6" t="s">
        <v>4368</v>
      </c>
      <c s="36" t="s">
        <v>101</v>
      </c>
      <c s="37">
        <v>576</v>
      </c>
      <c s="36">
        <v>0</v>
      </c>
      <c s="36">
        <f>ROUND(G220*H220,6)</f>
      </c>
      <c r="L220" s="38">
        <v>0</v>
      </c>
      <c s="32">
        <f>ROUND(ROUND(L220,2)*ROUND(G220,3),2)</f>
      </c>
      <c s="36" t="s">
        <v>53</v>
      </c>
      <c>
        <f>(M220*21)/100</f>
      </c>
      <c t="s">
        <v>26</v>
      </c>
    </row>
    <row r="221" spans="1:5" ht="12.75">
      <c r="A221" s="35" t="s">
        <v>54</v>
      </c>
      <c r="E221" s="39" t="s">
        <v>4369</v>
      </c>
    </row>
    <row r="222" spans="1:5" ht="38.25">
      <c r="A222" s="35" t="s">
        <v>55</v>
      </c>
      <c r="E222" s="40" t="s">
        <v>4370</v>
      </c>
    </row>
    <row r="223" spans="1:5" ht="102">
      <c r="A223" t="s">
        <v>57</v>
      </c>
      <c r="E223" s="39" t="s">
        <v>4371</v>
      </c>
    </row>
    <row r="224" spans="1:16" ht="12.75">
      <c r="A224" t="s">
        <v>48</v>
      </c>
      <c s="34" t="s">
        <v>251</v>
      </c>
      <c s="34" t="s">
        <v>4372</v>
      </c>
      <c s="35" t="s">
        <v>5</v>
      </c>
      <c s="6" t="s">
        <v>4373</v>
      </c>
      <c s="36" t="s">
        <v>61</v>
      </c>
      <c s="37">
        <v>3288</v>
      </c>
      <c s="36">
        <v>0</v>
      </c>
      <c s="36">
        <f>ROUND(G224*H224,6)</f>
      </c>
      <c r="L224" s="38">
        <v>0</v>
      </c>
      <c s="32">
        <f>ROUND(ROUND(L224,2)*ROUND(G224,3),2)</f>
      </c>
      <c s="36" t="s">
        <v>53</v>
      </c>
      <c>
        <f>(M224*21)/100</f>
      </c>
      <c t="s">
        <v>26</v>
      </c>
    </row>
    <row r="225" spans="1:5" ht="12.75">
      <c r="A225" s="35" t="s">
        <v>54</v>
      </c>
      <c r="E225" s="39" t="s">
        <v>5</v>
      </c>
    </row>
    <row r="226" spans="1:5" ht="38.25">
      <c r="A226" s="35" t="s">
        <v>55</v>
      </c>
      <c r="E226" s="40" t="s">
        <v>4374</v>
      </c>
    </row>
    <row r="227" spans="1:5" ht="38.25">
      <c r="A227" t="s">
        <v>57</v>
      </c>
      <c r="E227" s="39" t="s">
        <v>4227</v>
      </c>
    </row>
    <row r="228" spans="1:16" ht="25.5">
      <c r="A228" t="s">
        <v>48</v>
      </c>
      <c s="34" t="s">
        <v>255</v>
      </c>
      <c s="34" t="s">
        <v>4375</v>
      </c>
      <c s="35" t="s">
        <v>5</v>
      </c>
      <c s="6" t="s">
        <v>4376</v>
      </c>
      <c s="36" t="s">
        <v>65</v>
      </c>
      <c s="37">
        <v>870.81</v>
      </c>
      <c s="36">
        <v>0</v>
      </c>
      <c s="36">
        <f>ROUND(G228*H228,6)</f>
      </c>
      <c r="L228" s="38">
        <v>0</v>
      </c>
      <c s="32">
        <f>ROUND(ROUND(L228,2)*ROUND(G228,3),2)</f>
      </c>
      <c s="36" t="s">
        <v>53</v>
      </c>
      <c>
        <f>(M228*21)/100</f>
      </c>
      <c t="s">
        <v>26</v>
      </c>
    </row>
    <row r="229" spans="1:5" ht="25.5">
      <c r="A229" s="35" t="s">
        <v>54</v>
      </c>
      <c r="E229" s="39" t="s">
        <v>4377</v>
      </c>
    </row>
    <row r="230" spans="1:5" ht="38.25">
      <c r="A230" s="35" t="s">
        <v>55</v>
      </c>
      <c r="E230" s="40" t="s">
        <v>4378</v>
      </c>
    </row>
    <row r="231" spans="1:5" ht="114.75">
      <c r="A231" t="s">
        <v>57</v>
      </c>
      <c r="E231" s="39" t="s">
        <v>4379</v>
      </c>
    </row>
    <row r="232" spans="1:16" ht="12.75">
      <c r="A232" t="s">
        <v>48</v>
      </c>
      <c s="34" t="s">
        <v>259</v>
      </c>
      <c s="34" t="s">
        <v>4380</v>
      </c>
      <c s="35" t="s">
        <v>5</v>
      </c>
      <c s="6" t="s">
        <v>4381</v>
      </c>
      <c s="36" t="s">
        <v>52</v>
      </c>
      <c s="37">
        <v>18</v>
      </c>
      <c s="36">
        <v>0</v>
      </c>
      <c s="36">
        <f>ROUND(G232*H232,6)</f>
      </c>
      <c r="L232" s="38">
        <v>0</v>
      </c>
      <c s="32">
        <f>ROUND(ROUND(L232,2)*ROUND(G232,3),2)</f>
      </c>
      <c s="36" t="s">
        <v>53</v>
      </c>
      <c>
        <f>(M232*21)/100</f>
      </c>
      <c t="s">
        <v>26</v>
      </c>
    </row>
    <row r="233" spans="1:5" ht="25.5">
      <c r="A233" s="35" t="s">
        <v>54</v>
      </c>
      <c r="E233" s="39" t="s">
        <v>4382</v>
      </c>
    </row>
    <row r="234" spans="1:5" ht="38.25">
      <c r="A234" s="35" t="s">
        <v>55</v>
      </c>
      <c r="E234" s="40" t="s">
        <v>4383</v>
      </c>
    </row>
    <row r="235" spans="1:5" ht="191.25">
      <c r="A235" t="s">
        <v>57</v>
      </c>
      <c r="E235" s="39" t="s">
        <v>4353</v>
      </c>
    </row>
    <row r="236" spans="1:16" ht="12.75">
      <c r="A236" t="s">
        <v>48</v>
      </c>
      <c s="34" t="s">
        <v>263</v>
      </c>
      <c s="34" t="s">
        <v>4384</v>
      </c>
      <c s="35" t="s">
        <v>5</v>
      </c>
      <c s="6" t="s">
        <v>4385</v>
      </c>
      <c s="36" t="s">
        <v>52</v>
      </c>
      <c s="37">
        <v>60</v>
      </c>
      <c s="36">
        <v>0</v>
      </c>
      <c s="36">
        <f>ROUND(G236*H236,6)</f>
      </c>
      <c r="L236" s="38">
        <v>0</v>
      </c>
      <c s="32">
        <f>ROUND(ROUND(L236,2)*ROUND(G236,3),2)</f>
      </c>
      <c s="36" t="s">
        <v>53</v>
      </c>
      <c>
        <f>(M236*21)/100</f>
      </c>
      <c t="s">
        <v>26</v>
      </c>
    </row>
    <row r="237" spans="1:5" ht="12.75">
      <c r="A237" s="35" t="s">
        <v>54</v>
      </c>
      <c r="E237" s="39" t="s">
        <v>4386</v>
      </c>
    </row>
    <row r="238" spans="1:5" ht="38.25">
      <c r="A238" s="35" t="s">
        <v>55</v>
      </c>
      <c r="E238" s="40" t="s">
        <v>4387</v>
      </c>
    </row>
    <row r="239" spans="1:5" ht="76.5">
      <c r="A239" t="s">
        <v>57</v>
      </c>
      <c r="E239" s="39" t="s">
        <v>4388</v>
      </c>
    </row>
    <row r="240" spans="1:16" ht="25.5">
      <c r="A240" t="s">
        <v>48</v>
      </c>
      <c s="34" t="s">
        <v>267</v>
      </c>
      <c s="34" t="s">
        <v>4389</v>
      </c>
      <c s="35" t="s">
        <v>5</v>
      </c>
      <c s="6" t="s">
        <v>4390</v>
      </c>
      <c s="36" t="s">
        <v>643</v>
      </c>
      <c s="37">
        <v>16</v>
      </c>
      <c s="36">
        <v>0</v>
      </c>
      <c s="36">
        <f>ROUND(G240*H240,6)</f>
      </c>
      <c r="L240" s="38">
        <v>0</v>
      </c>
      <c s="32">
        <f>ROUND(ROUND(L240,2)*ROUND(G240,3),2)</f>
      </c>
      <c s="36" t="s">
        <v>53</v>
      </c>
      <c>
        <f>(M240*21)/100</f>
      </c>
      <c t="s">
        <v>26</v>
      </c>
    </row>
    <row r="241" spans="1:5" ht="12.75">
      <c r="A241" s="35" t="s">
        <v>54</v>
      </c>
      <c r="E241" s="39" t="s">
        <v>5</v>
      </c>
    </row>
    <row r="242" spans="1:5" ht="38.25">
      <c r="A242" s="35" t="s">
        <v>55</v>
      </c>
      <c r="E242" s="40" t="s">
        <v>4391</v>
      </c>
    </row>
    <row r="243" spans="1:5" ht="102">
      <c r="A243" t="s">
        <v>57</v>
      </c>
      <c r="E243" s="39" t="s">
        <v>4371</v>
      </c>
    </row>
    <row r="244" spans="1:16" ht="12.75">
      <c r="A244" t="s">
        <v>48</v>
      </c>
      <c s="34" t="s">
        <v>271</v>
      </c>
      <c s="34" t="s">
        <v>4392</v>
      </c>
      <c s="35" t="s">
        <v>5</v>
      </c>
      <c s="6" t="s">
        <v>4393</v>
      </c>
      <c s="36" t="s">
        <v>101</v>
      </c>
      <c s="37">
        <v>689</v>
      </c>
      <c s="36">
        <v>0</v>
      </c>
      <c s="36">
        <f>ROUND(G244*H244,6)</f>
      </c>
      <c r="L244" s="38">
        <v>0</v>
      </c>
      <c s="32">
        <f>ROUND(ROUND(L244,2)*ROUND(G244,3),2)</f>
      </c>
      <c s="36" t="s">
        <v>53</v>
      </c>
      <c>
        <f>(M244*21)/100</f>
      </c>
      <c t="s">
        <v>26</v>
      </c>
    </row>
    <row r="245" spans="1:5" ht="12.75">
      <c r="A245" s="35" t="s">
        <v>54</v>
      </c>
      <c r="E245" s="39" t="s">
        <v>5</v>
      </c>
    </row>
    <row r="246" spans="1:5" ht="38.25">
      <c r="A246" s="35" t="s">
        <v>55</v>
      </c>
      <c r="E246" s="40" t="s">
        <v>4394</v>
      </c>
    </row>
    <row r="247" spans="1:5" ht="102">
      <c r="A247" t="s">
        <v>57</v>
      </c>
      <c r="E247" s="39" t="s">
        <v>4395</v>
      </c>
    </row>
    <row r="248" spans="1:13" ht="12.75">
      <c r="A248" t="s">
        <v>45</v>
      </c>
      <c r="C248" s="31" t="s">
        <v>86</v>
      </c>
      <c r="E248" s="33" t="s">
        <v>2930</v>
      </c>
      <c r="J248" s="32">
        <f>0</f>
      </c>
      <c s="32">
        <f>0</f>
      </c>
      <c s="32">
        <f>0+L249+L253+L257+L261+L265+L269+L273+L277+L281+L285+L289+L293+L297+L301+L305+L309+L313+L317+L321</f>
      </c>
      <c s="32">
        <f>0+M249+M253+M257+M261+M265+M269+M273+M277+M281+M285+M289+M293+M297+M301+M305+M309+M313+M317+M321</f>
      </c>
    </row>
    <row r="249" spans="1:16" ht="12.75">
      <c r="A249" t="s">
        <v>48</v>
      </c>
      <c s="34" t="s">
        <v>275</v>
      </c>
      <c s="34" t="s">
        <v>4396</v>
      </c>
      <c s="35" t="s">
        <v>5</v>
      </c>
      <c s="6" t="s">
        <v>4397</v>
      </c>
      <c s="36" t="s">
        <v>101</v>
      </c>
      <c s="37">
        <v>10.8</v>
      </c>
      <c s="36">
        <v>0</v>
      </c>
      <c s="36">
        <f>ROUND(G249*H249,6)</f>
      </c>
      <c r="L249" s="38">
        <v>0</v>
      </c>
      <c s="32">
        <f>ROUND(ROUND(L249,2)*ROUND(G249,3),2)</f>
      </c>
      <c s="36" t="s">
        <v>53</v>
      </c>
      <c>
        <f>(M249*21)/100</f>
      </c>
      <c t="s">
        <v>26</v>
      </c>
    </row>
    <row r="250" spans="1:5" ht="12.75">
      <c r="A250" s="35" t="s">
        <v>54</v>
      </c>
      <c r="E250" s="39" t="s">
        <v>4398</v>
      </c>
    </row>
    <row r="251" spans="1:5" ht="38.25">
      <c r="A251" s="35" t="s">
        <v>55</v>
      </c>
      <c r="E251" s="40" t="s">
        <v>4399</v>
      </c>
    </row>
    <row r="252" spans="1:5" ht="89.25">
      <c r="A252" t="s">
        <v>57</v>
      </c>
      <c r="E252" s="39" t="s">
        <v>4400</v>
      </c>
    </row>
    <row r="253" spans="1:16" ht="12.75">
      <c r="A253" t="s">
        <v>48</v>
      </c>
      <c s="34" t="s">
        <v>281</v>
      </c>
      <c s="34" t="s">
        <v>4401</v>
      </c>
      <c s="35" t="s">
        <v>5</v>
      </c>
      <c s="6" t="s">
        <v>4402</v>
      </c>
      <c s="36" t="s">
        <v>52</v>
      </c>
      <c s="37">
        <v>12</v>
      </c>
      <c s="36">
        <v>0</v>
      </c>
      <c s="36">
        <f>ROUND(G253*H253,6)</f>
      </c>
      <c r="L253" s="38">
        <v>0</v>
      </c>
      <c s="32">
        <f>ROUND(ROUND(L253,2)*ROUND(G253,3),2)</f>
      </c>
      <c s="36" t="s">
        <v>53</v>
      </c>
      <c>
        <f>(M253*21)/100</f>
      </c>
      <c t="s">
        <v>26</v>
      </c>
    </row>
    <row r="254" spans="1:5" ht="12.75">
      <c r="A254" s="35" t="s">
        <v>54</v>
      </c>
      <c r="E254" s="39" t="s">
        <v>5</v>
      </c>
    </row>
    <row r="255" spans="1:5" ht="38.25">
      <c r="A255" s="35" t="s">
        <v>55</v>
      </c>
      <c r="E255" s="40" t="s">
        <v>4403</v>
      </c>
    </row>
    <row r="256" spans="1:5" ht="89.25">
      <c r="A256" t="s">
        <v>57</v>
      </c>
      <c r="E256" s="39" t="s">
        <v>4404</v>
      </c>
    </row>
    <row r="257" spans="1:16" ht="12.75">
      <c r="A257" t="s">
        <v>48</v>
      </c>
      <c s="34" t="s">
        <v>284</v>
      </c>
      <c s="34" t="s">
        <v>4405</v>
      </c>
      <c s="35" t="s">
        <v>5</v>
      </c>
      <c s="6" t="s">
        <v>4406</v>
      </c>
      <c s="36" t="s">
        <v>52</v>
      </c>
      <c s="37">
        <v>8</v>
      </c>
      <c s="36">
        <v>0</v>
      </c>
      <c s="36">
        <f>ROUND(G257*H257,6)</f>
      </c>
      <c r="L257" s="38">
        <v>0</v>
      </c>
      <c s="32">
        <f>ROUND(ROUND(L257,2)*ROUND(G257,3),2)</f>
      </c>
      <c s="36" t="s">
        <v>53</v>
      </c>
      <c>
        <f>(M257*21)/100</f>
      </c>
      <c t="s">
        <v>26</v>
      </c>
    </row>
    <row r="258" spans="1:5" ht="12.75">
      <c r="A258" s="35" t="s">
        <v>54</v>
      </c>
      <c r="E258" s="39" t="s">
        <v>5</v>
      </c>
    </row>
    <row r="259" spans="1:5" ht="38.25">
      <c r="A259" s="35" t="s">
        <v>55</v>
      </c>
      <c r="E259" s="40" t="s">
        <v>2939</v>
      </c>
    </row>
    <row r="260" spans="1:5" ht="76.5">
      <c r="A260" t="s">
        <v>57</v>
      </c>
      <c r="E260" s="39" t="s">
        <v>4407</v>
      </c>
    </row>
    <row r="261" spans="1:16" ht="12.75">
      <c r="A261" t="s">
        <v>48</v>
      </c>
      <c s="34" t="s">
        <v>287</v>
      </c>
      <c s="34" t="s">
        <v>4408</v>
      </c>
      <c s="35" t="s">
        <v>5</v>
      </c>
      <c s="6" t="s">
        <v>4409</v>
      </c>
      <c s="36" t="s">
        <v>65</v>
      </c>
      <c s="37">
        <v>3598.2</v>
      </c>
      <c s="36">
        <v>0</v>
      </c>
      <c s="36">
        <f>ROUND(G261*H261,6)</f>
      </c>
      <c r="L261" s="38">
        <v>0</v>
      </c>
      <c s="32">
        <f>ROUND(ROUND(L261,2)*ROUND(G261,3),2)</f>
      </c>
      <c s="36" t="s">
        <v>53</v>
      </c>
      <c>
        <f>(M261*21)/100</f>
      </c>
      <c t="s">
        <v>26</v>
      </c>
    </row>
    <row r="262" spans="1:5" ht="25.5">
      <c r="A262" s="35" t="s">
        <v>54</v>
      </c>
      <c r="E262" s="39" t="s">
        <v>4410</v>
      </c>
    </row>
    <row r="263" spans="1:5" ht="38.25">
      <c r="A263" s="35" t="s">
        <v>55</v>
      </c>
      <c r="E263" s="40" t="s">
        <v>4411</v>
      </c>
    </row>
    <row r="264" spans="1:5" ht="89.25">
      <c r="A264" t="s">
        <v>57</v>
      </c>
      <c r="E264" s="39" t="s">
        <v>4412</v>
      </c>
    </row>
    <row r="265" spans="1:16" ht="25.5">
      <c r="A265" t="s">
        <v>48</v>
      </c>
      <c s="34" t="s">
        <v>291</v>
      </c>
      <c s="34" t="s">
        <v>4413</v>
      </c>
      <c s="35" t="s">
        <v>5</v>
      </c>
      <c s="6" t="s">
        <v>4414</v>
      </c>
      <c s="36" t="s">
        <v>129</v>
      </c>
      <c s="37">
        <v>10126.95</v>
      </c>
      <c s="36">
        <v>0</v>
      </c>
      <c s="36">
        <f>ROUND(G265*H265,6)</f>
      </c>
      <c r="L265" s="38">
        <v>0</v>
      </c>
      <c s="32">
        <f>ROUND(ROUND(L265,2)*ROUND(G265,3),2)</f>
      </c>
      <c s="36" t="s">
        <v>53</v>
      </c>
      <c>
        <f>(M265*21)/100</f>
      </c>
      <c t="s">
        <v>26</v>
      </c>
    </row>
    <row r="266" spans="1:5" ht="25.5">
      <c r="A266" s="35" t="s">
        <v>54</v>
      </c>
      <c r="E266" s="39" t="s">
        <v>4415</v>
      </c>
    </row>
    <row r="267" spans="1:5" ht="38.25">
      <c r="A267" s="35" t="s">
        <v>55</v>
      </c>
      <c r="E267" s="40" t="s">
        <v>4416</v>
      </c>
    </row>
    <row r="268" spans="1:5" ht="76.5">
      <c r="A268" t="s">
        <v>57</v>
      </c>
      <c r="E268" s="39" t="s">
        <v>130</v>
      </c>
    </row>
    <row r="269" spans="1:16" ht="25.5">
      <c r="A269" t="s">
        <v>48</v>
      </c>
      <c s="34" t="s">
        <v>294</v>
      </c>
      <c s="34" t="s">
        <v>4417</v>
      </c>
      <c s="35" t="s">
        <v>5</v>
      </c>
      <c s="6" t="s">
        <v>4418</v>
      </c>
      <c s="36" t="s">
        <v>129</v>
      </c>
      <c s="37">
        <v>1771.25</v>
      </c>
      <c s="36">
        <v>0</v>
      </c>
      <c s="36">
        <f>ROUND(G269*H269,6)</f>
      </c>
      <c r="L269" s="38">
        <v>0</v>
      </c>
      <c s="32">
        <f>ROUND(ROUND(L269,2)*ROUND(G269,3),2)</f>
      </c>
      <c s="36" t="s">
        <v>53</v>
      </c>
      <c>
        <f>(M269*21)/100</f>
      </c>
      <c t="s">
        <v>26</v>
      </c>
    </row>
    <row r="270" spans="1:5" ht="12.75">
      <c r="A270" s="35" t="s">
        <v>54</v>
      </c>
      <c r="E270" s="39" t="s">
        <v>4419</v>
      </c>
    </row>
    <row r="271" spans="1:5" ht="38.25">
      <c r="A271" s="35" t="s">
        <v>55</v>
      </c>
      <c r="E271" s="40" t="s">
        <v>4420</v>
      </c>
    </row>
    <row r="272" spans="1:5" ht="76.5">
      <c r="A272" t="s">
        <v>57</v>
      </c>
      <c r="E272" s="39" t="s">
        <v>130</v>
      </c>
    </row>
    <row r="273" spans="1:16" ht="25.5">
      <c r="A273" t="s">
        <v>48</v>
      </c>
      <c s="34" t="s">
        <v>298</v>
      </c>
      <c s="34" t="s">
        <v>4421</v>
      </c>
      <c s="35" t="s">
        <v>5</v>
      </c>
      <c s="6" t="s">
        <v>4422</v>
      </c>
      <c s="36" t="s">
        <v>101</v>
      </c>
      <c s="37">
        <v>478</v>
      </c>
      <c s="36">
        <v>0</v>
      </c>
      <c s="36">
        <f>ROUND(G273*H273,6)</f>
      </c>
      <c r="L273" s="38">
        <v>0</v>
      </c>
      <c s="32">
        <f>ROUND(ROUND(L273,2)*ROUND(G273,3),2)</f>
      </c>
      <c s="36" t="s">
        <v>53</v>
      </c>
      <c>
        <f>(M273*21)/100</f>
      </c>
      <c t="s">
        <v>26</v>
      </c>
    </row>
    <row r="274" spans="1:5" ht="12.75">
      <c r="A274" s="35" t="s">
        <v>54</v>
      </c>
      <c r="E274" s="39" t="s">
        <v>5</v>
      </c>
    </row>
    <row r="275" spans="1:5" ht="38.25">
      <c r="A275" s="35" t="s">
        <v>55</v>
      </c>
      <c r="E275" s="40" t="s">
        <v>4423</v>
      </c>
    </row>
    <row r="276" spans="1:5" ht="127.5">
      <c r="A276" t="s">
        <v>57</v>
      </c>
      <c r="E276" s="39" t="s">
        <v>4424</v>
      </c>
    </row>
    <row r="277" spans="1:16" ht="25.5">
      <c r="A277" t="s">
        <v>48</v>
      </c>
      <c s="34" t="s">
        <v>523</v>
      </c>
      <c s="34" t="s">
        <v>4425</v>
      </c>
      <c s="35" t="s">
        <v>5</v>
      </c>
      <c s="6" t="s">
        <v>4426</v>
      </c>
      <c s="36" t="s">
        <v>3990</v>
      </c>
      <c s="37">
        <v>5773.6</v>
      </c>
      <c s="36">
        <v>0</v>
      </c>
      <c s="36">
        <f>ROUND(G277*H277,6)</f>
      </c>
      <c r="L277" s="38">
        <v>0</v>
      </c>
      <c s="32">
        <f>ROUND(ROUND(L277,2)*ROUND(G277,3),2)</f>
      </c>
      <c s="36" t="s">
        <v>53</v>
      </c>
      <c>
        <f>(M277*21)/100</f>
      </c>
      <c t="s">
        <v>26</v>
      </c>
    </row>
    <row r="278" spans="1:5" ht="38.25">
      <c r="A278" s="35" t="s">
        <v>54</v>
      </c>
      <c r="E278" s="39" t="s">
        <v>4427</v>
      </c>
    </row>
    <row r="279" spans="1:5" ht="63.75">
      <c r="A279" s="35" t="s">
        <v>55</v>
      </c>
      <c r="E279" s="40" t="s">
        <v>4428</v>
      </c>
    </row>
    <row r="280" spans="1:5" ht="63.75">
      <c r="A280" t="s">
        <v>57</v>
      </c>
      <c r="E280" s="39" t="s">
        <v>4429</v>
      </c>
    </row>
    <row r="281" spans="1:16" ht="25.5">
      <c r="A281" t="s">
        <v>48</v>
      </c>
      <c s="34" t="s">
        <v>527</v>
      </c>
      <c s="34" t="s">
        <v>4430</v>
      </c>
      <c s="35" t="s">
        <v>5</v>
      </c>
      <c s="6" t="s">
        <v>4431</v>
      </c>
      <c s="36" t="s">
        <v>101</v>
      </c>
      <c s="37">
        <v>683</v>
      </c>
      <c s="36">
        <v>0</v>
      </c>
      <c s="36">
        <f>ROUND(G281*H281,6)</f>
      </c>
      <c r="L281" s="38">
        <v>0</v>
      </c>
      <c s="32">
        <f>ROUND(ROUND(L281,2)*ROUND(G281,3),2)</f>
      </c>
      <c s="36" t="s">
        <v>53</v>
      </c>
      <c>
        <f>(M281*21)/100</f>
      </c>
      <c t="s">
        <v>26</v>
      </c>
    </row>
    <row r="282" spans="1:5" ht="12.75">
      <c r="A282" s="35" t="s">
        <v>54</v>
      </c>
      <c r="E282" s="39" t="s">
        <v>5</v>
      </c>
    </row>
    <row r="283" spans="1:5" ht="38.25">
      <c r="A283" s="35" t="s">
        <v>55</v>
      </c>
      <c r="E283" s="40" t="s">
        <v>4432</v>
      </c>
    </row>
    <row r="284" spans="1:5" ht="127.5">
      <c r="A284" t="s">
        <v>57</v>
      </c>
      <c r="E284" s="39" t="s">
        <v>4433</v>
      </c>
    </row>
    <row r="285" spans="1:16" ht="25.5">
      <c r="A285" t="s">
        <v>48</v>
      </c>
      <c s="34" t="s">
        <v>353</v>
      </c>
      <c s="34" t="s">
        <v>4434</v>
      </c>
      <c s="35" t="s">
        <v>5</v>
      </c>
      <c s="6" t="s">
        <v>4435</v>
      </c>
      <c s="36" t="s">
        <v>3990</v>
      </c>
      <c s="37">
        <v>2826</v>
      </c>
      <c s="36">
        <v>0</v>
      </c>
      <c s="36">
        <f>ROUND(G285*H285,6)</f>
      </c>
      <c r="L285" s="38">
        <v>0</v>
      </c>
      <c s="32">
        <f>ROUND(ROUND(L285,2)*ROUND(G285,3),2)</f>
      </c>
      <c s="36" t="s">
        <v>53</v>
      </c>
      <c>
        <f>(M285*21)/100</f>
      </c>
      <c t="s">
        <v>26</v>
      </c>
    </row>
    <row r="286" spans="1:5" ht="25.5">
      <c r="A286" s="35" t="s">
        <v>54</v>
      </c>
      <c r="E286" s="39" t="s">
        <v>4436</v>
      </c>
    </row>
    <row r="287" spans="1:5" ht="38.25">
      <c r="A287" s="35" t="s">
        <v>55</v>
      </c>
      <c r="E287" s="40" t="s">
        <v>4437</v>
      </c>
    </row>
    <row r="288" spans="1:5" ht="63.75">
      <c r="A288" t="s">
        <v>57</v>
      </c>
      <c r="E288" s="39" t="s">
        <v>4429</v>
      </c>
    </row>
    <row r="289" spans="1:16" ht="25.5">
      <c r="A289" t="s">
        <v>48</v>
      </c>
      <c s="34" t="s">
        <v>533</v>
      </c>
      <c s="34" t="s">
        <v>4438</v>
      </c>
      <c s="35" t="s">
        <v>5</v>
      </c>
      <c s="6" t="s">
        <v>4439</v>
      </c>
      <c s="36" t="s">
        <v>101</v>
      </c>
      <c s="37">
        <v>708</v>
      </c>
      <c s="36">
        <v>0</v>
      </c>
      <c s="36">
        <f>ROUND(G289*H289,6)</f>
      </c>
      <c r="L289" s="38">
        <v>0</v>
      </c>
      <c s="32">
        <f>ROUND(ROUND(L289,2)*ROUND(G289,3),2)</f>
      </c>
      <c s="36" t="s">
        <v>53</v>
      </c>
      <c>
        <f>(M289*21)/100</f>
      </c>
      <c t="s">
        <v>26</v>
      </c>
    </row>
    <row r="290" spans="1:5" ht="12.75">
      <c r="A290" s="35" t="s">
        <v>54</v>
      </c>
      <c r="E290" s="39" t="s">
        <v>5</v>
      </c>
    </row>
    <row r="291" spans="1:5" ht="38.25">
      <c r="A291" s="35" t="s">
        <v>55</v>
      </c>
      <c r="E291" s="40" t="s">
        <v>4440</v>
      </c>
    </row>
    <row r="292" spans="1:5" ht="127.5">
      <c r="A292" t="s">
        <v>57</v>
      </c>
      <c r="E292" s="39" t="s">
        <v>4433</v>
      </c>
    </row>
    <row r="293" spans="1:16" ht="25.5">
      <c r="A293" t="s">
        <v>48</v>
      </c>
      <c s="34" t="s">
        <v>537</v>
      </c>
      <c s="34" t="s">
        <v>4441</v>
      </c>
      <c s="35" t="s">
        <v>5</v>
      </c>
      <c s="6" t="s">
        <v>4442</v>
      </c>
      <c s="36" t="s">
        <v>3990</v>
      </c>
      <c s="37">
        <v>3906</v>
      </c>
      <c s="36">
        <v>0</v>
      </c>
      <c s="36">
        <f>ROUND(G293*H293,6)</f>
      </c>
      <c r="L293" s="38">
        <v>0</v>
      </c>
      <c s="32">
        <f>ROUND(ROUND(L293,2)*ROUND(G293,3),2)</f>
      </c>
      <c s="36" t="s">
        <v>53</v>
      </c>
      <c>
        <f>(M293*21)/100</f>
      </c>
      <c t="s">
        <v>26</v>
      </c>
    </row>
    <row r="294" spans="1:5" ht="12.75">
      <c r="A294" s="35" t="s">
        <v>54</v>
      </c>
      <c r="E294" s="39" t="s">
        <v>4443</v>
      </c>
    </row>
    <row r="295" spans="1:5" ht="38.25">
      <c r="A295" s="35" t="s">
        <v>55</v>
      </c>
      <c r="E295" s="40" t="s">
        <v>4444</v>
      </c>
    </row>
    <row r="296" spans="1:5" ht="63.75">
      <c r="A296" t="s">
        <v>57</v>
      </c>
      <c r="E296" s="39" t="s">
        <v>4429</v>
      </c>
    </row>
    <row r="297" spans="1:16" ht="38.25">
      <c r="A297" t="s">
        <v>48</v>
      </c>
      <c s="34" t="s">
        <v>540</v>
      </c>
      <c s="34" t="s">
        <v>4445</v>
      </c>
      <c s="35" t="s">
        <v>5</v>
      </c>
      <c s="6" t="s">
        <v>4446</v>
      </c>
      <c s="36" t="s">
        <v>101</v>
      </c>
      <c s="37">
        <v>705</v>
      </c>
      <c s="36">
        <v>0</v>
      </c>
      <c s="36">
        <f>ROUND(G297*H297,6)</f>
      </c>
      <c r="L297" s="38">
        <v>0</v>
      </c>
      <c s="32">
        <f>ROUND(ROUND(L297,2)*ROUND(G297,3),2)</f>
      </c>
      <c s="36" t="s">
        <v>53</v>
      </c>
      <c>
        <f>(M297*21)/100</f>
      </c>
      <c t="s">
        <v>26</v>
      </c>
    </row>
    <row r="298" spans="1:5" ht="12.75">
      <c r="A298" s="35" t="s">
        <v>54</v>
      </c>
      <c r="E298" s="39" t="s">
        <v>5</v>
      </c>
    </row>
    <row r="299" spans="1:5" ht="38.25">
      <c r="A299" s="35" t="s">
        <v>55</v>
      </c>
      <c r="E299" s="40" t="s">
        <v>4447</v>
      </c>
    </row>
    <row r="300" spans="1:5" ht="140.25">
      <c r="A300" t="s">
        <v>57</v>
      </c>
      <c r="E300" s="39" t="s">
        <v>4448</v>
      </c>
    </row>
    <row r="301" spans="1:16" ht="38.25">
      <c r="A301" t="s">
        <v>48</v>
      </c>
      <c s="34" t="s">
        <v>370</v>
      </c>
      <c s="34" t="s">
        <v>4449</v>
      </c>
      <c s="35" t="s">
        <v>5</v>
      </c>
      <c s="6" t="s">
        <v>4450</v>
      </c>
      <c s="36" t="s">
        <v>3990</v>
      </c>
      <c s="37">
        <v>2104.75</v>
      </c>
      <c s="36">
        <v>0</v>
      </c>
      <c s="36">
        <f>ROUND(G301*H301,6)</f>
      </c>
      <c r="L301" s="38">
        <v>0</v>
      </c>
      <c s="32">
        <f>ROUND(ROUND(L301,2)*ROUND(G301,3),2)</f>
      </c>
      <c s="36" t="s">
        <v>53</v>
      </c>
      <c>
        <f>(M301*21)/100</f>
      </c>
      <c t="s">
        <v>26</v>
      </c>
    </row>
    <row r="302" spans="1:5" ht="12.75">
      <c r="A302" s="35" t="s">
        <v>54</v>
      </c>
      <c r="E302" s="39" t="s">
        <v>4451</v>
      </c>
    </row>
    <row r="303" spans="1:5" ht="38.25">
      <c r="A303" s="35" t="s">
        <v>55</v>
      </c>
      <c r="E303" s="40" t="s">
        <v>4452</v>
      </c>
    </row>
    <row r="304" spans="1:5" ht="63.75">
      <c r="A304" t="s">
        <v>57</v>
      </c>
      <c r="E304" s="39" t="s">
        <v>4429</v>
      </c>
    </row>
    <row r="305" spans="1:16" ht="38.25">
      <c r="A305" t="s">
        <v>48</v>
      </c>
      <c s="34" t="s">
        <v>546</v>
      </c>
      <c s="34" t="s">
        <v>4453</v>
      </c>
      <c s="35" t="s">
        <v>5</v>
      </c>
      <c s="6" t="s">
        <v>4454</v>
      </c>
      <c s="36" t="s">
        <v>101</v>
      </c>
      <c s="37">
        <v>54</v>
      </c>
      <c s="36">
        <v>0</v>
      </c>
      <c s="36">
        <f>ROUND(G305*H305,6)</f>
      </c>
      <c r="L305" s="38">
        <v>0</v>
      </c>
      <c s="32">
        <f>ROUND(ROUND(L305,2)*ROUND(G305,3),2)</f>
      </c>
      <c s="36" t="s">
        <v>53</v>
      </c>
      <c>
        <f>(M305*21)/100</f>
      </c>
      <c t="s">
        <v>26</v>
      </c>
    </row>
    <row r="306" spans="1:5" ht="12.75">
      <c r="A306" s="35" t="s">
        <v>54</v>
      </c>
      <c r="E306" s="39" t="s">
        <v>4455</v>
      </c>
    </row>
    <row r="307" spans="1:5" ht="38.25">
      <c r="A307" s="35" t="s">
        <v>55</v>
      </c>
      <c r="E307" s="40" t="s">
        <v>4456</v>
      </c>
    </row>
    <row r="308" spans="1:5" ht="140.25">
      <c r="A308" t="s">
        <v>57</v>
      </c>
      <c r="E308" s="39" t="s">
        <v>4448</v>
      </c>
    </row>
    <row r="309" spans="1:16" ht="38.25">
      <c r="A309" t="s">
        <v>48</v>
      </c>
      <c s="34" t="s">
        <v>1339</v>
      </c>
      <c s="34" t="s">
        <v>4457</v>
      </c>
      <c s="35" t="s">
        <v>5</v>
      </c>
      <c s="6" t="s">
        <v>4458</v>
      </c>
      <c s="36" t="s">
        <v>3990</v>
      </c>
      <c s="37">
        <v>272.5</v>
      </c>
      <c s="36">
        <v>0</v>
      </c>
      <c s="36">
        <f>ROUND(G309*H309,6)</f>
      </c>
      <c r="L309" s="38">
        <v>0</v>
      </c>
      <c s="32">
        <f>ROUND(ROUND(L309,2)*ROUND(G309,3),2)</f>
      </c>
      <c s="36" t="s">
        <v>53</v>
      </c>
      <c>
        <f>(M309*21)/100</f>
      </c>
      <c t="s">
        <v>26</v>
      </c>
    </row>
    <row r="310" spans="1:5" ht="12.75">
      <c r="A310" s="35" t="s">
        <v>54</v>
      </c>
      <c r="E310" s="39" t="s">
        <v>4459</v>
      </c>
    </row>
    <row r="311" spans="1:5" ht="38.25">
      <c r="A311" s="35" t="s">
        <v>55</v>
      </c>
      <c r="E311" s="40" t="s">
        <v>4460</v>
      </c>
    </row>
    <row r="312" spans="1:5" ht="63.75">
      <c r="A312" t="s">
        <v>57</v>
      </c>
      <c r="E312" s="39" t="s">
        <v>4429</v>
      </c>
    </row>
    <row r="313" spans="1:16" ht="12.75">
      <c r="A313" t="s">
        <v>48</v>
      </c>
      <c s="34" t="s">
        <v>1350</v>
      </c>
      <c s="34" t="s">
        <v>4461</v>
      </c>
      <c s="35" t="s">
        <v>5</v>
      </c>
      <c s="6" t="s">
        <v>4462</v>
      </c>
      <c s="36" t="s">
        <v>101</v>
      </c>
      <c s="37">
        <v>185</v>
      </c>
      <c s="36">
        <v>0</v>
      </c>
      <c s="36">
        <f>ROUND(G313*H313,6)</f>
      </c>
      <c r="L313" s="38">
        <v>0</v>
      </c>
      <c s="32">
        <f>ROUND(ROUND(L313,2)*ROUND(G313,3),2)</f>
      </c>
      <c s="36" t="s">
        <v>53</v>
      </c>
      <c>
        <f>(M313*21)/100</f>
      </c>
      <c t="s">
        <v>26</v>
      </c>
    </row>
    <row r="314" spans="1:5" ht="38.25">
      <c r="A314" s="35" t="s">
        <v>54</v>
      </c>
      <c r="E314" s="39" t="s">
        <v>4463</v>
      </c>
    </row>
    <row r="315" spans="1:5" ht="38.25">
      <c r="A315" s="35" t="s">
        <v>55</v>
      </c>
      <c r="E315" s="40" t="s">
        <v>4464</v>
      </c>
    </row>
    <row r="316" spans="1:5" ht="102">
      <c r="A316" t="s">
        <v>57</v>
      </c>
      <c r="E316" s="39" t="s">
        <v>4465</v>
      </c>
    </row>
    <row r="317" spans="1:16" ht="38.25">
      <c r="A317" t="s">
        <v>48</v>
      </c>
      <c s="34" t="s">
        <v>1353</v>
      </c>
      <c s="34" t="s">
        <v>4466</v>
      </c>
      <c s="35" t="s">
        <v>5</v>
      </c>
      <c s="6" t="s">
        <v>4467</v>
      </c>
      <c s="36" t="s">
        <v>3990</v>
      </c>
      <c s="37">
        <v>55.64</v>
      </c>
      <c s="36">
        <v>0</v>
      </c>
      <c s="36">
        <f>ROUND(G317*H317,6)</f>
      </c>
      <c r="L317" s="38">
        <v>0</v>
      </c>
      <c s="32">
        <f>ROUND(ROUND(L317,2)*ROUND(G317,3),2)</f>
      </c>
      <c s="36" t="s">
        <v>53</v>
      </c>
      <c>
        <f>(M317*21)/100</f>
      </c>
      <c t="s">
        <v>26</v>
      </c>
    </row>
    <row r="318" spans="1:5" ht="12.75">
      <c r="A318" s="35" t="s">
        <v>54</v>
      </c>
      <c r="E318" s="39" t="s">
        <v>4468</v>
      </c>
    </row>
    <row r="319" spans="1:5" ht="38.25">
      <c r="A319" s="35" t="s">
        <v>55</v>
      </c>
      <c r="E319" s="40" t="s">
        <v>4469</v>
      </c>
    </row>
    <row r="320" spans="1:5" ht="63.75">
      <c r="A320" t="s">
        <v>57</v>
      </c>
      <c r="E320" s="39" t="s">
        <v>4429</v>
      </c>
    </row>
    <row r="321" spans="1:16" ht="25.5">
      <c r="A321" t="s">
        <v>48</v>
      </c>
      <c s="34" t="s">
        <v>1356</v>
      </c>
      <c s="34" t="s">
        <v>4470</v>
      </c>
      <c s="35" t="s">
        <v>5</v>
      </c>
      <c s="6" t="s">
        <v>4471</v>
      </c>
      <c s="36" t="s">
        <v>3990</v>
      </c>
      <c s="37">
        <v>3494.125</v>
      </c>
      <c s="36">
        <v>0</v>
      </c>
      <c s="36">
        <f>ROUND(G321*H321,6)</f>
      </c>
      <c r="L321" s="38">
        <v>0</v>
      </c>
      <c s="32">
        <f>ROUND(ROUND(L321,2)*ROUND(G321,3),2)</f>
      </c>
      <c s="36" t="s">
        <v>53</v>
      </c>
      <c>
        <f>(M321*21)/100</f>
      </c>
      <c t="s">
        <v>26</v>
      </c>
    </row>
    <row r="322" spans="1:5" ht="12.75">
      <c r="A322" s="35" t="s">
        <v>54</v>
      </c>
      <c r="E322" s="39" t="s">
        <v>4472</v>
      </c>
    </row>
    <row r="323" spans="1:5" ht="63.75">
      <c r="A323" s="35" t="s">
        <v>55</v>
      </c>
      <c r="E323" s="40" t="s">
        <v>4473</v>
      </c>
    </row>
    <row r="324" spans="1:5" ht="76.5">
      <c r="A324" t="s">
        <v>57</v>
      </c>
      <c r="E324" s="39" t="s">
        <v>4474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4.xml><?xml version="1.0" encoding="utf-8"?>
<worksheet xmlns="http://schemas.openxmlformats.org/spreadsheetml/2006/main" xmlns:r="http://schemas.openxmlformats.org/officeDocument/2006/relationships">
  <dimension ref="A1:T3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COUNTIFS(L8:L30,"=0",A8:A30,"P")+COUNTIFS(L8:L30,"",A8:A30,"P")+SUM(Q8:Q30)</f>
      </c>
    </row>
    <row r="8" spans="1:13" ht="25.5">
      <c r="A8" t="s">
        <v>43</v>
      </c>
      <c r="C8" s="28" t="s">
        <v>4477</v>
      </c>
      <c r="E8" s="30" t="s">
        <v>4476</v>
      </c>
      <c r="J8" s="29">
        <f>0+J9</f>
      </c>
      <c s="29">
        <f>0+K9</f>
      </c>
      <c s="29">
        <f>0+L9</f>
      </c>
      <c s="29">
        <f>0+M9</f>
      </c>
    </row>
    <row r="9" spans="1:13" ht="12.75">
      <c r="A9" t="s">
        <v>45</v>
      </c>
      <c r="C9" s="31" t="s">
        <v>71</v>
      </c>
      <c r="E9" s="33" t="s">
        <v>3947</v>
      </c>
      <c r="J9" s="32">
        <f>0</f>
      </c>
      <c s="32">
        <f>0</f>
      </c>
      <c s="32">
        <f>0+L10+L14+L18+L22+L26+L30</f>
      </c>
      <c s="32">
        <f>0+M10+M14+M18+M22+M26+M30</f>
      </c>
    </row>
    <row r="10" spans="1:16" ht="12.75">
      <c r="A10" t="s">
        <v>48</v>
      </c>
      <c s="34" t="s">
        <v>49</v>
      </c>
      <c s="34" t="s">
        <v>4228</v>
      </c>
      <c s="35" t="s">
        <v>5</v>
      </c>
      <c s="6" t="s">
        <v>4229</v>
      </c>
      <c s="36" t="s">
        <v>65</v>
      </c>
      <c s="37">
        <v>282.2</v>
      </c>
      <c s="36">
        <v>0</v>
      </c>
      <c s="36">
        <f>ROUND(G10*H10,6)</f>
      </c>
      <c r="L10" s="38">
        <v>0</v>
      </c>
      <c s="32">
        <f>ROUND(ROUND(L10,2)*ROUND(G10,3),2)</f>
      </c>
      <c s="36" t="s">
        <v>53</v>
      </c>
      <c>
        <f>(M10*21)/100</f>
      </c>
      <c t="s">
        <v>26</v>
      </c>
    </row>
    <row r="11" spans="1:5" ht="12.75">
      <c r="A11" s="35" t="s">
        <v>54</v>
      </c>
      <c r="E11" s="39" t="s">
        <v>5</v>
      </c>
    </row>
    <row r="12" spans="1:5" ht="63.75">
      <c r="A12" s="35" t="s">
        <v>55</v>
      </c>
      <c r="E12" s="40" t="s">
        <v>4478</v>
      </c>
    </row>
    <row r="13" spans="1:5" ht="38.25">
      <c r="A13" t="s">
        <v>57</v>
      </c>
      <c r="E13" s="39" t="s">
        <v>4227</v>
      </c>
    </row>
    <row r="14" spans="1:16" ht="25.5">
      <c r="A14" t="s">
        <v>48</v>
      </c>
      <c s="34" t="s">
        <v>26</v>
      </c>
      <c s="34" t="s">
        <v>4479</v>
      </c>
      <c s="35" t="s">
        <v>5</v>
      </c>
      <c s="6" t="s">
        <v>4480</v>
      </c>
      <c s="36" t="s">
        <v>101</v>
      </c>
      <c s="37">
        <v>54</v>
      </c>
      <c s="36">
        <v>0</v>
      </c>
      <c s="36">
        <f>ROUND(G14*H14,6)</f>
      </c>
      <c r="L14" s="38">
        <v>0</v>
      </c>
      <c s="32">
        <f>ROUND(ROUND(L14,2)*ROUND(G14,3),2)</f>
      </c>
      <c s="36" t="s">
        <v>53</v>
      </c>
      <c>
        <f>(M14*21)/100</f>
      </c>
      <c t="s">
        <v>26</v>
      </c>
    </row>
    <row r="15" spans="1:5" ht="12.75">
      <c r="A15" s="35" t="s">
        <v>54</v>
      </c>
      <c r="E15" s="39" t="s">
        <v>5</v>
      </c>
    </row>
    <row r="16" spans="1:5" ht="38.25">
      <c r="A16" s="35" t="s">
        <v>55</v>
      </c>
      <c r="E16" s="40" t="s">
        <v>4481</v>
      </c>
    </row>
    <row r="17" spans="1:5" ht="63.75">
      <c r="A17" t="s">
        <v>57</v>
      </c>
      <c r="E17" s="39" t="s">
        <v>4482</v>
      </c>
    </row>
    <row r="18" spans="1:16" ht="25.5">
      <c r="A18" t="s">
        <v>48</v>
      </c>
      <c s="34" t="s">
        <v>25</v>
      </c>
      <c s="34" t="s">
        <v>4483</v>
      </c>
      <c s="35" t="s">
        <v>5</v>
      </c>
      <c s="6" t="s">
        <v>4484</v>
      </c>
      <c s="36" t="s">
        <v>101</v>
      </c>
      <c s="37">
        <v>1971</v>
      </c>
      <c s="36">
        <v>0</v>
      </c>
      <c s="36">
        <f>ROUND(G18*H18,6)</f>
      </c>
      <c r="L18" s="38">
        <v>0</v>
      </c>
      <c s="32">
        <f>ROUND(ROUND(L18,2)*ROUND(G18,3),2)</f>
      </c>
      <c s="36" t="s">
        <v>53</v>
      </c>
      <c>
        <f>(M18*21)/100</f>
      </c>
      <c t="s">
        <v>26</v>
      </c>
    </row>
    <row r="19" spans="1:5" ht="12.75">
      <c r="A19" s="35" t="s">
        <v>54</v>
      </c>
      <c r="E19" s="39" t="s">
        <v>5</v>
      </c>
    </row>
    <row r="20" spans="1:5" ht="38.25">
      <c r="A20" s="35" t="s">
        <v>55</v>
      </c>
      <c r="E20" s="40" t="s">
        <v>4485</v>
      </c>
    </row>
    <row r="21" spans="1:5" ht="63.75">
      <c r="A21" t="s">
        <v>57</v>
      </c>
      <c r="E21" s="39" t="s">
        <v>4482</v>
      </c>
    </row>
    <row r="22" spans="1:16" ht="25.5">
      <c r="A22" t="s">
        <v>48</v>
      </c>
      <c s="34" t="s">
        <v>67</v>
      </c>
      <c s="34" t="s">
        <v>4486</v>
      </c>
      <c s="35" t="s">
        <v>5</v>
      </c>
      <c s="6" t="s">
        <v>4487</v>
      </c>
      <c s="36" t="s">
        <v>101</v>
      </c>
      <c s="37">
        <v>108</v>
      </c>
      <c s="36">
        <v>0</v>
      </c>
      <c s="36">
        <f>ROUND(G22*H22,6)</f>
      </c>
      <c r="L22" s="38">
        <v>0</v>
      </c>
      <c s="32">
        <f>ROUND(ROUND(L22,2)*ROUND(G22,3),2)</f>
      </c>
      <c s="36" t="s">
        <v>53</v>
      </c>
      <c>
        <f>(M22*21)/100</f>
      </c>
      <c t="s">
        <v>26</v>
      </c>
    </row>
    <row r="23" spans="1:5" ht="12.75">
      <c r="A23" s="35" t="s">
        <v>54</v>
      </c>
      <c r="E23" s="39" t="s">
        <v>4488</v>
      </c>
    </row>
    <row r="24" spans="1:5" ht="38.25">
      <c r="A24" s="35" t="s">
        <v>55</v>
      </c>
      <c r="E24" s="40" t="s">
        <v>4489</v>
      </c>
    </row>
    <row r="25" spans="1:5" ht="63.75">
      <c r="A25" t="s">
        <v>57</v>
      </c>
      <c r="E25" s="39" t="s">
        <v>4482</v>
      </c>
    </row>
    <row r="26" spans="1:16" ht="25.5">
      <c r="A26" t="s">
        <v>48</v>
      </c>
      <c s="34" t="s">
        <v>71</v>
      </c>
      <c s="34" t="s">
        <v>4490</v>
      </c>
      <c s="35" t="s">
        <v>5</v>
      </c>
      <c s="6" t="s">
        <v>4491</v>
      </c>
      <c s="36" t="s">
        <v>101</v>
      </c>
      <c s="37">
        <v>689</v>
      </c>
      <c s="36">
        <v>0</v>
      </c>
      <c s="36">
        <f>ROUND(G26*H26,6)</f>
      </c>
      <c r="L26" s="38">
        <v>0</v>
      </c>
      <c s="32">
        <f>ROUND(ROUND(L26,2)*ROUND(G26,3),2)</f>
      </c>
      <c s="36" t="s">
        <v>53</v>
      </c>
      <c>
        <f>(M26*21)/100</f>
      </c>
      <c t="s">
        <v>26</v>
      </c>
    </row>
    <row r="27" spans="1:5" ht="12.75">
      <c r="A27" s="35" t="s">
        <v>54</v>
      </c>
      <c r="E27" s="39" t="s">
        <v>5</v>
      </c>
    </row>
    <row r="28" spans="1:5" ht="38.25">
      <c r="A28" s="35" t="s">
        <v>55</v>
      </c>
      <c r="E28" s="40" t="s">
        <v>4394</v>
      </c>
    </row>
    <row r="29" spans="1:5" ht="63.75">
      <c r="A29" t="s">
        <v>57</v>
      </c>
      <c r="E29" s="39" t="s">
        <v>4482</v>
      </c>
    </row>
    <row r="30" spans="1:16" ht="12.75">
      <c r="A30" t="s">
        <v>48</v>
      </c>
      <c s="34" t="s">
        <v>75</v>
      </c>
      <c s="34" t="s">
        <v>4384</v>
      </c>
      <c s="35" t="s">
        <v>5</v>
      </c>
      <c s="6" t="s">
        <v>4385</v>
      </c>
      <c s="36" t="s">
        <v>52</v>
      </c>
      <c s="37">
        <v>99</v>
      </c>
      <c s="36">
        <v>0</v>
      </c>
      <c s="36">
        <f>ROUND(G30*H30,6)</f>
      </c>
      <c r="L30" s="38">
        <v>0</v>
      </c>
      <c s="32">
        <f>ROUND(ROUND(L30,2)*ROUND(G30,3),2)</f>
      </c>
      <c s="36" t="s">
        <v>53</v>
      </c>
      <c>
        <f>(M30*21)/100</f>
      </c>
      <c t="s">
        <v>26</v>
      </c>
    </row>
    <row r="31" spans="1:5" ht="12.75">
      <c r="A31" s="35" t="s">
        <v>54</v>
      </c>
      <c r="E31" s="39" t="s">
        <v>5</v>
      </c>
    </row>
    <row r="32" spans="1:5" ht="38.25">
      <c r="A32" s="35" t="s">
        <v>55</v>
      </c>
      <c r="E32" s="40" t="s">
        <v>4492</v>
      </c>
    </row>
    <row r="33" spans="1:5" ht="76.5">
      <c r="A33" t="s">
        <v>57</v>
      </c>
      <c r="E33" s="39" t="s">
        <v>4366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5.xml><?xml version="1.0" encoding="utf-8"?>
<worksheet xmlns="http://schemas.openxmlformats.org/spreadsheetml/2006/main" xmlns:r="http://schemas.openxmlformats.org/officeDocument/2006/relationships">
  <dimension ref="A1:T6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COUNTIFS(L8:L64,"=0",A8:A64,"P")+COUNTIFS(L8:L64,"",A8:A64,"P")+SUM(Q8:Q64)</f>
      </c>
    </row>
    <row r="8" spans="1:13" ht="12.75">
      <c r="A8" t="s">
        <v>43</v>
      </c>
      <c r="C8" s="28" t="s">
        <v>4495</v>
      </c>
      <c r="E8" s="30" t="s">
        <v>4494</v>
      </c>
      <c r="J8" s="29">
        <f>0+J9+J14+J19</f>
      </c>
      <c s="29">
        <f>0+K9+K14+K19</f>
      </c>
      <c s="29">
        <f>0+L9+L14+L19</f>
      </c>
      <c s="29">
        <f>0+M9+M14+M19</f>
      </c>
    </row>
    <row r="9" spans="1:13" ht="12.75">
      <c r="A9" t="s">
        <v>45</v>
      </c>
      <c r="C9" s="31" t="s">
        <v>1685</v>
      </c>
      <c r="E9" s="33" t="s">
        <v>3757</v>
      </c>
      <c r="J9" s="32">
        <f>0</f>
      </c>
      <c s="32">
        <f>0</f>
      </c>
      <c s="32">
        <f>0+L10</f>
      </c>
      <c s="32">
        <f>0+M10</f>
      </c>
    </row>
    <row r="10" spans="1:16" ht="12.75">
      <c r="A10" t="s">
        <v>48</v>
      </c>
      <c s="34" t="s">
        <v>49</v>
      </c>
      <c s="34" t="s">
        <v>50</v>
      </c>
      <c s="35" t="s">
        <v>5</v>
      </c>
      <c s="6" t="s">
        <v>51</v>
      </c>
      <c s="36" t="s">
        <v>52</v>
      </c>
      <c s="37">
        <v>1</v>
      </c>
      <c s="36">
        <v>0</v>
      </c>
      <c s="36">
        <f>ROUND(G10*H10,6)</f>
      </c>
      <c r="L10" s="38">
        <v>0</v>
      </c>
      <c s="32">
        <f>ROUND(ROUND(L10,2)*ROUND(G10,3),2)</f>
      </c>
      <c s="36" t="s">
        <v>53</v>
      </c>
      <c>
        <f>(M10*21)/100</f>
      </c>
      <c t="s">
        <v>26</v>
      </c>
    </row>
    <row r="11" spans="1:5" ht="12.75">
      <c r="A11" s="35" t="s">
        <v>54</v>
      </c>
      <c r="E11" s="39" t="s">
        <v>5</v>
      </c>
    </row>
    <row r="12" spans="1:5" ht="38.25">
      <c r="A12" s="35" t="s">
        <v>55</v>
      </c>
      <c r="E12" s="40" t="s">
        <v>2929</v>
      </c>
    </row>
    <row r="13" spans="1:5" ht="12.75">
      <c r="A13" t="s">
        <v>57</v>
      </c>
      <c r="E13" s="39" t="s">
        <v>58</v>
      </c>
    </row>
    <row r="14" spans="1:13" ht="12.75">
      <c r="A14" t="s">
        <v>45</v>
      </c>
      <c r="C14" s="31" t="s">
        <v>305</v>
      </c>
      <c r="E14" s="33" t="s">
        <v>306</v>
      </c>
      <c r="J14" s="32">
        <f>0</f>
      </c>
      <c s="32">
        <f>0</f>
      </c>
      <c s="32">
        <f>0+L15</f>
      </c>
      <c s="32">
        <f>0+M15</f>
      </c>
    </row>
    <row r="15" spans="1:16" ht="38.25">
      <c r="A15" t="s">
        <v>48</v>
      </c>
      <c s="34" t="s">
        <v>26</v>
      </c>
      <c s="34" t="s">
        <v>2584</v>
      </c>
      <c s="35" t="s">
        <v>5</v>
      </c>
      <c s="6" t="s">
        <v>3769</v>
      </c>
      <c s="36" t="s">
        <v>309</v>
      </c>
      <c s="37">
        <v>3</v>
      </c>
      <c s="36">
        <v>0</v>
      </c>
      <c s="36">
        <f>ROUND(G15*H15,6)</f>
      </c>
      <c r="L15" s="38">
        <v>0</v>
      </c>
      <c s="32">
        <f>ROUND(ROUND(L15,2)*ROUND(G15,3),2)</f>
      </c>
      <c s="36" t="s">
        <v>53</v>
      </c>
      <c>
        <f>(M15*21)/100</f>
      </c>
      <c t="s">
        <v>26</v>
      </c>
    </row>
    <row r="16" spans="1:5" ht="25.5">
      <c r="A16" s="35" t="s">
        <v>54</v>
      </c>
      <c r="E16" s="39" t="s">
        <v>310</v>
      </c>
    </row>
    <row r="17" spans="1:5" ht="38.25">
      <c r="A17" s="35" t="s">
        <v>55</v>
      </c>
      <c r="E17" s="40" t="s">
        <v>4496</v>
      </c>
    </row>
    <row r="18" spans="1:5" ht="153">
      <c r="A18" t="s">
        <v>57</v>
      </c>
      <c r="E18" s="39" t="s">
        <v>316</v>
      </c>
    </row>
    <row r="19" spans="1:13" ht="12.75">
      <c r="A19" t="s">
        <v>45</v>
      </c>
      <c r="C19" s="31" t="s">
        <v>86</v>
      </c>
      <c r="E19" s="33" t="s">
        <v>2930</v>
      </c>
      <c r="J19" s="32">
        <f>0</f>
      </c>
      <c s="32">
        <f>0</f>
      </c>
      <c s="32">
        <f>0+L20+L24+L28+L32+L36+L40+L44+L48+L52+L56+L60+L64</f>
      </c>
      <c s="32">
        <f>0+M20+M24+M28+M32+M36+M40+M44+M48+M52+M56+M60+M64</f>
      </c>
    </row>
    <row r="20" spans="1:16" ht="12.75">
      <c r="A20" t="s">
        <v>48</v>
      </c>
      <c s="34" t="s">
        <v>25</v>
      </c>
      <c s="34" t="s">
        <v>4497</v>
      </c>
      <c s="35" t="s">
        <v>5</v>
      </c>
      <c s="6" t="s">
        <v>4498</v>
      </c>
      <c s="36" t="s">
        <v>52</v>
      </c>
      <c s="37">
        <v>4</v>
      </c>
      <c s="36">
        <v>0</v>
      </c>
      <c s="36">
        <f>ROUND(G20*H20,6)</f>
      </c>
      <c r="L20" s="38">
        <v>0</v>
      </c>
      <c s="32">
        <f>ROUND(ROUND(L20,2)*ROUND(G20,3),2)</f>
      </c>
      <c s="36" t="s">
        <v>53</v>
      </c>
      <c>
        <f>(M20*21)/100</f>
      </c>
      <c t="s">
        <v>26</v>
      </c>
    </row>
    <row r="21" spans="1:5" ht="12.75">
      <c r="A21" s="35" t="s">
        <v>54</v>
      </c>
      <c r="E21" s="39" t="s">
        <v>5</v>
      </c>
    </row>
    <row r="22" spans="1:5" ht="38.25">
      <c r="A22" s="35" t="s">
        <v>55</v>
      </c>
      <c r="E22" s="40" t="s">
        <v>2926</v>
      </c>
    </row>
    <row r="23" spans="1:5" ht="38.25">
      <c r="A23" t="s">
        <v>57</v>
      </c>
      <c r="E23" s="39" t="s">
        <v>4499</v>
      </c>
    </row>
    <row r="24" spans="1:16" ht="12.75">
      <c r="A24" t="s">
        <v>48</v>
      </c>
      <c s="34" t="s">
        <v>67</v>
      </c>
      <c s="34" t="s">
        <v>4500</v>
      </c>
      <c s="35" t="s">
        <v>5</v>
      </c>
      <c s="6" t="s">
        <v>4501</v>
      </c>
      <c s="36" t="s">
        <v>52</v>
      </c>
      <c s="37">
        <v>12</v>
      </c>
      <c s="36">
        <v>0</v>
      </c>
      <c s="36">
        <f>ROUND(G24*H24,6)</f>
      </c>
      <c r="L24" s="38">
        <v>0</v>
      </c>
      <c s="32">
        <f>ROUND(ROUND(L24,2)*ROUND(G24,3),2)</f>
      </c>
      <c s="36" t="s">
        <v>53</v>
      </c>
      <c>
        <f>(M24*21)/100</f>
      </c>
      <c t="s">
        <v>26</v>
      </c>
    </row>
    <row r="25" spans="1:5" ht="12.75">
      <c r="A25" s="35" t="s">
        <v>54</v>
      </c>
      <c r="E25" s="39" t="s">
        <v>4502</v>
      </c>
    </row>
    <row r="26" spans="1:5" ht="38.25">
      <c r="A26" s="35" t="s">
        <v>55</v>
      </c>
      <c r="E26" s="40" t="s">
        <v>4503</v>
      </c>
    </row>
    <row r="27" spans="1:5" ht="38.25">
      <c r="A27" t="s">
        <v>57</v>
      </c>
      <c r="E27" s="39" t="s">
        <v>4504</v>
      </c>
    </row>
    <row r="28" spans="1:16" ht="12.75">
      <c r="A28" t="s">
        <v>48</v>
      </c>
      <c s="34" t="s">
        <v>71</v>
      </c>
      <c s="34" t="s">
        <v>4505</v>
      </c>
      <c s="35" t="s">
        <v>5</v>
      </c>
      <c s="6" t="s">
        <v>4506</v>
      </c>
      <c s="36" t="s">
        <v>52</v>
      </c>
      <c s="37">
        <v>5</v>
      </c>
      <c s="36">
        <v>0</v>
      </c>
      <c s="36">
        <f>ROUND(G28*H28,6)</f>
      </c>
      <c r="L28" s="38">
        <v>0</v>
      </c>
      <c s="32">
        <f>ROUND(ROUND(L28,2)*ROUND(G28,3),2)</f>
      </c>
      <c s="36" t="s">
        <v>53</v>
      </c>
      <c>
        <f>(M28*21)/100</f>
      </c>
      <c t="s">
        <v>26</v>
      </c>
    </row>
    <row r="29" spans="1:5" ht="12.75">
      <c r="A29" s="35" t="s">
        <v>54</v>
      </c>
      <c r="E29" s="39" t="s">
        <v>5</v>
      </c>
    </row>
    <row r="30" spans="1:5" ht="38.25">
      <c r="A30" s="35" t="s">
        <v>55</v>
      </c>
      <c r="E30" s="40" t="s">
        <v>4507</v>
      </c>
    </row>
    <row r="31" spans="1:5" ht="89.25">
      <c r="A31" t="s">
        <v>57</v>
      </c>
      <c r="E31" s="39" t="s">
        <v>2935</v>
      </c>
    </row>
    <row r="32" spans="1:16" ht="12.75">
      <c r="A32" t="s">
        <v>48</v>
      </c>
      <c s="34" t="s">
        <v>75</v>
      </c>
      <c s="34" t="s">
        <v>4508</v>
      </c>
      <c s="35" t="s">
        <v>5</v>
      </c>
      <c s="6" t="s">
        <v>4509</v>
      </c>
      <c s="36" t="s">
        <v>52</v>
      </c>
      <c s="37">
        <v>1</v>
      </c>
      <c s="36">
        <v>0</v>
      </c>
      <c s="36">
        <f>ROUND(G32*H32,6)</f>
      </c>
      <c r="L32" s="38">
        <v>0</v>
      </c>
      <c s="32">
        <f>ROUND(ROUND(L32,2)*ROUND(G32,3),2)</f>
      </c>
      <c s="36" t="s">
        <v>53</v>
      </c>
      <c>
        <f>(M32*21)/100</f>
      </c>
      <c t="s">
        <v>26</v>
      </c>
    </row>
    <row r="33" spans="1:5" ht="12.75">
      <c r="A33" s="35" t="s">
        <v>54</v>
      </c>
      <c r="E33" s="39" t="s">
        <v>5</v>
      </c>
    </row>
    <row r="34" spans="1:5" ht="38.25">
      <c r="A34" s="35" t="s">
        <v>55</v>
      </c>
      <c r="E34" s="40" t="s">
        <v>2929</v>
      </c>
    </row>
    <row r="35" spans="1:5" ht="89.25">
      <c r="A35" t="s">
        <v>57</v>
      </c>
      <c r="E35" s="39" t="s">
        <v>2935</v>
      </c>
    </row>
    <row r="36" spans="1:16" ht="12.75">
      <c r="A36" t="s">
        <v>48</v>
      </c>
      <c s="34" t="s">
        <v>46</v>
      </c>
      <c s="34" t="s">
        <v>4510</v>
      </c>
      <c s="35" t="s">
        <v>5</v>
      </c>
      <c s="6" t="s">
        <v>4511</v>
      </c>
      <c s="36" t="s">
        <v>52</v>
      </c>
      <c s="37">
        <v>2</v>
      </c>
      <c s="36">
        <v>0</v>
      </c>
      <c s="36">
        <f>ROUND(G36*H36,6)</f>
      </c>
      <c r="L36" s="38">
        <v>0</v>
      </c>
      <c s="32">
        <f>ROUND(ROUND(L36,2)*ROUND(G36,3),2)</f>
      </c>
      <c s="36" t="s">
        <v>53</v>
      </c>
      <c>
        <f>(M36*21)/100</f>
      </c>
      <c t="s">
        <v>26</v>
      </c>
    </row>
    <row r="37" spans="1:5" ht="12.75">
      <c r="A37" s="35" t="s">
        <v>54</v>
      </c>
      <c r="E37" s="39" t="s">
        <v>4512</v>
      </c>
    </row>
    <row r="38" spans="1:5" ht="38.25">
      <c r="A38" s="35" t="s">
        <v>55</v>
      </c>
      <c r="E38" s="40" t="s">
        <v>2947</v>
      </c>
    </row>
    <row r="39" spans="1:5" ht="89.25">
      <c r="A39" t="s">
        <v>57</v>
      </c>
      <c r="E39" s="39" t="s">
        <v>2935</v>
      </c>
    </row>
    <row r="40" spans="1:16" ht="12.75">
      <c r="A40" t="s">
        <v>48</v>
      </c>
      <c s="34" t="s">
        <v>82</v>
      </c>
      <c s="34" t="s">
        <v>2176</v>
      </c>
      <c s="35" t="s">
        <v>5</v>
      </c>
      <c s="6" t="s">
        <v>2177</v>
      </c>
      <c s="36" t="s">
        <v>52</v>
      </c>
      <c s="37">
        <v>6</v>
      </c>
      <c s="36">
        <v>0</v>
      </c>
      <c s="36">
        <f>ROUND(G40*H40,6)</f>
      </c>
      <c r="L40" s="38">
        <v>0</v>
      </c>
      <c s="32">
        <f>ROUND(ROUND(L40,2)*ROUND(G40,3),2)</f>
      </c>
      <c s="36" t="s">
        <v>53</v>
      </c>
      <c>
        <f>(M40*21)/100</f>
      </c>
      <c t="s">
        <v>26</v>
      </c>
    </row>
    <row r="41" spans="1:5" ht="12.75">
      <c r="A41" s="35" t="s">
        <v>54</v>
      </c>
      <c r="E41" s="39" t="s">
        <v>5</v>
      </c>
    </row>
    <row r="42" spans="1:5" ht="38.25">
      <c r="A42" s="35" t="s">
        <v>55</v>
      </c>
      <c r="E42" s="40" t="s">
        <v>4513</v>
      </c>
    </row>
    <row r="43" spans="1:5" ht="51">
      <c r="A43" t="s">
        <v>57</v>
      </c>
      <c r="E43" s="39" t="s">
        <v>2953</v>
      </c>
    </row>
    <row r="44" spans="1:16" ht="12.75">
      <c r="A44" t="s">
        <v>48</v>
      </c>
      <c s="34" t="s">
        <v>94</v>
      </c>
      <c s="34" t="s">
        <v>4514</v>
      </c>
      <c s="35" t="s">
        <v>5</v>
      </c>
      <c s="6" t="s">
        <v>4515</v>
      </c>
      <c s="36" t="s">
        <v>52</v>
      </c>
      <c s="37">
        <v>5</v>
      </c>
      <c s="36">
        <v>0</v>
      </c>
      <c s="36">
        <f>ROUND(G44*H44,6)</f>
      </c>
      <c r="L44" s="38">
        <v>0</v>
      </c>
      <c s="32">
        <f>ROUND(ROUND(L44,2)*ROUND(G44,3),2)</f>
      </c>
      <c s="36" t="s">
        <v>53</v>
      </c>
      <c>
        <f>(M44*21)/100</f>
      </c>
      <c t="s">
        <v>26</v>
      </c>
    </row>
    <row r="45" spans="1:5" ht="12.75">
      <c r="A45" s="35" t="s">
        <v>54</v>
      </c>
      <c r="E45" s="39" t="s">
        <v>5</v>
      </c>
    </row>
    <row r="46" spans="1:5" ht="38.25">
      <c r="A46" s="35" t="s">
        <v>55</v>
      </c>
      <c r="E46" s="40" t="s">
        <v>4507</v>
      </c>
    </row>
    <row r="47" spans="1:5" ht="76.5">
      <c r="A47" t="s">
        <v>57</v>
      </c>
      <c r="E47" s="39" t="s">
        <v>4516</v>
      </c>
    </row>
    <row r="48" spans="1:16" ht="25.5">
      <c r="A48" t="s">
        <v>48</v>
      </c>
      <c s="34" t="s">
        <v>98</v>
      </c>
      <c s="34" t="s">
        <v>4517</v>
      </c>
      <c s="35" t="s">
        <v>5</v>
      </c>
      <c s="6" t="s">
        <v>4518</v>
      </c>
      <c s="36" t="s">
        <v>3990</v>
      </c>
      <c s="37">
        <v>24</v>
      </c>
      <c s="36">
        <v>0</v>
      </c>
      <c s="36">
        <f>ROUND(G48*H48,6)</f>
      </c>
      <c r="L48" s="38">
        <v>0</v>
      </c>
      <c s="32">
        <f>ROUND(ROUND(L48,2)*ROUND(G48,3),2)</f>
      </c>
      <c s="36" t="s">
        <v>53</v>
      </c>
      <c>
        <f>(M48*21)/100</f>
      </c>
      <c t="s">
        <v>26</v>
      </c>
    </row>
    <row r="49" spans="1:5" ht="12.75">
      <c r="A49" s="35" t="s">
        <v>54</v>
      </c>
      <c r="E49" s="39" t="s">
        <v>5</v>
      </c>
    </row>
    <row r="50" spans="1:5" ht="38.25">
      <c r="A50" s="35" t="s">
        <v>55</v>
      </c>
      <c r="E50" s="40" t="s">
        <v>4519</v>
      </c>
    </row>
    <row r="51" spans="1:5" ht="76.5">
      <c r="A51" t="s">
        <v>57</v>
      </c>
      <c r="E51" s="39" t="s">
        <v>3992</v>
      </c>
    </row>
    <row r="52" spans="1:16" ht="12.75">
      <c r="A52" t="s">
        <v>48</v>
      </c>
      <c s="34" t="s">
        <v>103</v>
      </c>
      <c s="34" t="s">
        <v>4520</v>
      </c>
      <c s="35" t="s">
        <v>5</v>
      </c>
      <c s="6" t="s">
        <v>4521</v>
      </c>
      <c s="36" t="s">
        <v>52</v>
      </c>
      <c s="37">
        <v>22</v>
      </c>
      <c s="36">
        <v>0</v>
      </c>
      <c s="36">
        <f>ROUND(G52*H52,6)</f>
      </c>
      <c r="L52" s="38">
        <v>0</v>
      </c>
      <c s="32">
        <f>ROUND(ROUND(L52,2)*ROUND(G52,3),2)</f>
      </c>
      <c s="36" t="s">
        <v>53</v>
      </c>
      <c>
        <f>(M52*21)/100</f>
      </c>
      <c t="s">
        <v>26</v>
      </c>
    </row>
    <row r="53" spans="1:5" ht="12.75">
      <c r="A53" s="35" t="s">
        <v>54</v>
      </c>
      <c r="E53" s="39" t="s">
        <v>5</v>
      </c>
    </row>
    <row r="54" spans="1:5" ht="38.25">
      <c r="A54" s="35" t="s">
        <v>55</v>
      </c>
      <c r="E54" s="40" t="s">
        <v>4522</v>
      </c>
    </row>
    <row r="55" spans="1:5" ht="76.5">
      <c r="A55" t="s">
        <v>57</v>
      </c>
      <c r="E55" s="39" t="s">
        <v>4516</v>
      </c>
    </row>
    <row r="56" spans="1:16" ht="25.5">
      <c r="A56" t="s">
        <v>48</v>
      </c>
      <c s="34" t="s">
        <v>106</v>
      </c>
      <c s="34" t="s">
        <v>4523</v>
      </c>
      <c s="35" t="s">
        <v>5</v>
      </c>
      <c s="6" t="s">
        <v>4524</v>
      </c>
      <c s="36" t="s">
        <v>3990</v>
      </c>
      <c s="37">
        <v>36.96</v>
      </c>
      <c s="36">
        <v>0</v>
      </c>
      <c s="36">
        <f>ROUND(G56*H56,6)</f>
      </c>
      <c r="L56" s="38">
        <v>0</v>
      </c>
      <c s="32">
        <f>ROUND(ROUND(L56,2)*ROUND(G56,3),2)</f>
      </c>
      <c s="36" t="s">
        <v>53</v>
      </c>
      <c>
        <f>(M56*21)/100</f>
      </c>
      <c t="s">
        <v>26</v>
      </c>
    </row>
    <row r="57" spans="1:5" ht="12.75">
      <c r="A57" s="35" t="s">
        <v>54</v>
      </c>
      <c r="E57" s="39" t="s">
        <v>5</v>
      </c>
    </row>
    <row r="58" spans="1:5" ht="38.25">
      <c r="A58" s="35" t="s">
        <v>55</v>
      </c>
      <c r="E58" s="40" t="s">
        <v>4525</v>
      </c>
    </row>
    <row r="59" spans="1:5" ht="76.5">
      <c r="A59" t="s">
        <v>57</v>
      </c>
      <c r="E59" s="39" t="s">
        <v>3992</v>
      </c>
    </row>
    <row r="60" spans="1:16" ht="12.75">
      <c r="A60" t="s">
        <v>48</v>
      </c>
      <c s="34" t="s">
        <v>109</v>
      </c>
      <c s="34" t="s">
        <v>4526</v>
      </c>
      <c s="35" t="s">
        <v>5</v>
      </c>
      <c s="6" t="s">
        <v>4527</v>
      </c>
      <c s="36" t="s">
        <v>52</v>
      </c>
      <c s="37">
        <v>5</v>
      </c>
      <c s="36">
        <v>0</v>
      </c>
      <c s="36">
        <f>ROUND(G60*H60,6)</f>
      </c>
      <c r="L60" s="38">
        <v>0</v>
      </c>
      <c s="32">
        <f>ROUND(ROUND(L60,2)*ROUND(G60,3),2)</f>
      </c>
      <c s="36" t="s">
        <v>53</v>
      </c>
      <c>
        <f>(M60*21)/100</f>
      </c>
      <c t="s">
        <v>26</v>
      </c>
    </row>
    <row r="61" spans="1:5" ht="12.75">
      <c r="A61" s="35" t="s">
        <v>54</v>
      </c>
      <c r="E61" s="39" t="s">
        <v>5</v>
      </c>
    </row>
    <row r="62" spans="1:5" ht="38.25">
      <c r="A62" s="35" t="s">
        <v>55</v>
      </c>
      <c r="E62" s="40" t="s">
        <v>4507</v>
      </c>
    </row>
    <row r="63" spans="1:5" ht="76.5">
      <c r="A63" t="s">
        <v>57</v>
      </c>
      <c r="E63" s="39" t="s">
        <v>4516</v>
      </c>
    </row>
    <row r="64" spans="1:16" ht="25.5">
      <c r="A64" t="s">
        <v>48</v>
      </c>
      <c s="34" t="s">
        <v>112</v>
      </c>
      <c s="34" t="s">
        <v>4528</v>
      </c>
      <c s="35" t="s">
        <v>5</v>
      </c>
      <c s="6" t="s">
        <v>4529</v>
      </c>
      <c s="36" t="s">
        <v>3990</v>
      </c>
      <c s="37">
        <v>30</v>
      </c>
      <c s="36">
        <v>0</v>
      </c>
      <c s="36">
        <f>ROUND(G64*H64,6)</f>
      </c>
      <c r="L64" s="38">
        <v>0</v>
      </c>
      <c s="32">
        <f>ROUND(ROUND(L64,2)*ROUND(G64,3),2)</f>
      </c>
      <c s="36" t="s">
        <v>53</v>
      </c>
      <c>
        <f>(M64*21)/100</f>
      </c>
      <c t="s">
        <v>26</v>
      </c>
    </row>
    <row r="65" spans="1:5" ht="12.75">
      <c r="A65" s="35" t="s">
        <v>54</v>
      </c>
      <c r="E65" s="39" t="s">
        <v>5</v>
      </c>
    </row>
    <row r="66" spans="1:5" ht="38.25">
      <c r="A66" s="35" t="s">
        <v>55</v>
      </c>
      <c r="E66" s="40" t="s">
        <v>4530</v>
      </c>
    </row>
    <row r="67" spans="1:5" ht="76.5">
      <c r="A67" t="s">
        <v>57</v>
      </c>
      <c r="E67" s="39" t="s">
        <v>3992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6.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COUNTIFS(L8:L70,"=0",A8:A70,"P")+COUNTIFS(L8:L70,"",A8:A70,"P")+SUM(Q8:Q70)</f>
      </c>
    </row>
    <row r="8" spans="1:13" ht="12.75">
      <c r="A8" t="s">
        <v>43</v>
      </c>
      <c r="C8" s="28" t="s">
        <v>4533</v>
      </c>
      <c r="E8" s="30" t="s">
        <v>4532</v>
      </c>
      <c r="J8" s="29">
        <f>0+J9+J14+J27+J48+J57</f>
      </c>
      <c s="29">
        <f>0+K9+K14+K27+K48+K57</f>
      </c>
      <c s="29">
        <f>0+L9+L14+L27+L48+L57</f>
      </c>
      <c s="29">
        <f>0+M9+M14+M27+M48+M57</f>
      </c>
    </row>
    <row r="9" spans="1:13" ht="12.75">
      <c r="A9" t="s">
        <v>45</v>
      </c>
      <c r="C9" s="31" t="s">
        <v>1685</v>
      </c>
      <c r="E9" s="33" t="s">
        <v>3757</v>
      </c>
      <c r="J9" s="32">
        <f>0</f>
      </c>
      <c s="32">
        <f>0</f>
      </c>
      <c s="32">
        <f>0+L10</f>
      </c>
      <c s="32">
        <f>0+M10</f>
      </c>
    </row>
    <row r="10" spans="1:16" ht="12.75">
      <c r="A10" t="s">
        <v>48</v>
      </c>
      <c s="34" t="s">
        <v>49</v>
      </c>
      <c s="34" t="s">
        <v>4534</v>
      </c>
      <c s="35" t="s">
        <v>5</v>
      </c>
      <c s="6" t="s">
        <v>1688</v>
      </c>
      <c s="36" t="s">
        <v>249</v>
      </c>
      <c s="37">
        <v>20</v>
      </c>
      <c s="36">
        <v>0</v>
      </c>
      <c s="36">
        <f>ROUND(G10*H10,6)</f>
      </c>
      <c r="L10" s="38">
        <v>0</v>
      </c>
      <c s="32">
        <f>ROUND(ROUND(L10,2)*ROUND(G10,3),2)</f>
      </c>
      <c s="36" t="s">
        <v>53</v>
      </c>
      <c>
        <f>(M10*21)/100</f>
      </c>
      <c t="s">
        <v>26</v>
      </c>
    </row>
    <row r="11" spans="1:5" ht="12.75">
      <c r="A11" s="35" t="s">
        <v>54</v>
      </c>
      <c r="E11" s="39" t="s">
        <v>5</v>
      </c>
    </row>
    <row r="12" spans="1:5" ht="38.25">
      <c r="A12" s="35" t="s">
        <v>55</v>
      </c>
      <c r="E12" s="40" t="s">
        <v>4535</v>
      </c>
    </row>
    <row r="13" spans="1:5" ht="38.25">
      <c r="A13" t="s">
        <v>57</v>
      </c>
      <c r="E13" s="39" t="s">
        <v>4536</v>
      </c>
    </row>
    <row r="14" spans="1:13" ht="12.75">
      <c r="A14" t="s">
        <v>45</v>
      </c>
      <c r="C14" s="31" t="s">
        <v>305</v>
      </c>
      <c r="E14" s="33" t="s">
        <v>306</v>
      </c>
      <c r="J14" s="32">
        <f>0</f>
      </c>
      <c s="32">
        <f>0</f>
      </c>
      <c s="32">
        <f>0+L15+L19+L23</f>
      </c>
      <c s="32">
        <f>0+M15+M19+M23</f>
      </c>
    </row>
    <row r="15" spans="1:16" ht="38.25">
      <c r="A15" t="s">
        <v>48</v>
      </c>
      <c s="34" t="s">
        <v>26</v>
      </c>
      <c s="34" t="s">
        <v>962</v>
      </c>
      <c s="35" t="s">
        <v>5</v>
      </c>
      <c s="6" t="s">
        <v>3767</v>
      </c>
      <c s="36" t="s">
        <v>309</v>
      </c>
      <c s="37">
        <v>390.6</v>
      </c>
      <c s="36">
        <v>0</v>
      </c>
      <c s="36">
        <f>ROUND(G15*H15,6)</f>
      </c>
      <c r="L15" s="38">
        <v>0</v>
      </c>
      <c s="32">
        <f>ROUND(ROUND(L15,2)*ROUND(G15,3),2)</f>
      </c>
      <c s="36" t="s">
        <v>53</v>
      </c>
      <c>
        <f>(M15*21)/100</f>
      </c>
      <c t="s">
        <v>26</v>
      </c>
    </row>
    <row r="16" spans="1:5" ht="25.5">
      <c r="A16" s="35" t="s">
        <v>54</v>
      </c>
      <c r="E16" s="39" t="s">
        <v>310</v>
      </c>
    </row>
    <row r="17" spans="1:5" ht="38.25">
      <c r="A17" s="35" t="s">
        <v>55</v>
      </c>
      <c r="E17" s="40" t="s">
        <v>4537</v>
      </c>
    </row>
    <row r="18" spans="1:5" ht="153">
      <c r="A18" t="s">
        <v>57</v>
      </c>
      <c r="E18" s="39" t="s">
        <v>316</v>
      </c>
    </row>
    <row r="19" spans="1:16" ht="38.25">
      <c r="A19" t="s">
        <v>48</v>
      </c>
      <c s="34" t="s">
        <v>25</v>
      </c>
      <c s="34" t="s">
        <v>2584</v>
      </c>
      <c s="35" t="s">
        <v>5</v>
      </c>
      <c s="6" t="s">
        <v>3769</v>
      </c>
      <c s="36" t="s">
        <v>309</v>
      </c>
      <c s="37">
        <v>33.48</v>
      </c>
      <c s="36">
        <v>0</v>
      </c>
      <c s="36">
        <f>ROUND(G19*H19,6)</f>
      </c>
      <c r="L19" s="38">
        <v>0</v>
      </c>
      <c s="32">
        <f>ROUND(ROUND(L19,2)*ROUND(G19,3),2)</f>
      </c>
      <c s="36" t="s">
        <v>53</v>
      </c>
      <c>
        <f>(M19*21)/100</f>
      </c>
      <c t="s">
        <v>26</v>
      </c>
    </row>
    <row r="20" spans="1:5" ht="25.5">
      <c r="A20" s="35" t="s">
        <v>54</v>
      </c>
      <c r="E20" s="39" t="s">
        <v>310</v>
      </c>
    </row>
    <row r="21" spans="1:5" ht="38.25">
      <c r="A21" s="35" t="s">
        <v>55</v>
      </c>
      <c r="E21" s="40" t="s">
        <v>4538</v>
      </c>
    </row>
    <row r="22" spans="1:5" ht="153">
      <c r="A22" t="s">
        <v>57</v>
      </c>
      <c r="E22" s="39" t="s">
        <v>316</v>
      </c>
    </row>
    <row r="23" spans="1:16" ht="25.5">
      <c r="A23" t="s">
        <v>48</v>
      </c>
      <c s="34" t="s">
        <v>67</v>
      </c>
      <c s="34" t="s">
        <v>4539</v>
      </c>
      <c s="35" t="s">
        <v>5</v>
      </c>
      <c s="6" t="s">
        <v>4540</v>
      </c>
      <c s="36" t="s">
        <v>309</v>
      </c>
      <c s="37">
        <v>56.916</v>
      </c>
      <c s="36">
        <v>0</v>
      </c>
      <c s="36">
        <f>ROUND(G23*H23,6)</f>
      </c>
      <c r="L23" s="38">
        <v>0</v>
      </c>
      <c s="32">
        <f>ROUND(ROUND(L23,2)*ROUND(G23,3),2)</f>
      </c>
      <c s="36" t="s">
        <v>53</v>
      </c>
      <c>
        <f>(M23*21)/100</f>
      </c>
      <c t="s">
        <v>26</v>
      </c>
    </row>
    <row r="24" spans="1:5" ht="25.5">
      <c r="A24" s="35" t="s">
        <v>54</v>
      </c>
      <c r="E24" s="39" t="s">
        <v>310</v>
      </c>
    </row>
    <row r="25" spans="1:5" ht="38.25">
      <c r="A25" s="35" t="s">
        <v>55</v>
      </c>
      <c r="E25" s="40" t="s">
        <v>4541</v>
      </c>
    </row>
    <row r="26" spans="1:5" ht="153">
      <c r="A26" t="s">
        <v>57</v>
      </c>
      <c r="E26" s="39" t="s">
        <v>316</v>
      </c>
    </row>
    <row r="27" spans="1:13" ht="12.75">
      <c r="A27" t="s">
        <v>45</v>
      </c>
      <c r="C27" s="31" t="s">
        <v>49</v>
      </c>
      <c r="E27" s="33" t="s">
        <v>3779</v>
      </c>
      <c r="J27" s="32">
        <f>0</f>
      </c>
      <c s="32">
        <f>0</f>
      </c>
      <c s="32">
        <f>0+L28+L32+L36+L40+L44</f>
      </c>
      <c s="32">
        <f>0+M28+M32+M36+M40+M44</f>
      </c>
    </row>
    <row r="28" spans="1:16" ht="12.75">
      <c r="A28" t="s">
        <v>48</v>
      </c>
      <c s="34" t="s">
        <v>71</v>
      </c>
      <c s="34" t="s">
        <v>1398</v>
      </c>
      <c s="35" t="s">
        <v>5</v>
      </c>
      <c s="6" t="s">
        <v>1399</v>
      </c>
      <c s="36" t="s">
        <v>65</v>
      </c>
      <c s="37">
        <v>63.24</v>
      </c>
      <c s="36">
        <v>0</v>
      </c>
      <c s="36">
        <f>ROUND(G28*H28,6)</f>
      </c>
      <c r="L28" s="38">
        <v>0</v>
      </c>
      <c s="32">
        <f>ROUND(ROUND(L28,2)*ROUND(G28,3),2)</f>
      </c>
      <c s="36" t="s">
        <v>53</v>
      </c>
      <c>
        <f>(M28*21)/100</f>
      </c>
      <c t="s">
        <v>26</v>
      </c>
    </row>
    <row r="29" spans="1:5" ht="12.75">
      <c r="A29" s="35" t="s">
        <v>54</v>
      </c>
      <c r="E29" s="39" t="s">
        <v>4542</v>
      </c>
    </row>
    <row r="30" spans="1:5" ht="38.25">
      <c r="A30" s="35" t="s">
        <v>55</v>
      </c>
      <c r="E30" s="40" t="s">
        <v>4543</v>
      </c>
    </row>
    <row r="31" spans="1:5" ht="63.75">
      <c r="A31" t="s">
        <v>57</v>
      </c>
      <c r="E31" s="39" t="s">
        <v>2295</v>
      </c>
    </row>
    <row r="32" spans="1:16" ht="25.5">
      <c r="A32" t="s">
        <v>48</v>
      </c>
      <c s="34" t="s">
        <v>75</v>
      </c>
      <c s="34" t="s">
        <v>4544</v>
      </c>
      <c s="35" t="s">
        <v>5</v>
      </c>
      <c s="6" t="s">
        <v>4545</v>
      </c>
      <c s="36" t="s">
        <v>3990</v>
      </c>
      <c s="37">
        <v>1422.9</v>
      </c>
      <c s="36">
        <v>0</v>
      </c>
      <c s="36">
        <f>ROUND(G32*H32,6)</f>
      </c>
      <c r="L32" s="38">
        <v>0</v>
      </c>
      <c s="32">
        <f>ROUND(ROUND(L32,2)*ROUND(G32,3),2)</f>
      </c>
      <c s="36" t="s">
        <v>53</v>
      </c>
      <c>
        <f>(M32*21)/100</f>
      </c>
      <c t="s">
        <v>26</v>
      </c>
    </row>
    <row r="33" spans="1:5" ht="12.75">
      <c r="A33" s="35" t="s">
        <v>54</v>
      </c>
      <c r="E33" s="39" t="s">
        <v>4546</v>
      </c>
    </row>
    <row r="34" spans="1:5" ht="38.25">
      <c r="A34" s="35" t="s">
        <v>55</v>
      </c>
      <c r="E34" s="40" t="s">
        <v>4547</v>
      </c>
    </row>
    <row r="35" spans="1:5" ht="25.5">
      <c r="A35" t="s">
        <v>57</v>
      </c>
      <c r="E35" s="39" t="s">
        <v>4001</v>
      </c>
    </row>
    <row r="36" spans="1:16" ht="12.75">
      <c r="A36" t="s">
        <v>48</v>
      </c>
      <c s="34" t="s">
        <v>46</v>
      </c>
      <c s="34" t="s">
        <v>3792</v>
      </c>
      <c s="35" t="s">
        <v>5</v>
      </c>
      <c s="6" t="s">
        <v>3793</v>
      </c>
      <c s="36" t="s">
        <v>65</v>
      </c>
      <c s="37">
        <v>186</v>
      </c>
      <c s="36">
        <v>0</v>
      </c>
      <c s="36">
        <f>ROUND(G36*H36,6)</f>
      </c>
      <c r="L36" s="38">
        <v>0</v>
      </c>
      <c s="32">
        <f>ROUND(ROUND(L36,2)*ROUND(G36,3),2)</f>
      </c>
      <c s="36" t="s">
        <v>53</v>
      </c>
      <c>
        <f>(M36*21)/100</f>
      </c>
      <c t="s">
        <v>26</v>
      </c>
    </row>
    <row r="37" spans="1:5" ht="12.75">
      <c r="A37" s="35" t="s">
        <v>54</v>
      </c>
      <c r="E37" s="39" t="s">
        <v>5</v>
      </c>
    </row>
    <row r="38" spans="1:5" ht="38.25">
      <c r="A38" s="35" t="s">
        <v>55</v>
      </c>
      <c r="E38" s="40" t="s">
        <v>4548</v>
      </c>
    </row>
    <row r="39" spans="1:5" ht="255">
      <c r="A39" t="s">
        <v>57</v>
      </c>
      <c r="E39" s="39" t="s">
        <v>3796</v>
      </c>
    </row>
    <row r="40" spans="1:16" ht="12.75">
      <c r="A40" t="s">
        <v>48</v>
      </c>
      <c s="34" t="s">
        <v>82</v>
      </c>
      <c s="34" t="s">
        <v>3797</v>
      </c>
      <c s="35" t="s">
        <v>5</v>
      </c>
      <c s="6" t="s">
        <v>3798</v>
      </c>
      <c s="36" t="s">
        <v>129</v>
      </c>
      <c s="37">
        <v>4650</v>
      </c>
      <c s="36">
        <v>0</v>
      </c>
      <c s="36">
        <f>ROUND(G40*H40,6)</f>
      </c>
      <c r="L40" s="38">
        <v>0</v>
      </c>
      <c s="32">
        <f>ROUND(ROUND(L40,2)*ROUND(G40,3),2)</f>
      </c>
      <c s="36" t="s">
        <v>53</v>
      </c>
      <c>
        <f>(M40*21)/100</f>
      </c>
      <c t="s">
        <v>26</v>
      </c>
    </row>
    <row r="41" spans="1:5" ht="12.75">
      <c r="A41" s="35" t="s">
        <v>54</v>
      </c>
      <c r="E41" s="39" t="s">
        <v>5</v>
      </c>
    </row>
    <row r="42" spans="1:5" ht="38.25">
      <c r="A42" s="35" t="s">
        <v>55</v>
      </c>
      <c r="E42" s="40" t="s">
        <v>4549</v>
      </c>
    </row>
    <row r="43" spans="1:5" ht="25.5">
      <c r="A43" t="s">
        <v>57</v>
      </c>
      <c r="E43" s="39" t="s">
        <v>3791</v>
      </c>
    </row>
    <row r="44" spans="1:16" ht="12.75">
      <c r="A44" t="s">
        <v>48</v>
      </c>
      <c s="34" t="s">
        <v>86</v>
      </c>
      <c s="34" t="s">
        <v>68</v>
      </c>
      <c s="35" t="s">
        <v>5</v>
      </c>
      <c s="6" t="s">
        <v>69</v>
      </c>
      <c s="36" t="s">
        <v>65</v>
      </c>
      <c s="37">
        <v>54.6</v>
      </c>
      <c s="36">
        <v>0</v>
      </c>
      <c s="36">
        <f>ROUND(G44*H44,6)</f>
      </c>
      <c r="L44" s="38">
        <v>0</v>
      </c>
      <c s="32">
        <f>ROUND(ROUND(L44,2)*ROUND(G44,3),2)</f>
      </c>
      <c s="36" t="s">
        <v>53</v>
      </c>
      <c>
        <f>(M44*21)/100</f>
      </c>
      <c t="s">
        <v>26</v>
      </c>
    </row>
    <row r="45" spans="1:5" ht="12.75">
      <c r="A45" s="35" t="s">
        <v>54</v>
      </c>
      <c r="E45" s="39" t="s">
        <v>5</v>
      </c>
    </row>
    <row r="46" spans="1:5" ht="38.25">
      <c r="A46" s="35" t="s">
        <v>55</v>
      </c>
      <c r="E46" s="40" t="s">
        <v>4550</v>
      </c>
    </row>
    <row r="47" spans="1:5" ht="153">
      <c r="A47" t="s">
        <v>57</v>
      </c>
      <c r="E47" s="39" t="s">
        <v>70</v>
      </c>
    </row>
    <row r="48" spans="1:13" ht="12.75">
      <c r="A48" t="s">
        <v>45</v>
      </c>
      <c r="C48" s="31" t="s">
        <v>71</v>
      </c>
      <c r="E48" s="33" t="s">
        <v>3947</v>
      </c>
      <c r="J48" s="32">
        <f>0</f>
      </c>
      <c s="32">
        <f>0</f>
      </c>
      <c s="32">
        <f>0+L49+L53</f>
      </c>
      <c s="32">
        <f>0+M49+M53</f>
      </c>
    </row>
    <row r="49" spans="1:16" ht="12.75">
      <c r="A49" t="s">
        <v>48</v>
      </c>
      <c s="34" t="s">
        <v>90</v>
      </c>
      <c s="34" t="s">
        <v>4551</v>
      </c>
      <c s="35" t="s">
        <v>5</v>
      </c>
      <c s="6" t="s">
        <v>4552</v>
      </c>
      <c s="36" t="s">
        <v>61</v>
      </c>
      <c s="37">
        <v>343.6</v>
      </c>
      <c s="36">
        <v>0</v>
      </c>
      <c s="36">
        <f>ROUND(G49*H49,6)</f>
      </c>
      <c r="L49" s="38">
        <v>0</v>
      </c>
      <c s="32">
        <f>ROUND(ROUND(L49,2)*ROUND(G49,3),2)</f>
      </c>
      <c s="36" t="s">
        <v>53</v>
      </c>
      <c>
        <f>(M49*21)/100</f>
      </c>
      <c t="s">
        <v>26</v>
      </c>
    </row>
    <row r="50" spans="1:5" ht="12.75">
      <c r="A50" s="35" t="s">
        <v>54</v>
      </c>
      <c r="E50" s="39" t="s">
        <v>5</v>
      </c>
    </row>
    <row r="51" spans="1:5" ht="38.25">
      <c r="A51" s="35" t="s">
        <v>55</v>
      </c>
      <c r="E51" s="40" t="s">
        <v>4553</v>
      </c>
    </row>
    <row r="52" spans="1:5" ht="38.25">
      <c r="A52" t="s">
        <v>57</v>
      </c>
      <c r="E52" s="39" t="s">
        <v>4058</v>
      </c>
    </row>
    <row r="53" spans="1:16" ht="12.75">
      <c r="A53" t="s">
        <v>48</v>
      </c>
      <c s="34" t="s">
        <v>94</v>
      </c>
      <c s="34" t="s">
        <v>4554</v>
      </c>
      <c s="35" t="s">
        <v>5</v>
      </c>
      <c s="6" t="s">
        <v>4555</v>
      </c>
      <c s="36" t="s">
        <v>61</v>
      </c>
      <c s="37">
        <v>343.6</v>
      </c>
      <c s="36">
        <v>0</v>
      </c>
      <c s="36">
        <f>ROUND(G53*H53,6)</f>
      </c>
      <c r="L53" s="38">
        <v>0</v>
      </c>
      <c s="32">
        <f>ROUND(ROUND(L53,2)*ROUND(G53,3),2)</f>
      </c>
      <c s="36" t="s">
        <v>53</v>
      </c>
      <c>
        <f>(M53*21)/100</f>
      </c>
      <c t="s">
        <v>26</v>
      </c>
    </row>
    <row r="54" spans="1:5" ht="12.75">
      <c r="A54" s="35" t="s">
        <v>54</v>
      </c>
      <c r="E54" s="39" t="s">
        <v>5</v>
      </c>
    </row>
    <row r="55" spans="1:5" ht="38.25">
      <c r="A55" s="35" t="s">
        <v>55</v>
      </c>
      <c r="E55" s="40" t="s">
        <v>4553</v>
      </c>
    </row>
    <row r="56" spans="1:5" ht="114.75">
      <c r="A56" t="s">
        <v>57</v>
      </c>
      <c r="E56" s="39" t="s">
        <v>4556</v>
      </c>
    </row>
    <row r="57" spans="1:13" ht="12.75">
      <c r="A57" t="s">
        <v>45</v>
      </c>
      <c r="C57" s="31" t="s">
        <v>86</v>
      </c>
      <c r="E57" s="33" t="s">
        <v>2930</v>
      </c>
      <c r="J57" s="32">
        <f>0</f>
      </c>
      <c s="32">
        <f>0</f>
      </c>
      <c s="32">
        <f>0+L58+L62+L66+L70</f>
      </c>
      <c s="32">
        <f>0+M58+M62+M66+M70</f>
      </c>
    </row>
    <row r="58" spans="1:16" ht="12.75">
      <c r="A58" t="s">
        <v>48</v>
      </c>
      <c s="34" t="s">
        <v>98</v>
      </c>
      <c s="34" t="s">
        <v>4557</v>
      </c>
      <c s="35" t="s">
        <v>5</v>
      </c>
      <c s="6" t="s">
        <v>4558</v>
      </c>
      <c s="36" t="s">
        <v>101</v>
      </c>
      <c s="37">
        <v>218.4</v>
      </c>
      <c s="36">
        <v>0</v>
      </c>
      <c s="36">
        <f>ROUND(G58*H58,6)</f>
      </c>
      <c r="L58" s="38">
        <v>0</v>
      </c>
      <c s="32">
        <f>ROUND(ROUND(L58,2)*ROUND(G58,3),2)</f>
      </c>
      <c s="36" t="s">
        <v>53</v>
      </c>
      <c>
        <f>(M58*21)/100</f>
      </c>
      <c t="s">
        <v>26</v>
      </c>
    </row>
    <row r="59" spans="1:5" ht="12.75">
      <c r="A59" s="35" t="s">
        <v>54</v>
      </c>
      <c r="E59" s="39" t="s">
        <v>4559</v>
      </c>
    </row>
    <row r="60" spans="1:5" ht="38.25">
      <c r="A60" s="35" t="s">
        <v>55</v>
      </c>
      <c r="E60" s="40" t="s">
        <v>4560</v>
      </c>
    </row>
    <row r="61" spans="1:5" ht="25.5">
      <c r="A61" t="s">
        <v>57</v>
      </c>
      <c r="E61" s="39" t="s">
        <v>4561</v>
      </c>
    </row>
    <row r="62" spans="1:16" ht="12.75">
      <c r="A62" t="s">
        <v>48</v>
      </c>
      <c s="34" t="s">
        <v>103</v>
      </c>
      <c s="34" t="s">
        <v>4562</v>
      </c>
      <c s="35" t="s">
        <v>5</v>
      </c>
      <c s="6" t="s">
        <v>4563</v>
      </c>
      <c s="36" t="s">
        <v>101</v>
      </c>
      <c s="37">
        <v>145.6</v>
      </c>
      <c s="36">
        <v>0</v>
      </c>
      <c s="36">
        <f>ROUND(G62*H62,6)</f>
      </c>
      <c r="L62" s="38">
        <v>0</v>
      </c>
      <c s="32">
        <f>ROUND(ROUND(L62,2)*ROUND(G62,3),2)</f>
      </c>
      <c s="36" t="s">
        <v>53</v>
      </c>
      <c>
        <f>(M62*21)/100</f>
      </c>
      <c t="s">
        <v>26</v>
      </c>
    </row>
    <row r="63" spans="1:5" ht="12.75">
      <c r="A63" s="35" t="s">
        <v>54</v>
      </c>
      <c r="E63" s="39" t="s">
        <v>4564</v>
      </c>
    </row>
    <row r="64" spans="1:5" ht="38.25">
      <c r="A64" s="35" t="s">
        <v>55</v>
      </c>
      <c r="E64" s="40" t="s">
        <v>4565</v>
      </c>
    </row>
    <row r="65" spans="1:5" ht="38.25">
      <c r="A65" t="s">
        <v>57</v>
      </c>
      <c r="E65" s="39" t="s">
        <v>4566</v>
      </c>
    </row>
    <row r="66" spans="1:16" ht="12.75">
      <c r="A66" t="s">
        <v>48</v>
      </c>
      <c s="34" t="s">
        <v>106</v>
      </c>
      <c s="34" t="s">
        <v>4097</v>
      </c>
      <c s="35" t="s">
        <v>5</v>
      </c>
      <c s="6" t="s">
        <v>4098</v>
      </c>
      <c s="36" t="s">
        <v>101</v>
      </c>
      <c s="37">
        <v>372</v>
      </c>
      <c s="36">
        <v>0</v>
      </c>
      <c s="36">
        <f>ROUND(G66*H66,6)</f>
      </c>
      <c r="L66" s="38">
        <v>0</v>
      </c>
      <c s="32">
        <f>ROUND(ROUND(L66,2)*ROUND(G66,3),2)</f>
      </c>
      <c s="36" t="s">
        <v>53</v>
      </c>
      <c>
        <f>(M66*21)/100</f>
      </c>
      <c t="s">
        <v>26</v>
      </c>
    </row>
    <row r="67" spans="1:5" ht="12.75">
      <c r="A67" s="35" t="s">
        <v>54</v>
      </c>
      <c r="E67" s="39" t="s">
        <v>5</v>
      </c>
    </row>
    <row r="68" spans="1:5" ht="38.25">
      <c r="A68" s="35" t="s">
        <v>55</v>
      </c>
      <c r="E68" s="40" t="s">
        <v>4567</v>
      </c>
    </row>
    <row r="69" spans="1:5" ht="102">
      <c r="A69" t="s">
        <v>57</v>
      </c>
      <c r="E69" s="39" t="s">
        <v>4101</v>
      </c>
    </row>
    <row r="70" spans="1:16" ht="25.5">
      <c r="A70" t="s">
        <v>48</v>
      </c>
      <c s="34" t="s">
        <v>109</v>
      </c>
      <c s="34" t="s">
        <v>4102</v>
      </c>
      <c s="35" t="s">
        <v>5</v>
      </c>
      <c s="6" t="s">
        <v>4103</v>
      </c>
      <c s="36" t="s">
        <v>3990</v>
      </c>
      <c s="37">
        <v>837</v>
      </c>
      <c s="36">
        <v>0</v>
      </c>
      <c s="36">
        <f>ROUND(G70*H70,6)</f>
      </c>
      <c r="L70" s="38">
        <v>0</v>
      </c>
      <c s="32">
        <f>ROUND(ROUND(L70,2)*ROUND(G70,3),2)</f>
      </c>
      <c s="36" t="s">
        <v>53</v>
      </c>
      <c>
        <f>(M70*21)/100</f>
      </c>
      <c t="s">
        <v>26</v>
      </c>
    </row>
    <row r="71" spans="1:5" ht="12.75">
      <c r="A71" s="35" t="s">
        <v>54</v>
      </c>
      <c r="E71" s="39" t="s">
        <v>4568</v>
      </c>
    </row>
    <row r="72" spans="1:5" ht="38.25">
      <c r="A72" s="35" t="s">
        <v>55</v>
      </c>
      <c r="E72" s="40" t="s">
        <v>4569</v>
      </c>
    </row>
    <row r="73" spans="1:5" ht="76.5">
      <c r="A73" t="s">
        <v>57</v>
      </c>
      <c r="E73" s="39" t="s">
        <v>3992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7.xml><?xml version="1.0" encoding="utf-8"?>
<worksheet xmlns="http://schemas.openxmlformats.org/spreadsheetml/2006/main" xmlns:r="http://schemas.openxmlformats.org/officeDocument/2006/relationships">
  <dimension ref="A1:T6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COUNTIFS(L8:L57,"=0",A8:A57,"P")+COUNTIFS(L8:L57,"",A8:A57,"P")+SUM(Q8:Q57)</f>
      </c>
    </row>
    <row r="8" spans="1:13" ht="12.75">
      <c r="A8" t="s">
        <v>43</v>
      </c>
      <c r="C8" s="28" t="s">
        <v>4572</v>
      </c>
      <c r="E8" s="30" t="s">
        <v>4571</v>
      </c>
      <c r="J8" s="29">
        <f>0+J9+J18+J31+J44</f>
      </c>
      <c s="29">
        <f>0+K9+K18+K31+K44</f>
      </c>
      <c s="29">
        <f>0+L9+L18+L31+L44</f>
      </c>
      <c s="29">
        <f>0+M9+M18+M31+M44</f>
      </c>
    </row>
    <row r="9" spans="1:13" ht="12.75">
      <c r="A9" t="s">
        <v>45</v>
      </c>
      <c r="C9" s="31" t="s">
        <v>1685</v>
      </c>
      <c r="E9" s="33" t="s">
        <v>3757</v>
      </c>
      <c r="J9" s="32">
        <f>0</f>
      </c>
      <c s="32">
        <f>0</f>
      </c>
      <c s="32">
        <f>0+L10+L14</f>
      </c>
      <c s="32">
        <f>0+M10+M14</f>
      </c>
    </row>
    <row r="10" spans="1:16" ht="12.75">
      <c r="A10" t="s">
        <v>48</v>
      </c>
      <c s="34" t="s">
        <v>49</v>
      </c>
      <c s="34" t="s">
        <v>4206</v>
      </c>
      <c s="35" t="s">
        <v>5</v>
      </c>
      <c s="6" t="s">
        <v>3759</v>
      </c>
      <c s="36" t="s">
        <v>643</v>
      </c>
      <c s="37">
        <v>1</v>
      </c>
      <c s="36">
        <v>0</v>
      </c>
      <c s="36">
        <f>ROUND(G10*H10,6)</f>
      </c>
      <c r="L10" s="38">
        <v>0</v>
      </c>
      <c s="32">
        <f>ROUND(ROUND(L10,2)*ROUND(G10,3),2)</f>
      </c>
      <c s="36" t="s">
        <v>53</v>
      </c>
      <c>
        <f>(M10*21)/100</f>
      </c>
      <c t="s">
        <v>26</v>
      </c>
    </row>
    <row r="11" spans="1:5" ht="12.75">
      <c r="A11" s="35" t="s">
        <v>54</v>
      </c>
      <c r="E11" s="39" t="s">
        <v>4573</v>
      </c>
    </row>
    <row r="12" spans="1:5" ht="38.25">
      <c r="A12" s="35" t="s">
        <v>55</v>
      </c>
      <c r="E12" s="40" t="s">
        <v>2929</v>
      </c>
    </row>
    <row r="13" spans="1:5" ht="12.75">
      <c r="A13" t="s">
        <v>57</v>
      </c>
      <c r="E13" s="39" t="s">
        <v>58</v>
      </c>
    </row>
    <row r="14" spans="1:16" ht="12.75">
      <c r="A14" t="s">
        <v>48</v>
      </c>
      <c s="34" t="s">
        <v>26</v>
      </c>
      <c s="34" t="s">
        <v>4534</v>
      </c>
      <c s="35" t="s">
        <v>5</v>
      </c>
      <c s="6" t="s">
        <v>1688</v>
      </c>
      <c s="36" t="s">
        <v>249</v>
      </c>
      <c s="37">
        <v>10</v>
      </c>
      <c s="36">
        <v>0</v>
      </c>
      <c s="36">
        <f>ROUND(G14*H14,6)</f>
      </c>
      <c r="L14" s="38">
        <v>0</v>
      </c>
      <c s="32">
        <f>ROUND(ROUND(L14,2)*ROUND(G14,3),2)</f>
      </c>
      <c s="36" t="s">
        <v>53</v>
      </c>
      <c>
        <f>(M14*21)/100</f>
      </c>
      <c t="s">
        <v>26</v>
      </c>
    </row>
    <row r="15" spans="1:5" ht="12.75">
      <c r="A15" s="35" t="s">
        <v>54</v>
      </c>
      <c r="E15" s="39" t="s">
        <v>5</v>
      </c>
    </row>
    <row r="16" spans="1:5" ht="38.25">
      <c r="A16" s="35" t="s">
        <v>55</v>
      </c>
      <c r="E16" s="40" t="s">
        <v>4574</v>
      </c>
    </row>
    <row r="17" spans="1:5" ht="38.25">
      <c r="A17" t="s">
        <v>57</v>
      </c>
      <c r="E17" s="39" t="s">
        <v>4536</v>
      </c>
    </row>
    <row r="18" spans="1:13" ht="12.75">
      <c r="A18" t="s">
        <v>45</v>
      </c>
      <c r="C18" s="31" t="s">
        <v>305</v>
      </c>
      <c r="E18" s="33" t="s">
        <v>306</v>
      </c>
      <c r="J18" s="32">
        <f>0</f>
      </c>
      <c s="32">
        <f>0</f>
      </c>
      <c s="32">
        <f>0+L19+L23+L27</f>
      </c>
      <c s="32">
        <f>0+M19+M23+M27</f>
      </c>
    </row>
    <row r="19" spans="1:16" ht="38.25">
      <c r="A19" t="s">
        <v>48</v>
      </c>
      <c s="34" t="s">
        <v>25</v>
      </c>
      <c s="34" t="s">
        <v>962</v>
      </c>
      <c s="35" t="s">
        <v>5</v>
      </c>
      <c s="6" t="s">
        <v>3767</v>
      </c>
      <c s="36" t="s">
        <v>309</v>
      </c>
      <c s="37">
        <v>5.67</v>
      </c>
      <c s="36">
        <v>0</v>
      </c>
      <c s="36">
        <f>ROUND(G19*H19,6)</f>
      </c>
      <c r="L19" s="38">
        <v>0</v>
      </c>
      <c s="32">
        <f>ROUND(ROUND(L19,2)*ROUND(G19,3),2)</f>
      </c>
      <c s="36" t="s">
        <v>53</v>
      </c>
      <c>
        <f>(M19*21)/100</f>
      </c>
      <c t="s">
        <v>26</v>
      </c>
    </row>
    <row r="20" spans="1:5" ht="25.5">
      <c r="A20" s="35" t="s">
        <v>54</v>
      </c>
      <c r="E20" s="39" t="s">
        <v>310</v>
      </c>
    </row>
    <row r="21" spans="1:5" ht="38.25">
      <c r="A21" s="35" t="s">
        <v>55</v>
      </c>
      <c r="E21" s="40" t="s">
        <v>4575</v>
      </c>
    </row>
    <row r="22" spans="1:5" ht="153">
      <c r="A22" t="s">
        <v>57</v>
      </c>
      <c r="E22" s="39" t="s">
        <v>316</v>
      </c>
    </row>
    <row r="23" spans="1:16" ht="38.25">
      <c r="A23" t="s">
        <v>48</v>
      </c>
      <c s="34" t="s">
        <v>67</v>
      </c>
      <c s="34" t="s">
        <v>2584</v>
      </c>
      <c s="35" t="s">
        <v>5</v>
      </c>
      <c s="6" t="s">
        <v>4576</v>
      </c>
      <c s="36" t="s">
        <v>309</v>
      </c>
      <c s="37">
        <v>2</v>
      </c>
      <c s="36">
        <v>0</v>
      </c>
      <c s="36">
        <f>ROUND(G23*H23,6)</f>
      </c>
      <c r="L23" s="38">
        <v>0</v>
      </c>
      <c s="32">
        <f>ROUND(ROUND(L23,2)*ROUND(G23,3),2)</f>
      </c>
      <c s="36" t="s">
        <v>53</v>
      </c>
      <c>
        <f>(M23*21)/100</f>
      </c>
      <c t="s">
        <v>26</v>
      </c>
    </row>
    <row r="24" spans="1:5" ht="25.5">
      <c r="A24" s="35" t="s">
        <v>54</v>
      </c>
      <c r="E24" s="39" t="s">
        <v>310</v>
      </c>
    </row>
    <row r="25" spans="1:5" ht="38.25">
      <c r="A25" s="35" t="s">
        <v>55</v>
      </c>
      <c r="E25" s="40" t="s">
        <v>4577</v>
      </c>
    </row>
    <row r="26" spans="1:5" ht="153">
      <c r="A26" t="s">
        <v>57</v>
      </c>
      <c r="E26" s="39" t="s">
        <v>316</v>
      </c>
    </row>
    <row r="27" spans="1:16" ht="25.5">
      <c r="A27" t="s">
        <v>48</v>
      </c>
      <c s="34" t="s">
        <v>71</v>
      </c>
      <c s="34" t="s">
        <v>4194</v>
      </c>
      <c s="35" t="s">
        <v>5</v>
      </c>
      <c s="6" t="s">
        <v>4578</v>
      </c>
      <c s="36" t="s">
        <v>309</v>
      </c>
      <c s="37">
        <v>5.85</v>
      </c>
      <c s="36">
        <v>0</v>
      </c>
      <c s="36">
        <f>ROUND(G27*H27,6)</f>
      </c>
      <c r="L27" s="38">
        <v>0</v>
      </c>
      <c s="32">
        <f>ROUND(ROUND(L27,2)*ROUND(G27,3),2)</f>
      </c>
      <c s="36" t="s">
        <v>53</v>
      </c>
      <c>
        <f>(M27*21)/100</f>
      </c>
      <c t="s">
        <v>26</v>
      </c>
    </row>
    <row r="28" spans="1:5" ht="25.5">
      <c r="A28" s="35" t="s">
        <v>54</v>
      </c>
      <c r="E28" s="39" t="s">
        <v>4579</v>
      </c>
    </row>
    <row r="29" spans="1:5" ht="38.25">
      <c r="A29" s="35" t="s">
        <v>55</v>
      </c>
      <c r="E29" s="40" t="s">
        <v>4580</v>
      </c>
    </row>
    <row r="30" spans="1:5" ht="153">
      <c r="A30" t="s">
        <v>57</v>
      </c>
      <c r="E30" s="39" t="s">
        <v>316</v>
      </c>
    </row>
    <row r="31" spans="1:13" ht="12.75">
      <c r="A31" t="s">
        <v>45</v>
      </c>
      <c r="C31" s="31" t="s">
        <v>49</v>
      </c>
      <c r="E31" s="33" t="s">
        <v>3779</v>
      </c>
      <c r="J31" s="32">
        <f>0</f>
      </c>
      <c s="32">
        <f>0</f>
      </c>
      <c s="32">
        <f>0+L32+L36+L40</f>
      </c>
      <c s="32">
        <f>0+M32+M36+M40</f>
      </c>
    </row>
    <row r="32" spans="1:16" ht="12.75">
      <c r="A32" t="s">
        <v>48</v>
      </c>
      <c s="34" t="s">
        <v>75</v>
      </c>
      <c s="34" t="s">
        <v>4217</v>
      </c>
      <c s="35" t="s">
        <v>5</v>
      </c>
      <c s="6" t="s">
        <v>4218</v>
      </c>
      <c s="36" t="s">
        <v>65</v>
      </c>
      <c s="37">
        <v>13.5</v>
      </c>
      <c s="36">
        <v>0</v>
      </c>
      <c s="36">
        <f>ROUND(G32*H32,6)</f>
      </c>
      <c r="L32" s="38">
        <v>0</v>
      </c>
      <c s="32">
        <f>ROUND(ROUND(L32,2)*ROUND(G32,3),2)</f>
      </c>
      <c s="36" t="s">
        <v>53</v>
      </c>
      <c>
        <f>(M32*21)/100</f>
      </c>
      <c t="s">
        <v>26</v>
      </c>
    </row>
    <row r="33" spans="1:5" ht="12.75">
      <c r="A33" s="35" t="s">
        <v>54</v>
      </c>
      <c r="E33" s="39" t="s">
        <v>4581</v>
      </c>
    </row>
    <row r="34" spans="1:5" ht="38.25">
      <c r="A34" s="35" t="s">
        <v>55</v>
      </c>
      <c r="E34" s="40" t="s">
        <v>4582</v>
      </c>
    </row>
    <row r="35" spans="1:5" ht="63.75">
      <c r="A35" t="s">
        <v>57</v>
      </c>
      <c r="E35" s="39" t="s">
        <v>2295</v>
      </c>
    </row>
    <row r="36" spans="1:16" ht="25.5">
      <c r="A36" t="s">
        <v>48</v>
      </c>
      <c s="34" t="s">
        <v>46</v>
      </c>
      <c s="34" t="s">
        <v>4583</v>
      </c>
      <c s="35" t="s">
        <v>5</v>
      </c>
      <c s="6" t="s">
        <v>4584</v>
      </c>
      <c s="36" t="s">
        <v>65</v>
      </c>
      <c s="37">
        <v>2.7</v>
      </c>
      <c s="36">
        <v>0</v>
      </c>
      <c s="36">
        <f>ROUND(G36*H36,6)</f>
      </c>
      <c r="L36" s="38">
        <v>0</v>
      </c>
      <c s="32">
        <f>ROUND(ROUND(L36,2)*ROUND(G36,3),2)</f>
      </c>
      <c s="36" t="s">
        <v>53</v>
      </c>
      <c>
        <f>(M36*21)/100</f>
      </c>
      <c t="s">
        <v>26</v>
      </c>
    </row>
    <row r="37" spans="1:5" ht="12.75">
      <c r="A37" s="35" t="s">
        <v>54</v>
      </c>
      <c r="E37" s="39" t="s">
        <v>5</v>
      </c>
    </row>
    <row r="38" spans="1:5" ht="38.25">
      <c r="A38" s="35" t="s">
        <v>55</v>
      </c>
      <c r="E38" s="40" t="s">
        <v>4585</v>
      </c>
    </row>
    <row r="39" spans="1:5" ht="63.75">
      <c r="A39" t="s">
        <v>57</v>
      </c>
      <c r="E39" s="39" t="s">
        <v>2295</v>
      </c>
    </row>
    <row r="40" spans="1:16" ht="25.5">
      <c r="A40" t="s">
        <v>48</v>
      </c>
      <c s="34" t="s">
        <v>82</v>
      </c>
      <c s="34" t="s">
        <v>4586</v>
      </c>
      <c s="35" t="s">
        <v>5</v>
      </c>
      <c s="6" t="s">
        <v>4587</v>
      </c>
      <c s="36" t="s">
        <v>3990</v>
      </c>
      <c s="37">
        <v>13.5</v>
      </c>
      <c s="36">
        <v>0</v>
      </c>
      <c s="36">
        <f>ROUND(G40*H40,6)</f>
      </c>
      <c r="L40" s="38">
        <v>0</v>
      </c>
      <c s="32">
        <f>ROUND(ROUND(L40,2)*ROUND(G40,3),2)</f>
      </c>
      <c s="36" t="s">
        <v>53</v>
      </c>
      <c>
        <f>(M40*21)/100</f>
      </c>
      <c t="s">
        <v>26</v>
      </c>
    </row>
    <row r="41" spans="1:5" ht="12.75">
      <c r="A41" s="35" t="s">
        <v>54</v>
      </c>
      <c r="E41" s="39" t="s">
        <v>5</v>
      </c>
    </row>
    <row r="42" spans="1:5" ht="38.25">
      <c r="A42" s="35" t="s">
        <v>55</v>
      </c>
      <c r="E42" s="40" t="s">
        <v>4588</v>
      </c>
    </row>
    <row r="43" spans="1:5" ht="25.5">
      <c r="A43" t="s">
        <v>57</v>
      </c>
      <c r="E43" s="39" t="s">
        <v>4001</v>
      </c>
    </row>
    <row r="44" spans="1:13" ht="12.75">
      <c r="A44" t="s">
        <v>45</v>
      </c>
      <c r="C44" s="31" t="s">
        <v>86</v>
      </c>
      <c r="E44" s="33" t="s">
        <v>2930</v>
      </c>
      <c r="J44" s="32">
        <f>0</f>
      </c>
      <c s="32">
        <f>0</f>
      </c>
      <c s="32">
        <f>0+L45+L49+L53+L57</f>
      </c>
      <c s="32">
        <f>0+M45+M49+M53+M57</f>
      </c>
    </row>
    <row r="45" spans="1:16" ht="12.75">
      <c r="A45" t="s">
        <v>48</v>
      </c>
      <c s="34" t="s">
        <v>86</v>
      </c>
      <c s="34" t="s">
        <v>4589</v>
      </c>
      <c s="35" t="s">
        <v>5</v>
      </c>
      <c s="6" t="s">
        <v>4590</v>
      </c>
      <c s="36" t="s">
        <v>61</v>
      </c>
      <c s="37">
        <v>13.2</v>
      </c>
      <c s="36">
        <v>0</v>
      </c>
      <c s="36">
        <f>ROUND(G45*H45,6)</f>
      </c>
      <c r="L45" s="38">
        <v>0</v>
      </c>
      <c s="32">
        <f>ROUND(ROUND(L45,2)*ROUND(G45,3),2)</f>
      </c>
      <c s="36" t="s">
        <v>53</v>
      </c>
      <c>
        <f>(M45*21)/100</f>
      </c>
      <c t="s">
        <v>26</v>
      </c>
    </row>
    <row r="46" spans="1:5" ht="12.75">
      <c r="A46" s="35" t="s">
        <v>54</v>
      </c>
      <c r="E46" s="39" t="s">
        <v>5</v>
      </c>
    </row>
    <row r="47" spans="1:5" ht="38.25">
      <c r="A47" s="35" t="s">
        <v>55</v>
      </c>
      <c r="E47" s="40" t="s">
        <v>4591</v>
      </c>
    </row>
    <row r="48" spans="1:5" ht="178.5">
      <c r="A48" t="s">
        <v>57</v>
      </c>
      <c r="E48" s="39" t="s">
        <v>4592</v>
      </c>
    </row>
    <row r="49" spans="1:16" ht="25.5">
      <c r="A49" t="s">
        <v>48</v>
      </c>
      <c s="34" t="s">
        <v>90</v>
      </c>
      <c s="34" t="s">
        <v>4593</v>
      </c>
      <c s="35" t="s">
        <v>5</v>
      </c>
      <c s="6" t="s">
        <v>4594</v>
      </c>
      <c s="36" t="s">
        <v>61</v>
      </c>
      <c s="37">
        <v>13.2</v>
      </c>
      <c s="36">
        <v>0</v>
      </c>
      <c s="36">
        <f>ROUND(G49*H49,6)</f>
      </c>
      <c r="L49" s="38">
        <v>0</v>
      </c>
      <c s="32">
        <f>ROUND(ROUND(L49,2)*ROUND(G49,3),2)</f>
      </c>
      <c s="36" t="s">
        <v>53</v>
      </c>
      <c>
        <f>(M49*21)/100</f>
      </c>
      <c t="s">
        <v>26</v>
      </c>
    </row>
    <row r="50" spans="1:5" ht="12.75">
      <c r="A50" s="35" t="s">
        <v>54</v>
      </c>
      <c r="E50" s="39" t="s">
        <v>4595</v>
      </c>
    </row>
    <row r="51" spans="1:5" ht="38.25">
      <c r="A51" s="35" t="s">
        <v>55</v>
      </c>
      <c r="E51" s="40" t="s">
        <v>4591</v>
      </c>
    </row>
    <row r="52" spans="1:5" ht="114.75">
      <c r="A52" t="s">
        <v>57</v>
      </c>
      <c r="E52" s="39" t="s">
        <v>4596</v>
      </c>
    </row>
    <row r="53" spans="1:16" ht="12.75">
      <c r="A53" t="s">
        <v>48</v>
      </c>
      <c s="34" t="s">
        <v>94</v>
      </c>
      <c s="34" t="s">
        <v>4597</v>
      </c>
      <c s="35" t="s">
        <v>5</v>
      </c>
      <c s="6" t="s">
        <v>4598</v>
      </c>
      <c s="36" t="s">
        <v>61</v>
      </c>
      <c s="37">
        <v>52.2</v>
      </c>
      <c s="36">
        <v>0</v>
      </c>
      <c s="36">
        <f>ROUND(G53*H53,6)</f>
      </c>
      <c r="L53" s="38">
        <v>0</v>
      </c>
      <c s="32">
        <f>ROUND(ROUND(L53,2)*ROUND(G53,3),2)</f>
      </c>
      <c s="36" t="s">
        <v>53</v>
      </c>
      <c>
        <f>(M53*21)/100</f>
      </c>
      <c t="s">
        <v>26</v>
      </c>
    </row>
    <row r="54" spans="1:5" ht="12.75">
      <c r="A54" s="35" t="s">
        <v>54</v>
      </c>
      <c r="E54" s="39" t="s">
        <v>5</v>
      </c>
    </row>
    <row r="55" spans="1:5" ht="38.25">
      <c r="A55" s="35" t="s">
        <v>55</v>
      </c>
      <c r="E55" s="40" t="s">
        <v>4599</v>
      </c>
    </row>
    <row r="56" spans="1:5" ht="114.75">
      <c r="A56" t="s">
        <v>57</v>
      </c>
      <c r="E56" s="39" t="s">
        <v>4600</v>
      </c>
    </row>
    <row r="57" spans="1:16" ht="25.5">
      <c r="A57" t="s">
        <v>48</v>
      </c>
      <c s="34" t="s">
        <v>98</v>
      </c>
      <c s="34" t="s">
        <v>4601</v>
      </c>
      <c s="35" t="s">
        <v>5</v>
      </c>
      <c s="6" t="s">
        <v>4602</v>
      </c>
      <c s="36" t="s">
        <v>3990</v>
      </c>
      <c s="37">
        <v>1950</v>
      </c>
      <c s="36">
        <v>0</v>
      </c>
      <c s="36">
        <f>ROUND(G57*H57,6)</f>
      </c>
      <c r="L57" s="38">
        <v>0</v>
      </c>
      <c s="32">
        <f>ROUND(ROUND(L57,2)*ROUND(G57,3),2)</f>
      </c>
      <c s="36" t="s">
        <v>53</v>
      </c>
      <c>
        <f>(M57*21)/100</f>
      </c>
      <c t="s">
        <v>26</v>
      </c>
    </row>
    <row r="58" spans="1:5" ht="12.75">
      <c r="A58" s="35" t="s">
        <v>54</v>
      </c>
      <c r="E58" s="39" t="s">
        <v>4603</v>
      </c>
    </row>
    <row r="59" spans="1:5" ht="38.25">
      <c r="A59" s="35" t="s">
        <v>55</v>
      </c>
      <c r="E59" s="40" t="s">
        <v>4604</v>
      </c>
    </row>
    <row r="60" spans="1:5" ht="76.5">
      <c r="A60" t="s">
        <v>57</v>
      </c>
      <c r="E60" s="39" t="s">
        <v>4474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8.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COUNTIFS(L8:L145,"=0",A8:A145,"P")+COUNTIFS(L8:L145,"",A8:A145,"P")+SUM(Q8:Q145)</f>
      </c>
    </row>
    <row r="8" spans="1:13" ht="12.75">
      <c r="A8" t="s">
        <v>43</v>
      </c>
      <c r="C8" s="28" t="s">
        <v>4607</v>
      </c>
      <c r="E8" s="30" t="s">
        <v>4606</v>
      </c>
      <c r="J8" s="29">
        <f>0+J9+J18+J27+J96+J105+J110+J115+J132</f>
      </c>
      <c s="29">
        <f>0+K9+K18+K27+K96+K105+K110+K115+K132</f>
      </c>
      <c s="29">
        <f>0+L9+L18+L27+L96+L105+L110+L115+L132</f>
      </c>
      <c s="29">
        <f>0+M9+M18+M27+M96+M105+M110+M115+M132</f>
      </c>
    </row>
    <row r="9" spans="1:13" ht="12.75">
      <c r="A9" t="s">
        <v>45</v>
      </c>
      <c r="C9" s="31" t="s">
        <v>1685</v>
      </c>
      <c r="E9" s="33" t="s">
        <v>3757</v>
      </c>
      <c r="J9" s="32">
        <f>0</f>
      </c>
      <c s="32">
        <f>0</f>
      </c>
      <c s="32">
        <f>0+L10+L14</f>
      </c>
      <c s="32">
        <f>0+M10+M14</f>
      </c>
    </row>
    <row r="10" spans="1:16" ht="12.75">
      <c r="A10" t="s">
        <v>48</v>
      </c>
      <c s="34" t="s">
        <v>49</v>
      </c>
      <c s="34" t="s">
        <v>4534</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38.25">
      <c r="A12" s="35" t="s">
        <v>55</v>
      </c>
      <c r="E12" s="40" t="s">
        <v>3761</v>
      </c>
    </row>
    <row r="13" spans="1:5" ht="38.25">
      <c r="A13" t="s">
        <v>57</v>
      </c>
      <c r="E13" s="39" t="s">
        <v>4536</v>
      </c>
    </row>
    <row r="14" spans="1:16" ht="12.75">
      <c r="A14" t="s">
        <v>48</v>
      </c>
      <c s="34" t="s">
        <v>26</v>
      </c>
      <c s="34" t="s">
        <v>4608</v>
      </c>
      <c s="35" t="s">
        <v>5</v>
      </c>
      <c s="6" t="s">
        <v>4609</v>
      </c>
      <c s="36" t="s">
        <v>1003</v>
      </c>
      <c s="37">
        <v>3</v>
      </c>
      <c s="36">
        <v>0</v>
      </c>
      <c s="36">
        <f>ROUND(G14*H14,6)</f>
      </c>
      <c r="L14" s="38">
        <v>0</v>
      </c>
      <c s="32">
        <f>ROUND(ROUND(L14,2)*ROUND(G14,3),2)</f>
      </c>
      <c s="36" t="s">
        <v>53</v>
      </c>
      <c>
        <f>(M14*21)/100</f>
      </c>
      <c t="s">
        <v>26</v>
      </c>
    </row>
    <row r="15" spans="1:5" ht="12.75">
      <c r="A15" s="35" t="s">
        <v>54</v>
      </c>
      <c r="E15" s="39" t="s">
        <v>4610</v>
      </c>
    </row>
    <row r="16" spans="1:5" ht="38.25">
      <c r="A16" s="35" t="s">
        <v>55</v>
      </c>
      <c r="E16" s="40" t="s">
        <v>4611</v>
      </c>
    </row>
    <row r="17" spans="1:5" ht="12.75">
      <c r="A17" t="s">
        <v>57</v>
      </c>
      <c r="E17" s="39" t="s">
        <v>58</v>
      </c>
    </row>
    <row r="18" spans="1:13" ht="12.75">
      <c r="A18" t="s">
        <v>45</v>
      </c>
      <c r="C18" s="31" t="s">
        <v>305</v>
      </c>
      <c r="E18" s="33" t="s">
        <v>306</v>
      </c>
      <c r="J18" s="32">
        <f>0</f>
      </c>
      <c s="32">
        <f>0</f>
      </c>
      <c s="32">
        <f>0+L19+L23</f>
      </c>
      <c s="32">
        <f>0+M19+M23</f>
      </c>
    </row>
    <row r="19" spans="1:16" ht="38.25">
      <c r="A19" t="s">
        <v>48</v>
      </c>
      <c s="34" t="s">
        <v>25</v>
      </c>
      <c s="34" t="s">
        <v>307</v>
      </c>
      <c s="35" t="s">
        <v>5</v>
      </c>
      <c s="6" t="s">
        <v>3764</v>
      </c>
      <c s="36" t="s">
        <v>309</v>
      </c>
      <c s="37">
        <v>513.135</v>
      </c>
      <c s="36">
        <v>0</v>
      </c>
      <c s="36">
        <f>ROUND(G19*H19,6)</f>
      </c>
      <c r="L19" s="38">
        <v>0</v>
      </c>
      <c s="32">
        <f>ROUND(ROUND(L19,2)*ROUND(G19,3),2)</f>
      </c>
      <c s="36" t="s">
        <v>53</v>
      </c>
      <c>
        <f>(M19*21)/100</f>
      </c>
      <c t="s">
        <v>26</v>
      </c>
    </row>
    <row r="20" spans="1:5" ht="25.5">
      <c r="A20" s="35" t="s">
        <v>54</v>
      </c>
      <c r="E20" s="39" t="s">
        <v>310</v>
      </c>
    </row>
    <row r="21" spans="1:5" ht="38.25">
      <c r="A21" s="35" t="s">
        <v>55</v>
      </c>
      <c r="E21" s="40" t="s">
        <v>4612</v>
      </c>
    </row>
    <row r="22" spans="1:5" ht="242.25">
      <c r="A22" t="s">
        <v>57</v>
      </c>
      <c r="E22" s="39" t="s">
        <v>4613</v>
      </c>
    </row>
    <row r="23" spans="1:16" ht="38.25">
      <c r="A23" t="s">
        <v>48</v>
      </c>
      <c s="34" t="s">
        <v>67</v>
      </c>
      <c s="34" t="s">
        <v>2584</v>
      </c>
      <c s="35" t="s">
        <v>5</v>
      </c>
      <c s="6" t="s">
        <v>3769</v>
      </c>
      <c s="36" t="s">
        <v>309</v>
      </c>
      <c s="37">
        <v>23.2</v>
      </c>
      <c s="36">
        <v>0</v>
      </c>
      <c s="36">
        <f>ROUND(G23*H23,6)</f>
      </c>
      <c r="L23" s="38">
        <v>0</v>
      </c>
      <c s="32">
        <f>ROUND(ROUND(L23,2)*ROUND(G23,3),2)</f>
      </c>
      <c s="36" t="s">
        <v>53</v>
      </c>
      <c>
        <f>(M23*21)/100</f>
      </c>
      <c t="s">
        <v>26</v>
      </c>
    </row>
    <row r="24" spans="1:5" ht="25.5">
      <c r="A24" s="35" t="s">
        <v>54</v>
      </c>
      <c r="E24" s="39" t="s">
        <v>310</v>
      </c>
    </row>
    <row r="25" spans="1:5" ht="38.25">
      <c r="A25" s="35" t="s">
        <v>55</v>
      </c>
      <c r="E25" s="40" t="s">
        <v>4614</v>
      </c>
    </row>
    <row r="26" spans="1:5" ht="242.25">
      <c r="A26" t="s">
        <v>57</v>
      </c>
      <c r="E26" s="39" t="s">
        <v>4613</v>
      </c>
    </row>
    <row r="27" spans="1:13" ht="12.75">
      <c r="A27" t="s">
        <v>45</v>
      </c>
      <c r="C27" s="31" t="s">
        <v>49</v>
      </c>
      <c r="E27" s="33" t="s">
        <v>3779</v>
      </c>
      <c r="J27" s="32">
        <f>0</f>
      </c>
      <c s="32">
        <f>0</f>
      </c>
      <c s="32">
        <f>0+L28+L32+L36+L40+L44+L48+L52+L56+L60+L64+L68+L72+L76+L80+L84+L88+L92</f>
      </c>
      <c s="32">
        <f>0+M28+M32+M36+M40+M44+M48+M52+M56+M60+M64+M68+M72+M76+M80+M84+M88+M92</f>
      </c>
    </row>
    <row r="28" spans="1:16" ht="12.75">
      <c r="A28" t="s">
        <v>48</v>
      </c>
      <c s="34" t="s">
        <v>71</v>
      </c>
      <c s="34" t="s">
        <v>2293</v>
      </c>
      <c s="35" t="s">
        <v>5</v>
      </c>
      <c s="6" t="s">
        <v>2294</v>
      </c>
      <c s="36" t="s">
        <v>65</v>
      </c>
      <c s="37">
        <v>5</v>
      </c>
      <c s="36">
        <v>0</v>
      </c>
      <c s="36">
        <f>ROUND(G28*H28,6)</f>
      </c>
      <c r="L28" s="38">
        <v>0</v>
      </c>
      <c s="32">
        <f>ROUND(ROUND(L28,2)*ROUND(G28,3),2)</f>
      </c>
      <c s="36" t="s">
        <v>53</v>
      </c>
      <c>
        <f>(M28*21)/100</f>
      </c>
      <c t="s">
        <v>26</v>
      </c>
    </row>
    <row r="29" spans="1:5" ht="12.75">
      <c r="A29" s="35" t="s">
        <v>54</v>
      </c>
      <c r="E29" s="39" t="s">
        <v>5</v>
      </c>
    </row>
    <row r="30" spans="1:5" ht="38.25">
      <c r="A30" s="35" t="s">
        <v>55</v>
      </c>
      <c r="E30" s="40" t="s">
        <v>4615</v>
      </c>
    </row>
    <row r="31" spans="1:5" ht="63.75">
      <c r="A31" t="s">
        <v>57</v>
      </c>
      <c r="E31" s="39" t="s">
        <v>2295</v>
      </c>
    </row>
    <row r="32" spans="1:16" ht="12.75">
      <c r="A32" t="s">
        <v>48</v>
      </c>
      <c s="34" t="s">
        <v>75</v>
      </c>
      <c s="34" t="s">
        <v>4616</v>
      </c>
      <c s="35" t="s">
        <v>5</v>
      </c>
      <c s="6" t="s">
        <v>4617</v>
      </c>
      <c s="36" t="s">
        <v>3990</v>
      </c>
      <c s="37">
        <v>300</v>
      </c>
      <c s="36">
        <v>0</v>
      </c>
      <c s="36">
        <f>ROUND(G32*H32,6)</f>
      </c>
      <c r="L32" s="38">
        <v>0</v>
      </c>
      <c s="32">
        <f>ROUND(ROUND(L32,2)*ROUND(G32,3),2)</f>
      </c>
      <c s="36" t="s">
        <v>53</v>
      </c>
      <c>
        <f>(M32*21)/100</f>
      </c>
      <c t="s">
        <v>26</v>
      </c>
    </row>
    <row r="33" spans="1:5" ht="12.75">
      <c r="A33" s="35" t="s">
        <v>54</v>
      </c>
      <c r="E33" s="39" t="s">
        <v>5</v>
      </c>
    </row>
    <row r="34" spans="1:5" ht="38.25">
      <c r="A34" s="35" t="s">
        <v>55</v>
      </c>
      <c r="E34" s="40" t="s">
        <v>4618</v>
      </c>
    </row>
    <row r="35" spans="1:5" ht="25.5">
      <c r="A35" t="s">
        <v>57</v>
      </c>
      <c r="E35" s="39" t="s">
        <v>4001</v>
      </c>
    </row>
    <row r="36" spans="1:16" ht="12.75">
      <c r="A36" t="s">
        <v>48</v>
      </c>
      <c s="34" t="s">
        <v>46</v>
      </c>
      <c s="34" t="s">
        <v>4619</v>
      </c>
      <c s="35" t="s">
        <v>5</v>
      </c>
      <c s="6" t="s">
        <v>4620</v>
      </c>
      <c s="36" t="s">
        <v>101</v>
      </c>
      <c s="37">
        <v>70</v>
      </c>
      <c s="36">
        <v>0</v>
      </c>
      <c s="36">
        <f>ROUND(G36*H36,6)</f>
      </c>
      <c r="L36" s="38">
        <v>0</v>
      </c>
      <c s="32">
        <f>ROUND(ROUND(L36,2)*ROUND(G36,3),2)</f>
      </c>
      <c s="36" t="s">
        <v>53</v>
      </c>
      <c>
        <f>(M36*21)/100</f>
      </c>
      <c t="s">
        <v>26</v>
      </c>
    </row>
    <row r="37" spans="1:5" ht="12.75">
      <c r="A37" s="35" t="s">
        <v>54</v>
      </c>
      <c r="E37" s="39" t="s">
        <v>4621</v>
      </c>
    </row>
    <row r="38" spans="1:5" ht="38.25">
      <c r="A38" s="35" t="s">
        <v>55</v>
      </c>
      <c r="E38" s="40" t="s">
        <v>4622</v>
      </c>
    </row>
    <row r="39" spans="1:5" ht="63.75">
      <c r="A39" t="s">
        <v>57</v>
      </c>
      <c r="E39" s="39" t="s">
        <v>2295</v>
      </c>
    </row>
    <row r="40" spans="1:16" ht="12.75">
      <c r="A40" t="s">
        <v>48</v>
      </c>
      <c s="34" t="s">
        <v>82</v>
      </c>
      <c s="34" t="s">
        <v>4623</v>
      </c>
      <c s="35" t="s">
        <v>5</v>
      </c>
      <c s="6" t="s">
        <v>4624</v>
      </c>
      <c s="36" t="s">
        <v>3990</v>
      </c>
      <c s="37">
        <v>280</v>
      </c>
      <c s="36">
        <v>0</v>
      </c>
      <c s="36">
        <f>ROUND(G40*H40,6)</f>
      </c>
      <c r="L40" s="38">
        <v>0</v>
      </c>
      <c s="32">
        <f>ROUND(ROUND(L40,2)*ROUND(G40,3),2)</f>
      </c>
      <c s="36" t="s">
        <v>53</v>
      </c>
      <c>
        <f>(M40*21)/100</f>
      </c>
      <c t="s">
        <v>26</v>
      </c>
    </row>
    <row r="41" spans="1:5" ht="12.75">
      <c r="A41" s="35" t="s">
        <v>54</v>
      </c>
      <c r="E41" s="39" t="s">
        <v>5</v>
      </c>
    </row>
    <row r="42" spans="1:5" ht="38.25">
      <c r="A42" s="35" t="s">
        <v>55</v>
      </c>
      <c r="E42" s="40" t="s">
        <v>4625</v>
      </c>
    </row>
    <row r="43" spans="1:5" ht="25.5">
      <c r="A43" t="s">
        <v>57</v>
      </c>
      <c r="E43" s="39" t="s">
        <v>4001</v>
      </c>
    </row>
    <row r="44" spans="1:16" ht="12.75">
      <c r="A44" t="s">
        <v>48</v>
      </c>
      <c s="34" t="s">
        <v>86</v>
      </c>
      <c s="34" t="s">
        <v>3780</v>
      </c>
      <c s="35" t="s">
        <v>5</v>
      </c>
      <c s="6" t="s">
        <v>3781</v>
      </c>
      <c s="36" t="s">
        <v>65</v>
      </c>
      <c s="37">
        <v>141.25</v>
      </c>
      <c s="36">
        <v>0</v>
      </c>
      <c s="36">
        <f>ROUND(G44*H44,6)</f>
      </c>
      <c r="L44" s="38">
        <v>0</v>
      </c>
      <c s="32">
        <f>ROUND(ROUND(L44,2)*ROUND(G44,3),2)</f>
      </c>
      <c s="36" t="s">
        <v>53</v>
      </c>
      <c>
        <f>(M44*21)/100</f>
      </c>
      <c t="s">
        <v>26</v>
      </c>
    </row>
    <row r="45" spans="1:5" ht="12.75">
      <c r="A45" s="35" t="s">
        <v>54</v>
      </c>
      <c r="E45" s="39" t="s">
        <v>5</v>
      </c>
    </row>
    <row r="46" spans="1:5" ht="38.25">
      <c r="A46" s="35" t="s">
        <v>55</v>
      </c>
      <c r="E46" s="40" t="s">
        <v>4626</v>
      </c>
    </row>
    <row r="47" spans="1:5" ht="25.5">
      <c r="A47" t="s">
        <v>57</v>
      </c>
      <c r="E47" s="39" t="s">
        <v>322</v>
      </c>
    </row>
    <row r="48" spans="1:16" ht="12.75">
      <c r="A48" t="s">
        <v>48</v>
      </c>
      <c s="34" t="s">
        <v>90</v>
      </c>
      <c s="34" t="s">
        <v>3783</v>
      </c>
      <c s="35" t="s">
        <v>5</v>
      </c>
      <c s="6" t="s">
        <v>3784</v>
      </c>
      <c s="36" t="s">
        <v>65</v>
      </c>
      <c s="37">
        <v>16.75</v>
      </c>
      <c s="36">
        <v>0</v>
      </c>
      <c s="36">
        <f>ROUND(G48*H48,6)</f>
      </c>
      <c r="L48" s="38">
        <v>0</v>
      </c>
      <c s="32">
        <f>ROUND(ROUND(L48,2)*ROUND(G48,3),2)</f>
      </c>
      <c s="36" t="s">
        <v>53</v>
      </c>
      <c>
        <f>(M48*21)/100</f>
      </c>
      <c t="s">
        <v>26</v>
      </c>
    </row>
    <row r="49" spans="1:5" ht="12.75">
      <c r="A49" s="35" t="s">
        <v>54</v>
      </c>
      <c r="E49" s="39" t="s">
        <v>4627</v>
      </c>
    </row>
    <row r="50" spans="1:5" ht="38.25">
      <c r="A50" s="35" t="s">
        <v>55</v>
      </c>
      <c r="E50" s="40" t="s">
        <v>4628</v>
      </c>
    </row>
    <row r="51" spans="1:5" ht="242.25">
      <c r="A51" t="s">
        <v>57</v>
      </c>
      <c r="E51" s="39" t="s">
        <v>3787</v>
      </c>
    </row>
    <row r="52" spans="1:16" ht="12.75">
      <c r="A52" t="s">
        <v>48</v>
      </c>
      <c s="34" t="s">
        <v>94</v>
      </c>
      <c s="34" t="s">
        <v>3788</v>
      </c>
      <c s="35" t="s">
        <v>5</v>
      </c>
      <c s="6" t="s">
        <v>3789</v>
      </c>
      <c s="36" t="s">
        <v>129</v>
      </c>
      <c s="37">
        <v>418.75</v>
      </c>
      <c s="36">
        <v>0</v>
      </c>
      <c s="36">
        <f>ROUND(G52*H52,6)</f>
      </c>
      <c r="L52" s="38">
        <v>0</v>
      </c>
      <c s="32">
        <f>ROUND(ROUND(L52,2)*ROUND(G52,3),2)</f>
      </c>
      <c s="36" t="s">
        <v>53</v>
      </c>
      <c>
        <f>(M52*21)/100</f>
      </c>
      <c t="s">
        <v>26</v>
      </c>
    </row>
    <row r="53" spans="1:5" ht="12.75">
      <c r="A53" s="35" t="s">
        <v>54</v>
      </c>
      <c r="E53" s="39" t="s">
        <v>5</v>
      </c>
    </row>
    <row r="54" spans="1:5" ht="38.25">
      <c r="A54" s="35" t="s">
        <v>55</v>
      </c>
      <c r="E54" s="40" t="s">
        <v>4629</v>
      </c>
    </row>
    <row r="55" spans="1:5" ht="25.5">
      <c r="A55" t="s">
        <v>57</v>
      </c>
      <c r="E55" s="39" t="s">
        <v>3791</v>
      </c>
    </row>
    <row r="56" spans="1:16" ht="12.75">
      <c r="A56" t="s">
        <v>48</v>
      </c>
      <c s="34" t="s">
        <v>98</v>
      </c>
      <c s="34" t="s">
        <v>4630</v>
      </c>
      <c s="35" t="s">
        <v>5</v>
      </c>
      <c s="6" t="s">
        <v>4631</v>
      </c>
      <c s="36" t="s">
        <v>65</v>
      </c>
      <c s="37">
        <v>233.85</v>
      </c>
      <c s="36">
        <v>0</v>
      </c>
      <c s="36">
        <f>ROUND(G56*H56,6)</f>
      </c>
      <c r="L56" s="38">
        <v>0</v>
      </c>
      <c s="32">
        <f>ROUND(ROUND(L56,2)*ROUND(G56,3),2)</f>
      </c>
      <c s="36" t="s">
        <v>53</v>
      </c>
      <c>
        <f>(M56*21)/100</f>
      </c>
      <c t="s">
        <v>26</v>
      </c>
    </row>
    <row r="57" spans="1:5" ht="12.75">
      <c r="A57" s="35" t="s">
        <v>54</v>
      </c>
      <c r="E57" s="39" t="s">
        <v>5</v>
      </c>
    </row>
    <row r="58" spans="1:5" ht="38.25">
      <c r="A58" s="35" t="s">
        <v>55</v>
      </c>
      <c r="E58" s="40" t="s">
        <v>4632</v>
      </c>
    </row>
    <row r="59" spans="1:5" ht="242.25">
      <c r="A59" t="s">
        <v>57</v>
      </c>
      <c r="E59" s="39" t="s">
        <v>3787</v>
      </c>
    </row>
    <row r="60" spans="1:16" ht="12.75">
      <c r="A60" t="s">
        <v>48</v>
      </c>
      <c s="34" t="s">
        <v>103</v>
      </c>
      <c s="34" t="s">
        <v>3804</v>
      </c>
      <c s="35" t="s">
        <v>5</v>
      </c>
      <c s="6" t="s">
        <v>3805</v>
      </c>
      <c s="36" t="s">
        <v>129</v>
      </c>
      <c s="37">
        <v>7015.5</v>
      </c>
      <c s="36">
        <v>0</v>
      </c>
      <c s="36">
        <f>ROUND(G60*H60,6)</f>
      </c>
      <c r="L60" s="38">
        <v>0</v>
      </c>
      <c s="32">
        <f>ROUND(ROUND(L60,2)*ROUND(G60,3),2)</f>
      </c>
      <c s="36" t="s">
        <v>53</v>
      </c>
      <c>
        <f>(M60*21)/100</f>
      </c>
      <c t="s">
        <v>26</v>
      </c>
    </row>
    <row r="61" spans="1:5" ht="12.75">
      <c r="A61" s="35" t="s">
        <v>54</v>
      </c>
      <c r="E61" s="39" t="s">
        <v>5</v>
      </c>
    </row>
    <row r="62" spans="1:5" ht="38.25">
      <c r="A62" s="35" t="s">
        <v>55</v>
      </c>
      <c r="E62" s="40" t="s">
        <v>4633</v>
      </c>
    </row>
    <row r="63" spans="1:5" ht="25.5">
      <c r="A63" t="s">
        <v>57</v>
      </c>
      <c r="E63" s="39" t="s">
        <v>3791</v>
      </c>
    </row>
    <row r="64" spans="1:16" ht="12.75">
      <c r="A64" t="s">
        <v>48</v>
      </c>
      <c s="34" t="s">
        <v>106</v>
      </c>
      <c s="34" t="s">
        <v>4634</v>
      </c>
      <c s="35" t="s">
        <v>5</v>
      </c>
      <c s="6" t="s">
        <v>4635</v>
      </c>
      <c s="36" t="s">
        <v>65</v>
      </c>
      <c s="37">
        <v>20.1</v>
      </c>
      <c s="36">
        <v>0</v>
      </c>
      <c s="36">
        <f>ROUND(G64*H64,6)</f>
      </c>
      <c r="L64" s="38">
        <v>0</v>
      </c>
      <c s="32">
        <f>ROUND(ROUND(L64,2)*ROUND(G64,3),2)</f>
      </c>
      <c s="36" t="s">
        <v>53</v>
      </c>
      <c>
        <f>(M64*21)/100</f>
      </c>
      <c t="s">
        <v>26</v>
      </c>
    </row>
    <row r="65" spans="1:5" ht="12.75">
      <c r="A65" s="35" t="s">
        <v>54</v>
      </c>
      <c r="E65" s="39" t="s">
        <v>4636</v>
      </c>
    </row>
    <row r="66" spans="1:5" ht="38.25">
      <c r="A66" s="35" t="s">
        <v>55</v>
      </c>
      <c r="E66" s="40" t="s">
        <v>4637</v>
      </c>
    </row>
    <row r="67" spans="1:5" ht="178.5">
      <c r="A67" t="s">
        <v>57</v>
      </c>
      <c r="E67" s="39" t="s">
        <v>4638</v>
      </c>
    </row>
    <row r="68" spans="1:16" ht="12.75">
      <c r="A68" t="s">
        <v>48</v>
      </c>
      <c s="34" t="s">
        <v>109</v>
      </c>
      <c s="34" t="s">
        <v>3825</v>
      </c>
      <c s="35" t="s">
        <v>5</v>
      </c>
      <c s="6" t="s">
        <v>3826</v>
      </c>
      <c s="36" t="s">
        <v>65</v>
      </c>
      <c s="37">
        <v>4</v>
      </c>
      <c s="36">
        <v>0</v>
      </c>
      <c s="36">
        <f>ROUND(G68*H68,6)</f>
      </c>
      <c r="L68" s="38">
        <v>0</v>
      </c>
      <c s="32">
        <f>ROUND(ROUND(L68,2)*ROUND(G68,3),2)</f>
      </c>
      <c s="36" t="s">
        <v>53</v>
      </c>
      <c>
        <f>(M68*21)/100</f>
      </c>
      <c t="s">
        <v>26</v>
      </c>
    </row>
    <row r="69" spans="1:5" ht="12.75">
      <c r="A69" s="35" t="s">
        <v>54</v>
      </c>
      <c r="E69" s="39" t="s">
        <v>4639</v>
      </c>
    </row>
    <row r="70" spans="1:5" ht="38.25">
      <c r="A70" s="35" t="s">
        <v>55</v>
      </c>
      <c r="E70" s="40" t="s">
        <v>4640</v>
      </c>
    </row>
    <row r="71" spans="1:5" ht="165.75">
      <c r="A71" t="s">
        <v>57</v>
      </c>
      <c r="E71" s="39" t="s">
        <v>3829</v>
      </c>
    </row>
    <row r="72" spans="1:16" ht="12.75">
      <c r="A72" t="s">
        <v>48</v>
      </c>
      <c s="34" t="s">
        <v>112</v>
      </c>
      <c s="34" t="s">
        <v>3842</v>
      </c>
      <c s="35" t="s">
        <v>5</v>
      </c>
      <c s="6" t="s">
        <v>3843</v>
      </c>
      <c s="36" t="s">
        <v>61</v>
      </c>
      <c s="37">
        <v>1579.4</v>
      </c>
      <c s="36">
        <v>0</v>
      </c>
      <c s="36">
        <f>ROUND(G72*H72,6)</f>
      </c>
      <c r="L72" s="38">
        <v>0</v>
      </c>
      <c s="32">
        <f>ROUND(ROUND(L72,2)*ROUND(G72,3),2)</f>
      </c>
      <c s="36" t="s">
        <v>53</v>
      </c>
      <c>
        <f>(M72*21)/100</f>
      </c>
      <c t="s">
        <v>26</v>
      </c>
    </row>
    <row r="73" spans="1:5" ht="12.75">
      <c r="A73" s="35" t="s">
        <v>54</v>
      </c>
      <c r="E73" s="39" t="s">
        <v>5</v>
      </c>
    </row>
    <row r="74" spans="1:5" ht="63.75">
      <c r="A74" s="35" t="s">
        <v>55</v>
      </c>
      <c r="E74" s="40" t="s">
        <v>4641</v>
      </c>
    </row>
    <row r="75" spans="1:5" ht="25.5">
      <c r="A75" t="s">
        <v>57</v>
      </c>
      <c r="E75" s="39" t="s">
        <v>3845</v>
      </c>
    </row>
    <row r="76" spans="1:16" ht="12.75">
      <c r="A76" t="s">
        <v>48</v>
      </c>
      <c s="34" t="s">
        <v>115</v>
      </c>
      <c s="34" t="s">
        <v>4642</v>
      </c>
      <c s="35" t="s">
        <v>5</v>
      </c>
      <c s="6" t="s">
        <v>4643</v>
      </c>
      <c s="36" t="s">
        <v>65</v>
      </c>
      <c s="37">
        <v>38.5</v>
      </c>
      <c s="36">
        <v>0</v>
      </c>
      <c s="36">
        <f>ROUND(G76*H76,6)</f>
      </c>
      <c r="L76" s="38">
        <v>0</v>
      </c>
      <c s="32">
        <f>ROUND(ROUND(L76,2)*ROUND(G76,3),2)</f>
      </c>
      <c s="36" t="s">
        <v>53</v>
      </c>
      <c>
        <f>(M76*21)/100</f>
      </c>
      <c t="s">
        <v>26</v>
      </c>
    </row>
    <row r="77" spans="1:5" ht="12.75">
      <c r="A77" s="35" t="s">
        <v>54</v>
      </c>
      <c r="E77" s="39" t="s">
        <v>5</v>
      </c>
    </row>
    <row r="78" spans="1:5" ht="38.25">
      <c r="A78" s="35" t="s">
        <v>55</v>
      </c>
      <c r="E78" s="40" t="s">
        <v>4644</v>
      </c>
    </row>
    <row r="79" spans="1:5" ht="25.5">
      <c r="A79" t="s">
        <v>57</v>
      </c>
      <c r="E79" s="39" t="s">
        <v>352</v>
      </c>
    </row>
    <row r="80" spans="1:16" ht="12.75">
      <c r="A80" t="s">
        <v>48</v>
      </c>
      <c s="34" t="s">
        <v>119</v>
      </c>
      <c s="34" t="s">
        <v>76</v>
      </c>
      <c s="35" t="s">
        <v>5</v>
      </c>
      <c s="6" t="s">
        <v>77</v>
      </c>
      <c s="36" t="s">
        <v>61</v>
      </c>
      <c s="37">
        <v>200</v>
      </c>
      <c s="36">
        <v>0</v>
      </c>
      <c s="36">
        <f>ROUND(G80*H80,6)</f>
      </c>
      <c r="L80" s="38">
        <v>0</v>
      </c>
      <c s="32">
        <f>ROUND(ROUND(L80,2)*ROUND(G80,3),2)</f>
      </c>
      <c s="36" t="s">
        <v>53</v>
      </c>
      <c>
        <f>(M80*21)/100</f>
      </c>
      <c t="s">
        <v>26</v>
      </c>
    </row>
    <row r="81" spans="1:5" ht="12.75">
      <c r="A81" s="35" t="s">
        <v>54</v>
      </c>
      <c r="E81" s="39" t="s">
        <v>5</v>
      </c>
    </row>
    <row r="82" spans="1:5" ht="38.25">
      <c r="A82" s="35" t="s">
        <v>55</v>
      </c>
      <c r="E82" s="40" t="s">
        <v>4645</v>
      </c>
    </row>
    <row r="83" spans="1:5" ht="25.5">
      <c r="A83" t="s">
        <v>57</v>
      </c>
      <c r="E83" s="39" t="s">
        <v>78</v>
      </c>
    </row>
    <row r="84" spans="1:16" ht="12.75">
      <c r="A84" t="s">
        <v>48</v>
      </c>
      <c s="34" t="s">
        <v>123</v>
      </c>
      <c s="34" t="s">
        <v>4646</v>
      </c>
      <c s="35" t="s">
        <v>5</v>
      </c>
      <c s="6" t="s">
        <v>4647</v>
      </c>
      <c s="36" t="s">
        <v>61</v>
      </c>
      <c s="37">
        <v>200</v>
      </c>
      <c s="36">
        <v>0</v>
      </c>
      <c s="36">
        <f>ROUND(G84*H84,6)</f>
      </c>
      <c r="L84" s="38">
        <v>0</v>
      </c>
      <c s="32">
        <f>ROUND(ROUND(L84,2)*ROUND(G84,3),2)</f>
      </c>
      <c s="36" t="s">
        <v>53</v>
      </c>
      <c>
        <f>(M84*21)/100</f>
      </c>
      <c t="s">
        <v>26</v>
      </c>
    </row>
    <row r="85" spans="1:5" ht="12.75">
      <c r="A85" s="35" t="s">
        <v>54</v>
      </c>
      <c r="E85" s="39" t="s">
        <v>5</v>
      </c>
    </row>
    <row r="86" spans="1:5" ht="38.25">
      <c r="A86" s="35" t="s">
        <v>55</v>
      </c>
      <c r="E86" s="40" t="s">
        <v>4645</v>
      </c>
    </row>
    <row r="87" spans="1:5" ht="38.25">
      <c r="A87" t="s">
        <v>57</v>
      </c>
      <c r="E87" s="39" t="s">
        <v>4648</v>
      </c>
    </row>
    <row r="88" spans="1:16" ht="12.75">
      <c r="A88" t="s">
        <v>48</v>
      </c>
      <c s="34" t="s">
        <v>126</v>
      </c>
      <c s="34" t="s">
        <v>4649</v>
      </c>
      <c s="35" t="s">
        <v>5</v>
      </c>
      <c s="6" t="s">
        <v>4650</v>
      </c>
      <c s="36" t="s">
        <v>61</v>
      </c>
      <c s="37">
        <v>17</v>
      </c>
      <c s="36">
        <v>0</v>
      </c>
      <c s="36">
        <f>ROUND(G88*H88,6)</f>
      </c>
      <c r="L88" s="38">
        <v>0</v>
      </c>
      <c s="32">
        <f>ROUND(ROUND(L88,2)*ROUND(G88,3),2)</f>
      </c>
      <c s="36" t="s">
        <v>53</v>
      </c>
      <c>
        <f>(M88*21)/100</f>
      </c>
      <c t="s">
        <v>26</v>
      </c>
    </row>
    <row r="89" spans="1:5" ht="12.75">
      <c r="A89" s="35" t="s">
        <v>54</v>
      </c>
      <c r="E89" s="39" t="s">
        <v>4651</v>
      </c>
    </row>
    <row r="90" spans="1:5" ht="38.25">
      <c r="A90" s="35" t="s">
        <v>55</v>
      </c>
      <c r="E90" s="40" t="s">
        <v>4652</v>
      </c>
    </row>
    <row r="91" spans="1:5" ht="38.25">
      <c r="A91" t="s">
        <v>57</v>
      </c>
      <c r="E91" s="39" t="s">
        <v>4653</v>
      </c>
    </row>
    <row r="92" spans="1:16" ht="12.75">
      <c r="A92" t="s">
        <v>48</v>
      </c>
      <c s="34" t="s">
        <v>131</v>
      </c>
      <c s="34" t="s">
        <v>4654</v>
      </c>
      <c s="35" t="s">
        <v>5</v>
      </c>
      <c s="6" t="s">
        <v>4655</v>
      </c>
      <c s="36" t="s">
        <v>52</v>
      </c>
      <c s="37">
        <v>10</v>
      </c>
      <c s="36">
        <v>0</v>
      </c>
      <c s="36">
        <f>ROUND(G92*H92,6)</f>
      </c>
      <c r="L92" s="38">
        <v>0</v>
      </c>
      <c s="32">
        <f>ROUND(ROUND(L92,2)*ROUND(G92,3),2)</f>
      </c>
      <c s="36" t="s">
        <v>53</v>
      </c>
      <c>
        <f>(M92*21)/100</f>
      </c>
      <c t="s">
        <v>26</v>
      </c>
    </row>
    <row r="93" spans="1:5" ht="12.75">
      <c r="A93" s="35" t="s">
        <v>54</v>
      </c>
      <c r="E93" s="39" t="s">
        <v>5</v>
      </c>
    </row>
    <row r="94" spans="1:5" ht="38.25">
      <c r="A94" s="35" t="s">
        <v>55</v>
      </c>
      <c r="E94" s="40" t="s">
        <v>2934</v>
      </c>
    </row>
    <row r="95" spans="1:5" ht="76.5">
      <c r="A95" t="s">
        <v>57</v>
      </c>
      <c r="E95" s="39" t="s">
        <v>4656</v>
      </c>
    </row>
    <row r="96" spans="1:13" ht="12.75">
      <c r="A96" t="s">
        <v>45</v>
      </c>
      <c r="C96" s="31" t="s">
        <v>26</v>
      </c>
      <c r="E96" s="33" t="s">
        <v>3909</v>
      </c>
      <c r="J96" s="32">
        <f>0</f>
      </c>
      <c s="32">
        <f>0</f>
      </c>
      <c s="32">
        <f>0+L97+L101</f>
      </c>
      <c s="32">
        <f>0+M97+M101</f>
      </c>
    </row>
    <row r="97" spans="1:16" ht="12.75">
      <c r="A97" t="s">
        <v>48</v>
      </c>
      <c s="34" t="s">
        <v>135</v>
      </c>
      <c s="34" t="s">
        <v>3910</v>
      </c>
      <c s="35" t="s">
        <v>5</v>
      </c>
      <c s="6" t="s">
        <v>3911</v>
      </c>
      <c s="36" t="s">
        <v>61</v>
      </c>
      <c s="37">
        <v>10</v>
      </c>
      <c s="36">
        <v>0</v>
      </c>
      <c s="36">
        <f>ROUND(G97*H97,6)</f>
      </c>
      <c r="L97" s="38">
        <v>0</v>
      </c>
      <c s="32">
        <f>ROUND(ROUND(L97,2)*ROUND(G97,3),2)</f>
      </c>
      <c s="36" t="s">
        <v>53</v>
      </c>
      <c>
        <f>(M97*21)/100</f>
      </c>
      <c t="s">
        <v>26</v>
      </c>
    </row>
    <row r="98" spans="1:5" ht="12.75">
      <c r="A98" s="35" t="s">
        <v>54</v>
      </c>
      <c r="E98" s="39" t="s">
        <v>5</v>
      </c>
    </row>
    <row r="99" spans="1:5" ht="38.25">
      <c r="A99" s="35" t="s">
        <v>55</v>
      </c>
      <c r="E99" s="40" t="s">
        <v>4657</v>
      </c>
    </row>
    <row r="100" spans="1:5" ht="25.5">
      <c r="A100" t="s">
        <v>57</v>
      </c>
      <c r="E100" s="39" t="s">
        <v>3914</v>
      </c>
    </row>
    <row r="101" spans="1:16" ht="12.75">
      <c r="A101" t="s">
        <v>48</v>
      </c>
      <c s="34" t="s">
        <v>139</v>
      </c>
      <c s="34" t="s">
        <v>4029</v>
      </c>
      <c s="35" t="s">
        <v>5</v>
      </c>
      <c s="6" t="s">
        <v>4030</v>
      </c>
      <c s="36" t="s">
        <v>65</v>
      </c>
      <c s="37">
        <v>1.35</v>
      </c>
      <c s="36">
        <v>0</v>
      </c>
      <c s="36">
        <f>ROUND(G101*H101,6)</f>
      </c>
      <c r="L101" s="38">
        <v>0</v>
      </c>
      <c s="32">
        <f>ROUND(ROUND(L101,2)*ROUND(G101,3),2)</f>
      </c>
      <c s="36" t="s">
        <v>53</v>
      </c>
      <c>
        <f>(M101*21)/100</f>
      </c>
      <c t="s">
        <v>26</v>
      </c>
    </row>
    <row r="102" spans="1:5" ht="12.75">
      <c r="A102" s="35" t="s">
        <v>54</v>
      </c>
      <c r="E102" s="39" t="s">
        <v>4658</v>
      </c>
    </row>
    <row r="103" spans="1:5" ht="38.25">
      <c r="A103" s="35" t="s">
        <v>55</v>
      </c>
      <c r="E103" s="40" t="s">
        <v>4659</v>
      </c>
    </row>
    <row r="104" spans="1:5" ht="267.75">
      <c r="A104" t="s">
        <v>57</v>
      </c>
      <c r="E104" s="39" t="s">
        <v>4033</v>
      </c>
    </row>
    <row r="105" spans="1:13" ht="12.75">
      <c r="A105" t="s">
        <v>45</v>
      </c>
      <c r="C105" s="31" t="s">
        <v>25</v>
      </c>
      <c r="E105" s="33" t="s">
        <v>4034</v>
      </c>
      <c r="J105" s="32">
        <f>0</f>
      </c>
      <c s="32">
        <f>0</f>
      </c>
      <c s="32">
        <f>0+L106</f>
      </c>
      <c s="32">
        <f>0+M106</f>
      </c>
    </row>
    <row r="106" spans="1:16" ht="12.75">
      <c r="A106" t="s">
        <v>48</v>
      </c>
      <c s="34" t="s">
        <v>143</v>
      </c>
      <c s="34" t="s">
        <v>4048</v>
      </c>
      <c s="35" t="s">
        <v>5</v>
      </c>
      <c s="6" t="s">
        <v>4049</v>
      </c>
      <c s="36" t="s">
        <v>2432</v>
      </c>
      <c s="37">
        <v>979.94</v>
      </c>
      <c s="36">
        <v>0</v>
      </c>
      <c s="36">
        <f>ROUND(G106*H106,6)</f>
      </c>
      <c r="L106" s="38">
        <v>0</v>
      </c>
      <c s="32">
        <f>ROUND(ROUND(L106,2)*ROUND(G106,3),2)</f>
      </c>
      <c s="36" t="s">
        <v>53</v>
      </c>
      <c>
        <f>(M106*21)/100</f>
      </c>
      <c t="s">
        <v>26</v>
      </c>
    </row>
    <row r="107" spans="1:5" ht="38.25">
      <c r="A107" s="35" t="s">
        <v>54</v>
      </c>
      <c r="E107" s="39" t="s">
        <v>4660</v>
      </c>
    </row>
    <row r="108" spans="1:5" ht="38.25">
      <c r="A108" s="35" t="s">
        <v>55</v>
      </c>
      <c r="E108" s="40" t="s">
        <v>4661</v>
      </c>
    </row>
    <row r="109" spans="1:5" ht="204">
      <c r="A109" t="s">
        <v>57</v>
      </c>
      <c r="E109" s="39" t="s">
        <v>4052</v>
      </c>
    </row>
    <row r="110" spans="1:13" ht="12.75">
      <c r="A110" t="s">
        <v>45</v>
      </c>
      <c r="C110" s="31" t="s">
        <v>67</v>
      </c>
      <c r="E110" s="33" t="s">
        <v>3928</v>
      </c>
      <c r="J110" s="32">
        <f>0</f>
      </c>
      <c s="32">
        <f>0</f>
      </c>
      <c s="32">
        <f>0+L111</f>
      </c>
      <c s="32">
        <f>0+M111</f>
      </c>
    </row>
    <row r="111" spans="1:16" ht="12.75">
      <c r="A111" t="s">
        <v>48</v>
      </c>
      <c s="34" t="s">
        <v>147</v>
      </c>
      <c s="34" t="s">
        <v>3248</v>
      </c>
      <c s="35" t="s">
        <v>5</v>
      </c>
      <c s="6" t="s">
        <v>3929</v>
      </c>
      <c s="36" t="s">
        <v>65</v>
      </c>
      <c s="37">
        <v>1.789</v>
      </c>
      <c s="36">
        <v>0</v>
      </c>
      <c s="36">
        <f>ROUND(G111*H111,6)</f>
      </c>
      <c r="L111" s="38">
        <v>0</v>
      </c>
      <c s="32">
        <f>ROUND(ROUND(L111,2)*ROUND(G111,3),2)</f>
      </c>
      <c s="36" t="s">
        <v>53</v>
      </c>
      <c>
        <f>(M111*21)/100</f>
      </c>
      <c t="s">
        <v>26</v>
      </c>
    </row>
    <row r="112" spans="1:5" ht="12.75">
      <c r="A112" s="35" t="s">
        <v>54</v>
      </c>
      <c r="E112" s="39" t="s">
        <v>4662</v>
      </c>
    </row>
    <row r="113" spans="1:5" ht="38.25">
      <c r="A113" s="35" t="s">
        <v>55</v>
      </c>
      <c r="E113" s="40" t="s">
        <v>4663</v>
      </c>
    </row>
    <row r="114" spans="1:5" ht="267.75">
      <c r="A114" t="s">
        <v>57</v>
      </c>
      <c r="E114" s="39" t="s">
        <v>3932</v>
      </c>
    </row>
    <row r="115" spans="1:13" ht="12.75">
      <c r="A115" t="s">
        <v>45</v>
      </c>
      <c r="C115" s="31" t="s">
        <v>71</v>
      </c>
      <c r="E115" s="33" t="s">
        <v>3947</v>
      </c>
      <c r="J115" s="32">
        <f>0</f>
      </c>
      <c s="32">
        <f>0</f>
      </c>
      <c s="32">
        <f>0+L116+L120+L124+L128</f>
      </c>
      <c s="32">
        <f>0+M116+M120+M124+M128</f>
      </c>
    </row>
    <row r="116" spans="1:16" ht="12.75">
      <c r="A116" t="s">
        <v>48</v>
      </c>
      <c s="34" t="s">
        <v>151</v>
      </c>
      <c s="34" t="s">
        <v>4055</v>
      </c>
      <c s="35" t="s">
        <v>5</v>
      </c>
      <c s="6" t="s">
        <v>4056</v>
      </c>
      <c s="36" t="s">
        <v>61</v>
      </c>
      <c s="37">
        <v>428.9</v>
      </c>
      <c s="36">
        <v>0</v>
      </c>
      <c s="36">
        <f>ROUND(G116*H116,6)</f>
      </c>
      <c r="L116" s="38">
        <v>0</v>
      </c>
      <c s="32">
        <f>ROUND(ROUND(L116,2)*ROUND(G116,3),2)</f>
      </c>
      <c s="36" t="s">
        <v>53</v>
      </c>
      <c>
        <f>(M116*21)/100</f>
      </c>
      <c t="s">
        <v>26</v>
      </c>
    </row>
    <row r="117" spans="1:5" ht="12.75">
      <c r="A117" s="35" t="s">
        <v>54</v>
      </c>
      <c r="E117" s="39" t="s">
        <v>5</v>
      </c>
    </row>
    <row r="118" spans="1:5" ht="38.25">
      <c r="A118" s="35" t="s">
        <v>55</v>
      </c>
      <c r="E118" s="40" t="s">
        <v>4664</v>
      </c>
    </row>
    <row r="119" spans="1:5" ht="38.25">
      <c r="A119" t="s">
        <v>57</v>
      </c>
      <c r="E119" s="39" t="s">
        <v>4058</v>
      </c>
    </row>
    <row r="120" spans="1:16" ht="12.75">
      <c r="A120" t="s">
        <v>48</v>
      </c>
      <c s="34" t="s">
        <v>155</v>
      </c>
      <c s="34" t="s">
        <v>4665</v>
      </c>
      <c s="35" t="s">
        <v>5</v>
      </c>
      <c s="6" t="s">
        <v>4666</v>
      </c>
      <c s="36" t="s">
        <v>61</v>
      </c>
      <c s="37">
        <v>1150.5</v>
      </c>
      <c s="36">
        <v>0</v>
      </c>
      <c s="36">
        <f>ROUND(G120*H120,6)</f>
      </c>
      <c r="L120" s="38">
        <v>0</v>
      </c>
      <c s="32">
        <f>ROUND(ROUND(L120,2)*ROUND(G120,3),2)</f>
      </c>
      <c s="36" t="s">
        <v>53</v>
      </c>
      <c>
        <f>(M120*21)/100</f>
      </c>
      <c t="s">
        <v>26</v>
      </c>
    </row>
    <row r="121" spans="1:5" ht="12.75">
      <c r="A121" s="35" t="s">
        <v>54</v>
      </c>
      <c r="E121" s="39" t="s">
        <v>4667</v>
      </c>
    </row>
    <row r="122" spans="1:5" ht="38.25">
      <c r="A122" s="35" t="s">
        <v>55</v>
      </c>
      <c r="E122" s="40" t="s">
        <v>4668</v>
      </c>
    </row>
    <row r="123" spans="1:5" ht="38.25">
      <c r="A123" t="s">
        <v>57</v>
      </c>
      <c r="E123" s="39" t="s">
        <v>4058</v>
      </c>
    </row>
    <row r="124" spans="1:16" ht="12.75">
      <c r="A124" t="s">
        <v>48</v>
      </c>
      <c s="34" t="s">
        <v>159</v>
      </c>
      <c s="34" t="s">
        <v>4669</v>
      </c>
      <c s="35" t="s">
        <v>5</v>
      </c>
      <c s="6" t="s">
        <v>4670</v>
      </c>
      <c s="36" t="s">
        <v>61</v>
      </c>
      <c s="37">
        <v>408.5</v>
      </c>
      <c s="36">
        <v>0</v>
      </c>
      <c s="36">
        <f>ROUND(G124*H124,6)</f>
      </c>
      <c r="L124" s="38">
        <v>0</v>
      </c>
      <c s="32">
        <f>ROUND(ROUND(L124,2)*ROUND(G124,3),2)</f>
      </c>
      <c s="36" t="s">
        <v>53</v>
      </c>
      <c>
        <f>(M124*21)/100</f>
      </c>
      <c t="s">
        <v>26</v>
      </c>
    </row>
    <row r="125" spans="1:5" ht="25.5">
      <c r="A125" s="35" t="s">
        <v>54</v>
      </c>
      <c r="E125" s="39" t="s">
        <v>4671</v>
      </c>
    </row>
    <row r="126" spans="1:5" ht="38.25">
      <c r="A126" s="35" t="s">
        <v>55</v>
      </c>
      <c r="E126" s="40" t="s">
        <v>4672</v>
      </c>
    </row>
    <row r="127" spans="1:5" ht="114.75">
      <c r="A127" t="s">
        <v>57</v>
      </c>
      <c r="E127" s="39" t="s">
        <v>89</v>
      </c>
    </row>
    <row r="128" spans="1:16" ht="25.5">
      <c r="A128" t="s">
        <v>48</v>
      </c>
      <c s="34" t="s">
        <v>162</v>
      </c>
      <c s="34" t="s">
        <v>4673</v>
      </c>
      <c s="35" t="s">
        <v>5</v>
      </c>
      <c s="6" t="s">
        <v>4674</v>
      </c>
      <c s="36" t="s">
        <v>61</v>
      </c>
      <c s="37">
        <v>20.4</v>
      </c>
      <c s="36">
        <v>0</v>
      </c>
      <c s="36">
        <f>ROUND(G128*H128,6)</f>
      </c>
      <c r="L128" s="38">
        <v>0</v>
      </c>
      <c s="32">
        <f>ROUND(ROUND(L128,2)*ROUND(G128,3),2)</f>
      </c>
      <c s="36" t="s">
        <v>53</v>
      </c>
      <c>
        <f>(M128*21)/100</f>
      </c>
      <c t="s">
        <v>26</v>
      </c>
    </row>
    <row r="129" spans="1:5" ht="38.25">
      <c r="A129" s="35" t="s">
        <v>54</v>
      </c>
      <c r="E129" s="39" t="s">
        <v>4675</v>
      </c>
    </row>
    <row r="130" spans="1:5" ht="38.25">
      <c r="A130" s="35" t="s">
        <v>55</v>
      </c>
      <c r="E130" s="40" t="s">
        <v>4676</v>
      </c>
    </row>
    <row r="131" spans="1:5" ht="114.75">
      <c r="A131" t="s">
        <v>57</v>
      </c>
      <c r="E131" s="39" t="s">
        <v>89</v>
      </c>
    </row>
    <row r="132" spans="1:13" ht="12.75">
      <c r="A132" t="s">
        <v>45</v>
      </c>
      <c r="C132" s="31" t="s">
        <v>86</v>
      </c>
      <c r="E132" s="33" t="s">
        <v>2930</v>
      </c>
      <c r="J132" s="32">
        <f>0</f>
      </c>
      <c s="32">
        <f>0</f>
      </c>
      <c s="32">
        <f>0+L133+L137+L141+L145</f>
      </c>
      <c s="32">
        <f>0+M133+M137+M141+M145</f>
      </c>
    </row>
    <row r="133" spans="1:16" ht="12.75">
      <c r="A133" t="s">
        <v>48</v>
      </c>
      <c s="34" t="s">
        <v>166</v>
      </c>
      <c s="34" t="s">
        <v>4071</v>
      </c>
      <c s="35" t="s">
        <v>5</v>
      </c>
      <c s="6" t="s">
        <v>4072</v>
      </c>
      <c s="36" t="s">
        <v>101</v>
      </c>
      <c s="37">
        <v>93.2</v>
      </c>
      <c s="36">
        <v>0</v>
      </c>
      <c s="36">
        <f>ROUND(G133*H133,6)</f>
      </c>
      <c r="L133" s="38">
        <v>0</v>
      </c>
      <c s="32">
        <f>ROUND(ROUND(L133,2)*ROUND(G133,3),2)</f>
      </c>
      <c s="36" t="s">
        <v>53</v>
      </c>
      <c>
        <f>(M133*21)/100</f>
      </c>
      <c t="s">
        <v>26</v>
      </c>
    </row>
    <row r="134" spans="1:5" ht="12.75">
      <c r="A134" s="35" t="s">
        <v>54</v>
      </c>
      <c r="E134" s="39" t="s">
        <v>5</v>
      </c>
    </row>
    <row r="135" spans="1:5" ht="38.25">
      <c r="A135" s="35" t="s">
        <v>55</v>
      </c>
      <c r="E135" s="40" t="s">
        <v>4677</v>
      </c>
    </row>
    <row r="136" spans="1:5" ht="25.5">
      <c r="A136" t="s">
        <v>57</v>
      </c>
      <c r="E136" s="39" t="s">
        <v>4075</v>
      </c>
    </row>
    <row r="137" spans="1:16" ht="12.75">
      <c r="A137" t="s">
        <v>48</v>
      </c>
      <c s="34" t="s">
        <v>170</v>
      </c>
      <c s="34" t="s">
        <v>4678</v>
      </c>
      <c s="35" t="s">
        <v>5</v>
      </c>
      <c s="6" t="s">
        <v>4679</v>
      </c>
      <c s="36" t="s">
        <v>101</v>
      </c>
      <c s="37">
        <v>26.5</v>
      </c>
      <c s="36">
        <v>0</v>
      </c>
      <c s="36">
        <f>ROUND(G137*H137,6)</f>
      </c>
      <c r="L137" s="38">
        <v>0</v>
      </c>
      <c s="32">
        <f>ROUND(ROUND(L137,2)*ROUND(G137,3),2)</f>
      </c>
      <c s="36" t="s">
        <v>53</v>
      </c>
      <c>
        <f>(M137*21)/100</f>
      </c>
      <c t="s">
        <v>26</v>
      </c>
    </row>
    <row r="138" spans="1:5" ht="12.75">
      <c r="A138" s="35" t="s">
        <v>54</v>
      </c>
      <c r="E138" s="39" t="s">
        <v>5</v>
      </c>
    </row>
    <row r="139" spans="1:5" ht="38.25">
      <c r="A139" s="35" t="s">
        <v>55</v>
      </c>
      <c r="E139" s="40" t="s">
        <v>4680</v>
      </c>
    </row>
    <row r="140" spans="1:5" ht="51">
      <c r="A140" t="s">
        <v>57</v>
      </c>
      <c r="E140" s="39" t="s">
        <v>4681</v>
      </c>
    </row>
    <row r="141" spans="1:16" ht="12.75">
      <c r="A141" t="s">
        <v>48</v>
      </c>
      <c s="34" t="s">
        <v>174</v>
      </c>
      <c s="34" t="s">
        <v>4682</v>
      </c>
      <c s="35" t="s">
        <v>5</v>
      </c>
      <c s="6" t="s">
        <v>4683</v>
      </c>
      <c s="36" t="s">
        <v>52</v>
      </c>
      <c s="37">
        <v>5</v>
      </c>
      <c s="36">
        <v>0</v>
      </c>
      <c s="36">
        <f>ROUND(G141*H141,6)</f>
      </c>
      <c r="L141" s="38">
        <v>0</v>
      </c>
      <c s="32">
        <f>ROUND(ROUND(L141,2)*ROUND(G141,3),2)</f>
      </c>
      <c s="36" t="s">
        <v>53</v>
      </c>
      <c>
        <f>(M141*21)/100</f>
      </c>
      <c t="s">
        <v>26</v>
      </c>
    </row>
    <row r="142" spans="1:5" ht="12.75">
      <c r="A142" s="35" t="s">
        <v>54</v>
      </c>
      <c r="E142" s="39" t="s">
        <v>5</v>
      </c>
    </row>
    <row r="143" spans="1:5" ht="38.25">
      <c r="A143" s="35" t="s">
        <v>55</v>
      </c>
      <c r="E143" s="40" t="s">
        <v>4507</v>
      </c>
    </row>
    <row r="144" spans="1:5" ht="51">
      <c r="A144" t="s">
        <v>57</v>
      </c>
      <c r="E144" s="39" t="s">
        <v>4684</v>
      </c>
    </row>
    <row r="145" spans="1:16" ht="12.75">
      <c r="A145" t="s">
        <v>48</v>
      </c>
      <c s="34" t="s">
        <v>177</v>
      </c>
      <c s="34" t="s">
        <v>4685</v>
      </c>
      <c s="35" t="s">
        <v>5</v>
      </c>
      <c s="6" t="s">
        <v>4686</v>
      </c>
      <c s="36" t="s">
        <v>52</v>
      </c>
      <c s="37">
        <v>4</v>
      </c>
      <c s="36">
        <v>0</v>
      </c>
      <c s="36">
        <f>ROUND(G145*H145,6)</f>
      </c>
      <c r="L145" s="38">
        <v>0</v>
      </c>
      <c s="32">
        <f>ROUND(ROUND(L145,2)*ROUND(G145,3),2)</f>
      </c>
      <c s="36" t="s">
        <v>53</v>
      </c>
      <c>
        <f>(M145*21)/100</f>
      </c>
      <c t="s">
        <v>26</v>
      </c>
    </row>
    <row r="146" spans="1:5" ht="12.75">
      <c r="A146" s="35" t="s">
        <v>54</v>
      </c>
      <c r="E146" s="39" t="s">
        <v>5</v>
      </c>
    </row>
    <row r="147" spans="1:5" ht="38.25">
      <c r="A147" s="35" t="s">
        <v>55</v>
      </c>
      <c r="E147" s="40" t="s">
        <v>2926</v>
      </c>
    </row>
    <row r="148" spans="1:5" ht="51">
      <c r="A148" t="s">
        <v>57</v>
      </c>
      <c r="E148" s="39" t="s">
        <v>4684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9.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COUNTIFS(L8:L116,"=0",A8:A116,"P")+COUNTIFS(L8:L116,"",A8:A116,"P")+SUM(Q8:Q116)</f>
      </c>
    </row>
    <row r="8" spans="1:13" ht="12.75">
      <c r="A8" t="s">
        <v>43</v>
      </c>
      <c r="C8" s="28" t="s">
        <v>4689</v>
      </c>
      <c r="E8" s="30" t="s">
        <v>4688</v>
      </c>
      <c r="J8" s="29">
        <f>0+J9+J14+J39+J60+J69+J90+J95</f>
      </c>
      <c s="29">
        <f>0+K9+K14+K39+K60+K69+K90+K95</f>
      </c>
      <c s="29">
        <f>0+L9+L14+L39+L60+L69+L90+L95</f>
      </c>
      <c s="29">
        <f>0+M9+M14+M39+M60+M69+M90+M95</f>
      </c>
    </row>
    <row r="9" spans="1:13" ht="12.75">
      <c r="A9" t="s">
        <v>45</v>
      </c>
      <c r="C9" s="31" t="s">
        <v>1685</v>
      </c>
      <c r="E9" s="33" t="s">
        <v>3757</v>
      </c>
      <c r="J9" s="32">
        <f>0</f>
      </c>
      <c s="32">
        <f>0</f>
      </c>
      <c s="32">
        <f>0+L10</f>
      </c>
      <c s="32">
        <f>0+M10</f>
      </c>
    </row>
    <row r="10" spans="1:16" ht="12.75">
      <c r="A10" t="s">
        <v>48</v>
      </c>
      <c s="34" t="s">
        <v>49</v>
      </c>
      <c s="34" t="s">
        <v>4534</v>
      </c>
      <c s="35" t="s">
        <v>5</v>
      </c>
      <c s="6" t="s">
        <v>1688</v>
      </c>
      <c s="36" t="s">
        <v>1003</v>
      </c>
      <c s="37">
        <v>1</v>
      </c>
      <c s="36">
        <v>0</v>
      </c>
      <c s="36">
        <f>ROUND(G10*H10,6)</f>
      </c>
      <c r="L10" s="38">
        <v>0</v>
      </c>
      <c s="32">
        <f>ROUND(ROUND(L10,2)*ROUND(G10,3),2)</f>
      </c>
      <c s="36" t="s">
        <v>53</v>
      </c>
      <c>
        <f>(M10*21)/100</f>
      </c>
      <c t="s">
        <v>26</v>
      </c>
    </row>
    <row r="11" spans="1:5" ht="12.75">
      <c r="A11" s="35" t="s">
        <v>54</v>
      </c>
      <c r="E11" s="39" t="s">
        <v>5</v>
      </c>
    </row>
    <row r="12" spans="1:5" ht="38.25">
      <c r="A12" s="35" t="s">
        <v>55</v>
      </c>
      <c r="E12" s="40" t="s">
        <v>3761</v>
      </c>
    </row>
    <row r="13" spans="1:5" ht="38.25">
      <c r="A13" t="s">
        <v>57</v>
      </c>
      <c r="E13" s="39" t="s">
        <v>4536</v>
      </c>
    </row>
    <row r="14" spans="1:13" ht="12.75">
      <c r="A14" t="s">
        <v>45</v>
      </c>
      <c r="C14" s="31" t="s">
        <v>305</v>
      </c>
      <c r="E14" s="33" t="s">
        <v>306</v>
      </c>
      <c r="J14" s="32">
        <f>0</f>
      </c>
      <c s="32">
        <f>0</f>
      </c>
      <c s="32">
        <f>0+L15+L19+L23+L27+L31+L35</f>
      </c>
      <c s="32">
        <f>0+M15+M19+M23+M27+M31+M35</f>
      </c>
    </row>
    <row r="15" spans="1:16" ht="38.25">
      <c r="A15" t="s">
        <v>48</v>
      </c>
      <c s="34" t="s">
        <v>26</v>
      </c>
      <c s="34" t="s">
        <v>307</v>
      </c>
      <c s="35" t="s">
        <v>5</v>
      </c>
      <c s="6" t="s">
        <v>3764</v>
      </c>
      <c s="36" t="s">
        <v>309</v>
      </c>
      <c s="37">
        <v>29</v>
      </c>
      <c s="36">
        <v>0</v>
      </c>
      <c s="36">
        <f>ROUND(G15*H15,6)</f>
      </c>
      <c r="L15" s="38">
        <v>0</v>
      </c>
      <c s="32">
        <f>ROUND(ROUND(L15,2)*ROUND(G15,3),2)</f>
      </c>
      <c s="36" t="s">
        <v>53</v>
      </c>
      <c>
        <f>(M15*21)/100</f>
      </c>
      <c t="s">
        <v>26</v>
      </c>
    </row>
    <row r="16" spans="1:5" ht="25.5">
      <c r="A16" s="35" t="s">
        <v>54</v>
      </c>
      <c r="E16" s="39" t="s">
        <v>310</v>
      </c>
    </row>
    <row r="17" spans="1:5" ht="38.25">
      <c r="A17" s="35" t="s">
        <v>55</v>
      </c>
      <c r="E17" s="40" t="s">
        <v>4690</v>
      </c>
    </row>
    <row r="18" spans="1:5" ht="242.25">
      <c r="A18" t="s">
        <v>57</v>
      </c>
      <c r="E18" s="39" t="s">
        <v>4613</v>
      </c>
    </row>
    <row r="19" spans="1:16" ht="38.25">
      <c r="A19" t="s">
        <v>48</v>
      </c>
      <c s="34" t="s">
        <v>25</v>
      </c>
      <c s="34" t="s">
        <v>964</v>
      </c>
      <c s="35" t="s">
        <v>5</v>
      </c>
      <c s="6" t="s">
        <v>4691</v>
      </c>
      <c s="36" t="s">
        <v>309</v>
      </c>
      <c s="37">
        <v>14</v>
      </c>
      <c s="36">
        <v>0</v>
      </c>
      <c s="36">
        <f>ROUND(G19*H19,6)</f>
      </c>
      <c r="L19" s="38">
        <v>0</v>
      </c>
      <c s="32">
        <f>ROUND(ROUND(L19,2)*ROUND(G19,3),2)</f>
      </c>
      <c s="36" t="s">
        <v>53</v>
      </c>
      <c>
        <f>(M19*21)/100</f>
      </c>
      <c t="s">
        <v>26</v>
      </c>
    </row>
    <row r="20" spans="1:5" ht="25.5">
      <c r="A20" s="35" t="s">
        <v>54</v>
      </c>
      <c r="E20" s="39" t="s">
        <v>4692</v>
      </c>
    </row>
    <row r="21" spans="1:5" ht="38.25">
      <c r="A21" s="35" t="s">
        <v>55</v>
      </c>
      <c r="E21" s="40" t="s">
        <v>4693</v>
      </c>
    </row>
    <row r="22" spans="1:5" ht="242.25">
      <c r="A22" t="s">
        <v>57</v>
      </c>
      <c r="E22" s="39" t="s">
        <v>4613</v>
      </c>
    </row>
    <row r="23" spans="1:16" ht="38.25">
      <c r="A23" t="s">
        <v>48</v>
      </c>
      <c s="34" t="s">
        <v>67</v>
      </c>
      <c s="34" t="s">
        <v>2584</v>
      </c>
      <c s="35" t="s">
        <v>5</v>
      </c>
      <c s="6" t="s">
        <v>3769</v>
      </c>
      <c s="36" t="s">
        <v>309</v>
      </c>
      <c s="37">
        <v>20.192</v>
      </c>
      <c s="36">
        <v>0</v>
      </c>
      <c s="36">
        <f>ROUND(G23*H23,6)</f>
      </c>
      <c r="L23" s="38">
        <v>0</v>
      </c>
      <c s="32">
        <f>ROUND(ROUND(L23,2)*ROUND(G23,3),2)</f>
      </c>
      <c s="36" t="s">
        <v>53</v>
      </c>
      <c>
        <f>(M23*21)/100</f>
      </c>
      <c t="s">
        <v>26</v>
      </c>
    </row>
    <row r="24" spans="1:5" ht="25.5">
      <c r="A24" s="35" t="s">
        <v>54</v>
      </c>
      <c r="E24" s="39" t="s">
        <v>310</v>
      </c>
    </row>
    <row r="25" spans="1:5" ht="38.25">
      <c r="A25" s="35" t="s">
        <v>55</v>
      </c>
      <c r="E25" s="40" t="s">
        <v>4694</v>
      </c>
    </row>
    <row r="26" spans="1:5" ht="242.25">
      <c r="A26" t="s">
        <v>57</v>
      </c>
      <c r="E26" s="39" t="s">
        <v>4613</v>
      </c>
    </row>
    <row r="27" spans="1:16" ht="38.25">
      <c r="A27" t="s">
        <v>48</v>
      </c>
      <c s="34" t="s">
        <v>71</v>
      </c>
      <c s="34" t="s">
        <v>4695</v>
      </c>
      <c s="35" t="s">
        <v>5</v>
      </c>
      <c s="6" t="s">
        <v>4696</v>
      </c>
      <c s="36" t="s">
        <v>309</v>
      </c>
      <c s="37">
        <v>1</v>
      </c>
      <c s="36">
        <v>0</v>
      </c>
      <c s="36">
        <f>ROUND(G27*H27,6)</f>
      </c>
      <c r="L27" s="38">
        <v>0</v>
      </c>
      <c s="32">
        <f>ROUND(ROUND(L27,2)*ROUND(G27,3),2)</f>
      </c>
      <c s="36" t="s">
        <v>53</v>
      </c>
      <c>
        <f>(M27*21)/100</f>
      </c>
      <c t="s">
        <v>26</v>
      </c>
    </row>
    <row r="28" spans="1:5" ht="25.5">
      <c r="A28" s="35" t="s">
        <v>54</v>
      </c>
      <c r="E28" s="39" t="s">
        <v>4692</v>
      </c>
    </row>
    <row r="29" spans="1:5" ht="38.25">
      <c r="A29" s="35" t="s">
        <v>55</v>
      </c>
      <c r="E29" s="40" t="s">
        <v>3776</v>
      </c>
    </row>
    <row r="30" spans="1:5" ht="242.25">
      <c r="A30" t="s">
        <v>57</v>
      </c>
      <c r="E30" s="39" t="s">
        <v>4613</v>
      </c>
    </row>
    <row r="31" spans="1:16" ht="38.25">
      <c r="A31" t="s">
        <v>48</v>
      </c>
      <c s="34" t="s">
        <v>75</v>
      </c>
      <c s="34" t="s">
        <v>690</v>
      </c>
      <c s="35" t="s">
        <v>5</v>
      </c>
      <c s="6" t="s">
        <v>4697</v>
      </c>
      <c s="36" t="s">
        <v>309</v>
      </c>
      <c s="37">
        <v>1</v>
      </c>
      <c s="36">
        <v>0</v>
      </c>
      <c s="36">
        <f>ROUND(G31*H31,6)</f>
      </c>
      <c r="L31" s="38">
        <v>0</v>
      </c>
      <c s="32">
        <f>ROUND(ROUND(L31,2)*ROUND(G31,3),2)</f>
      </c>
      <c s="36" t="s">
        <v>53</v>
      </c>
      <c>
        <f>(M31*21)/100</f>
      </c>
      <c t="s">
        <v>26</v>
      </c>
    </row>
    <row r="32" spans="1:5" ht="25.5">
      <c r="A32" s="35" t="s">
        <v>54</v>
      </c>
      <c r="E32" s="39" t="s">
        <v>4692</v>
      </c>
    </row>
    <row r="33" spans="1:5" ht="38.25">
      <c r="A33" s="35" t="s">
        <v>55</v>
      </c>
      <c r="E33" s="40" t="s">
        <v>3776</v>
      </c>
    </row>
    <row r="34" spans="1:5" ht="242.25">
      <c r="A34" t="s">
        <v>57</v>
      </c>
      <c r="E34" s="39" t="s">
        <v>4613</v>
      </c>
    </row>
    <row r="35" spans="1:16" ht="25.5">
      <c r="A35" t="s">
        <v>48</v>
      </c>
      <c s="34" t="s">
        <v>46</v>
      </c>
      <c s="34" t="s">
        <v>4698</v>
      </c>
      <c s="35" t="s">
        <v>5</v>
      </c>
      <c s="6" t="s">
        <v>4699</v>
      </c>
      <c s="36" t="s">
        <v>309</v>
      </c>
      <c s="37">
        <v>1</v>
      </c>
      <c s="36">
        <v>0</v>
      </c>
      <c s="36">
        <f>ROUND(G35*H35,6)</f>
      </c>
      <c r="L35" s="38">
        <v>0</v>
      </c>
      <c s="32">
        <f>ROUND(ROUND(L35,2)*ROUND(G35,3),2)</f>
      </c>
      <c s="36" t="s">
        <v>53</v>
      </c>
      <c>
        <f>(M35*21)/100</f>
      </c>
      <c t="s">
        <v>26</v>
      </c>
    </row>
    <row r="36" spans="1:5" ht="12.75">
      <c r="A36" s="35" t="s">
        <v>54</v>
      </c>
      <c r="E36" s="39" t="s">
        <v>4700</v>
      </c>
    </row>
    <row r="37" spans="1:5" ht="38.25">
      <c r="A37" s="35" t="s">
        <v>55</v>
      </c>
      <c r="E37" s="40" t="s">
        <v>3776</v>
      </c>
    </row>
    <row r="38" spans="1:5" ht="242.25">
      <c r="A38" t="s">
        <v>57</v>
      </c>
      <c r="E38" s="39" t="s">
        <v>4613</v>
      </c>
    </row>
    <row r="39" spans="1:13" ht="12.75">
      <c r="A39" t="s">
        <v>45</v>
      </c>
      <c r="C39" s="31" t="s">
        <v>49</v>
      </c>
      <c r="E39" s="33" t="s">
        <v>3779</v>
      </c>
      <c r="J39" s="32">
        <f>0</f>
      </c>
      <c s="32">
        <f>0</f>
      </c>
      <c s="32">
        <f>0+L40+L44+L48+L52+L56</f>
      </c>
      <c s="32">
        <f>0+M40+M44+M48+M52+M56</f>
      </c>
    </row>
    <row r="40" spans="1:16" ht="12.75">
      <c r="A40" t="s">
        <v>48</v>
      </c>
      <c s="34" t="s">
        <v>82</v>
      </c>
      <c s="34" t="s">
        <v>3780</v>
      </c>
      <c s="35" t="s">
        <v>5</v>
      </c>
      <c s="6" t="s">
        <v>3781</v>
      </c>
      <c s="36" t="s">
        <v>65</v>
      </c>
      <c s="37">
        <v>82</v>
      </c>
      <c s="36">
        <v>0</v>
      </c>
      <c s="36">
        <f>ROUND(G40*H40,6)</f>
      </c>
      <c r="L40" s="38">
        <v>0</v>
      </c>
      <c s="32">
        <f>ROUND(ROUND(L40,2)*ROUND(G40,3),2)</f>
      </c>
      <c s="36" t="s">
        <v>53</v>
      </c>
      <c>
        <f>(M40*21)/100</f>
      </c>
      <c t="s">
        <v>26</v>
      </c>
    </row>
    <row r="41" spans="1:5" ht="12.75">
      <c r="A41" s="35" t="s">
        <v>54</v>
      </c>
      <c r="E41" s="39" t="s">
        <v>5</v>
      </c>
    </row>
    <row r="42" spans="1:5" ht="38.25">
      <c r="A42" s="35" t="s">
        <v>55</v>
      </c>
      <c r="E42" s="40" t="s">
        <v>4701</v>
      </c>
    </row>
    <row r="43" spans="1:5" ht="25.5">
      <c r="A43" t="s">
        <v>57</v>
      </c>
      <c r="E43" s="39" t="s">
        <v>322</v>
      </c>
    </row>
    <row r="44" spans="1:16" ht="12.75">
      <c r="A44" t="s">
        <v>48</v>
      </c>
      <c s="34" t="s">
        <v>86</v>
      </c>
      <c s="34" t="s">
        <v>3842</v>
      </c>
      <c s="35" t="s">
        <v>5</v>
      </c>
      <c s="6" t="s">
        <v>3843</v>
      </c>
      <c s="36" t="s">
        <v>61</v>
      </c>
      <c s="37">
        <v>410</v>
      </c>
      <c s="36">
        <v>0</v>
      </c>
      <c s="36">
        <f>ROUND(G44*H44,6)</f>
      </c>
      <c r="L44" s="38">
        <v>0</v>
      </c>
      <c s="32">
        <f>ROUND(ROUND(L44,2)*ROUND(G44,3),2)</f>
      </c>
      <c s="36" t="s">
        <v>53</v>
      </c>
      <c>
        <f>(M44*21)/100</f>
      </c>
      <c t="s">
        <v>26</v>
      </c>
    </row>
    <row r="45" spans="1:5" ht="12.75">
      <c r="A45" s="35" t="s">
        <v>54</v>
      </c>
      <c r="E45" s="39" t="s">
        <v>5</v>
      </c>
    </row>
    <row r="46" spans="1:5" ht="38.25">
      <c r="A46" s="35" t="s">
        <v>55</v>
      </c>
      <c r="E46" s="40" t="s">
        <v>4702</v>
      </c>
    </row>
    <row r="47" spans="1:5" ht="25.5">
      <c r="A47" t="s">
        <v>57</v>
      </c>
      <c r="E47" s="39" t="s">
        <v>3845</v>
      </c>
    </row>
    <row r="48" spans="1:16" ht="12.75">
      <c r="A48" t="s">
        <v>48</v>
      </c>
      <c s="34" t="s">
        <v>90</v>
      </c>
      <c s="34" t="s">
        <v>4642</v>
      </c>
      <c s="35" t="s">
        <v>5</v>
      </c>
      <c s="6" t="s">
        <v>4643</v>
      </c>
      <c s="36" t="s">
        <v>65</v>
      </c>
      <c s="37">
        <v>51.44</v>
      </c>
      <c s="36">
        <v>0</v>
      </c>
      <c s="36">
        <f>ROUND(G48*H48,6)</f>
      </c>
      <c r="L48" s="38">
        <v>0</v>
      </c>
      <c s="32">
        <f>ROUND(ROUND(L48,2)*ROUND(G48,3),2)</f>
      </c>
      <c s="36" t="s">
        <v>53</v>
      </c>
      <c>
        <f>(M48*21)/100</f>
      </c>
      <c t="s">
        <v>26</v>
      </c>
    </row>
    <row r="49" spans="1:5" ht="12.75">
      <c r="A49" s="35" t="s">
        <v>54</v>
      </c>
      <c r="E49" s="39" t="s">
        <v>5</v>
      </c>
    </row>
    <row r="50" spans="1:5" ht="38.25">
      <c r="A50" s="35" t="s">
        <v>55</v>
      </c>
      <c r="E50" s="40" t="s">
        <v>4703</v>
      </c>
    </row>
    <row r="51" spans="1:5" ht="25.5">
      <c r="A51" t="s">
        <v>57</v>
      </c>
      <c r="E51" s="39" t="s">
        <v>352</v>
      </c>
    </row>
    <row r="52" spans="1:16" ht="12.75">
      <c r="A52" t="s">
        <v>48</v>
      </c>
      <c s="34" t="s">
        <v>94</v>
      </c>
      <c s="34" t="s">
        <v>76</v>
      </c>
      <c s="35" t="s">
        <v>5</v>
      </c>
      <c s="6" t="s">
        <v>77</v>
      </c>
      <c s="36" t="s">
        <v>61</v>
      </c>
      <c s="37">
        <v>257.2</v>
      </c>
      <c s="36">
        <v>0</v>
      </c>
      <c s="36">
        <f>ROUND(G52*H52,6)</f>
      </c>
      <c r="L52" s="38">
        <v>0</v>
      </c>
      <c s="32">
        <f>ROUND(ROUND(L52,2)*ROUND(G52,3),2)</f>
      </c>
      <c s="36" t="s">
        <v>53</v>
      </c>
      <c>
        <f>(M52*21)/100</f>
      </c>
      <c t="s">
        <v>26</v>
      </c>
    </row>
    <row r="53" spans="1:5" ht="12.75">
      <c r="A53" s="35" t="s">
        <v>54</v>
      </c>
      <c r="E53" s="39" t="s">
        <v>5</v>
      </c>
    </row>
    <row r="54" spans="1:5" ht="38.25">
      <c r="A54" s="35" t="s">
        <v>55</v>
      </c>
      <c r="E54" s="40" t="s">
        <v>4704</v>
      </c>
    </row>
    <row r="55" spans="1:5" ht="25.5">
      <c r="A55" t="s">
        <v>57</v>
      </c>
      <c r="E55" s="39" t="s">
        <v>78</v>
      </c>
    </row>
    <row r="56" spans="1:16" ht="12.75">
      <c r="A56" t="s">
        <v>48</v>
      </c>
      <c s="34" t="s">
        <v>98</v>
      </c>
      <c s="34" t="s">
        <v>4646</v>
      </c>
      <c s="35" t="s">
        <v>5</v>
      </c>
      <c s="6" t="s">
        <v>4647</v>
      </c>
      <c s="36" t="s">
        <v>61</v>
      </c>
      <c s="37">
        <v>257.2</v>
      </c>
      <c s="36">
        <v>0</v>
      </c>
      <c s="36">
        <f>ROUND(G56*H56,6)</f>
      </c>
      <c r="L56" s="38">
        <v>0</v>
      </c>
      <c s="32">
        <f>ROUND(ROUND(L56,2)*ROUND(G56,3),2)</f>
      </c>
      <c s="36" t="s">
        <v>53</v>
      </c>
      <c>
        <f>(M56*21)/100</f>
      </c>
      <c t="s">
        <v>26</v>
      </c>
    </row>
    <row r="57" spans="1:5" ht="12.75">
      <c r="A57" s="35" t="s">
        <v>54</v>
      </c>
      <c r="E57" s="39" t="s">
        <v>5</v>
      </c>
    </row>
    <row r="58" spans="1:5" ht="38.25">
      <c r="A58" s="35" t="s">
        <v>55</v>
      </c>
      <c r="E58" s="40" t="s">
        <v>4704</v>
      </c>
    </row>
    <row r="59" spans="1:5" ht="38.25">
      <c r="A59" t="s">
        <v>57</v>
      </c>
      <c r="E59" s="39" t="s">
        <v>4648</v>
      </c>
    </row>
    <row r="60" spans="1:13" ht="12.75">
      <c r="A60" t="s">
        <v>45</v>
      </c>
      <c r="C60" s="31" t="s">
        <v>25</v>
      </c>
      <c r="E60" s="33" t="s">
        <v>4034</v>
      </c>
      <c r="J60" s="32">
        <f>0</f>
      </c>
      <c s="32">
        <f>0</f>
      </c>
      <c s="32">
        <f>0+L61+L65</f>
      </c>
      <c s="32">
        <f>0+M61+M65</f>
      </c>
    </row>
    <row r="61" spans="1:16" ht="12.75">
      <c r="A61" t="s">
        <v>48</v>
      </c>
      <c s="34" t="s">
        <v>103</v>
      </c>
      <c s="34" t="s">
        <v>4705</v>
      </c>
      <c s="35" t="s">
        <v>5</v>
      </c>
      <c s="6" t="s">
        <v>4706</v>
      </c>
      <c s="36" t="s">
        <v>65</v>
      </c>
      <c s="37">
        <v>1.871</v>
      </c>
      <c s="36">
        <v>0</v>
      </c>
      <c s="36">
        <f>ROUND(G61*H61,6)</f>
      </c>
      <c r="L61" s="38">
        <v>0</v>
      </c>
      <c s="32">
        <f>ROUND(ROUND(L61,2)*ROUND(G61,3),2)</f>
      </c>
      <c s="36" t="s">
        <v>53</v>
      </c>
      <c>
        <f>(M61*21)/100</f>
      </c>
      <c t="s">
        <v>26</v>
      </c>
    </row>
    <row r="62" spans="1:5" ht="63.75">
      <c r="A62" s="35" t="s">
        <v>54</v>
      </c>
      <c r="E62" s="39" t="s">
        <v>4707</v>
      </c>
    </row>
    <row r="63" spans="1:5" ht="38.25">
      <c r="A63" s="35" t="s">
        <v>55</v>
      </c>
      <c r="E63" s="40" t="s">
        <v>4708</v>
      </c>
    </row>
    <row r="64" spans="1:5" ht="267.75">
      <c r="A64" t="s">
        <v>57</v>
      </c>
      <c r="E64" s="39" t="s">
        <v>4033</v>
      </c>
    </row>
    <row r="65" spans="1:16" ht="25.5">
      <c r="A65" t="s">
        <v>48</v>
      </c>
      <c s="34" t="s">
        <v>106</v>
      </c>
      <c s="34" t="s">
        <v>4709</v>
      </c>
      <c s="35" t="s">
        <v>5</v>
      </c>
      <c s="6" t="s">
        <v>4710</v>
      </c>
      <c s="36" t="s">
        <v>309</v>
      </c>
      <c s="37">
        <v>0.424</v>
      </c>
      <c s="36">
        <v>0</v>
      </c>
      <c s="36">
        <f>ROUND(G65*H65,6)</f>
      </c>
      <c r="L65" s="38">
        <v>0</v>
      </c>
      <c s="32">
        <f>ROUND(ROUND(L65,2)*ROUND(G65,3),2)</f>
      </c>
      <c s="36" t="s">
        <v>53</v>
      </c>
      <c>
        <f>(M65*21)/100</f>
      </c>
      <c t="s">
        <v>26</v>
      </c>
    </row>
    <row r="66" spans="1:5" ht="63.75">
      <c r="A66" s="35" t="s">
        <v>54</v>
      </c>
      <c r="E66" s="39" t="s">
        <v>4711</v>
      </c>
    </row>
    <row r="67" spans="1:5" ht="38.25">
      <c r="A67" s="35" t="s">
        <v>55</v>
      </c>
      <c r="E67" s="40" t="s">
        <v>4712</v>
      </c>
    </row>
    <row r="68" spans="1:5" ht="25.5">
      <c r="A68" t="s">
        <v>57</v>
      </c>
      <c r="E68" s="39" t="s">
        <v>4713</v>
      </c>
    </row>
    <row r="69" spans="1:13" ht="12.75">
      <c r="A69" t="s">
        <v>45</v>
      </c>
      <c r="C69" s="31" t="s">
        <v>71</v>
      </c>
      <c r="E69" s="33" t="s">
        <v>3947</v>
      </c>
      <c r="J69" s="32">
        <f>0</f>
      </c>
      <c s="32">
        <f>0</f>
      </c>
      <c s="32">
        <f>0+L70+L74+L78+L82+L86</f>
      </c>
      <c s="32">
        <f>0+M70+M74+M78+M82+M86</f>
      </c>
    </row>
    <row r="70" spans="1:16" ht="12.75">
      <c r="A70" t="s">
        <v>48</v>
      </c>
      <c s="34" t="s">
        <v>109</v>
      </c>
      <c s="34" t="s">
        <v>4055</v>
      </c>
      <c s="35" t="s">
        <v>5</v>
      </c>
      <c s="6" t="s">
        <v>4056</v>
      </c>
      <c s="36" t="s">
        <v>61</v>
      </c>
      <c s="37">
        <v>315</v>
      </c>
      <c s="36">
        <v>0</v>
      </c>
      <c s="36">
        <f>ROUND(G70*H70,6)</f>
      </c>
      <c r="L70" s="38">
        <v>0</v>
      </c>
      <c s="32">
        <f>ROUND(ROUND(L70,2)*ROUND(G70,3),2)</f>
      </c>
      <c s="36" t="s">
        <v>53</v>
      </c>
      <c>
        <f>(M70*21)/100</f>
      </c>
      <c t="s">
        <v>26</v>
      </c>
    </row>
    <row r="71" spans="1:5" ht="12.75">
      <c r="A71" s="35" t="s">
        <v>54</v>
      </c>
      <c r="E71" s="39" t="s">
        <v>4714</v>
      </c>
    </row>
    <row r="72" spans="1:5" ht="38.25">
      <c r="A72" s="35" t="s">
        <v>55</v>
      </c>
      <c r="E72" s="40" t="s">
        <v>4715</v>
      </c>
    </row>
    <row r="73" spans="1:5" ht="38.25">
      <c r="A73" t="s">
        <v>57</v>
      </c>
      <c r="E73" s="39" t="s">
        <v>4058</v>
      </c>
    </row>
    <row r="74" spans="1:16" ht="12.75">
      <c r="A74" t="s">
        <v>48</v>
      </c>
      <c s="34" t="s">
        <v>112</v>
      </c>
      <c s="34" t="s">
        <v>4665</v>
      </c>
      <c s="35" t="s">
        <v>5</v>
      </c>
      <c s="6" t="s">
        <v>4666</v>
      </c>
      <c s="36" t="s">
        <v>61</v>
      </c>
      <c s="37">
        <v>145</v>
      </c>
      <c s="36">
        <v>0</v>
      </c>
      <c s="36">
        <f>ROUND(G74*H74,6)</f>
      </c>
      <c r="L74" s="38">
        <v>0</v>
      </c>
      <c s="32">
        <f>ROUND(ROUND(L74,2)*ROUND(G74,3),2)</f>
      </c>
      <c s="36" t="s">
        <v>53</v>
      </c>
      <c>
        <f>(M74*21)/100</f>
      </c>
      <c t="s">
        <v>26</v>
      </c>
    </row>
    <row r="75" spans="1:5" ht="12.75">
      <c r="A75" s="35" t="s">
        <v>54</v>
      </c>
      <c r="E75" s="39" t="s">
        <v>4716</v>
      </c>
    </row>
    <row r="76" spans="1:5" ht="38.25">
      <c r="A76" s="35" t="s">
        <v>55</v>
      </c>
      <c r="E76" s="40" t="s">
        <v>4717</v>
      </c>
    </row>
    <row r="77" spans="1:5" ht="38.25">
      <c r="A77" t="s">
        <v>57</v>
      </c>
      <c r="E77" s="39" t="s">
        <v>4058</v>
      </c>
    </row>
    <row r="78" spans="1:16" ht="12.75">
      <c r="A78" t="s">
        <v>48</v>
      </c>
      <c s="34" t="s">
        <v>115</v>
      </c>
      <c s="34" t="s">
        <v>4718</v>
      </c>
      <c s="35" t="s">
        <v>5</v>
      </c>
      <c s="6" t="s">
        <v>4719</v>
      </c>
      <c s="36" t="s">
        <v>65</v>
      </c>
      <c s="37">
        <v>8.3</v>
      </c>
      <c s="36">
        <v>0</v>
      </c>
      <c s="36">
        <f>ROUND(G78*H78,6)</f>
      </c>
      <c r="L78" s="38">
        <v>0</v>
      </c>
      <c s="32">
        <f>ROUND(ROUND(L78,2)*ROUND(G78,3),2)</f>
      </c>
      <c s="36" t="s">
        <v>53</v>
      </c>
      <c>
        <f>(M78*21)/100</f>
      </c>
      <c t="s">
        <v>26</v>
      </c>
    </row>
    <row r="79" spans="1:5" ht="12.75">
      <c r="A79" s="35" t="s">
        <v>54</v>
      </c>
      <c r="E79" s="39" t="s">
        <v>4720</v>
      </c>
    </row>
    <row r="80" spans="1:5" ht="38.25">
      <c r="A80" s="35" t="s">
        <v>55</v>
      </c>
      <c r="E80" s="40" t="s">
        <v>4721</v>
      </c>
    </row>
    <row r="81" spans="1:5" ht="38.25">
      <c r="A81" t="s">
        <v>57</v>
      </c>
      <c r="E81" s="39" t="s">
        <v>4058</v>
      </c>
    </row>
    <row r="82" spans="1:16" ht="12.75">
      <c r="A82" t="s">
        <v>48</v>
      </c>
      <c s="34" t="s">
        <v>119</v>
      </c>
      <c s="34" t="s">
        <v>4722</v>
      </c>
      <c s="35" t="s">
        <v>5</v>
      </c>
      <c s="6" t="s">
        <v>4723</v>
      </c>
      <c s="36" t="s">
        <v>61</v>
      </c>
      <c s="37">
        <v>242</v>
      </c>
      <c s="36">
        <v>0</v>
      </c>
      <c s="36">
        <f>ROUND(G82*H82,6)</f>
      </c>
      <c r="L82" s="38">
        <v>0</v>
      </c>
      <c s="32">
        <f>ROUND(ROUND(L82,2)*ROUND(G82,3),2)</f>
      </c>
      <c s="36" t="s">
        <v>53</v>
      </c>
      <c>
        <f>(M82*21)/100</f>
      </c>
      <c t="s">
        <v>26</v>
      </c>
    </row>
    <row r="83" spans="1:5" ht="12.75">
      <c r="A83" s="35" t="s">
        <v>54</v>
      </c>
      <c r="E83" s="39" t="s">
        <v>4724</v>
      </c>
    </row>
    <row r="84" spans="1:5" ht="38.25">
      <c r="A84" s="35" t="s">
        <v>55</v>
      </c>
      <c r="E84" s="40" t="s">
        <v>4725</v>
      </c>
    </row>
    <row r="85" spans="1:5" ht="114.75">
      <c r="A85" t="s">
        <v>57</v>
      </c>
      <c r="E85" s="39" t="s">
        <v>89</v>
      </c>
    </row>
    <row r="86" spans="1:16" ht="12.75">
      <c r="A86" t="s">
        <v>48</v>
      </c>
      <c s="34" t="s">
        <v>123</v>
      </c>
      <c s="34" t="s">
        <v>4669</v>
      </c>
      <c s="35" t="s">
        <v>5</v>
      </c>
      <c s="6" t="s">
        <v>4670</v>
      </c>
      <c s="36" t="s">
        <v>61</v>
      </c>
      <c s="37">
        <v>23</v>
      </c>
      <c s="36">
        <v>0</v>
      </c>
      <c s="36">
        <f>ROUND(G86*H86,6)</f>
      </c>
      <c r="L86" s="38">
        <v>0</v>
      </c>
      <c s="32">
        <f>ROUND(ROUND(L86,2)*ROUND(G86,3),2)</f>
      </c>
      <c s="36" t="s">
        <v>53</v>
      </c>
      <c>
        <f>(M86*21)/100</f>
      </c>
      <c t="s">
        <v>26</v>
      </c>
    </row>
    <row r="87" spans="1:5" ht="12.75">
      <c r="A87" s="35" t="s">
        <v>54</v>
      </c>
      <c r="E87" s="39" t="s">
        <v>4726</v>
      </c>
    </row>
    <row r="88" spans="1:5" ht="38.25">
      <c r="A88" s="35" t="s">
        <v>55</v>
      </c>
      <c r="E88" s="40" t="s">
        <v>4727</v>
      </c>
    </row>
    <row r="89" spans="1:5" ht="114.75">
      <c r="A89" t="s">
        <v>57</v>
      </c>
      <c r="E89" s="39" t="s">
        <v>89</v>
      </c>
    </row>
    <row r="90" spans="1:13" ht="12.75">
      <c r="A90" t="s">
        <v>45</v>
      </c>
      <c r="C90" s="31" t="s">
        <v>46</v>
      </c>
      <c r="E90" s="33" t="s">
        <v>2925</v>
      </c>
      <c r="J90" s="32">
        <f>0</f>
      </c>
      <c s="32">
        <f>0</f>
      </c>
      <c s="32">
        <f>0+L91</f>
      </c>
      <c s="32">
        <f>0+M91</f>
      </c>
    </row>
    <row r="91" spans="1:16" ht="12.75">
      <c r="A91" t="s">
        <v>48</v>
      </c>
      <c s="34" t="s">
        <v>126</v>
      </c>
      <c s="34" t="s">
        <v>4728</v>
      </c>
      <c s="35" t="s">
        <v>5</v>
      </c>
      <c s="6" t="s">
        <v>4729</v>
      </c>
      <c s="36" t="s">
        <v>61</v>
      </c>
      <c s="37">
        <v>228.201</v>
      </c>
      <c s="36">
        <v>0</v>
      </c>
      <c s="36">
        <f>ROUND(G91*H91,6)</f>
      </c>
      <c r="L91" s="38">
        <v>0</v>
      </c>
      <c s="32">
        <f>ROUND(ROUND(L91,2)*ROUND(G91,3),2)</f>
      </c>
      <c s="36" t="s">
        <v>53</v>
      </c>
      <c>
        <f>(M91*21)/100</f>
      </c>
      <c t="s">
        <v>26</v>
      </c>
    </row>
    <row r="92" spans="1:5" ht="38.25">
      <c r="A92" s="35" t="s">
        <v>54</v>
      </c>
      <c r="E92" s="39" t="s">
        <v>4730</v>
      </c>
    </row>
    <row r="93" spans="1:5" ht="38.25">
      <c r="A93" s="35" t="s">
        <v>55</v>
      </c>
      <c r="E93" s="40" t="s">
        <v>4731</v>
      </c>
    </row>
    <row r="94" spans="1:5" ht="63.75">
      <c r="A94" t="s">
        <v>57</v>
      </c>
      <c r="E94" s="39" t="s">
        <v>4732</v>
      </c>
    </row>
    <row r="95" spans="1:13" ht="12.75">
      <c r="A95" t="s">
        <v>45</v>
      </c>
      <c r="C95" s="31" t="s">
        <v>86</v>
      </c>
      <c r="E95" s="33" t="s">
        <v>2930</v>
      </c>
      <c r="J95" s="32">
        <f>0</f>
      </c>
      <c s="32">
        <f>0</f>
      </c>
      <c s="32">
        <f>0+L96+L100+L104+L108+L112+L116</f>
      </c>
      <c s="32">
        <f>0+M96+M100+M104+M108+M112+M116</f>
      </c>
    </row>
    <row r="96" spans="1:16" ht="12.75">
      <c r="A96" t="s">
        <v>48</v>
      </c>
      <c s="34" t="s">
        <v>131</v>
      </c>
      <c s="34" t="s">
        <v>4071</v>
      </c>
      <c s="35" t="s">
        <v>5</v>
      </c>
      <c s="6" t="s">
        <v>4072</v>
      </c>
      <c s="36" t="s">
        <v>101</v>
      </c>
      <c s="37">
        <v>236</v>
      </c>
      <c s="36">
        <v>0</v>
      </c>
      <c s="36">
        <f>ROUND(G96*H96,6)</f>
      </c>
      <c r="L96" s="38">
        <v>0</v>
      </c>
      <c s="32">
        <f>ROUND(ROUND(L96,2)*ROUND(G96,3),2)</f>
      </c>
      <c s="36" t="s">
        <v>53</v>
      </c>
      <c>
        <f>(M96*21)/100</f>
      </c>
      <c t="s">
        <v>26</v>
      </c>
    </row>
    <row r="97" spans="1:5" ht="12.75">
      <c r="A97" s="35" t="s">
        <v>54</v>
      </c>
      <c r="E97" s="39" t="s">
        <v>4733</v>
      </c>
    </row>
    <row r="98" spans="1:5" ht="38.25">
      <c r="A98" s="35" t="s">
        <v>55</v>
      </c>
      <c r="E98" s="40" t="s">
        <v>4734</v>
      </c>
    </row>
    <row r="99" spans="1:5" ht="25.5">
      <c r="A99" t="s">
        <v>57</v>
      </c>
      <c r="E99" s="39" t="s">
        <v>4561</v>
      </c>
    </row>
    <row r="100" spans="1:16" ht="12.75">
      <c r="A100" t="s">
        <v>48</v>
      </c>
      <c s="34" t="s">
        <v>135</v>
      </c>
      <c s="34" t="s">
        <v>2581</v>
      </c>
      <c s="35" t="s">
        <v>5</v>
      </c>
      <c s="6" t="s">
        <v>2582</v>
      </c>
      <c s="36" t="s">
        <v>65</v>
      </c>
      <c s="37">
        <v>2.464</v>
      </c>
      <c s="36">
        <v>0</v>
      </c>
      <c s="36">
        <f>ROUND(G100*H100,6)</f>
      </c>
      <c r="L100" s="38">
        <v>0</v>
      </c>
      <c s="32">
        <f>ROUND(ROUND(L100,2)*ROUND(G100,3),2)</f>
      </c>
      <c s="36" t="s">
        <v>53</v>
      </c>
      <c>
        <f>(M100*21)/100</f>
      </c>
      <c t="s">
        <v>26</v>
      </c>
    </row>
    <row r="101" spans="1:5" ht="12.75">
      <c r="A101" s="35" t="s">
        <v>54</v>
      </c>
      <c r="E101" s="39" t="s">
        <v>4735</v>
      </c>
    </row>
    <row r="102" spans="1:5" ht="38.25">
      <c r="A102" s="35" t="s">
        <v>55</v>
      </c>
      <c r="E102" s="40" t="s">
        <v>4736</v>
      </c>
    </row>
    <row r="103" spans="1:5" ht="89.25">
      <c r="A103" t="s">
        <v>57</v>
      </c>
      <c r="E103" s="39" t="s">
        <v>4737</v>
      </c>
    </row>
    <row r="104" spans="1:16" ht="12.75">
      <c r="A104" t="s">
        <v>48</v>
      </c>
      <c s="34" t="s">
        <v>139</v>
      </c>
      <c s="34" t="s">
        <v>4738</v>
      </c>
      <c s="35" t="s">
        <v>5</v>
      </c>
      <c s="6" t="s">
        <v>4739</v>
      </c>
      <c s="36" t="s">
        <v>101</v>
      </c>
      <c s="37">
        <v>33.8</v>
      </c>
      <c s="36">
        <v>0</v>
      </c>
      <c s="36">
        <f>ROUND(G104*H104,6)</f>
      </c>
      <c r="L104" s="38">
        <v>0</v>
      </c>
      <c s="32">
        <f>ROUND(ROUND(L104,2)*ROUND(G104,3),2)</f>
      </c>
      <c s="36" t="s">
        <v>53</v>
      </c>
      <c>
        <f>(M104*21)/100</f>
      </c>
      <c t="s">
        <v>26</v>
      </c>
    </row>
    <row r="105" spans="1:5" ht="12.75">
      <c r="A105" s="35" t="s">
        <v>54</v>
      </c>
      <c r="E105" s="39" t="s">
        <v>4740</v>
      </c>
    </row>
    <row r="106" spans="1:5" ht="38.25">
      <c r="A106" s="35" t="s">
        <v>55</v>
      </c>
      <c r="E106" s="40" t="s">
        <v>4741</v>
      </c>
    </row>
    <row r="107" spans="1:5" ht="102">
      <c r="A107" t="s">
        <v>57</v>
      </c>
      <c r="E107" s="39" t="s">
        <v>4742</v>
      </c>
    </row>
    <row r="108" spans="1:16" ht="12.75">
      <c r="A108" t="s">
        <v>48</v>
      </c>
      <c s="34" t="s">
        <v>143</v>
      </c>
      <c s="34" t="s">
        <v>4743</v>
      </c>
      <c s="35" t="s">
        <v>5</v>
      </c>
      <c s="6" t="s">
        <v>4744</v>
      </c>
      <c s="36" t="s">
        <v>2182</v>
      </c>
      <c s="37">
        <v>72</v>
      </c>
      <c s="36">
        <v>0</v>
      </c>
      <c s="36">
        <f>ROUND(G108*H108,6)</f>
      </c>
      <c r="L108" s="38">
        <v>0</v>
      </c>
      <c s="32">
        <f>ROUND(ROUND(L108,2)*ROUND(G108,3),2)</f>
      </c>
      <c s="36" t="s">
        <v>53</v>
      </c>
      <c>
        <f>(M108*21)/100</f>
      </c>
      <c t="s">
        <v>26</v>
      </c>
    </row>
    <row r="109" spans="1:5" ht="12.75">
      <c r="A109" s="35" t="s">
        <v>54</v>
      </c>
      <c r="E109" s="39" t="s">
        <v>4700</v>
      </c>
    </row>
    <row r="110" spans="1:5" ht="38.25">
      <c r="A110" s="35" t="s">
        <v>55</v>
      </c>
      <c r="E110" s="40" t="s">
        <v>4745</v>
      </c>
    </row>
    <row r="111" spans="1:5" ht="153">
      <c r="A111" t="s">
        <v>57</v>
      </c>
      <c r="E111" s="39" t="s">
        <v>4746</v>
      </c>
    </row>
    <row r="112" spans="1:16" ht="12.75">
      <c r="A112" t="s">
        <v>48</v>
      </c>
      <c s="34" t="s">
        <v>147</v>
      </c>
      <c s="34" t="s">
        <v>4747</v>
      </c>
      <c s="35" t="s">
        <v>5</v>
      </c>
      <c s="6" t="s">
        <v>4748</v>
      </c>
      <c s="36" t="s">
        <v>2182</v>
      </c>
      <c s="37">
        <v>36</v>
      </c>
      <c s="36">
        <v>0</v>
      </c>
      <c s="36">
        <f>ROUND(G112*H112,6)</f>
      </c>
      <c r="L112" s="38">
        <v>0</v>
      </c>
      <c s="32">
        <f>ROUND(ROUND(L112,2)*ROUND(G112,3),2)</f>
      </c>
      <c s="36" t="s">
        <v>53</v>
      </c>
      <c>
        <f>(M112*21)/100</f>
      </c>
      <c t="s">
        <v>26</v>
      </c>
    </row>
    <row r="113" spans="1:5" ht="12.75">
      <c r="A113" s="35" t="s">
        <v>54</v>
      </c>
      <c r="E113" s="39" t="s">
        <v>4700</v>
      </c>
    </row>
    <row r="114" spans="1:5" ht="38.25">
      <c r="A114" s="35" t="s">
        <v>55</v>
      </c>
      <c r="E114" s="40" t="s">
        <v>4749</v>
      </c>
    </row>
    <row r="115" spans="1:5" ht="153">
      <c r="A115" t="s">
        <v>57</v>
      </c>
      <c r="E115" s="39" t="s">
        <v>4746</v>
      </c>
    </row>
    <row r="116" spans="1:16" ht="12.75">
      <c r="A116" t="s">
        <v>48</v>
      </c>
      <c s="34" t="s">
        <v>151</v>
      </c>
      <c s="34" t="s">
        <v>4750</v>
      </c>
      <c s="35" t="s">
        <v>5</v>
      </c>
      <c s="6" t="s">
        <v>4751</v>
      </c>
      <c s="36" t="s">
        <v>101</v>
      </c>
      <c s="37">
        <v>189.2</v>
      </c>
      <c s="36">
        <v>0</v>
      </c>
      <c s="36">
        <f>ROUND(G116*H116,6)</f>
      </c>
      <c r="L116" s="38">
        <v>0</v>
      </c>
      <c s="32">
        <f>ROUND(ROUND(L116,2)*ROUND(G116,3),2)</f>
      </c>
      <c s="36" t="s">
        <v>53</v>
      </c>
      <c>
        <f>(M116*21)/100</f>
      </c>
      <c t="s">
        <v>26</v>
      </c>
    </row>
    <row r="117" spans="1:5" ht="25.5">
      <c r="A117" s="35" t="s">
        <v>54</v>
      </c>
      <c r="E117" s="39" t="s">
        <v>4752</v>
      </c>
    </row>
    <row r="118" spans="1:5" ht="38.25">
      <c r="A118" s="35" t="s">
        <v>55</v>
      </c>
      <c r="E118" s="40" t="s">
        <v>4753</v>
      </c>
    </row>
    <row r="119" spans="1:5" ht="102">
      <c r="A119" t="s">
        <v>57</v>
      </c>
      <c r="E119" s="39" t="s">
        <v>4754</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COUNTIFS(L8:L248,"=0",A8:A248,"P")+COUNTIFS(L8:L248,"",A8:A248,"P")+SUM(Q8:Q248)</f>
      </c>
    </row>
    <row r="8" spans="1:13" ht="12.75">
      <c r="A8" t="s">
        <v>43</v>
      </c>
      <c r="C8" s="28" t="s">
        <v>686</v>
      </c>
      <c r="E8" s="30" t="s">
        <v>685</v>
      </c>
      <c r="J8" s="29">
        <f>0+J9+J26+J35+J72+J77+J106+J119+J136+J177+J226+J235</f>
      </c>
      <c s="29">
        <f>0+K9+K26+K35+K72+K77+K106+K119+K136+K177+K226+K235</f>
      </c>
      <c s="29">
        <f>0+L9+L26+L35+L72+L77+L106+L119+L136+L177+L226+L235</f>
      </c>
      <c s="29">
        <f>0+M9+M26+M35+M72+M77+M106+M119+M136+M177+M226+M235</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0.002</v>
      </c>
      <c s="36">
        <v>0</v>
      </c>
      <c s="36">
        <f>ROUND(G10*H10,6)</f>
      </c>
      <c r="L10" s="38">
        <v>0</v>
      </c>
      <c s="32">
        <f>ROUND(ROUND(L10,2)*ROUND(G10,3),2)</f>
      </c>
      <c s="36" t="s">
        <v>53</v>
      </c>
      <c>
        <f>(M10*21)/100</f>
      </c>
      <c t="s">
        <v>26</v>
      </c>
    </row>
    <row r="11" spans="1:5" ht="25.5">
      <c r="A11" s="35" t="s">
        <v>54</v>
      </c>
      <c r="E11" s="39" t="s">
        <v>310</v>
      </c>
    </row>
    <row r="12" spans="1:5" ht="12.75">
      <c r="A12" s="35" t="s">
        <v>55</v>
      </c>
      <c r="E12" s="40" t="s">
        <v>689</v>
      </c>
    </row>
    <row r="13" spans="1:5" ht="153">
      <c r="A13" t="s">
        <v>57</v>
      </c>
      <c r="E13" s="39" t="s">
        <v>316</v>
      </c>
    </row>
    <row r="14" spans="1:16" ht="38.25">
      <c r="A14" t="s">
        <v>48</v>
      </c>
      <c s="34" t="s">
        <v>26</v>
      </c>
      <c s="34" t="s">
        <v>690</v>
      </c>
      <c s="35" t="s">
        <v>5</v>
      </c>
      <c s="6" t="s">
        <v>691</v>
      </c>
      <c s="36" t="s">
        <v>309</v>
      </c>
      <c s="37">
        <v>0.005</v>
      </c>
      <c s="36">
        <v>0</v>
      </c>
      <c s="36">
        <f>ROUND(G14*H14,6)</f>
      </c>
      <c r="L14" s="38">
        <v>0</v>
      </c>
      <c s="32">
        <f>ROUND(ROUND(L14,2)*ROUND(G14,3),2)</f>
      </c>
      <c s="36" t="s">
        <v>53</v>
      </c>
      <c>
        <f>(M14*21)/100</f>
      </c>
      <c t="s">
        <v>26</v>
      </c>
    </row>
    <row r="15" spans="1:5" ht="25.5">
      <c r="A15" s="35" t="s">
        <v>54</v>
      </c>
      <c r="E15" s="39" t="s">
        <v>310</v>
      </c>
    </row>
    <row r="16" spans="1:5" ht="12.75">
      <c r="A16" s="35" t="s">
        <v>55</v>
      </c>
      <c r="E16" s="40" t="s">
        <v>692</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695</v>
      </c>
    </row>
    <row r="21" spans="1:5" ht="153">
      <c r="A21" t="s">
        <v>57</v>
      </c>
      <c r="E21" s="39" t="s">
        <v>316</v>
      </c>
    </row>
    <row r="22" spans="1:16" ht="25.5">
      <c r="A22" t="s">
        <v>48</v>
      </c>
      <c s="34" t="s">
        <v>67</v>
      </c>
      <c s="34" t="s">
        <v>313</v>
      </c>
      <c s="35" t="s">
        <v>5</v>
      </c>
      <c s="6" t="s">
        <v>314</v>
      </c>
      <c s="36" t="s">
        <v>309</v>
      </c>
      <c s="37">
        <v>0.005</v>
      </c>
      <c s="36">
        <v>0</v>
      </c>
      <c s="36">
        <f>ROUND(G22*H22,6)</f>
      </c>
      <c r="L22" s="38">
        <v>0</v>
      </c>
      <c s="32">
        <f>ROUND(ROUND(L22,2)*ROUND(G22,3),2)</f>
      </c>
      <c s="36" t="s">
        <v>53</v>
      </c>
      <c>
        <f>(M22*21)/100</f>
      </c>
      <c t="s">
        <v>26</v>
      </c>
    </row>
    <row r="23" spans="1:5" ht="25.5">
      <c r="A23" s="35" t="s">
        <v>54</v>
      </c>
      <c r="E23" s="39" t="s">
        <v>310</v>
      </c>
    </row>
    <row r="24" spans="1:5" ht="12.75">
      <c r="A24" s="35" t="s">
        <v>55</v>
      </c>
      <c r="E24" s="40" t="s">
        <v>692</v>
      </c>
    </row>
    <row r="25" spans="1:5" ht="153">
      <c r="A25" t="s">
        <v>57</v>
      </c>
      <c r="E25" s="39" t="s">
        <v>316</v>
      </c>
    </row>
    <row r="26" spans="1:13" ht="12.75">
      <c r="A26" t="s">
        <v>45</v>
      </c>
      <c r="C26" s="31" t="s">
        <v>696</v>
      </c>
      <c r="E26" s="33" t="s">
        <v>697</v>
      </c>
      <c r="J26" s="32">
        <f>0</f>
      </c>
      <c s="32">
        <f>0</f>
      </c>
      <c s="32">
        <f>0+L27+L31</f>
      </c>
      <c s="32">
        <f>0+M27+M31</f>
      </c>
    </row>
    <row r="27" spans="1:16" ht="12.75">
      <c r="A27" t="s">
        <v>48</v>
      </c>
      <c s="34" t="s">
        <v>71</v>
      </c>
      <c s="34" t="s">
        <v>698</v>
      </c>
      <c s="35" t="s">
        <v>5</v>
      </c>
      <c s="6" t="s">
        <v>699</v>
      </c>
      <c s="36" t="s">
        <v>52</v>
      </c>
      <c s="37">
        <v>10</v>
      </c>
      <c s="36">
        <v>0</v>
      </c>
      <c s="36">
        <f>ROUND(G27*H27,6)</f>
      </c>
      <c r="L27" s="38">
        <v>0</v>
      </c>
      <c s="32">
        <f>ROUND(ROUND(L27,2)*ROUND(G27,3),2)</f>
      </c>
      <c s="36" t="s">
        <v>53</v>
      </c>
      <c>
        <f>(M27*21)/100</f>
      </c>
      <c t="s">
        <v>26</v>
      </c>
    </row>
    <row r="28" spans="1:5" ht="12.75">
      <c r="A28" s="35" t="s">
        <v>54</v>
      </c>
      <c r="E28" s="39" t="s">
        <v>5</v>
      </c>
    </row>
    <row r="29" spans="1:5" ht="12.75">
      <c r="A29" s="35" t="s">
        <v>55</v>
      </c>
      <c r="E29" s="40" t="s">
        <v>700</v>
      </c>
    </row>
    <row r="30" spans="1:5" ht="12.75">
      <c r="A30" t="s">
        <v>57</v>
      </c>
      <c r="E30" s="39" t="s">
        <v>636</v>
      </c>
    </row>
    <row r="31" spans="1:16" ht="12.75">
      <c r="A31" t="s">
        <v>48</v>
      </c>
      <c s="34" t="s">
        <v>75</v>
      </c>
      <c s="34" t="s">
        <v>701</v>
      </c>
      <c s="35" t="s">
        <v>5</v>
      </c>
      <c s="6" t="s">
        <v>702</v>
      </c>
      <c s="36" t="s">
        <v>52</v>
      </c>
      <c s="37">
        <v>3</v>
      </c>
      <c s="36">
        <v>0</v>
      </c>
      <c s="36">
        <f>ROUND(G31*H31,6)</f>
      </c>
      <c r="L31" s="38">
        <v>0</v>
      </c>
      <c s="32">
        <f>ROUND(ROUND(L31,2)*ROUND(G31,3),2)</f>
      </c>
      <c s="36" t="s">
        <v>53</v>
      </c>
      <c>
        <f>(M31*21)/100</f>
      </c>
      <c t="s">
        <v>26</v>
      </c>
    </row>
    <row r="32" spans="1:5" ht="12.75">
      <c r="A32" s="35" t="s">
        <v>54</v>
      </c>
      <c r="E32" s="39" t="s">
        <v>5</v>
      </c>
    </row>
    <row r="33" spans="1:5" ht="12.75">
      <c r="A33" s="35" t="s">
        <v>55</v>
      </c>
      <c r="E33" s="40" t="s">
        <v>703</v>
      </c>
    </row>
    <row r="34" spans="1:5" ht="12.75">
      <c r="A34" t="s">
        <v>57</v>
      </c>
      <c r="E34" s="39" t="s">
        <v>636</v>
      </c>
    </row>
    <row r="35" spans="1:13" ht="12.75">
      <c r="A35" t="s">
        <v>45</v>
      </c>
      <c r="C35" s="31" t="s">
        <v>704</v>
      </c>
      <c r="E35" s="33" t="s">
        <v>705</v>
      </c>
      <c r="J35" s="32">
        <f>0</f>
      </c>
      <c s="32">
        <f>0</f>
      </c>
      <c s="32">
        <f>0+L36+L40+L44+L48+L52+L56+L60+L64+L68</f>
      </c>
      <c s="32">
        <f>0+M36+M40+M44+M48+M52+M56+M60+M64+M68</f>
      </c>
    </row>
    <row r="36" spans="1:16" ht="25.5">
      <c r="A36" t="s">
        <v>48</v>
      </c>
      <c s="34" t="s">
        <v>46</v>
      </c>
      <c s="34" t="s">
        <v>706</v>
      </c>
      <c s="35" t="s">
        <v>5</v>
      </c>
      <c s="6" t="s">
        <v>707</v>
      </c>
      <c s="36" t="s">
        <v>101</v>
      </c>
      <c s="37">
        <v>30</v>
      </c>
      <c s="36">
        <v>0</v>
      </c>
      <c s="36">
        <f>ROUND(G36*H36,6)</f>
      </c>
      <c r="L36" s="38">
        <v>0</v>
      </c>
      <c s="32">
        <f>ROUND(ROUND(L36,2)*ROUND(G36,3),2)</f>
      </c>
      <c s="36" t="s">
        <v>53</v>
      </c>
      <c>
        <f>(M36*21)/100</f>
      </c>
      <c t="s">
        <v>26</v>
      </c>
    </row>
    <row r="37" spans="1:5" ht="12.75">
      <c r="A37" s="35" t="s">
        <v>54</v>
      </c>
      <c r="E37" s="39" t="s">
        <v>5</v>
      </c>
    </row>
    <row r="38" spans="1:5" ht="12.75">
      <c r="A38" s="35" t="s">
        <v>55</v>
      </c>
      <c r="E38" s="40" t="s">
        <v>708</v>
      </c>
    </row>
    <row r="39" spans="1:5" ht="12.75">
      <c r="A39" t="s">
        <v>57</v>
      </c>
      <c r="E39" s="39" t="s">
        <v>636</v>
      </c>
    </row>
    <row r="40" spans="1:16" ht="25.5">
      <c r="A40" t="s">
        <v>48</v>
      </c>
      <c s="34" t="s">
        <v>82</v>
      </c>
      <c s="34" t="s">
        <v>709</v>
      </c>
      <c s="35" t="s">
        <v>5</v>
      </c>
      <c s="6" t="s">
        <v>710</v>
      </c>
      <c s="36" t="s">
        <v>101</v>
      </c>
      <c s="37">
        <v>10</v>
      </c>
      <c s="36">
        <v>0</v>
      </c>
      <c s="36">
        <f>ROUND(G40*H40,6)</f>
      </c>
      <c r="L40" s="38">
        <v>0</v>
      </c>
      <c s="32">
        <f>ROUND(ROUND(L40,2)*ROUND(G40,3),2)</f>
      </c>
      <c s="36" t="s">
        <v>53</v>
      </c>
      <c>
        <f>(M40*21)/100</f>
      </c>
      <c t="s">
        <v>26</v>
      </c>
    </row>
    <row r="41" spans="1:5" ht="12.75">
      <c r="A41" s="35" t="s">
        <v>54</v>
      </c>
      <c r="E41" s="39" t="s">
        <v>5</v>
      </c>
    </row>
    <row r="42" spans="1:5" ht="12.75">
      <c r="A42" s="35" t="s">
        <v>55</v>
      </c>
      <c r="E42" s="40" t="s">
        <v>711</v>
      </c>
    </row>
    <row r="43" spans="1:5" ht="12.75">
      <c r="A43" t="s">
        <v>57</v>
      </c>
      <c r="E43" s="39" t="s">
        <v>636</v>
      </c>
    </row>
    <row r="44" spans="1:16" ht="25.5">
      <c r="A44" t="s">
        <v>48</v>
      </c>
      <c s="34" t="s">
        <v>86</v>
      </c>
      <c s="34" t="s">
        <v>712</v>
      </c>
      <c s="35" t="s">
        <v>5</v>
      </c>
      <c s="6" t="s">
        <v>713</v>
      </c>
      <c s="36" t="s">
        <v>101</v>
      </c>
      <c s="37">
        <v>50</v>
      </c>
      <c s="36">
        <v>0</v>
      </c>
      <c s="36">
        <f>ROUND(G44*H44,6)</f>
      </c>
      <c r="L44" s="38">
        <v>0</v>
      </c>
      <c s="32">
        <f>ROUND(ROUND(L44,2)*ROUND(G44,3),2)</f>
      </c>
      <c s="36" t="s">
        <v>53</v>
      </c>
      <c>
        <f>(M44*21)/100</f>
      </c>
      <c t="s">
        <v>26</v>
      </c>
    </row>
    <row r="45" spans="1:5" ht="12.75">
      <c r="A45" s="35" t="s">
        <v>54</v>
      </c>
      <c r="E45" s="39" t="s">
        <v>5</v>
      </c>
    </row>
    <row r="46" spans="1:5" ht="12.75">
      <c r="A46" s="35" t="s">
        <v>55</v>
      </c>
      <c r="E46" s="40" t="s">
        <v>714</v>
      </c>
    </row>
    <row r="47" spans="1:5" ht="12.75">
      <c r="A47" t="s">
        <v>57</v>
      </c>
      <c r="E47" s="39" t="s">
        <v>636</v>
      </c>
    </row>
    <row r="48" spans="1:16" ht="12.75">
      <c r="A48" t="s">
        <v>48</v>
      </c>
      <c s="34" t="s">
        <v>90</v>
      </c>
      <c s="34" t="s">
        <v>715</v>
      </c>
      <c s="35" t="s">
        <v>5</v>
      </c>
      <c s="6" t="s">
        <v>716</v>
      </c>
      <c s="36" t="s">
        <v>101</v>
      </c>
      <c s="37">
        <v>50</v>
      </c>
      <c s="36">
        <v>0</v>
      </c>
      <c s="36">
        <f>ROUND(G48*H48,6)</f>
      </c>
      <c r="L48" s="38">
        <v>0</v>
      </c>
      <c s="32">
        <f>ROUND(ROUND(L48,2)*ROUND(G48,3),2)</f>
      </c>
      <c s="36" t="s">
        <v>53</v>
      </c>
      <c>
        <f>(M48*21)/100</f>
      </c>
      <c t="s">
        <v>26</v>
      </c>
    </row>
    <row r="49" spans="1:5" ht="12.75">
      <c r="A49" s="35" t="s">
        <v>54</v>
      </c>
      <c r="E49" s="39" t="s">
        <v>5</v>
      </c>
    </row>
    <row r="50" spans="1:5" ht="12.75">
      <c r="A50" s="35" t="s">
        <v>55</v>
      </c>
      <c r="E50" s="40" t="s">
        <v>714</v>
      </c>
    </row>
    <row r="51" spans="1:5" ht="12.75">
      <c r="A51" t="s">
        <v>57</v>
      </c>
      <c r="E51" s="39" t="s">
        <v>636</v>
      </c>
    </row>
    <row r="52" spans="1:16" ht="12.75">
      <c r="A52" t="s">
        <v>48</v>
      </c>
      <c s="34" t="s">
        <v>94</v>
      </c>
      <c s="34" t="s">
        <v>717</v>
      </c>
      <c s="35" t="s">
        <v>5</v>
      </c>
      <c s="6" t="s">
        <v>718</v>
      </c>
      <c s="36" t="s">
        <v>101</v>
      </c>
      <c s="37">
        <v>10</v>
      </c>
      <c s="36">
        <v>0</v>
      </c>
      <c s="36">
        <f>ROUND(G52*H52,6)</f>
      </c>
      <c r="L52" s="38">
        <v>0</v>
      </c>
      <c s="32">
        <f>ROUND(ROUND(L52,2)*ROUND(G52,3),2)</f>
      </c>
      <c s="36" t="s">
        <v>53</v>
      </c>
      <c>
        <f>(M52*21)/100</f>
      </c>
      <c t="s">
        <v>26</v>
      </c>
    </row>
    <row r="53" spans="1:5" ht="12.75">
      <c r="A53" s="35" t="s">
        <v>54</v>
      </c>
      <c r="E53" s="39" t="s">
        <v>5</v>
      </c>
    </row>
    <row r="54" spans="1:5" ht="12.75">
      <c r="A54" s="35" t="s">
        <v>55</v>
      </c>
      <c r="E54" s="40" t="s">
        <v>711</v>
      </c>
    </row>
    <row r="55" spans="1:5" ht="12.75">
      <c r="A55" t="s">
        <v>57</v>
      </c>
      <c r="E55" s="39" t="s">
        <v>636</v>
      </c>
    </row>
    <row r="56" spans="1:16" ht="12.75">
      <c r="A56" t="s">
        <v>48</v>
      </c>
      <c s="34" t="s">
        <v>98</v>
      </c>
      <c s="34" t="s">
        <v>719</v>
      </c>
      <c s="35" t="s">
        <v>5</v>
      </c>
      <c s="6" t="s">
        <v>720</v>
      </c>
      <c s="36" t="s">
        <v>101</v>
      </c>
      <c s="37">
        <v>10</v>
      </c>
      <c s="36">
        <v>0</v>
      </c>
      <c s="36">
        <f>ROUND(G56*H56,6)</f>
      </c>
      <c r="L56" s="38">
        <v>0</v>
      </c>
      <c s="32">
        <f>ROUND(ROUND(L56,2)*ROUND(G56,3),2)</f>
      </c>
      <c s="36" t="s">
        <v>53</v>
      </c>
      <c>
        <f>(M56*21)/100</f>
      </c>
      <c t="s">
        <v>26</v>
      </c>
    </row>
    <row r="57" spans="1:5" ht="12.75">
      <c r="A57" s="35" t="s">
        <v>54</v>
      </c>
      <c r="E57" s="39" t="s">
        <v>5</v>
      </c>
    </row>
    <row r="58" spans="1:5" ht="12.75">
      <c r="A58" s="35" t="s">
        <v>55</v>
      </c>
      <c r="E58" s="40" t="s">
        <v>711</v>
      </c>
    </row>
    <row r="59" spans="1:5" ht="12.75">
      <c r="A59" t="s">
        <v>57</v>
      </c>
      <c r="E59" s="39" t="s">
        <v>636</v>
      </c>
    </row>
    <row r="60" spans="1:16" ht="25.5">
      <c r="A60" t="s">
        <v>48</v>
      </c>
      <c s="34" t="s">
        <v>103</v>
      </c>
      <c s="34" t="s">
        <v>721</v>
      </c>
      <c s="35" t="s">
        <v>5</v>
      </c>
      <c s="6" t="s">
        <v>722</v>
      </c>
      <c s="36" t="s">
        <v>52</v>
      </c>
      <c s="37">
        <v>5</v>
      </c>
      <c s="36">
        <v>0</v>
      </c>
      <c s="36">
        <f>ROUND(G60*H60,6)</f>
      </c>
      <c r="L60" s="38">
        <v>0</v>
      </c>
      <c s="32">
        <f>ROUND(ROUND(L60,2)*ROUND(G60,3),2)</f>
      </c>
      <c s="36" t="s">
        <v>53</v>
      </c>
      <c>
        <f>(M60*21)/100</f>
      </c>
      <c t="s">
        <v>26</v>
      </c>
    </row>
    <row r="61" spans="1:5" ht="12.75">
      <c r="A61" s="35" t="s">
        <v>54</v>
      </c>
      <c r="E61" s="39" t="s">
        <v>5</v>
      </c>
    </row>
    <row r="62" spans="1:5" ht="12.75">
      <c r="A62" s="35" t="s">
        <v>55</v>
      </c>
      <c r="E62" s="40" t="s">
        <v>692</v>
      </c>
    </row>
    <row r="63" spans="1:5" ht="12.75">
      <c r="A63" t="s">
        <v>57</v>
      </c>
      <c r="E63" s="39" t="s">
        <v>636</v>
      </c>
    </row>
    <row r="64" spans="1:16" ht="25.5">
      <c r="A64" t="s">
        <v>48</v>
      </c>
      <c s="34" t="s">
        <v>106</v>
      </c>
      <c s="34" t="s">
        <v>723</v>
      </c>
      <c s="35" t="s">
        <v>5</v>
      </c>
      <c s="6" t="s">
        <v>724</v>
      </c>
      <c s="36" t="s">
        <v>52</v>
      </c>
      <c s="37">
        <v>5</v>
      </c>
      <c s="36">
        <v>0</v>
      </c>
      <c s="36">
        <f>ROUND(G64*H64,6)</f>
      </c>
      <c r="L64" s="38">
        <v>0</v>
      </c>
      <c s="32">
        <f>ROUND(ROUND(L64,2)*ROUND(G64,3),2)</f>
      </c>
      <c s="36" t="s">
        <v>53</v>
      </c>
      <c>
        <f>(M64*21)/100</f>
      </c>
      <c t="s">
        <v>26</v>
      </c>
    </row>
    <row r="65" spans="1:5" ht="12.75">
      <c r="A65" s="35" t="s">
        <v>54</v>
      </c>
      <c r="E65" s="39" t="s">
        <v>5</v>
      </c>
    </row>
    <row r="66" spans="1:5" ht="12.75">
      <c r="A66" s="35" t="s">
        <v>55</v>
      </c>
      <c r="E66" s="40" t="s">
        <v>692</v>
      </c>
    </row>
    <row r="67" spans="1:5" ht="12.75">
      <c r="A67" t="s">
        <v>57</v>
      </c>
      <c r="E67" s="39" t="s">
        <v>636</v>
      </c>
    </row>
    <row r="68" spans="1:16" ht="12.75">
      <c r="A68" t="s">
        <v>48</v>
      </c>
      <c s="34" t="s">
        <v>109</v>
      </c>
      <c s="34" t="s">
        <v>725</v>
      </c>
      <c s="35" t="s">
        <v>5</v>
      </c>
      <c s="6" t="s">
        <v>726</v>
      </c>
      <c s="36" t="s">
        <v>52</v>
      </c>
      <c s="37">
        <v>5</v>
      </c>
      <c s="36">
        <v>0</v>
      </c>
      <c s="36">
        <f>ROUND(G68*H68,6)</f>
      </c>
      <c r="L68" s="38">
        <v>0</v>
      </c>
      <c s="32">
        <f>ROUND(ROUND(L68,2)*ROUND(G68,3),2)</f>
      </c>
      <c s="36" t="s">
        <v>53</v>
      </c>
      <c>
        <f>(M68*21)/100</f>
      </c>
      <c t="s">
        <v>26</v>
      </c>
    </row>
    <row r="69" spans="1:5" ht="12.75">
      <c r="A69" s="35" t="s">
        <v>54</v>
      </c>
      <c r="E69" s="39" t="s">
        <v>5</v>
      </c>
    </row>
    <row r="70" spans="1:5" ht="12.75">
      <c r="A70" s="35" t="s">
        <v>55</v>
      </c>
      <c r="E70" s="40" t="s">
        <v>692</v>
      </c>
    </row>
    <row r="71" spans="1:5" ht="12.75">
      <c r="A71" t="s">
        <v>57</v>
      </c>
      <c r="E71" s="39" t="s">
        <v>636</v>
      </c>
    </row>
    <row r="72" spans="1:13" ht="12.75">
      <c r="A72" t="s">
        <v>45</v>
      </c>
      <c r="C72" s="31" t="s">
        <v>727</v>
      </c>
      <c r="E72" s="33" t="s">
        <v>728</v>
      </c>
      <c r="J72" s="32">
        <f>0</f>
      </c>
      <c s="32">
        <f>0</f>
      </c>
      <c s="32">
        <f>0+L73</f>
      </c>
      <c s="32">
        <f>0+M73</f>
      </c>
    </row>
    <row r="73" spans="1:16" ht="12.75">
      <c r="A73" t="s">
        <v>48</v>
      </c>
      <c s="34" t="s">
        <v>112</v>
      </c>
      <c s="34" t="s">
        <v>729</v>
      </c>
      <c s="35" t="s">
        <v>5</v>
      </c>
      <c s="6" t="s">
        <v>730</v>
      </c>
      <c s="36" t="s">
        <v>52</v>
      </c>
      <c s="37">
        <v>10</v>
      </c>
      <c s="36">
        <v>0</v>
      </c>
      <c s="36">
        <f>ROUND(G73*H73,6)</f>
      </c>
      <c r="L73" s="38">
        <v>0</v>
      </c>
      <c s="32">
        <f>ROUND(ROUND(L73,2)*ROUND(G73,3),2)</f>
      </c>
      <c s="36" t="s">
        <v>53</v>
      </c>
      <c>
        <f>(M73*21)/100</f>
      </c>
      <c t="s">
        <v>26</v>
      </c>
    </row>
    <row r="74" spans="1:5" ht="12.75">
      <c r="A74" s="35" t="s">
        <v>54</v>
      </c>
      <c r="E74" s="39" t="s">
        <v>5</v>
      </c>
    </row>
    <row r="75" spans="1:5" ht="12.75">
      <c r="A75" s="35" t="s">
        <v>55</v>
      </c>
      <c r="E75" s="40" t="s">
        <v>700</v>
      </c>
    </row>
    <row r="76" spans="1:5" ht="12.75">
      <c r="A76" t="s">
        <v>57</v>
      </c>
      <c r="E76" s="39" t="s">
        <v>636</v>
      </c>
    </row>
    <row r="77" spans="1:13" ht="12.75">
      <c r="A77" t="s">
        <v>45</v>
      </c>
      <c r="C77" s="31" t="s">
        <v>731</v>
      </c>
      <c r="E77" s="33" t="s">
        <v>732</v>
      </c>
      <c r="J77" s="32">
        <f>0</f>
      </c>
      <c s="32">
        <f>0</f>
      </c>
      <c s="32">
        <f>0+L78+L82+L86+L90+L94+L98+L102</f>
      </c>
      <c s="32">
        <f>0+M78+M82+M86+M90+M94+M98+M102</f>
      </c>
    </row>
    <row r="78" spans="1:16" ht="12.75">
      <c r="A78" t="s">
        <v>48</v>
      </c>
      <c s="34" t="s">
        <v>115</v>
      </c>
      <c s="34" t="s">
        <v>634</v>
      </c>
      <c s="35" t="s">
        <v>5</v>
      </c>
      <c s="6" t="s">
        <v>635</v>
      </c>
      <c s="36" t="s">
        <v>101</v>
      </c>
      <c s="37">
        <v>10</v>
      </c>
      <c s="36">
        <v>0</v>
      </c>
      <c s="36">
        <f>ROUND(G78*H78,6)</f>
      </c>
      <c r="L78" s="38">
        <v>0</v>
      </c>
      <c s="32">
        <f>ROUND(ROUND(L78,2)*ROUND(G78,3),2)</f>
      </c>
      <c s="36" t="s">
        <v>53</v>
      </c>
      <c>
        <f>(M78*21)/100</f>
      </c>
      <c t="s">
        <v>26</v>
      </c>
    </row>
    <row r="79" spans="1:5" ht="12.75">
      <c r="A79" s="35" t="s">
        <v>54</v>
      </c>
      <c r="E79" s="39" t="s">
        <v>5</v>
      </c>
    </row>
    <row r="80" spans="1:5" ht="12.75">
      <c r="A80" s="35" t="s">
        <v>55</v>
      </c>
      <c r="E80" s="40" t="s">
        <v>711</v>
      </c>
    </row>
    <row r="81" spans="1:5" ht="12.75">
      <c r="A81" t="s">
        <v>57</v>
      </c>
      <c r="E81" s="39" t="s">
        <v>636</v>
      </c>
    </row>
    <row r="82" spans="1:16" ht="12.75">
      <c r="A82" t="s">
        <v>48</v>
      </c>
      <c s="34" t="s">
        <v>119</v>
      </c>
      <c s="34" t="s">
        <v>637</v>
      </c>
      <c s="35" t="s">
        <v>5</v>
      </c>
      <c s="6" t="s">
        <v>638</v>
      </c>
      <c s="36" t="s">
        <v>101</v>
      </c>
      <c s="37">
        <v>150</v>
      </c>
      <c s="36">
        <v>0</v>
      </c>
      <c s="36">
        <f>ROUND(G82*H82,6)</f>
      </c>
      <c r="L82" s="38">
        <v>0</v>
      </c>
      <c s="32">
        <f>ROUND(ROUND(L82,2)*ROUND(G82,3),2)</f>
      </c>
      <c s="36" t="s">
        <v>53</v>
      </c>
      <c>
        <f>(M82*21)/100</f>
      </c>
      <c t="s">
        <v>26</v>
      </c>
    </row>
    <row r="83" spans="1:5" ht="12.75">
      <c r="A83" s="35" t="s">
        <v>54</v>
      </c>
      <c r="E83" s="39" t="s">
        <v>5</v>
      </c>
    </row>
    <row r="84" spans="1:5" ht="12.75">
      <c r="A84" s="35" t="s">
        <v>55</v>
      </c>
      <c r="E84" s="40" t="s">
        <v>733</v>
      </c>
    </row>
    <row r="85" spans="1:5" ht="12.75">
      <c r="A85" t="s">
        <v>57</v>
      </c>
      <c r="E85" s="39" t="s">
        <v>636</v>
      </c>
    </row>
    <row r="86" spans="1:16" ht="12.75">
      <c r="A86" t="s">
        <v>48</v>
      </c>
      <c s="34" t="s">
        <v>123</v>
      </c>
      <c s="34" t="s">
        <v>639</v>
      </c>
      <c s="35" t="s">
        <v>5</v>
      </c>
      <c s="6" t="s">
        <v>640</v>
      </c>
      <c s="36" t="s">
        <v>101</v>
      </c>
      <c s="37">
        <v>190</v>
      </c>
      <c s="36">
        <v>0</v>
      </c>
      <c s="36">
        <f>ROUND(G86*H86,6)</f>
      </c>
      <c r="L86" s="38">
        <v>0</v>
      </c>
      <c s="32">
        <f>ROUND(ROUND(L86,2)*ROUND(G86,3),2)</f>
      </c>
      <c s="36" t="s">
        <v>53</v>
      </c>
      <c>
        <f>(M86*21)/100</f>
      </c>
      <c t="s">
        <v>26</v>
      </c>
    </row>
    <row r="87" spans="1:5" ht="12.75">
      <c r="A87" s="35" t="s">
        <v>54</v>
      </c>
      <c r="E87" s="39" t="s">
        <v>5</v>
      </c>
    </row>
    <row r="88" spans="1:5" ht="12.75">
      <c r="A88" s="35" t="s">
        <v>55</v>
      </c>
      <c r="E88" s="40" t="s">
        <v>734</v>
      </c>
    </row>
    <row r="89" spans="1:5" ht="12.75">
      <c r="A89" t="s">
        <v>57</v>
      </c>
      <c r="E89" s="39" t="s">
        <v>636</v>
      </c>
    </row>
    <row r="90" spans="1:16" ht="25.5">
      <c r="A90" t="s">
        <v>48</v>
      </c>
      <c s="34" t="s">
        <v>126</v>
      </c>
      <c s="34" t="s">
        <v>641</v>
      </c>
      <c s="35" t="s">
        <v>5</v>
      </c>
      <c s="6" t="s">
        <v>642</v>
      </c>
      <c s="36" t="s">
        <v>52</v>
      </c>
      <c s="37">
        <v>4</v>
      </c>
      <c s="36">
        <v>0</v>
      </c>
      <c s="36">
        <f>ROUND(G90*H90,6)</f>
      </c>
      <c r="L90" s="38">
        <v>0</v>
      </c>
      <c s="32">
        <f>ROUND(ROUND(L90,2)*ROUND(G90,3),2)</f>
      </c>
      <c s="36" t="s">
        <v>53</v>
      </c>
      <c>
        <f>(M90*21)/100</f>
      </c>
      <c t="s">
        <v>26</v>
      </c>
    </row>
    <row r="91" spans="1:5" ht="12.75">
      <c r="A91" s="35" t="s">
        <v>54</v>
      </c>
      <c r="E91" s="39" t="s">
        <v>5</v>
      </c>
    </row>
    <row r="92" spans="1:5" ht="12.75">
      <c r="A92" s="35" t="s">
        <v>55</v>
      </c>
      <c r="E92" s="40" t="s">
        <v>664</v>
      </c>
    </row>
    <row r="93" spans="1:5" ht="12.75">
      <c r="A93" t="s">
        <v>57</v>
      </c>
      <c r="E93" s="39" t="s">
        <v>636</v>
      </c>
    </row>
    <row r="94" spans="1:16" ht="25.5">
      <c r="A94" t="s">
        <v>48</v>
      </c>
      <c s="34" t="s">
        <v>131</v>
      </c>
      <c s="34" t="s">
        <v>644</v>
      </c>
      <c s="35" t="s">
        <v>5</v>
      </c>
      <c s="6" t="s">
        <v>645</v>
      </c>
      <c s="36" t="s">
        <v>52</v>
      </c>
      <c s="37">
        <v>4</v>
      </c>
      <c s="36">
        <v>0</v>
      </c>
      <c s="36">
        <f>ROUND(G94*H94,6)</f>
      </c>
      <c r="L94" s="38">
        <v>0</v>
      </c>
      <c s="32">
        <f>ROUND(ROUND(L94,2)*ROUND(G94,3),2)</f>
      </c>
      <c s="36" t="s">
        <v>53</v>
      </c>
      <c>
        <f>(M94*21)/100</f>
      </c>
      <c t="s">
        <v>26</v>
      </c>
    </row>
    <row r="95" spans="1:5" ht="12.75">
      <c r="A95" s="35" t="s">
        <v>54</v>
      </c>
      <c r="E95" s="39" t="s">
        <v>5</v>
      </c>
    </row>
    <row r="96" spans="1:5" ht="12.75">
      <c r="A96" s="35" t="s">
        <v>55</v>
      </c>
      <c r="E96" s="40" t="s">
        <v>664</v>
      </c>
    </row>
    <row r="97" spans="1:5" ht="12.75">
      <c r="A97" t="s">
        <v>57</v>
      </c>
      <c r="E97" s="39" t="s">
        <v>636</v>
      </c>
    </row>
    <row r="98" spans="1:16" ht="12.75">
      <c r="A98" t="s">
        <v>48</v>
      </c>
      <c s="34" t="s">
        <v>135</v>
      </c>
      <c s="34" t="s">
        <v>735</v>
      </c>
      <c s="35" t="s">
        <v>5</v>
      </c>
      <c s="6" t="s">
        <v>736</v>
      </c>
      <c s="36" t="s">
        <v>101</v>
      </c>
      <c s="37">
        <v>150</v>
      </c>
      <c s="36">
        <v>0</v>
      </c>
      <c s="36">
        <f>ROUND(G98*H98,6)</f>
      </c>
      <c r="L98" s="38">
        <v>0</v>
      </c>
      <c s="32">
        <f>ROUND(ROUND(L98,2)*ROUND(G98,3),2)</f>
      </c>
      <c s="36" t="s">
        <v>53</v>
      </c>
      <c>
        <f>(M98*21)/100</f>
      </c>
      <c t="s">
        <v>26</v>
      </c>
    </row>
    <row r="99" spans="1:5" ht="12.75">
      <c r="A99" s="35" t="s">
        <v>54</v>
      </c>
      <c r="E99" s="39" t="s">
        <v>5</v>
      </c>
    </row>
    <row r="100" spans="1:5" ht="12.75">
      <c r="A100" s="35" t="s">
        <v>55</v>
      </c>
      <c r="E100" s="40" t="s">
        <v>737</v>
      </c>
    </row>
    <row r="101" spans="1:5" ht="12.75">
      <c r="A101" t="s">
        <v>57</v>
      </c>
      <c r="E101" s="39" t="s">
        <v>636</v>
      </c>
    </row>
    <row r="102" spans="1:16" ht="12.75">
      <c r="A102" t="s">
        <v>48</v>
      </c>
      <c s="34" t="s">
        <v>139</v>
      </c>
      <c s="34" t="s">
        <v>738</v>
      </c>
      <c s="35" t="s">
        <v>5</v>
      </c>
      <c s="6" t="s">
        <v>739</v>
      </c>
      <c s="36" t="s">
        <v>52</v>
      </c>
      <c s="37">
        <v>5</v>
      </c>
      <c s="36">
        <v>0</v>
      </c>
      <c s="36">
        <f>ROUND(G102*H102,6)</f>
      </c>
      <c r="L102" s="38">
        <v>0</v>
      </c>
      <c s="32">
        <f>ROUND(ROUND(L102,2)*ROUND(G102,3),2)</f>
      </c>
      <c s="36" t="s">
        <v>53</v>
      </c>
      <c>
        <f>(M102*21)/100</f>
      </c>
      <c t="s">
        <v>26</v>
      </c>
    </row>
    <row r="103" spans="1:5" ht="12.75">
      <c r="A103" s="35" t="s">
        <v>54</v>
      </c>
      <c r="E103" s="39" t="s">
        <v>5</v>
      </c>
    </row>
    <row r="104" spans="1:5" ht="12.75">
      <c r="A104" s="35" t="s">
        <v>55</v>
      </c>
      <c r="E104" s="40" t="s">
        <v>692</v>
      </c>
    </row>
    <row r="105" spans="1:5" ht="12.75">
      <c r="A105" t="s">
        <v>57</v>
      </c>
      <c r="E105" s="39" t="s">
        <v>636</v>
      </c>
    </row>
    <row r="106" spans="1:13" ht="12.75">
      <c r="A106" t="s">
        <v>45</v>
      </c>
      <c r="C106" s="31" t="s">
        <v>646</v>
      </c>
      <c r="E106" s="33" t="s">
        <v>647</v>
      </c>
      <c r="J106" s="32">
        <f>0</f>
      </c>
      <c s="32">
        <f>0</f>
      </c>
      <c s="32">
        <f>0+L107+L111+L115</f>
      </c>
      <c s="32">
        <f>0+M107+M111+M115</f>
      </c>
    </row>
    <row r="107" spans="1:16" ht="12.75">
      <c r="A107" t="s">
        <v>48</v>
      </c>
      <c s="34" t="s">
        <v>143</v>
      </c>
      <c s="34" t="s">
        <v>648</v>
      </c>
      <c s="35" t="s">
        <v>5</v>
      </c>
      <c s="6" t="s">
        <v>649</v>
      </c>
      <c s="36" t="s">
        <v>52</v>
      </c>
      <c s="37">
        <v>1</v>
      </c>
      <c s="36">
        <v>0</v>
      </c>
      <c s="36">
        <f>ROUND(G107*H107,6)</f>
      </c>
      <c r="L107" s="38">
        <v>0</v>
      </c>
      <c s="32">
        <f>ROUND(ROUND(L107,2)*ROUND(G107,3),2)</f>
      </c>
      <c s="36" t="s">
        <v>53</v>
      </c>
      <c>
        <f>(M107*21)/100</f>
      </c>
      <c t="s">
        <v>26</v>
      </c>
    </row>
    <row r="108" spans="1:5" ht="12.75">
      <c r="A108" s="35" t="s">
        <v>54</v>
      </c>
      <c r="E108" s="39" t="s">
        <v>5</v>
      </c>
    </row>
    <row r="109" spans="1:5" ht="12.75">
      <c r="A109" s="35" t="s">
        <v>55</v>
      </c>
      <c r="E109" s="40" t="s">
        <v>663</v>
      </c>
    </row>
    <row r="110" spans="1:5" ht="12.75">
      <c r="A110" t="s">
        <v>57</v>
      </c>
      <c r="E110" s="39" t="s">
        <v>636</v>
      </c>
    </row>
    <row r="111" spans="1:16" ht="12.75">
      <c r="A111" t="s">
        <v>48</v>
      </c>
      <c s="34" t="s">
        <v>147</v>
      </c>
      <c s="34" t="s">
        <v>655</v>
      </c>
      <c s="35" t="s">
        <v>5</v>
      </c>
      <c s="6" t="s">
        <v>656</v>
      </c>
      <c s="36" t="s">
        <v>52</v>
      </c>
      <c s="37">
        <v>1</v>
      </c>
      <c s="36">
        <v>0</v>
      </c>
      <c s="36">
        <f>ROUND(G111*H111,6)</f>
      </c>
      <c r="L111" s="38">
        <v>0</v>
      </c>
      <c s="32">
        <f>ROUND(ROUND(L111,2)*ROUND(G111,3),2)</f>
      </c>
      <c s="36" t="s">
        <v>53</v>
      </c>
      <c>
        <f>(M111*21)/100</f>
      </c>
      <c t="s">
        <v>26</v>
      </c>
    </row>
    <row r="112" spans="1:5" ht="12.75">
      <c r="A112" s="35" t="s">
        <v>54</v>
      </c>
      <c r="E112" s="39" t="s">
        <v>5</v>
      </c>
    </row>
    <row r="113" spans="1:5" ht="12.75">
      <c r="A113" s="35" t="s">
        <v>55</v>
      </c>
      <c r="E113" s="40" t="s">
        <v>663</v>
      </c>
    </row>
    <row r="114" spans="1:5" ht="12.75">
      <c r="A114" t="s">
        <v>57</v>
      </c>
      <c r="E114" s="39" t="s">
        <v>636</v>
      </c>
    </row>
    <row r="115" spans="1:16" ht="12.75">
      <c r="A115" t="s">
        <v>48</v>
      </c>
      <c s="34" t="s">
        <v>151</v>
      </c>
      <c s="34" t="s">
        <v>658</v>
      </c>
      <c s="35" t="s">
        <v>5</v>
      </c>
      <c s="6" t="s">
        <v>659</v>
      </c>
      <c s="36" t="s">
        <v>52</v>
      </c>
      <c s="37">
        <v>1</v>
      </c>
      <c s="36">
        <v>0</v>
      </c>
      <c s="36">
        <f>ROUND(G115*H115,6)</f>
      </c>
      <c r="L115" s="38">
        <v>0</v>
      </c>
      <c s="32">
        <f>ROUND(ROUND(L115,2)*ROUND(G115,3),2)</f>
      </c>
      <c s="36" t="s">
        <v>53</v>
      </c>
      <c>
        <f>(M115*21)/100</f>
      </c>
      <c t="s">
        <v>26</v>
      </c>
    </row>
    <row r="116" spans="1:5" ht="12.75">
      <c r="A116" s="35" t="s">
        <v>54</v>
      </c>
      <c r="E116" s="39" t="s">
        <v>5</v>
      </c>
    </row>
    <row r="117" spans="1:5" ht="12.75">
      <c r="A117" s="35" t="s">
        <v>55</v>
      </c>
      <c r="E117" s="40" t="s">
        <v>663</v>
      </c>
    </row>
    <row r="118" spans="1:5" ht="12.75">
      <c r="A118" t="s">
        <v>57</v>
      </c>
      <c r="E118" s="39" t="s">
        <v>636</v>
      </c>
    </row>
    <row r="119" spans="1:13" ht="12.75">
      <c r="A119" t="s">
        <v>45</v>
      </c>
      <c r="C119" s="31" t="s">
        <v>386</v>
      </c>
      <c r="E119" s="33" t="s">
        <v>387</v>
      </c>
      <c r="J119" s="32">
        <f>0</f>
      </c>
      <c s="32">
        <f>0</f>
      </c>
      <c s="32">
        <f>0+L120+L124+L128+L132</f>
      </c>
      <c s="32">
        <f>0+M120+M124+M128+M132</f>
      </c>
    </row>
    <row r="120" spans="1:16" ht="12.75">
      <c r="A120" t="s">
        <v>48</v>
      </c>
      <c s="34" t="s">
        <v>155</v>
      </c>
      <c s="34" t="s">
        <v>482</v>
      </c>
      <c s="35" t="s">
        <v>5</v>
      </c>
      <c s="6" t="s">
        <v>483</v>
      </c>
      <c s="36" t="s">
        <v>52</v>
      </c>
      <c s="37">
        <v>2</v>
      </c>
      <c s="36">
        <v>0</v>
      </c>
      <c s="36">
        <f>ROUND(G120*H120,6)</f>
      </c>
      <c r="L120" s="38">
        <v>0</v>
      </c>
      <c s="32">
        <f>ROUND(ROUND(L120,2)*ROUND(G120,3),2)</f>
      </c>
      <c s="36" t="s">
        <v>53</v>
      </c>
      <c>
        <f>(M120*21)/100</f>
      </c>
      <c t="s">
        <v>26</v>
      </c>
    </row>
    <row r="121" spans="1:5" ht="12.75">
      <c r="A121" s="35" t="s">
        <v>54</v>
      </c>
      <c r="E121" s="39" t="s">
        <v>5</v>
      </c>
    </row>
    <row r="122" spans="1:5" ht="12.75">
      <c r="A122" s="35" t="s">
        <v>55</v>
      </c>
      <c r="E122" s="40" t="s">
        <v>689</v>
      </c>
    </row>
    <row r="123" spans="1:5" ht="12.75">
      <c r="A123" t="s">
        <v>57</v>
      </c>
      <c r="E123" s="39" t="s">
        <v>636</v>
      </c>
    </row>
    <row r="124" spans="1:16" ht="12.75">
      <c r="A124" t="s">
        <v>48</v>
      </c>
      <c s="34" t="s">
        <v>159</v>
      </c>
      <c s="34" t="s">
        <v>485</v>
      </c>
      <c s="35" t="s">
        <v>5</v>
      </c>
      <c s="6" t="s">
        <v>486</v>
      </c>
      <c s="36" t="s">
        <v>52</v>
      </c>
      <c s="37">
        <v>2</v>
      </c>
      <c s="36">
        <v>0</v>
      </c>
      <c s="36">
        <f>ROUND(G124*H124,6)</f>
      </c>
      <c r="L124" s="38">
        <v>0</v>
      </c>
      <c s="32">
        <f>ROUND(ROUND(L124,2)*ROUND(G124,3),2)</f>
      </c>
      <c s="36" t="s">
        <v>53</v>
      </c>
      <c>
        <f>(M124*21)/100</f>
      </c>
      <c t="s">
        <v>26</v>
      </c>
    </row>
    <row r="125" spans="1:5" ht="12.75">
      <c r="A125" s="35" t="s">
        <v>54</v>
      </c>
      <c r="E125" s="39" t="s">
        <v>5</v>
      </c>
    </row>
    <row r="126" spans="1:5" ht="12.75">
      <c r="A126" s="35" t="s">
        <v>55</v>
      </c>
      <c r="E126" s="40" t="s">
        <v>689</v>
      </c>
    </row>
    <row r="127" spans="1:5" ht="12.75">
      <c r="A127" t="s">
        <v>57</v>
      </c>
      <c r="E127" s="39" t="s">
        <v>636</v>
      </c>
    </row>
    <row r="128" spans="1:16" ht="12.75">
      <c r="A128" t="s">
        <v>48</v>
      </c>
      <c s="34" t="s">
        <v>162</v>
      </c>
      <c s="34" t="s">
        <v>509</v>
      </c>
      <c s="35" t="s">
        <v>5</v>
      </c>
      <c s="6" t="s">
        <v>740</v>
      </c>
      <c s="36" t="s">
        <v>52</v>
      </c>
      <c s="37">
        <v>2</v>
      </c>
      <c s="36">
        <v>0</v>
      </c>
      <c s="36">
        <f>ROUND(G128*H128,6)</f>
      </c>
      <c r="L128" s="38">
        <v>0</v>
      </c>
      <c s="32">
        <f>ROUND(ROUND(L128,2)*ROUND(G128,3),2)</f>
      </c>
      <c s="36" t="s">
        <v>53</v>
      </c>
      <c>
        <f>(M128*21)/100</f>
      </c>
      <c t="s">
        <v>26</v>
      </c>
    </row>
    <row r="129" spans="1:5" ht="12.75">
      <c r="A129" s="35" t="s">
        <v>54</v>
      </c>
      <c r="E129" s="39" t="s">
        <v>5</v>
      </c>
    </row>
    <row r="130" spans="1:5" ht="12.75">
      <c r="A130" s="35" t="s">
        <v>55</v>
      </c>
      <c r="E130" s="40" t="s">
        <v>689</v>
      </c>
    </row>
    <row r="131" spans="1:5" ht="12.75">
      <c r="A131" t="s">
        <v>57</v>
      </c>
      <c r="E131" s="39" t="s">
        <v>636</v>
      </c>
    </row>
    <row r="132" spans="1:16" ht="12.75">
      <c r="A132" t="s">
        <v>48</v>
      </c>
      <c s="34" t="s">
        <v>166</v>
      </c>
      <c s="34" t="s">
        <v>513</v>
      </c>
      <c s="35" t="s">
        <v>5</v>
      </c>
      <c s="6" t="s">
        <v>514</v>
      </c>
      <c s="36" t="s">
        <v>52</v>
      </c>
      <c s="37">
        <v>2</v>
      </c>
      <c s="36">
        <v>0</v>
      </c>
      <c s="36">
        <f>ROUND(G132*H132,6)</f>
      </c>
      <c r="L132" s="38">
        <v>0</v>
      </c>
      <c s="32">
        <f>ROUND(ROUND(L132,2)*ROUND(G132,3),2)</f>
      </c>
      <c s="36" t="s">
        <v>53</v>
      </c>
      <c>
        <f>(M132*21)/100</f>
      </c>
      <c t="s">
        <v>26</v>
      </c>
    </row>
    <row r="133" spans="1:5" ht="12.75">
      <c r="A133" s="35" t="s">
        <v>54</v>
      </c>
      <c r="E133" s="39" t="s">
        <v>5</v>
      </c>
    </row>
    <row r="134" spans="1:5" ht="12.75">
      <c r="A134" s="35" t="s">
        <v>55</v>
      </c>
      <c r="E134" s="40" t="s">
        <v>689</v>
      </c>
    </row>
    <row r="135" spans="1:5" ht="12.75">
      <c r="A135" t="s">
        <v>57</v>
      </c>
      <c r="E135" s="39" t="s">
        <v>636</v>
      </c>
    </row>
    <row r="136" spans="1:13" ht="12.75">
      <c r="A136" t="s">
        <v>45</v>
      </c>
      <c r="C136" s="31" t="s">
        <v>741</v>
      </c>
      <c r="E136" s="33" t="s">
        <v>742</v>
      </c>
      <c r="J136" s="32">
        <f>0</f>
      </c>
      <c s="32">
        <f>0</f>
      </c>
      <c s="32">
        <f>0+L137+L141+L145+L149+L153+L157+L161+L165+L169+L173</f>
      </c>
      <c s="32">
        <f>0+M137+M141+M145+M149+M153+M157+M161+M165+M169+M173</f>
      </c>
    </row>
    <row r="137" spans="1:16" ht="12.75">
      <c r="A137" t="s">
        <v>48</v>
      </c>
      <c s="34" t="s">
        <v>170</v>
      </c>
      <c s="34" t="s">
        <v>743</v>
      </c>
      <c s="35" t="s">
        <v>5</v>
      </c>
      <c s="6" t="s">
        <v>744</v>
      </c>
      <c s="36" t="s">
        <v>581</v>
      </c>
      <c s="37">
        <v>0.5</v>
      </c>
      <c s="36">
        <v>0</v>
      </c>
      <c s="36">
        <f>ROUND(G137*H137,6)</f>
      </c>
      <c r="L137" s="38">
        <v>0</v>
      </c>
      <c s="32">
        <f>ROUND(ROUND(L137,2)*ROUND(G137,3),2)</f>
      </c>
      <c s="36" t="s">
        <v>53</v>
      </c>
      <c>
        <f>(M137*21)/100</f>
      </c>
      <c t="s">
        <v>26</v>
      </c>
    </row>
    <row r="138" spans="1:5" ht="12.75">
      <c r="A138" s="35" t="s">
        <v>54</v>
      </c>
      <c r="E138" s="39" t="s">
        <v>5</v>
      </c>
    </row>
    <row r="139" spans="1:5" ht="12.75">
      <c r="A139" s="35" t="s">
        <v>55</v>
      </c>
      <c r="E139" s="40" t="s">
        <v>745</v>
      </c>
    </row>
    <row r="140" spans="1:5" ht="12.75">
      <c r="A140" t="s">
        <v>57</v>
      </c>
      <c r="E140" s="39" t="s">
        <v>746</v>
      </c>
    </row>
    <row r="141" spans="1:16" ht="12.75">
      <c r="A141" t="s">
        <v>48</v>
      </c>
      <c s="34" t="s">
        <v>174</v>
      </c>
      <c s="34" t="s">
        <v>747</v>
      </c>
      <c s="35" t="s">
        <v>5</v>
      </c>
      <c s="6" t="s">
        <v>748</v>
      </c>
      <c s="36" t="s">
        <v>101</v>
      </c>
      <c s="37">
        <v>200</v>
      </c>
      <c s="36">
        <v>0</v>
      </c>
      <c s="36">
        <f>ROUND(G141*H141,6)</f>
      </c>
      <c r="L141" s="38">
        <v>0</v>
      </c>
      <c s="32">
        <f>ROUND(ROUND(L141,2)*ROUND(G141,3),2)</f>
      </c>
      <c s="36" t="s">
        <v>53</v>
      </c>
      <c>
        <f>(M141*21)/100</f>
      </c>
      <c t="s">
        <v>26</v>
      </c>
    </row>
    <row r="142" spans="1:5" ht="12.75">
      <c r="A142" s="35" t="s">
        <v>54</v>
      </c>
      <c r="E142" s="39" t="s">
        <v>5</v>
      </c>
    </row>
    <row r="143" spans="1:5" ht="12.75">
      <c r="A143" s="35" t="s">
        <v>55</v>
      </c>
      <c r="E143" s="40" t="s">
        <v>749</v>
      </c>
    </row>
    <row r="144" spans="1:5" ht="12.75">
      <c r="A144" t="s">
        <v>57</v>
      </c>
      <c r="E144" s="39" t="s">
        <v>636</v>
      </c>
    </row>
    <row r="145" spans="1:16" ht="12.75">
      <c r="A145" t="s">
        <v>48</v>
      </c>
      <c s="34" t="s">
        <v>177</v>
      </c>
      <c s="34" t="s">
        <v>579</v>
      </c>
      <c s="35" t="s">
        <v>5</v>
      </c>
      <c s="6" t="s">
        <v>580</v>
      </c>
      <c s="36" t="s">
        <v>581</v>
      </c>
      <c s="37">
        <v>7.2</v>
      </c>
      <c s="36">
        <v>0</v>
      </c>
      <c s="36">
        <f>ROUND(G145*H145,6)</f>
      </c>
      <c r="L145" s="38">
        <v>0</v>
      </c>
      <c s="32">
        <f>ROUND(ROUND(L145,2)*ROUND(G145,3),2)</f>
      </c>
      <c s="36" t="s">
        <v>53</v>
      </c>
      <c>
        <f>(M145*21)/100</f>
      </c>
      <c t="s">
        <v>26</v>
      </c>
    </row>
    <row r="146" spans="1:5" ht="12.75">
      <c r="A146" s="35" t="s">
        <v>54</v>
      </c>
      <c r="E146" s="39" t="s">
        <v>5</v>
      </c>
    </row>
    <row r="147" spans="1:5" ht="25.5">
      <c r="A147" s="35" t="s">
        <v>55</v>
      </c>
      <c r="E147" s="40" t="s">
        <v>750</v>
      </c>
    </row>
    <row r="148" spans="1:5" ht="12.75">
      <c r="A148" t="s">
        <v>57</v>
      </c>
      <c r="E148" s="39" t="s">
        <v>636</v>
      </c>
    </row>
    <row r="149" spans="1:16" ht="12.75">
      <c r="A149" t="s">
        <v>48</v>
      </c>
      <c s="34" t="s">
        <v>180</v>
      </c>
      <c s="34" t="s">
        <v>583</v>
      </c>
      <c s="35" t="s">
        <v>5</v>
      </c>
      <c s="6" t="s">
        <v>584</v>
      </c>
      <c s="36" t="s">
        <v>581</v>
      </c>
      <c s="37">
        <v>7.2</v>
      </c>
      <c s="36">
        <v>0</v>
      </c>
      <c s="36">
        <f>ROUND(G149*H149,6)</f>
      </c>
      <c r="L149" s="38">
        <v>0</v>
      </c>
      <c s="32">
        <f>ROUND(ROUND(L149,2)*ROUND(G149,3),2)</f>
      </c>
      <c s="36" t="s">
        <v>53</v>
      </c>
      <c>
        <f>(M149*21)/100</f>
      </c>
      <c t="s">
        <v>26</v>
      </c>
    </row>
    <row r="150" spans="1:5" ht="12.75">
      <c r="A150" s="35" t="s">
        <v>54</v>
      </c>
      <c r="E150" s="39" t="s">
        <v>5</v>
      </c>
    </row>
    <row r="151" spans="1:5" ht="12.75">
      <c r="A151" s="35" t="s">
        <v>55</v>
      </c>
      <c r="E151" s="40" t="s">
        <v>751</v>
      </c>
    </row>
    <row r="152" spans="1:5" ht="12.75">
      <c r="A152" t="s">
        <v>57</v>
      </c>
      <c r="E152" s="39" t="s">
        <v>636</v>
      </c>
    </row>
    <row r="153" spans="1:16" ht="12.75">
      <c r="A153" t="s">
        <v>48</v>
      </c>
      <c s="34" t="s">
        <v>183</v>
      </c>
      <c s="34" t="s">
        <v>752</v>
      </c>
      <c s="35" t="s">
        <v>5</v>
      </c>
      <c s="6" t="s">
        <v>753</v>
      </c>
      <c s="36" t="s">
        <v>52</v>
      </c>
      <c s="37">
        <v>40</v>
      </c>
      <c s="36">
        <v>0</v>
      </c>
      <c s="36">
        <f>ROUND(G153*H153,6)</f>
      </c>
      <c r="L153" s="38">
        <v>0</v>
      </c>
      <c s="32">
        <f>ROUND(ROUND(L153,2)*ROUND(G153,3),2)</f>
      </c>
      <c s="36" t="s">
        <v>53</v>
      </c>
      <c>
        <f>(M153*21)/100</f>
      </c>
      <c t="s">
        <v>26</v>
      </c>
    </row>
    <row r="154" spans="1:5" ht="12.75">
      <c r="A154" s="35" t="s">
        <v>54</v>
      </c>
      <c r="E154" s="39" t="s">
        <v>5</v>
      </c>
    </row>
    <row r="155" spans="1:5" ht="12.75">
      <c r="A155" s="35" t="s">
        <v>55</v>
      </c>
      <c r="E155" s="40" t="s">
        <v>754</v>
      </c>
    </row>
    <row r="156" spans="1:5" ht="12.75">
      <c r="A156" t="s">
        <v>57</v>
      </c>
      <c r="E156" s="39" t="s">
        <v>636</v>
      </c>
    </row>
    <row r="157" spans="1:16" ht="12.75">
      <c r="A157" t="s">
        <v>48</v>
      </c>
      <c s="34" t="s">
        <v>187</v>
      </c>
      <c s="34" t="s">
        <v>755</v>
      </c>
      <c s="35" t="s">
        <v>5</v>
      </c>
      <c s="6" t="s">
        <v>756</v>
      </c>
      <c s="36" t="s">
        <v>52</v>
      </c>
      <c s="37">
        <v>40</v>
      </c>
      <c s="36">
        <v>0</v>
      </c>
      <c s="36">
        <f>ROUND(G157*H157,6)</f>
      </c>
      <c r="L157" s="38">
        <v>0</v>
      </c>
      <c s="32">
        <f>ROUND(ROUND(L157,2)*ROUND(G157,3),2)</f>
      </c>
      <c s="36" t="s">
        <v>53</v>
      </c>
      <c>
        <f>(M157*21)/100</f>
      </c>
      <c t="s">
        <v>26</v>
      </c>
    </row>
    <row r="158" spans="1:5" ht="12.75">
      <c r="A158" s="35" t="s">
        <v>54</v>
      </c>
      <c r="E158" s="39" t="s">
        <v>5</v>
      </c>
    </row>
    <row r="159" spans="1:5" ht="12.75">
      <c r="A159" s="35" t="s">
        <v>55</v>
      </c>
      <c r="E159" s="40" t="s">
        <v>754</v>
      </c>
    </row>
    <row r="160" spans="1:5" ht="12.75">
      <c r="A160" t="s">
        <v>57</v>
      </c>
      <c r="E160" s="39" t="s">
        <v>636</v>
      </c>
    </row>
    <row r="161" spans="1:16" ht="12.75">
      <c r="A161" t="s">
        <v>48</v>
      </c>
      <c s="34" t="s">
        <v>190</v>
      </c>
      <c s="34" t="s">
        <v>613</v>
      </c>
      <c s="35" t="s">
        <v>5</v>
      </c>
      <c s="6" t="s">
        <v>614</v>
      </c>
      <c s="36" t="s">
        <v>52</v>
      </c>
      <c s="37">
        <v>9</v>
      </c>
      <c s="36">
        <v>0</v>
      </c>
      <c s="36">
        <f>ROUND(G161*H161,6)</f>
      </c>
      <c r="L161" s="38">
        <v>0</v>
      </c>
      <c s="32">
        <f>ROUND(ROUND(L161,2)*ROUND(G161,3),2)</f>
      </c>
      <c s="36" t="s">
        <v>53</v>
      </c>
      <c>
        <f>(M161*21)/100</f>
      </c>
      <c t="s">
        <v>26</v>
      </c>
    </row>
    <row r="162" spans="1:5" ht="12.75">
      <c r="A162" s="35" t="s">
        <v>54</v>
      </c>
      <c r="E162" s="39" t="s">
        <v>5</v>
      </c>
    </row>
    <row r="163" spans="1:5" ht="12.75">
      <c r="A163" s="35" t="s">
        <v>55</v>
      </c>
      <c r="E163" s="40" t="s">
        <v>757</v>
      </c>
    </row>
    <row r="164" spans="1:5" ht="12.75">
      <c r="A164" t="s">
        <v>57</v>
      </c>
      <c r="E164" s="39" t="s">
        <v>636</v>
      </c>
    </row>
    <row r="165" spans="1:16" ht="12.75">
      <c r="A165" t="s">
        <v>48</v>
      </c>
      <c s="34" t="s">
        <v>193</v>
      </c>
      <c s="34" t="s">
        <v>758</v>
      </c>
      <c s="35" t="s">
        <v>5</v>
      </c>
      <c s="6" t="s">
        <v>759</v>
      </c>
      <c s="36" t="s">
        <v>52</v>
      </c>
      <c s="37">
        <v>9</v>
      </c>
      <c s="36">
        <v>0</v>
      </c>
      <c s="36">
        <f>ROUND(G165*H165,6)</f>
      </c>
      <c r="L165" s="38">
        <v>0</v>
      </c>
      <c s="32">
        <f>ROUND(ROUND(L165,2)*ROUND(G165,3),2)</f>
      </c>
      <c s="36" t="s">
        <v>53</v>
      </c>
      <c>
        <f>(M165*21)/100</f>
      </c>
      <c t="s">
        <v>26</v>
      </c>
    </row>
    <row r="166" spans="1:5" ht="12.75">
      <c r="A166" s="35" t="s">
        <v>54</v>
      </c>
      <c r="E166" s="39" t="s">
        <v>5</v>
      </c>
    </row>
    <row r="167" spans="1:5" ht="12.75">
      <c r="A167" s="35" t="s">
        <v>55</v>
      </c>
      <c r="E167" s="40" t="s">
        <v>757</v>
      </c>
    </row>
    <row r="168" spans="1:5" ht="12.75">
      <c r="A168" t="s">
        <v>57</v>
      </c>
      <c r="E168" s="39" t="s">
        <v>636</v>
      </c>
    </row>
    <row r="169" spans="1:16" ht="25.5">
      <c r="A169" t="s">
        <v>48</v>
      </c>
      <c s="34" t="s">
        <v>196</v>
      </c>
      <c s="34" t="s">
        <v>760</v>
      </c>
      <c s="35" t="s">
        <v>5</v>
      </c>
      <c s="6" t="s">
        <v>761</v>
      </c>
      <c s="36" t="s">
        <v>52</v>
      </c>
      <c s="37">
        <v>116</v>
      </c>
      <c s="36">
        <v>0</v>
      </c>
      <c s="36">
        <f>ROUND(G169*H169,6)</f>
      </c>
      <c r="L169" s="38">
        <v>0</v>
      </c>
      <c s="32">
        <f>ROUND(ROUND(L169,2)*ROUND(G169,3),2)</f>
      </c>
      <c s="36" t="s">
        <v>53</v>
      </c>
      <c>
        <f>(M169*21)/100</f>
      </c>
      <c t="s">
        <v>26</v>
      </c>
    </row>
    <row r="170" spans="1:5" ht="12.75">
      <c r="A170" s="35" t="s">
        <v>54</v>
      </c>
      <c r="E170" s="39" t="s">
        <v>5</v>
      </c>
    </row>
    <row r="171" spans="1:5" ht="12.75">
      <c r="A171" s="35" t="s">
        <v>55</v>
      </c>
      <c r="E171" s="40" t="s">
        <v>762</v>
      </c>
    </row>
    <row r="172" spans="1:5" ht="12.75">
      <c r="A172" t="s">
        <v>57</v>
      </c>
      <c r="E172" s="39" t="s">
        <v>636</v>
      </c>
    </row>
    <row r="173" spans="1:16" ht="12.75">
      <c r="A173" t="s">
        <v>48</v>
      </c>
      <c s="34" t="s">
        <v>199</v>
      </c>
      <c s="34" t="s">
        <v>615</v>
      </c>
      <c s="35" t="s">
        <v>5</v>
      </c>
      <c s="6" t="s">
        <v>616</v>
      </c>
      <c s="36" t="s">
        <v>52</v>
      </c>
      <c s="37">
        <v>9</v>
      </c>
      <c s="36">
        <v>0</v>
      </c>
      <c s="36">
        <f>ROUND(G173*H173,6)</f>
      </c>
      <c r="L173" s="38">
        <v>0</v>
      </c>
      <c s="32">
        <f>ROUND(ROUND(L173,2)*ROUND(G173,3),2)</f>
      </c>
      <c s="36" t="s">
        <v>53</v>
      </c>
      <c>
        <f>(M173*21)/100</f>
      </c>
      <c t="s">
        <v>26</v>
      </c>
    </row>
    <row r="174" spans="1:5" ht="12.75">
      <c r="A174" s="35" t="s">
        <v>54</v>
      </c>
      <c r="E174" s="39" t="s">
        <v>5</v>
      </c>
    </row>
    <row r="175" spans="1:5" ht="12.75">
      <c r="A175" s="35" t="s">
        <v>55</v>
      </c>
      <c r="E175" s="40" t="s">
        <v>757</v>
      </c>
    </row>
    <row r="176" spans="1:5" ht="12.75">
      <c r="A176" t="s">
        <v>57</v>
      </c>
      <c r="E176" s="39" t="s">
        <v>636</v>
      </c>
    </row>
    <row r="177" spans="1:13" ht="12.75">
      <c r="A177" t="s">
        <v>45</v>
      </c>
      <c r="C177" s="31" t="s">
        <v>763</v>
      </c>
      <c r="E177" s="33" t="s">
        <v>764</v>
      </c>
      <c r="J177" s="32">
        <f>0</f>
      </c>
      <c s="32">
        <f>0</f>
      </c>
      <c s="32">
        <f>0+L178+L182+L186+L190+L194+L198+L202+L206+L210+L214+L218+L222</f>
      </c>
      <c s="32">
        <f>0+M178+M182+M186+M190+M194+M198+M202+M206+M210+M214+M218+M222</f>
      </c>
    </row>
    <row r="178" spans="1:16" ht="12.75">
      <c r="A178" t="s">
        <v>48</v>
      </c>
      <c s="34" t="s">
        <v>203</v>
      </c>
      <c s="34" t="s">
        <v>765</v>
      </c>
      <c s="35" t="s">
        <v>5</v>
      </c>
      <c s="6" t="s">
        <v>766</v>
      </c>
      <c s="36" t="s">
        <v>52</v>
      </c>
      <c s="37">
        <v>1</v>
      </c>
      <c s="36">
        <v>0</v>
      </c>
      <c s="36">
        <f>ROUND(G178*H178,6)</f>
      </c>
      <c r="L178" s="38">
        <v>0</v>
      </c>
      <c s="32">
        <f>ROUND(ROUND(L178,2)*ROUND(G178,3),2)</f>
      </c>
      <c s="36" t="s">
        <v>53</v>
      </c>
      <c>
        <f>(M178*21)/100</f>
      </c>
      <c t="s">
        <v>26</v>
      </c>
    </row>
    <row r="179" spans="1:5" ht="12.75">
      <c r="A179" s="35" t="s">
        <v>54</v>
      </c>
      <c r="E179" s="39" t="s">
        <v>5</v>
      </c>
    </row>
    <row r="180" spans="1:5" ht="12.75">
      <c r="A180" s="35" t="s">
        <v>55</v>
      </c>
      <c r="E180" s="40" t="s">
        <v>663</v>
      </c>
    </row>
    <row r="181" spans="1:5" ht="12.75">
      <c r="A181" t="s">
        <v>57</v>
      </c>
      <c r="E181" s="39" t="s">
        <v>636</v>
      </c>
    </row>
    <row r="182" spans="1:16" ht="12.75">
      <c r="A182" t="s">
        <v>48</v>
      </c>
      <c s="34" t="s">
        <v>206</v>
      </c>
      <c s="34" t="s">
        <v>767</v>
      </c>
      <c s="35" t="s">
        <v>5</v>
      </c>
      <c s="6" t="s">
        <v>768</v>
      </c>
      <c s="36" t="s">
        <v>52</v>
      </c>
      <c s="37">
        <v>1</v>
      </c>
      <c s="36">
        <v>0</v>
      </c>
      <c s="36">
        <f>ROUND(G182*H182,6)</f>
      </c>
      <c r="L182" s="38">
        <v>0</v>
      </c>
      <c s="32">
        <f>ROUND(ROUND(L182,2)*ROUND(G182,3),2)</f>
      </c>
      <c s="36" t="s">
        <v>53</v>
      </c>
      <c>
        <f>(M182*21)/100</f>
      </c>
      <c t="s">
        <v>26</v>
      </c>
    </row>
    <row r="183" spans="1:5" ht="12.75">
      <c r="A183" s="35" t="s">
        <v>54</v>
      </c>
      <c r="E183" s="39" t="s">
        <v>5</v>
      </c>
    </row>
    <row r="184" spans="1:5" ht="12.75">
      <c r="A184" s="35" t="s">
        <v>55</v>
      </c>
      <c r="E184" s="40" t="s">
        <v>663</v>
      </c>
    </row>
    <row r="185" spans="1:5" ht="12.75">
      <c r="A185" t="s">
        <v>57</v>
      </c>
      <c r="E185" s="39" t="s">
        <v>636</v>
      </c>
    </row>
    <row r="186" spans="1:16" ht="12.75">
      <c r="A186" t="s">
        <v>48</v>
      </c>
      <c s="34" t="s">
        <v>209</v>
      </c>
      <c s="34" t="s">
        <v>769</v>
      </c>
      <c s="35" t="s">
        <v>5</v>
      </c>
      <c s="6" t="s">
        <v>770</v>
      </c>
      <c s="36" t="s">
        <v>52</v>
      </c>
      <c s="37">
        <v>1</v>
      </c>
      <c s="36">
        <v>0</v>
      </c>
      <c s="36">
        <f>ROUND(G186*H186,6)</f>
      </c>
      <c r="L186" s="38">
        <v>0</v>
      </c>
      <c s="32">
        <f>ROUND(ROUND(L186,2)*ROUND(G186,3),2)</f>
      </c>
      <c s="36" t="s">
        <v>53</v>
      </c>
      <c>
        <f>(M186*21)/100</f>
      </c>
      <c t="s">
        <v>26</v>
      </c>
    </row>
    <row r="187" spans="1:5" ht="12.75">
      <c r="A187" s="35" t="s">
        <v>54</v>
      </c>
      <c r="E187" s="39" t="s">
        <v>5</v>
      </c>
    </row>
    <row r="188" spans="1:5" ht="12.75">
      <c r="A188" s="35" t="s">
        <v>55</v>
      </c>
      <c r="E188" s="40" t="s">
        <v>663</v>
      </c>
    </row>
    <row r="189" spans="1:5" ht="12.75">
      <c r="A189" t="s">
        <v>57</v>
      </c>
      <c r="E189" s="39" t="s">
        <v>636</v>
      </c>
    </row>
    <row r="190" spans="1:16" ht="12.75">
      <c r="A190" t="s">
        <v>48</v>
      </c>
      <c s="34" t="s">
        <v>213</v>
      </c>
      <c s="34" t="s">
        <v>771</v>
      </c>
      <c s="35" t="s">
        <v>5</v>
      </c>
      <c s="6" t="s">
        <v>772</v>
      </c>
      <c s="36" t="s">
        <v>52</v>
      </c>
      <c s="37">
        <v>1</v>
      </c>
      <c s="36">
        <v>0</v>
      </c>
      <c s="36">
        <f>ROUND(G190*H190,6)</f>
      </c>
      <c r="L190" s="38">
        <v>0</v>
      </c>
      <c s="32">
        <f>ROUND(ROUND(L190,2)*ROUND(G190,3),2)</f>
      </c>
      <c s="36" t="s">
        <v>53</v>
      </c>
      <c>
        <f>(M190*21)/100</f>
      </c>
      <c t="s">
        <v>26</v>
      </c>
    </row>
    <row r="191" spans="1:5" ht="12.75">
      <c r="A191" s="35" t="s">
        <v>54</v>
      </c>
      <c r="E191" s="39" t="s">
        <v>5</v>
      </c>
    </row>
    <row r="192" spans="1:5" ht="12.75">
      <c r="A192" s="35" t="s">
        <v>55</v>
      </c>
      <c r="E192" s="40" t="s">
        <v>663</v>
      </c>
    </row>
    <row r="193" spans="1:5" ht="12.75">
      <c r="A193" t="s">
        <v>57</v>
      </c>
      <c r="E193" s="39" t="s">
        <v>636</v>
      </c>
    </row>
    <row r="194" spans="1:16" ht="25.5">
      <c r="A194" t="s">
        <v>48</v>
      </c>
      <c s="34" t="s">
        <v>217</v>
      </c>
      <c s="34" t="s">
        <v>773</v>
      </c>
      <c s="35" t="s">
        <v>5</v>
      </c>
      <c s="6" t="s">
        <v>774</v>
      </c>
      <c s="36" t="s">
        <v>52</v>
      </c>
      <c s="37">
        <v>6</v>
      </c>
      <c s="36">
        <v>0</v>
      </c>
      <c s="36">
        <f>ROUND(G194*H194,6)</f>
      </c>
      <c r="L194" s="38">
        <v>0</v>
      </c>
      <c s="32">
        <f>ROUND(ROUND(L194,2)*ROUND(G194,3),2)</f>
      </c>
      <c s="36" t="s">
        <v>53</v>
      </c>
      <c>
        <f>(M194*21)/100</f>
      </c>
      <c t="s">
        <v>26</v>
      </c>
    </row>
    <row r="195" spans="1:5" ht="12.75">
      <c r="A195" s="35" t="s">
        <v>54</v>
      </c>
      <c r="E195" s="39" t="s">
        <v>5</v>
      </c>
    </row>
    <row r="196" spans="1:5" ht="12.75">
      <c r="A196" s="35" t="s">
        <v>55</v>
      </c>
      <c r="E196" s="40" t="s">
        <v>775</v>
      </c>
    </row>
    <row r="197" spans="1:5" ht="12.75">
      <c r="A197" t="s">
        <v>57</v>
      </c>
      <c r="E197" s="39" t="s">
        <v>636</v>
      </c>
    </row>
    <row r="198" spans="1:16" ht="25.5">
      <c r="A198" t="s">
        <v>48</v>
      </c>
      <c s="34" t="s">
        <v>221</v>
      </c>
      <c s="34" t="s">
        <v>776</v>
      </c>
      <c s="35" t="s">
        <v>5</v>
      </c>
      <c s="6" t="s">
        <v>777</v>
      </c>
      <c s="36" t="s">
        <v>52</v>
      </c>
      <c s="37">
        <v>3</v>
      </c>
      <c s="36">
        <v>0</v>
      </c>
      <c s="36">
        <f>ROUND(G198*H198,6)</f>
      </c>
      <c r="L198" s="38">
        <v>0</v>
      </c>
      <c s="32">
        <f>ROUND(ROUND(L198,2)*ROUND(G198,3),2)</f>
      </c>
      <c s="36" t="s">
        <v>53</v>
      </c>
      <c>
        <f>(M198*21)/100</f>
      </c>
      <c t="s">
        <v>26</v>
      </c>
    </row>
    <row r="199" spans="1:5" ht="12.75">
      <c r="A199" s="35" t="s">
        <v>54</v>
      </c>
      <c r="E199" s="39" t="s">
        <v>5</v>
      </c>
    </row>
    <row r="200" spans="1:5" ht="12.75">
      <c r="A200" s="35" t="s">
        <v>55</v>
      </c>
      <c r="E200" s="40" t="s">
        <v>778</v>
      </c>
    </row>
    <row r="201" spans="1:5" ht="12.75">
      <c r="A201" t="s">
        <v>57</v>
      </c>
      <c r="E201" s="39" t="s">
        <v>636</v>
      </c>
    </row>
    <row r="202" spans="1:16" ht="12.75">
      <c r="A202" t="s">
        <v>48</v>
      </c>
      <c s="34" t="s">
        <v>224</v>
      </c>
      <c s="34" t="s">
        <v>779</v>
      </c>
      <c s="35" t="s">
        <v>5</v>
      </c>
      <c s="6" t="s">
        <v>780</v>
      </c>
      <c s="36" t="s">
        <v>52</v>
      </c>
      <c s="37">
        <v>3</v>
      </c>
      <c s="36">
        <v>0</v>
      </c>
      <c s="36">
        <f>ROUND(G202*H202,6)</f>
      </c>
      <c r="L202" s="38">
        <v>0</v>
      </c>
      <c s="32">
        <f>ROUND(ROUND(L202,2)*ROUND(G202,3),2)</f>
      </c>
      <c s="36" t="s">
        <v>53</v>
      </c>
      <c>
        <f>(M202*21)/100</f>
      </c>
      <c t="s">
        <v>26</v>
      </c>
    </row>
    <row r="203" spans="1:5" ht="12.75">
      <c r="A203" s="35" t="s">
        <v>54</v>
      </c>
      <c r="E203" s="39" t="s">
        <v>5</v>
      </c>
    </row>
    <row r="204" spans="1:5" ht="12.75">
      <c r="A204" s="35" t="s">
        <v>55</v>
      </c>
      <c r="E204" s="40" t="s">
        <v>778</v>
      </c>
    </row>
    <row r="205" spans="1:5" ht="12.75">
      <c r="A205" t="s">
        <v>57</v>
      </c>
      <c r="E205" s="39" t="s">
        <v>636</v>
      </c>
    </row>
    <row r="206" spans="1:16" ht="12.75">
      <c r="A206" t="s">
        <v>48</v>
      </c>
      <c s="34" t="s">
        <v>228</v>
      </c>
      <c s="34" t="s">
        <v>781</v>
      </c>
      <c s="35" t="s">
        <v>5</v>
      </c>
      <c s="6" t="s">
        <v>782</v>
      </c>
      <c s="36" t="s">
        <v>52</v>
      </c>
      <c s="37">
        <v>6</v>
      </c>
      <c s="36">
        <v>0</v>
      </c>
      <c s="36">
        <f>ROUND(G206*H206,6)</f>
      </c>
      <c r="L206" s="38">
        <v>0</v>
      </c>
      <c s="32">
        <f>ROUND(ROUND(L206,2)*ROUND(G206,3),2)</f>
      </c>
      <c s="36" t="s">
        <v>53</v>
      </c>
      <c>
        <f>(M206*21)/100</f>
      </c>
      <c t="s">
        <v>26</v>
      </c>
    </row>
    <row r="207" spans="1:5" ht="12.75">
      <c r="A207" s="35" t="s">
        <v>54</v>
      </c>
      <c r="E207" s="39" t="s">
        <v>5</v>
      </c>
    </row>
    <row r="208" spans="1:5" ht="12.75">
      <c r="A208" s="35" t="s">
        <v>55</v>
      </c>
      <c r="E208" s="40" t="s">
        <v>783</v>
      </c>
    </row>
    <row r="209" spans="1:5" ht="12.75">
      <c r="A209" t="s">
        <v>57</v>
      </c>
      <c r="E209" s="39" t="s">
        <v>636</v>
      </c>
    </row>
    <row r="210" spans="1:16" ht="12.75">
      <c r="A210" t="s">
        <v>48</v>
      </c>
      <c s="34" t="s">
        <v>232</v>
      </c>
      <c s="34" t="s">
        <v>784</v>
      </c>
      <c s="35" t="s">
        <v>5</v>
      </c>
      <c s="6" t="s">
        <v>785</v>
      </c>
      <c s="36" t="s">
        <v>52</v>
      </c>
      <c s="37">
        <v>6</v>
      </c>
      <c s="36">
        <v>0</v>
      </c>
      <c s="36">
        <f>ROUND(G210*H210,6)</f>
      </c>
      <c r="L210" s="38">
        <v>0</v>
      </c>
      <c s="32">
        <f>ROUND(ROUND(L210,2)*ROUND(G210,3),2)</f>
      </c>
      <c s="36" t="s">
        <v>53</v>
      </c>
      <c>
        <f>(M210*21)/100</f>
      </c>
      <c t="s">
        <v>26</v>
      </c>
    </row>
    <row r="211" spans="1:5" ht="12.75">
      <c r="A211" s="35" t="s">
        <v>54</v>
      </c>
      <c r="E211" s="39" t="s">
        <v>5</v>
      </c>
    </row>
    <row r="212" spans="1:5" ht="12.75">
      <c r="A212" s="35" t="s">
        <v>55</v>
      </c>
      <c r="E212" s="40" t="s">
        <v>783</v>
      </c>
    </row>
    <row r="213" spans="1:5" ht="12.75">
      <c r="A213" t="s">
        <v>57</v>
      </c>
      <c r="E213" s="39" t="s">
        <v>636</v>
      </c>
    </row>
    <row r="214" spans="1:16" ht="12.75">
      <c r="A214" t="s">
        <v>48</v>
      </c>
      <c s="34" t="s">
        <v>236</v>
      </c>
      <c s="34" t="s">
        <v>786</v>
      </c>
      <c s="35" t="s">
        <v>5</v>
      </c>
      <c s="6" t="s">
        <v>787</v>
      </c>
      <c s="36" t="s">
        <v>52</v>
      </c>
      <c s="37">
        <v>6</v>
      </c>
      <c s="36">
        <v>0</v>
      </c>
      <c s="36">
        <f>ROUND(G214*H214,6)</f>
      </c>
      <c r="L214" s="38">
        <v>0</v>
      </c>
      <c s="32">
        <f>ROUND(ROUND(L214,2)*ROUND(G214,3),2)</f>
      </c>
      <c s="36" t="s">
        <v>53</v>
      </c>
      <c>
        <f>(M214*21)/100</f>
      </c>
      <c t="s">
        <v>26</v>
      </c>
    </row>
    <row r="215" spans="1:5" ht="12.75">
      <c r="A215" s="35" t="s">
        <v>54</v>
      </c>
      <c r="E215" s="39" t="s">
        <v>5</v>
      </c>
    </row>
    <row r="216" spans="1:5" ht="12.75">
      <c r="A216" s="35" t="s">
        <v>55</v>
      </c>
      <c r="E216" s="40" t="s">
        <v>783</v>
      </c>
    </row>
    <row r="217" spans="1:5" ht="12.75">
      <c r="A217" t="s">
        <v>57</v>
      </c>
      <c r="E217" s="39" t="s">
        <v>636</v>
      </c>
    </row>
    <row r="218" spans="1:16" ht="12.75">
      <c r="A218" t="s">
        <v>48</v>
      </c>
      <c s="34" t="s">
        <v>239</v>
      </c>
      <c s="34" t="s">
        <v>788</v>
      </c>
      <c s="35" t="s">
        <v>5</v>
      </c>
      <c s="6" t="s">
        <v>789</v>
      </c>
      <c s="36" t="s">
        <v>790</v>
      </c>
      <c s="37">
        <v>1</v>
      </c>
      <c s="36">
        <v>0</v>
      </c>
      <c s="36">
        <f>ROUND(G218*H218,6)</f>
      </c>
      <c r="L218" s="38">
        <v>0</v>
      </c>
      <c s="32">
        <f>ROUND(ROUND(L218,2)*ROUND(G218,3),2)</f>
      </c>
      <c s="36" t="s">
        <v>53</v>
      </c>
      <c>
        <f>(M218*21)/100</f>
      </c>
      <c t="s">
        <v>26</v>
      </c>
    </row>
    <row r="219" spans="1:5" ht="12.75">
      <c r="A219" s="35" t="s">
        <v>54</v>
      </c>
      <c r="E219" s="39" t="s">
        <v>5</v>
      </c>
    </row>
    <row r="220" spans="1:5" ht="12.75">
      <c r="A220" s="35" t="s">
        <v>55</v>
      </c>
      <c r="E220" s="40" t="s">
        <v>663</v>
      </c>
    </row>
    <row r="221" spans="1:5" ht="12.75">
      <c r="A221" t="s">
        <v>57</v>
      </c>
      <c r="E221" s="39" t="s">
        <v>636</v>
      </c>
    </row>
    <row r="222" spans="1:16" ht="12.75">
      <c r="A222" t="s">
        <v>48</v>
      </c>
      <c s="34" t="s">
        <v>242</v>
      </c>
      <c s="34" t="s">
        <v>791</v>
      </c>
      <c s="35" t="s">
        <v>5</v>
      </c>
      <c s="6" t="s">
        <v>792</v>
      </c>
      <c s="36" t="s">
        <v>790</v>
      </c>
      <c s="37">
        <v>1</v>
      </c>
      <c s="36">
        <v>0</v>
      </c>
      <c s="36">
        <f>ROUND(G222*H222,6)</f>
      </c>
      <c r="L222" s="38">
        <v>0</v>
      </c>
      <c s="32">
        <f>ROUND(ROUND(L222,2)*ROUND(G222,3),2)</f>
      </c>
      <c s="36" t="s">
        <v>53</v>
      </c>
      <c>
        <f>(M222*21)/100</f>
      </c>
      <c t="s">
        <v>26</v>
      </c>
    </row>
    <row r="223" spans="1:5" ht="12.75">
      <c r="A223" s="35" t="s">
        <v>54</v>
      </c>
      <c r="E223" s="39" t="s">
        <v>5</v>
      </c>
    </row>
    <row r="224" spans="1:5" ht="12.75">
      <c r="A224" s="35" t="s">
        <v>55</v>
      </c>
      <c r="E224" s="40" t="s">
        <v>663</v>
      </c>
    </row>
    <row r="225" spans="1:5" ht="12.75">
      <c r="A225" t="s">
        <v>57</v>
      </c>
      <c r="E225" s="39" t="s">
        <v>636</v>
      </c>
    </row>
    <row r="226" spans="1:13" ht="12.75">
      <c r="A226" t="s">
        <v>45</v>
      </c>
      <c r="C226" s="31" t="s">
        <v>793</v>
      </c>
      <c r="E226" s="33" t="s">
        <v>794</v>
      </c>
      <c r="J226" s="32">
        <f>0</f>
      </c>
      <c s="32">
        <f>0</f>
      </c>
      <c s="32">
        <f>0+L227+L231</f>
      </c>
      <c s="32">
        <f>0+M227+M231</f>
      </c>
    </row>
    <row r="227" spans="1:16" ht="25.5">
      <c r="A227" t="s">
        <v>48</v>
      </c>
      <c s="34" t="s">
        <v>246</v>
      </c>
      <c s="34" t="s">
        <v>795</v>
      </c>
      <c s="35" t="s">
        <v>5</v>
      </c>
      <c s="6" t="s">
        <v>796</v>
      </c>
      <c s="36" t="s">
        <v>52</v>
      </c>
      <c s="37">
        <v>4</v>
      </c>
      <c s="36">
        <v>0</v>
      </c>
      <c s="36">
        <f>ROUND(G227*H227,6)</f>
      </c>
      <c r="L227" s="38">
        <v>0</v>
      </c>
      <c s="32">
        <f>ROUND(ROUND(L227,2)*ROUND(G227,3),2)</f>
      </c>
      <c s="36" t="s">
        <v>53</v>
      </c>
      <c>
        <f>(M227*21)/100</f>
      </c>
      <c t="s">
        <v>26</v>
      </c>
    </row>
    <row r="228" spans="1:5" ht="12.75">
      <c r="A228" s="35" t="s">
        <v>54</v>
      </c>
      <c r="E228" s="39" t="s">
        <v>5</v>
      </c>
    </row>
    <row r="229" spans="1:5" ht="12.75">
      <c r="A229" s="35" t="s">
        <v>55</v>
      </c>
      <c r="E229" s="40" t="s">
        <v>664</v>
      </c>
    </row>
    <row r="230" spans="1:5" ht="12.75">
      <c r="A230" t="s">
        <v>57</v>
      </c>
      <c r="E230" s="39" t="s">
        <v>636</v>
      </c>
    </row>
    <row r="231" spans="1:16" ht="12.75">
      <c r="A231" t="s">
        <v>48</v>
      </c>
      <c s="34" t="s">
        <v>251</v>
      </c>
      <c s="34" t="s">
        <v>797</v>
      </c>
      <c s="35" t="s">
        <v>5</v>
      </c>
      <c s="6" t="s">
        <v>798</v>
      </c>
      <c s="36" t="s">
        <v>52</v>
      </c>
      <c s="37">
        <v>4</v>
      </c>
      <c s="36">
        <v>0</v>
      </c>
      <c s="36">
        <f>ROUND(G231*H231,6)</f>
      </c>
      <c r="L231" s="38">
        <v>0</v>
      </c>
      <c s="32">
        <f>ROUND(ROUND(L231,2)*ROUND(G231,3),2)</f>
      </c>
      <c s="36" t="s">
        <v>53</v>
      </c>
      <c>
        <f>(M231*21)/100</f>
      </c>
      <c t="s">
        <v>26</v>
      </c>
    </row>
    <row r="232" spans="1:5" ht="12.75">
      <c r="A232" s="35" t="s">
        <v>54</v>
      </c>
      <c r="E232" s="39" t="s">
        <v>5</v>
      </c>
    </row>
    <row r="233" spans="1:5" ht="12.75">
      <c r="A233" s="35" t="s">
        <v>55</v>
      </c>
      <c r="E233" s="40" t="s">
        <v>664</v>
      </c>
    </row>
    <row r="234" spans="1:5" ht="12.75">
      <c r="A234" t="s">
        <v>57</v>
      </c>
      <c r="E234" s="39" t="s">
        <v>636</v>
      </c>
    </row>
    <row r="235" spans="1:13" ht="12.75">
      <c r="A235" t="s">
        <v>45</v>
      </c>
      <c r="C235" s="31" t="s">
        <v>799</v>
      </c>
      <c r="E235" s="33" t="s">
        <v>800</v>
      </c>
      <c r="J235" s="32">
        <f>0</f>
      </c>
      <c s="32">
        <f>0</f>
      </c>
      <c s="32">
        <f>0+L236+L240+L244+L248</f>
      </c>
      <c s="32">
        <f>0+M236+M240+M244+M248</f>
      </c>
    </row>
    <row r="236" spans="1:16" ht="25.5">
      <c r="A236" t="s">
        <v>48</v>
      </c>
      <c s="34" t="s">
        <v>255</v>
      </c>
      <c s="34" t="s">
        <v>801</v>
      </c>
      <c s="35" t="s">
        <v>5</v>
      </c>
      <c s="6" t="s">
        <v>802</v>
      </c>
      <c s="36" t="s">
        <v>52</v>
      </c>
      <c s="37">
        <v>3</v>
      </c>
      <c s="36">
        <v>0</v>
      </c>
      <c s="36">
        <f>ROUND(G236*H236,6)</f>
      </c>
      <c r="L236" s="38">
        <v>0</v>
      </c>
      <c s="32">
        <f>ROUND(ROUND(L236,2)*ROUND(G236,3),2)</f>
      </c>
      <c s="36" t="s">
        <v>53</v>
      </c>
      <c>
        <f>(M236*21)/100</f>
      </c>
      <c t="s">
        <v>26</v>
      </c>
    </row>
    <row r="237" spans="1:5" ht="12.75">
      <c r="A237" s="35" t="s">
        <v>54</v>
      </c>
      <c r="E237" s="39" t="s">
        <v>5</v>
      </c>
    </row>
    <row r="238" spans="1:5" ht="12.75">
      <c r="A238" s="35" t="s">
        <v>55</v>
      </c>
      <c r="E238" s="40" t="s">
        <v>703</v>
      </c>
    </row>
    <row r="239" spans="1:5" ht="12.75">
      <c r="A239" t="s">
        <v>57</v>
      </c>
      <c r="E239" s="39" t="s">
        <v>636</v>
      </c>
    </row>
    <row r="240" spans="1:16" ht="12.75">
      <c r="A240" t="s">
        <v>48</v>
      </c>
      <c s="34" t="s">
        <v>259</v>
      </c>
      <c s="34" t="s">
        <v>803</v>
      </c>
      <c s="35" t="s">
        <v>5</v>
      </c>
      <c s="6" t="s">
        <v>804</v>
      </c>
      <c s="36" t="s">
        <v>52</v>
      </c>
      <c s="37">
        <v>3</v>
      </c>
      <c s="36">
        <v>0</v>
      </c>
      <c s="36">
        <f>ROUND(G240*H240,6)</f>
      </c>
      <c r="L240" s="38">
        <v>0</v>
      </c>
      <c s="32">
        <f>ROUND(ROUND(L240,2)*ROUND(G240,3),2)</f>
      </c>
      <c s="36" t="s">
        <v>53</v>
      </c>
      <c>
        <f>(M240*21)/100</f>
      </c>
      <c t="s">
        <v>26</v>
      </c>
    </row>
    <row r="241" spans="1:5" ht="12.75">
      <c r="A241" s="35" t="s">
        <v>54</v>
      </c>
      <c r="E241" s="39" t="s">
        <v>5</v>
      </c>
    </row>
    <row r="242" spans="1:5" ht="12.75">
      <c r="A242" s="35" t="s">
        <v>55</v>
      </c>
      <c r="E242" s="40" t="s">
        <v>703</v>
      </c>
    </row>
    <row r="243" spans="1:5" ht="12.75">
      <c r="A243" t="s">
        <v>57</v>
      </c>
      <c r="E243" s="39" t="s">
        <v>636</v>
      </c>
    </row>
    <row r="244" spans="1:16" ht="12.75">
      <c r="A244" t="s">
        <v>48</v>
      </c>
      <c s="34" t="s">
        <v>263</v>
      </c>
      <c s="34" t="s">
        <v>805</v>
      </c>
      <c s="35" t="s">
        <v>5</v>
      </c>
      <c s="6" t="s">
        <v>806</v>
      </c>
      <c s="36" t="s">
        <v>52</v>
      </c>
      <c s="37">
        <v>3</v>
      </c>
      <c s="36">
        <v>0</v>
      </c>
      <c s="36">
        <f>ROUND(G244*H244,6)</f>
      </c>
      <c r="L244" s="38">
        <v>0</v>
      </c>
      <c s="32">
        <f>ROUND(ROUND(L244,2)*ROUND(G244,3),2)</f>
      </c>
      <c s="36" t="s">
        <v>53</v>
      </c>
      <c>
        <f>(M244*21)/100</f>
      </c>
      <c t="s">
        <v>26</v>
      </c>
    </row>
    <row r="245" spans="1:5" ht="12.75">
      <c r="A245" s="35" t="s">
        <v>54</v>
      </c>
      <c r="E245" s="39" t="s">
        <v>5</v>
      </c>
    </row>
    <row r="246" spans="1:5" ht="12.75">
      <c r="A246" s="35" t="s">
        <v>55</v>
      </c>
      <c r="E246" s="40" t="s">
        <v>703</v>
      </c>
    </row>
    <row r="247" spans="1:5" ht="12.75">
      <c r="A247" t="s">
        <v>57</v>
      </c>
      <c r="E247" s="39" t="s">
        <v>636</v>
      </c>
    </row>
    <row r="248" spans="1:16" ht="12.75">
      <c r="A248" t="s">
        <v>48</v>
      </c>
      <c s="34" t="s">
        <v>267</v>
      </c>
      <c s="34" t="s">
        <v>807</v>
      </c>
      <c s="35" t="s">
        <v>5</v>
      </c>
      <c s="6" t="s">
        <v>808</v>
      </c>
      <c s="36" t="s">
        <v>52</v>
      </c>
      <c s="37">
        <v>3</v>
      </c>
      <c s="36">
        <v>0</v>
      </c>
      <c s="36">
        <f>ROUND(G248*H248,6)</f>
      </c>
      <c r="L248" s="38">
        <v>0</v>
      </c>
      <c s="32">
        <f>ROUND(ROUND(L248,2)*ROUND(G248,3),2)</f>
      </c>
      <c s="36" t="s">
        <v>53</v>
      </c>
      <c>
        <f>(M248*21)/100</f>
      </c>
      <c t="s">
        <v>26</v>
      </c>
    </row>
    <row r="249" spans="1:5" ht="12.75">
      <c r="A249" s="35" t="s">
        <v>54</v>
      </c>
      <c r="E249" s="39" t="s">
        <v>5</v>
      </c>
    </row>
    <row r="250" spans="1:5" ht="12.75">
      <c r="A250" s="35" t="s">
        <v>55</v>
      </c>
      <c r="E250" s="40" t="s">
        <v>703</v>
      </c>
    </row>
    <row r="251" spans="1:5" ht="12.75">
      <c r="A251" t="s">
        <v>57</v>
      </c>
      <c r="E251"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0.xml><?xml version="1.0" encoding="utf-8"?>
<worksheet xmlns="http://schemas.openxmlformats.org/spreadsheetml/2006/main" xmlns:r="http://schemas.openxmlformats.org/officeDocument/2006/relationships">
  <dimension ref="A1:T11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COUNTIFS(L8:L110,"=0",A8:A110,"P")+COUNTIFS(L8:L110,"",A8:A110,"P")+SUM(Q8:Q110)</f>
      </c>
    </row>
    <row r="8" spans="1:13" ht="12.75">
      <c r="A8" t="s">
        <v>43</v>
      </c>
      <c r="C8" s="28" t="s">
        <v>4757</v>
      </c>
      <c r="E8" s="30" t="s">
        <v>4756</v>
      </c>
      <c r="J8" s="29">
        <f>0+J9</f>
      </c>
      <c s="29">
        <f>0+K9</f>
      </c>
      <c s="29">
        <f>0+L9</f>
      </c>
      <c s="29">
        <f>0+M9</f>
      </c>
    </row>
    <row r="9" spans="1:13" ht="12.75">
      <c r="A9" t="s">
        <v>45</v>
      </c>
      <c r="C9" s="31" t="s">
        <v>305</v>
      </c>
      <c r="E9" s="33" t="s">
        <v>306</v>
      </c>
      <c r="J9" s="32">
        <f>0</f>
      </c>
      <c s="32">
        <f>0</f>
      </c>
      <c s="32">
        <f>0+L10+L14+L18+L22+L26+L30+L34+L38+L42+L46+L50+L54+L58+L62+L66+L70+L74+L78+L82+L86+L90+L94+L98+L102+L106+L110</f>
      </c>
      <c s="32">
        <f>0+M10+M14+M18+M22+M26+M30+M34+M38+M42+M46+M50+M54+M58+M62+M66+M70+M74+M78+M82+M86+M90+M94+M98+M102+M106+M110</f>
      </c>
    </row>
    <row r="10" spans="1:16" ht="38.25">
      <c r="A10" t="s">
        <v>48</v>
      </c>
      <c s="34" t="s">
        <v>49</v>
      </c>
      <c s="34" t="s">
        <v>307</v>
      </c>
      <c s="35" t="s">
        <v>5</v>
      </c>
      <c s="6" t="s">
        <v>308</v>
      </c>
      <c s="36" t="s">
        <v>309</v>
      </c>
      <c s="37">
        <v>21835.716</v>
      </c>
      <c s="36">
        <v>0</v>
      </c>
      <c s="36">
        <f>ROUND(G10*H10,6)</f>
      </c>
      <c r="L10" s="38">
        <v>0</v>
      </c>
      <c s="32">
        <f>ROUND(ROUND(L10,2)*ROUND(G10,3),2)</f>
      </c>
      <c s="36" t="s">
        <v>53</v>
      </c>
      <c>
        <f>(M10*21)/100</f>
      </c>
      <c t="s">
        <v>26</v>
      </c>
    </row>
    <row r="11" spans="1:5" ht="12.75">
      <c r="A11" s="35" t="s">
        <v>54</v>
      </c>
      <c r="E11" s="39" t="s">
        <v>5</v>
      </c>
    </row>
    <row r="12" spans="1:5" ht="318.75">
      <c r="A12" s="35" t="s">
        <v>55</v>
      </c>
      <c r="E12" s="40" t="s">
        <v>4758</v>
      </c>
    </row>
    <row r="13" spans="1:5" ht="153">
      <c r="A13" t="s">
        <v>57</v>
      </c>
      <c r="E13" s="39" t="s">
        <v>316</v>
      </c>
    </row>
    <row r="14" spans="1:16" ht="38.25">
      <c r="A14" t="s">
        <v>48</v>
      </c>
      <c s="34" t="s">
        <v>26</v>
      </c>
      <c s="34" t="s">
        <v>962</v>
      </c>
      <c s="35" t="s">
        <v>5</v>
      </c>
      <c s="6" t="s">
        <v>963</v>
      </c>
      <c s="36" t="s">
        <v>309</v>
      </c>
      <c s="37">
        <v>2895.72</v>
      </c>
      <c s="36">
        <v>0</v>
      </c>
      <c s="36">
        <f>ROUND(G14*H14,6)</f>
      </c>
      <c r="L14" s="38">
        <v>0</v>
      </c>
      <c s="32">
        <f>ROUND(ROUND(L14,2)*ROUND(G14,3),2)</f>
      </c>
      <c s="36" t="s">
        <v>53</v>
      </c>
      <c>
        <f>(M14*21)/100</f>
      </c>
      <c t="s">
        <v>26</v>
      </c>
    </row>
    <row r="15" spans="1:5" ht="12.75">
      <c r="A15" s="35" t="s">
        <v>54</v>
      </c>
      <c r="E15" s="39" t="s">
        <v>5</v>
      </c>
    </row>
    <row r="16" spans="1:5" ht="140.25">
      <c r="A16" s="35" t="s">
        <v>55</v>
      </c>
      <c r="E16" s="40" t="s">
        <v>4759</v>
      </c>
    </row>
    <row r="17" spans="1:5" ht="153">
      <c r="A17" t="s">
        <v>57</v>
      </c>
      <c r="E17" s="39" t="s">
        <v>316</v>
      </c>
    </row>
    <row r="18" spans="1:16" ht="38.25">
      <c r="A18" t="s">
        <v>48</v>
      </c>
      <c s="34" t="s">
        <v>25</v>
      </c>
      <c s="34" t="s">
        <v>2889</v>
      </c>
      <c s="35" t="s">
        <v>5</v>
      </c>
      <c s="6" t="s">
        <v>2890</v>
      </c>
      <c s="36" t="s">
        <v>309</v>
      </c>
      <c s="37">
        <v>1479.463</v>
      </c>
      <c s="36">
        <v>0</v>
      </c>
      <c s="36">
        <f>ROUND(G18*H18,6)</f>
      </c>
      <c r="L18" s="38">
        <v>0</v>
      </c>
      <c s="32">
        <f>ROUND(ROUND(L18,2)*ROUND(G18,3),2)</f>
      </c>
      <c s="36" t="s">
        <v>53</v>
      </c>
      <c>
        <f>(M18*21)/100</f>
      </c>
      <c t="s">
        <v>26</v>
      </c>
    </row>
    <row r="19" spans="1:5" ht="12.75">
      <c r="A19" s="35" t="s">
        <v>54</v>
      </c>
      <c r="E19" s="39" t="s">
        <v>5</v>
      </c>
    </row>
    <row r="20" spans="1:5" ht="63.75">
      <c r="A20" s="35" t="s">
        <v>55</v>
      </c>
      <c r="E20" s="40" t="s">
        <v>4760</v>
      </c>
    </row>
    <row r="21" spans="1:5" ht="153">
      <c r="A21" t="s">
        <v>57</v>
      </c>
      <c r="E21" s="39" t="s">
        <v>316</v>
      </c>
    </row>
    <row r="22" spans="1:16" ht="38.25">
      <c r="A22" t="s">
        <v>48</v>
      </c>
      <c s="34" t="s">
        <v>67</v>
      </c>
      <c s="34" t="s">
        <v>964</v>
      </c>
      <c s="35" t="s">
        <v>5</v>
      </c>
      <c s="6" t="s">
        <v>2414</v>
      </c>
      <c s="36" t="s">
        <v>309</v>
      </c>
      <c s="37">
        <v>25.08</v>
      </c>
      <c s="36">
        <v>0</v>
      </c>
      <c s="36">
        <f>ROUND(G22*H22,6)</f>
      </c>
      <c r="L22" s="38">
        <v>0</v>
      </c>
      <c s="32">
        <f>ROUND(ROUND(L22,2)*ROUND(G22,3),2)</f>
      </c>
      <c s="36" t="s">
        <v>53</v>
      </c>
      <c>
        <f>(M22*21)/100</f>
      </c>
      <c t="s">
        <v>26</v>
      </c>
    </row>
    <row r="23" spans="1:5" ht="12.75">
      <c r="A23" s="35" t="s">
        <v>54</v>
      </c>
      <c r="E23" s="39" t="s">
        <v>5</v>
      </c>
    </row>
    <row r="24" spans="1:5" ht="140.25">
      <c r="A24" s="35" t="s">
        <v>55</v>
      </c>
      <c r="E24" s="40" t="s">
        <v>4761</v>
      </c>
    </row>
    <row r="25" spans="1:5" ht="153">
      <c r="A25" t="s">
        <v>57</v>
      </c>
      <c r="E25" s="39" t="s">
        <v>316</v>
      </c>
    </row>
    <row r="26" spans="1:16" ht="38.25">
      <c r="A26" t="s">
        <v>48</v>
      </c>
      <c s="34" t="s">
        <v>71</v>
      </c>
      <c s="34" t="s">
        <v>1690</v>
      </c>
      <c s="35" t="s">
        <v>5</v>
      </c>
      <c s="6" t="s">
        <v>1691</v>
      </c>
      <c s="36" t="s">
        <v>309</v>
      </c>
      <c s="37">
        <v>10</v>
      </c>
      <c s="36">
        <v>0</v>
      </c>
      <c s="36">
        <f>ROUND(G26*H26,6)</f>
      </c>
      <c r="L26" s="38">
        <v>0</v>
      </c>
      <c s="32">
        <f>ROUND(ROUND(L26,2)*ROUND(G26,3),2)</f>
      </c>
      <c s="36" t="s">
        <v>53</v>
      </c>
      <c>
        <f>(M26*21)/100</f>
      </c>
      <c t="s">
        <v>26</v>
      </c>
    </row>
    <row r="27" spans="1:5" ht="12.75">
      <c r="A27" s="35" t="s">
        <v>54</v>
      </c>
      <c r="E27" s="39" t="s">
        <v>5</v>
      </c>
    </row>
    <row r="28" spans="1:5" ht="25.5">
      <c r="A28" s="35" t="s">
        <v>55</v>
      </c>
      <c r="E28" s="40" t="s">
        <v>4762</v>
      </c>
    </row>
    <row r="29" spans="1:5" ht="153">
      <c r="A29" t="s">
        <v>57</v>
      </c>
      <c r="E29" s="39" t="s">
        <v>316</v>
      </c>
    </row>
    <row r="30" spans="1:16" ht="38.25">
      <c r="A30" t="s">
        <v>48</v>
      </c>
      <c s="34" t="s">
        <v>75</v>
      </c>
      <c s="34" t="s">
        <v>2584</v>
      </c>
      <c s="35" t="s">
        <v>5</v>
      </c>
      <c s="6" t="s">
        <v>2585</v>
      </c>
      <c s="36" t="s">
        <v>309</v>
      </c>
      <c s="37">
        <v>1057.442</v>
      </c>
      <c s="36">
        <v>0</v>
      </c>
      <c s="36">
        <f>ROUND(G30*H30,6)</f>
      </c>
      <c r="L30" s="38">
        <v>0</v>
      </c>
      <c s="32">
        <f>ROUND(ROUND(L30,2)*ROUND(G30,3),2)</f>
      </c>
      <c s="36" t="s">
        <v>53</v>
      </c>
      <c>
        <f>(M30*21)/100</f>
      </c>
      <c t="s">
        <v>26</v>
      </c>
    </row>
    <row r="31" spans="1:5" ht="12.75">
      <c r="A31" s="35" t="s">
        <v>54</v>
      </c>
      <c r="E31" s="39" t="s">
        <v>5</v>
      </c>
    </row>
    <row r="32" spans="1:5" ht="318.75">
      <c r="A32" s="35" t="s">
        <v>55</v>
      </c>
      <c r="E32" s="40" t="s">
        <v>4763</v>
      </c>
    </row>
    <row r="33" spans="1:5" ht="153">
      <c r="A33" t="s">
        <v>57</v>
      </c>
      <c r="E33" s="39" t="s">
        <v>316</v>
      </c>
    </row>
    <row r="34" spans="1:16" ht="38.25">
      <c r="A34" t="s">
        <v>48</v>
      </c>
      <c s="34" t="s">
        <v>46</v>
      </c>
      <c s="34" t="s">
        <v>2891</v>
      </c>
      <c s="35" t="s">
        <v>5</v>
      </c>
      <c s="6" t="s">
        <v>2892</v>
      </c>
      <c s="36" t="s">
        <v>309</v>
      </c>
      <c s="37">
        <v>5099.37</v>
      </c>
      <c s="36">
        <v>0</v>
      </c>
      <c s="36">
        <f>ROUND(G34*H34,6)</f>
      </c>
      <c r="L34" s="38">
        <v>0</v>
      </c>
      <c s="32">
        <f>ROUND(ROUND(L34,2)*ROUND(G34,3),2)</f>
      </c>
      <c s="36" t="s">
        <v>53</v>
      </c>
      <c>
        <f>(M34*21)/100</f>
      </c>
      <c t="s">
        <v>26</v>
      </c>
    </row>
    <row r="35" spans="1:5" ht="12.75">
      <c r="A35" s="35" t="s">
        <v>54</v>
      </c>
      <c r="E35" s="39" t="s">
        <v>5</v>
      </c>
    </row>
    <row r="36" spans="1:5" ht="63.75">
      <c r="A36" s="35" t="s">
        <v>55</v>
      </c>
      <c r="E36" s="40" t="s">
        <v>4764</v>
      </c>
    </row>
    <row r="37" spans="1:5" ht="153">
      <c r="A37" t="s">
        <v>57</v>
      </c>
      <c r="E37" s="39" t="s">
        <v>316</v>
      </c>
    </row>
    <row r="38" spans="1:16" ht="38.25">
      <c r="A38" t="s">
        <v>48</v>
      </c>
      <c s="34" t="s">
        <v>82</v>
      </c>
      <c s="34" t="s">
        <v>4695</v>
      </c>
      <c s="35" t="s">
        <v>5</v>
      </c>
      <c s="6" t="s">
        <v>2971</v>
      </c>
      <c s="36" t="s">
        <v>309</v>
      </c>
      <c s="37">
        <v>1.3</v>
      </c>
      <c s="36">
        <v>0</v>
      </c>
      <c s="36">
        <f>ROUND(G38*H38,6)</f>
      </c>
      <c r="L38" s="38">
        <v>0</v>
      </c>
      <c s="32">
        <f>ROUND(ROUND(L38,2)*ROUND(G38,3),2)</f>
      </c>
      <c s="36" t="s">
        <v>53</v>
      </c>
      <c>
        <f>(M38*21)/100</f>
      </c>
      <c t="s">
        <v>26</v>
      </c>
    </row>
    <row r="39" spans="1:5" ht="12.75">
      <c r="A39" s="35" t="s">
        <v>54</v>
      </c>
      <c r="E39" s="39" t="s">
        <v>5</v>
      </c>
    </row>
    <row r="40" spans="1:5" ht="63.75">
      <c r="A40" s="35" t="s">
        <v>55</v>
      </c>
      <c r="E40" s="40" t="s">
        <v>4765</v>
      </c>
    </row>
    <row r="41" spans="1:5" ht="153">
      <c r="A41" t="s">
        <v>57</v>
      </c>
      <c r="E41" s="39" t="s">
        <v>316</v>
      </c>
    </row>
    <row r="42" spans="1:16" ht="38.25">
      <c r="A42" t="s">
        <v>48</v>
      </c>
      <c s="34" t="s">
        <v>86</v>
      </c>
      <c s="34" t="s">
        <v>3749</v>
      </c>
      <c s="35" t="s">
        <v>5</v>
      </c>
      <c s="6" t="s">
        <v>2974</v>
      </c>
      <c s="36" t="s">
        <v>309</v>
      </c>
      <c s="37">
        <v>75.344</v>
      </c>
      <c s="36">
        <v>0</v>
      </c>
      <c s="36">
        <f>ROUND(G42*H42,6)</f>
      </c>
      <c r="L42" s="38">
        <v>0</v>
      </c>
      <c s="32">
        <f>ROUND(ROUND(L42,2)*ROUND(G42,3),2)</f>
      </c>
      <c s="36" t="s">
        <v>53</v>
      </c>
      <c>
        <f>(M42*21)/100</f>
      </c>
      <c t="s">
        <v>26</v>
      </c>
    </row>
    <row r="43" spans="1:5" ht="12.75">
      <c r="A43" s="35" t="s">
        <v>54</v>
      </c>
      <c r="E43" s="39" t="s">
        <v>5</v>
      </c>
    </row>
    <row r="44" spans="1:5" ht="63.75">
      <c r="A44" s="35" t="s">
        <v>55</v>
      </c>
      <c r="E44" s="40" t="s">
        <v>4766</v>
      </c>
    </row>
    <row r="45" spans="1:5" ht="153">
      <c r="A45" t="s">
        <v>57</v>
      </c>
      <c r="E45" s="39" t="s">
        <v>316</v>
      </c>
    </row>
    <row r="46" spans="1:16" ht="38.25">
      <c r="A46" t="s">
        <v>48</v>
      </c>
      <c s="34" t="s">
        <v>90</v>
      </c>
      <c s="34" t="s">
        <v>687</v>
      </c>
      <c s="35" t="s">
        <v>5</v>
      </c>
      <c s="6" t="s">
        <v>688</v>
      </c>
      <c s="36" t="s">
        <v>309</v>
      </c>
      <c s="37">
        <v>0.154</v>
      </c>
      <c s="36">
        <v>0</v>
      </c>
      <c s="36">
        <f>ROUND(G46*H46,6)</f>
      </c>
      <c r="L46" s="38">
        <v>0</v>
      </c>
      <c s="32">
        <f>ROUND(ROUND(L46,2)*ROUND(G46,3),2)</f>
      </c>
      <c s="36" t="s">
        <v>53</v>
      </c>
      <c>
        <f>(M46*21)/100</f>
      </c>
      <c t="s">
        <v>26</v>
      </c>
    </row>
    <row r="47" spans="1:5" ht="12.75">
      <c r="A47" s="35" t="s">
        <v>54</v>
      </c>
      <c r="E47" s="39" t="s">
        <v>5</v>
      </c>
    </row>
    <row r="48" spans="1:5" ht="191.25">
      <c r="A48" s="35" t="s">
        <v>55</v>
      </c>
      <c r="E48" s="40" t="s">
        <v>4767</v>
      </c>
    </row>
    <row r="49" spans="1:5" ht="153">
      <c r="A49" t="s">
        <v>57</v>
      </c>
      <c r="E49" s="39" t="s">
        <v>316</v>
      </c>
    </row>
    <row r="50" spans="1:16" ht="38.25">
      <c r="A50" t="s">
        <v>48</v>
      </c>
      <c s="34" t="s">
        <v>94</v>
      </c>
      <c s="34" t="s">
        <v>4184</v>
      </c>
      <c s="35" t="s">
        <v>5</v>
      </c>
      <c s="6" t="s">
        <v>4768</v>
      </c>
      <c s="36" t="s">
        <v>309</v>
      </c>
      <c s="37">
        <v>155.25</v>
      </c>
      <c s="36">
        <v>0</v>
      </c>
      <c s="36">
        <f>ROUND(G50*H50,6)</f>
      </c>
      <c r="L50" s="38">
        <v>0</v>
      </c>
      <c s="32">
        <f>ROUND(ROUND(L50,2)*ROUND(G50,3),2)</f>
      </c>
      <c s="36" t="s">
        <v>53</v>
      </c>
      <c>
        <f>(M50*21)/100</f>
      </c>
      <c t="s">
        <v>26</v>
      </c>
    </row>
    <row r="51" spans="1:5" ht="12.75">
      <c r="A51" s="35" t="s">
        <v>54</v>
      </c>
      <c r="E51" s="39" t="s">
        <v>5</v>
      </c>
    </row>
    <row r="52" spans="1:5" ht="25.5">
      <c r="A52" s="35" t="s">
        <v>55</v>
      </c>
      <c r="E52" s="40" t="s">
        <v>4769</v>
      </c>
    </row>
    <row r="53" spans="1:5" ht="153">
      <c r="A53" t="s">
        <v>57</v>
      </c>
      <c r="E53" s="39" t="s">
        <v>316</v>
      </c>
    </row>
    <row r="54" spans="1:16" ht="38.25">
      <c r="A54" t="s">
        <v>48</v>
      </c>
      <c s="34" t="s">
        <v>98</v>
      </c>
      <c s="34" t="s">
        <v>2586</v>
      </c>
      <c s="35" t="s">
        <v>5</v>
      </c>
      <c s="6" t="s">
        <v>2587</v>
      </c>
      <c s="36" t="s">
        <v>309</v>
      </c>
      <c s="37">
        <v>0.25</v>
      </c>
      <c s="36">
        <v>0</v>
      </c>
      <c s="36">
        <f>ROUND(G54*H54,6)</f>
      </c>
      <c r="L54" s="38">
        <v>0</v>
      </c>
      <c s="32">
        <f>ROUND(ROUND(L54,2)*ROUND(G54,3),2)</f>
      </c>
      <c s="36" t="s">
        <v>53</v>
      </c>
      <c>
        <f>(M54*21)/100</f>
      </c>
      <c t="s">
        <v>26</v>
      </c>
    </row>
    <row r="55" spans="1:5" ht="12.75">
      <c r="A55" s="35" t="s">
        <v>54</v>
      </c>
      <c r="E55" s="39" t="s">
        <v>5</v>
      </c>
    </row>
    <row r="56" spans="1:5" ht="25.5">
      <c r="A56" s="35" t="s">
        <v>55</v>
      </c>
      <c r="E56" s="40" t="s">
        <v>4770</v>
      </c>
    </row>
    <row r="57" spans="1:5" ht="153">
      <c r="A57" t="s">
        <v>57</v>
      </c>
      <c r="E57" s="39" t="s">
        <v>316</v>
      </c>
    </row>
    <row r="58" spans="1:16" ht="38.25">
      <c r="A58" t="s">
        <v>48</v>
      </c>
      <c s="34" t="s">
        <v>103</v>
      </c>
      <c s="34" t="s">
        <v>690</v>
      </c>
      <c s="35" t="s">
        <v>5</v>
      </c>
      <c s="6" t="s">
        <v>691</v>
      </c>
      <c s="36" t="s">
        <v>309</v>
      </c>
      <c s="37">
        <v>1.893</v>
      </c>
      <c s="36">
        <v>0</v>
      </c>
      <c s="36">
        <f>ROUND(G58*H58,6)</f>
      </c>
      <c r="L58" s="38">
        <v>0</v>
      </c>
      <c s="32">
        <f>ROUND(ROUND(L58,2)*ROUND(G58,3),2)</f>
      </c>
      <c s="36" t="s">
        <v>53</v>
      </c>
      <c>
        <f>(M58*21)/100</f>
      </c>
      <c t="s">
        <v>26</v>
      </c>
    </row>
    <row r="59" spans="1:5" ht="12.75">
      <c r="A59" s="35" t="s">
        <v>54</v>
      </c>
      <c r="E59" s="39" t="s">
        <v>5</v>
      </c>
    </row>
    <row r="60" spans="1:5" ht="344.25">
      <c r="A60" s="35" t="s">
        <v>55</v>
      </c>
      <c r="E60" s="40" t="s">
        <v>4771</v>
      </c>
    </row>
    <row r="61" spans="1:5" ht="153">
      <c r="A61" t="s">
        <v>57</v>
      </c>
      <c r="E61" s="39" t="s">
        <v>316</v>
      </c>
    </row>
    <row r="62" spans="1:16" ht="38.25">
      <c r="A62" t="s">
        <v>48</v>
      </c>
      <c s="34" t="s">
        <v>106</v>
      </c>
      <c s="34" t="s">
        <v>4190</v>
      </c>
      <c s="35" t="s">
        <v>5</v>
      </c>
      <c s="6" t="s">
        <v>4772</v>
      </c>
      <c s="36" t="s">
        <v>309</v>
      </c>
      <c s="37">
        <v>0.273</v>
      </c>
      <c s="36">
        <v>0</v>
      </c>
      <c s="36">
        <f>ROUND(G62*H62,6)</f>
      </c>
      <c r="L62" s="38">
        <v>0</v>
      </c>
      <c s="32">
        <f>ROUND(ROUND(L62,2)*ROUND(G62,3),2)</f>
      </c>
      <c s="36" t="s">
        <v>53</v>
      </c>
      <c>
        <f>(M62*21)/100</f>
      </c>
      <c t="s">
        <v>26</v>
      </c>
    </row>
    <row r="63" spans="1:5" ht="12.75">
      <c r="A63" s="35" t="s">
        <v>54</v>
      </c>
      <c r="E63" s="39" t="s">
        <v>5</v>
      </c>
    </row>
    <row r="64" spans="1:5" ht="25.5">
      <c r="A64" s="35" t="s">
        <v>55</v>
      </c>
      <c r="E64" s="40" t="s">
        <v>4773</v>
      </c>
    </row>
    <row r="65" spans="1:5" ht="153">
      <c r="A65" t="s">
        <v>57</v>
      </c>
      <c r="E65" s="39" t="s">
        <v>316</v>
      </c>
    </row>
    <row r="66" spans="1:16" ht="38.25">
      <c r="A66" t="s">
        <v>48</v>
      </c>
      <c s="34" t="s">
        <v>109</v>
      </c>
      <c s="34" t="s">
        <v>4194</v>
      </c>
      <c s="35" t="s">
        <v>5</v>
      </c>
      <c s="6" t="s">
        <v>4774</v>
      </c>
      <c s="36" t="s">
        <v>309</v>
      </c>
      <c s="37">
        <v>6.892</v>
      </c>
      <c s="36">
        <v>0</v>
      </c>
      <c s="36">
        <f>ROUND(G66*H66,6)</f>
      </c>
      <c r="L66" s="38">
        <v>0</v>
      </c>
      <c s="32">
        <f>ROUND(ROUND(L66,2)*ROUND(G66,3),2)</f>
      </c>
      <c s="36" t="s">
        <v>53</v>
      </c>
      <c>
        <f>(M66*21)/100</f>
      </c>
      <c t="s">
        <v>26</v>
      </c>
    </row>
    <row r="67" spans="1:5" ht="12.75">
      <c r="A67" s="35" t="s">
        <v>54</v>
      </c>
      <c r="E67" s="39" t="s">
        <v>5</v>
      </c>
    </row>
    <row r="68" spans="1:5" ht="63.75">
      <c r="A68" s="35" t="s">
        <v>55</v>
      </c>
      <c r="E68" s="40" t="s">
        <v>4775</v>
      </c>
    </row>
    <row r="69" spans="1:5" ht="153">
      <c r="A69" t="s">
        <v>57</v>
      </c>
      <c r="E69" s="39" t="s">
        <v>316</v>
      </c>
    </row>
    <row r="70" spans="1:16" ht="38.25">
      <c r="A70" t="s">
        <v>48</v>
      </c>
      <c s="34" t="s">
        <v>112</v>
      </c>
      <c s="34" t="s">
        <v>693</v>
      </c>
      <c s="35" t="s">
        <v>5</v>
      </c>
      <c s="6" t="s">
        <v>694</v>
      </c>
      <c s="36" t="s">
        <v>309</v>
      </c>
      <c s="37">
        <v>1.064</v>
      </c>
      <c s="36">
        <v>0</v>
      </c>
      <c s="36">
        <f>ROUND(G70*H70,6)</f>
      </c>
      <c r="L70" s="38">
        <v>0</v>
      </c>
      <c s="32">
        <f>ROUND(ROUND(L70,2)*ROUND(G70,3),2)</f>
      </c>
      <c s="36" t="s">
        <v>53</v>
      </c>
      <c>
        <f>(M70*21)/100</f>
      </c>
      <c t="s">
        <v>26</v>
      </c>
    </row>
    <row r="71" spans="1:5" ht="12.75">
      <c r="A71" s="35" t="s">
        <v>54</v>
      </c>
      <c r="E71" s="39" t="s">
        <v>5</v>
      </c>
    </row>
    <row r="72" spans="1:5" ht="293.25">
      <c r="A72" s="35" t="s">
        <v>55</v>
      </c>
      <c r="E72" s="40" t="s">
        <v>4776</v>
      </c>
    </row>
    <row r="73" spans="1:5" ht="153">
      <c r="A73" t="s">
        <v>57</v>
      </c>
      <c r="E73" s="39" t="s">
        <v>316</v>
      </c>
    </row>
    <row r="74" spans="1:16" ht="25.5">
      <c r="A74" t="s">
        <v>48</v>
      </c>
      <c s="34" t="s">
        <v>115</v>
      </c>
      <c s="34" t="s">
        <v>4539</v>
      </c>
      <c s="35" t="s">
        <v>5</v>
      </c>
      <c s="6" t="s">
        <v>4777</v>
      </c>
      <c s="36" t="s">
        <v>309</v>
      </c>
      <c s="37">
        <v>56.91</v>
      </c>
      <c s="36">
        <v>0</v>
      </c>
      <c s="36">
        <f>ROUND(G74*H74,6)</f>
      </c>
      <c r="L74" s="38">
        <v>0</v>
      </c>
      <c s="32">
        <f>ROUND(ROUND(L74,2)*ROUND(G74,3),2)</f>
      </c>
      <c s="36" t="s">
        <v>53</v>
      </c>
      <c>
        <f>(M74*21)/100</f>
      </c>
      <c t="s">
        <v>26</v>
      </c>
    </row>
    <row r="75" spans="1:5" ht="12.75">
      <c r="A75" s="35" t="s">
        <v>54</v>
      </c>
      <c r="E75" s="39" t="s">
        <v>5</v>
      </c>
    </row>
    <row r="76" spans="1:5" ht="25.5">
      <c r="A76" s="35" t="s">
        <v>55</v>
      </c>
      <c r="E76" s="40" t="s">
        <v>4778</v>
      </c>
    </row>
    <row r="77" spans="1:5" ht="153">
      <c r="A77" t="s">
        <v>57</v>
      </c>
      <c r="E77" s="39" t="s">
        <v>316</v>
      </c>
    </row>
    <row r="78" spans="1:16" ht="38.25">
      <c r="A78" t="s">
        <v>48</v>
      </c>
      <c s="34" t="s">
        <v>119</v>
      </c>
      <c s="34" t="s">
        <v>3752</v>
      </c>
      <c s="35" t="s">
        <v>5</v>
      </c>
      <c s="6" t="s">
        <v>3753</v>
      </c>
      <c s="36" t="s">
        <v>309</v>
      </c>
      <c s="37">
        <v>1.5</v>
      </c>
      <c s="36">
        <v>0</v>
      </c>
      <c s="36">
        <f>ROUND(G78*H78,6)</f>
      </c>
      <c r="L78" s="38">
        <v>0</v>
      </c>
      <c s="32">
        <f>ROUND(ROUND(L78,2)*ROUND(G78,3),2)</f>
      </c>
      <c s="36" t="s">
        <v>53</v>
      </c>
      <c>
        <f>(M78*21)/100</f>
      </c>
      <c t="s">
        <v>26</v>
      </c>
    </row>
    <row r="79" spans="1:5" ht="12.75">
      <c r="A79" s="35" t="s">
        <v>54</v>
      </c>
      <c r="E79" s="39" t="s">
        <v>5</v>
      </c>
    </row>
    <row r="80" spans="1:5" ht="25.5">
      <c r="A80" s="35" t="s">
        <v>55</v>
      </c>
      <c r="E80" s="40" t="s">
        <v>4779</v>
      </c>
    </row>
    <row r="81" spans="1:5" ht="153">
      <c r="A81" t="s">
        <v>57</v>
      </c>
      <c r="E81" s="39" t="s">
        <v>316</v>
      </c>
    </row>
    <row r="82" spans="1:16" ht="38.25">
      <c r="A82" t="s">
        <v>48</v>
      </c>
      <c s="34" t="s">
        <v>123</v>
      </c>
      <c s="34" t="s">
        <v>3771</v>
      </c>
      <c s="35" t="s">
        <v>5</v>
      </c>
      <c s="6" t="s">
        <v>4780</v>
      </c>
      <c s="36" t="s">
        <v>309</v>
      </c>
      <c s="37">
        <v>1061.545</v>
      </c>
      <c s="36">
        <v>0</v>
      </c>
      <c s="36">
        <f>ROUND(G82*H82,6)</f>
      </c>
      <c r="L82" s="38">
        <v>0</v>
      </c>
      <c s="32">
        <f>ROUND(ROUND(L82,2)*ROUND(G82,3),2)</f>
      </c>
      <c s="36" t="s">
        <v>53</v>
      </c>
      <c>
        <f>(M82*21)/100</f>
      </c>
      <c t="s">
        <v>26</v>
      </c>
    </row>
    <row r="83" spans="1:5" ht="12.75">
      <c r="A83" s="35" t="s">
        <v>54</v>
      </c>
      <c r="E83" s="39" t="s">
        <v>5</v>
      </c>
    </row>
    <row r="84" spans="1:5" ht="89.25">
      <c r="A84" s="35" t="s">
        <v>55</v>
      </c>
      <c r="E84" s="40" t="s">
        <v>4781</v>
      </c>
    </row>
    <row r="85" spans="1:5" ht="153">
      <c r="A85" t="s">
        <v>57</v>
      </c>
      <c r="E85" s="39" t="s">
        <v>316</v>
      </c>
    </row>
    <row r="86" spans="1:16" ht="38.25">
      <c r="A86" t="s">
        <v>48</v>
      </c>
      <c s="34" t="s">
        <v>126</v>
      </c>
      <c s="34" t="s">
        <v>3774</v>
      </c>
      <c s="35" t="s">
        <v>5</v>
      </c>
      <c s="6" t="s">
        <v>4782</v>
      </c>
      <c s="36" t="s">
        <v>309</v>
      </c>
      <c s="37">
        <v>127.05</v>
      </c>
      <c s="36">
        <v>0</v>
      </c>
      <c s="36">
        <f>ROUND(G86*H86,6)</f>
      </c>
      <c r="L86" s="38">
        <v>0</v>
      </c>
      <c s="32">
        <f>ROUND(ROUND(L86,2)*ROUND(G86,3),2)</f>
      </c>
      <c s="36" t="s">
        <v>53</v>
      </c>
      <c>
        <f>(M86*21)/100</f>
      </c>
      <c t="s">
        <v>26</v>
      </c>
    </row>
    <row r="87" spans="1:5" ht="12.75">
      <c r="A87" s="35" t="s">
        <v>54</v>
      </c>
      <c r="E87" s="39" t="s">
        <v>5</v>
      </c>
    </row>
    <row r="88" spans="1:5" ht="63.75">
      <c r="A88" s="35" t="s">
        <v>55</v>
      </c>
      <c r="E88" s="40" t="s">
        <v>4783</v>
      </c>
    </row>
    <row r="89" spans="1:5" ht="153">
      <c r="A89" t="s">
        <v>57</v>
      </c>
      <c r="E89" s="39" t="s">
        <v>316</v>
      </c>
    </row>
    <row r="90" spans="1:16" ht="25.5">
      <c r="A90" t="s">
        <v>48</v>
      </c>
      <c s="34" t="s">
        <v>131</v>
      </c>
      <c s="34" t="s">
        <v>4202</v>
      </c>
      <c s="35" t="s">
        <v>5</v>
      </c>
      <c s="6" t="s">
        <v>4784</v>
      </c>
      <c s="36" t="s">
        <v>309</v>
      </c>
      <c s="37">
        <v>13.32</v>
      </c>
      <c s="36">
        <v>0</v>
      </c>
      <c s="36">
        <f>ROUND(G90*H90,6)</f>
      </c>
      <c r="L90" s="38">
        <v>0</v>
      </c>
      <c s="32">
        <f>ROUND(ROUND(L90,2)*ROUND(G90,3),2)</f>
      </c>
      <c s="36" t="s">
        <v>53</v>
      </c>
      <c>
        <f>(M90*21)/100</f>
      </c>
      <c t="s">
        <v>26</v>
      </c>
    </row>
    <row r="91" spans="1:5" ht="12.75">
      <c r="A91" s="35" t="s">
        <v>54</v>
      </c>
      <c r="E91" s="39" t="s">
        <v>5</v>
      </c>
    </row>
    <row r="92" spans="1:5" ht="25.5">
      <c r="A92" s="35" t="s">
        <v>55</v>
      </c>
      <c r="E92" s="40" t="s">
        <v>4785</v>
      </c>
    </row>
    <row r="93" spans="1:5" ht="153">
      <c r="A93" t="s">
        <v>57</v>
      </c>
      <c r="E93" s="39" t="s">
        <v>316</v>
      </c>
    </row>
    <row r="94" spans="1:16" ht="38.25">
      <c r="A94" t="s">
        <v>48</v>
      </c>
      <c s="34" t="s">
        <v>135</v>
      </c>
      <c s="34" t="s">
        <v>1693</v>
      </c>
      <c s="35" t="s">
        <v>5</v>
      </c>
      <c s="6" t="s">
        <v>1694</v>
      </c>
      <c s="36" t="s">
        <v>309</v>
      </c>
      <c s="37">
        <v>10.051</v>
      </c>
      <c s="36">
        <v>0</v>
      </c>
      <c s="36">
        <f>ROUND(G94*H94,6)</f>
      </c>
      <c r="L94" s="38">
        <v>0</v>
      </c>
      <c s="32">
        <f>ROUND(ROUND(L94,2)*ROUND(G94,3),2)</f>
      </c>
      <c s="36" t="s">
        <v>53</v>
      </c>
      <c>
        <f>(M94*21)/100</f>
      </c>
      <c t="s">
        <v>26</v>
      </c>
    </row>
    <row r="95" spans="1:5" ht="12.75">
      <c r="A95" s="35" t="s">
        <v>54</v>
      </c>
      <c r="E95" s="39" t="s">
        <v>5</v>
      </c>
    </row>
    <row r="96" spans="1:5" ht="89.25">
      <c r="A96" s="35" t="s">
        <v>55</v>
      </c>
      <c r="E96" s="40" t="s">
        <v>4786</v>
      </c>
    </row>
    <row r="97" spans="1:5" ht="153">
      <c r="A97" t="s">
        <v>57</v>
      </c>
      <c r="E97" s="39" t="s">
        <v>316</v>
      </c>
    </row>
    <row r="98" spans="1:16" ht="25.5">
      <c r="A98" t="s">
        <v>48</v>
      </c>
      <c s="34" t="s">
        <v>139</v>
      </c>
      <c s="34" t="s">
        <v>313</v>
      </c>
      <c s="35" t="s">
        <v>5</v>
      </c>
      <c s="6" t="s">
        <v>314</v>
      </c>
      <c s="36" t="s">
        <v>309</v>
      </c>
      <c s="37">
        <v>0.5</v>
      </c>
      <c s="36">
        <v>0</v>
      </c>
      <c s="36">
        <f>ROUND(G98*H98,6)</f>
      </c>
      <c r="L98" s="38">
        <v>0</v>
      </c>
      <c s="32">
        <f>ROUND(ROUND(L98,2)*ROUND(G98,3),2)</f>
      </c>
      <c s="36" t="s">
        <v>53</v>
      </c>
      <c>
        <f>(M98*21)/100</f>
      </c>
      <c t="s">
        <v>26</v>
      </c>
    </row>
    <row r="99" spans="1:5" ht="12.75">
      <c r="A99" s="35" t="s">
        <v>54</v>
      </c>
      <c r="E99" s="39" t="s">
        <v>5</v>
      </c>
    </row>
    <row r="100" spans="1:5" ht="318.75">
      <c r="A100" s="35" t="s">
        <v>55</v>
      </c>
      <c r="E100" s="40" t="s">
        <v>4787</v>
      </c>
    </row>
    <row r="101" spans="1:5" ht="153">
      <c r="A101" t="s">
        <v>57</v>
      </c>
      <c r="E101" s="39" t="s">
        <v>316</v>
      </c>
    </row>
    <row r="102" spans="1:16" ht="38.25">
      <c r="A102" t="s">
        <v>48</v>
      </c>
      <c s="34" t="s">
        <v>143</v>
      </c>
      <c s="34" t="s">
        <v>4788</v>
      </c>
      <c s="35" t="s">
        <v>5</v>
      </c>
      <c s="6" t="s">
        <v>3132</v>
      </c>
      <c s="36" t="s">
        <v>309</v>
      </c>
      <c s="37">
        <v>0.015</v>
      </c>
      <c s="36">
        <v>0</v>
      </c>
      <c s="36">
        <f>ROUND(G102*H102,6)</f>
      </c>
      <c r="L102" s="38">
        <v>0</v>
      </c>
      <c s="32">
        <f>ROUND(ROUND(L102,2)*ROUND(G102,3),2)</f>
      </c>
      <c s="36" t="s">
        <v>53</v>
      </c>
      <c>
        <f>(M102*21)/100</f>
      </c>
      <c t="s">
        <v>26</v>
      </c>
    </row>
    <row r="103" spans="1:5" ht="12.75">
      <c r="A103" s="35" t="s">
        <v>54</v>
      </c>
      <c r="E103" s="39" t="s">
        <v>5</v>
      </c>
    </row>
    <row r="104" spans="1:5" ht="25.5">
      <c r="A104" s="35" t="s">
        <v>55</v>
      </c>
      <c r="E104" s="40" t="s">
        <v>4789</v>
      </c>
    </row>
    <row r="105" spans="1:5" ht="153">
      <c r="A105" t="s">
        <v>57</v>
      </c>
      <c r="E105" s="39" t="s">
        <v>316</v>
      </c>
    </row>
    <row r="106" spans="1:16" ht="38.25">
      <c r="A106" t="s">
        <v>48</v>
      </c>
      <c s="34" t="s">
        <v>147</v>
      </c>
      <c s="34" t="s">
        <v>1695</v>
      </c>
      <c s="35" t="s">
        <v>5</v>
      </c>
      <c s="6" t="s">
        <v>1696</v>
      </c>
      <c s="36" t="s">
        <v>309</v>
      </c>
      <c s="37">
        <v>0.03</v>
      </c>
      <c s="36">
        <v>0</v>
      </c>
      <c s="36">
        <f>ROUND(G106*H106,6)</f>
      </c>
      <c r="L106" s="38">
        <v>0</v>
      </c>
      <c s="32">
        <f>ROUND(ROUND(L106,2)*ROUND(G106,3),2)</f>
      </c>
      <c s="36" t="s">
        <v>53</v>
      </c>
      <c>
        <f>(M106*21)/100</f>
      </c>
      <c t="s">
        <v>26</v>
      </c>
    </row>
    <row r="107" spans="1:5" ht="12.75">
      <c r="A107" s="35" t="s">
        <v>54</v>
      </c>
      <c r="E107" s="39" t="s">
        <v>5</v>
      </c>
    </row>
    <row r="108" spans="1:5" ht="25.5">
      <c r="A108" s="35" t="s">
        <v>55</v>
      </c>
      <c r="E108" s="40" t="s">
        <v>4790</v>
      </c>
    </row>
    <row r="109" spans="1:5" ht="153">
      <c r="A109" t="s">
        <v>57</v>
      </c>
      <c r="E109" s="39" t="s">
        <v>316</v>
      </c>
    </row>
    <row r="110" spans="1:16" ht="38.25">
      <c r="A110" t="s">
        <v>48</v>
      </c>
      <c s="34" t="s">
        <v>151</v>
      </c>
      <c s="34" t="s">
        <v>4698</v>
      </c>
      <c s="35" t="s">
        <v>5</v>
      </c>
      <c s="6" t="s">
        <v>4791</v>
      </c>
      <c s="36" t="s">
        <v>309</v>
      </c>
      <c s="37">
        <v>1</v>
      </c>
      <c s="36">
        <v>0</v>
      </c>
      <c s="36">
        <f>ROUND(G110*H110,6)</f>
      </c>
      <c r="L110" s="38">
        <v>0</v>
      </c>
      <c s="32">
        <f>ROUND(ROUND(L110,2)*ROUND(G110,3),2)</f>
      </c>
      <c s="36" t="s">
        <v>53</v>
      </c>
      <c>
        <f>(M110*21)/100</f>
      </c>
      <c t="s">
        <v>26</v>
      </c>
    </row>
    <row r="111" spans="1:5" ht="12.75">
      <c r="A111" s="35" t="s">
        <v>54</v>
      </c>
      <c r="E111" s="39" t="s">
        <v>5</v>
      </c>
    </row>
    <row r="112" spans="1:5" ht="25.5">
      <c r="A112" s="35" t="s">
        <v>55</v>
      </c>
      <c r="E112" s="40" t="s">
        <v>4792</v>
      </c>
    </row>
    <row r="113" spans="1:5" ht="153">
      <c r="A113" t="s">
        <v>57</v>
      </c>
      <c r="E113" s="39" t="s">
        <v>316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1.xml><?xml version="1.0" encoding="utf-8"?>
<worksheet xmlns="http://schemas.openxmlformats.org/spreadsheetml/2006/main" xmlns:r="http://schemas.openxmlformats.org/officeDocument/2006/relationships">
  <dimension ref="A1:T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COUNTIFS(L8:L47,"=0",A8:A47,"P")+COUNTIFS(L8:L47,"",A8:A47,"P")+SUM(Q8:Q47)</f>
      </c>
    </row>
    <row r="8" spans="1:13" ht="12.75">
      <c r="A8" t="s">
        <v>43</v>
      </c>
      <c r="C8" s="28" t="s">
        <v>4795</v>
      </c>
      <c r="E8" s="30" t="s">
        <v>4794</v>
      </c>
      <c r="J8" s="29">
        <f>0+J9+J26</f>
      </c>
      <c s="29">
        <f>0+K9+K26</f>
      </c>
      <c s="29">
        <f>0+L9+L26</f>
      </c>
      <c s="29">
        <f>0+M9+M26</f>
      </c>
    </row>
    <row r="9" spans="1:13" ht="12.75">
      <c r="A9" t="s">
        <v>45</v>
      </c>
      <c r="C9" s="31" t="s">
        <v>49</v>
      </c>
      <c r="E9" s="33" t="s">
        <v>4796</v>
      </c>
      <c r="J9" s="32">
        <f>0</f>
      </c>
      <c s="32">
        <f>0</f>
      </c>
      <c s="32">
        <f>0+L10+L14+L18+L22</f>
      </c>
      <c s="32">
        <f>0+M10+M14+M18+M22</f>
      </c>
    </row>
    <row r="10" spans="1:16" ht="12.75">
      <c r="A10" t="s">
        <v>48</v>
      </c>
      <c s="34" t="s">
        <v>49</v>
      </c>
      <c s="34" t="s">
        <v>4797</v>
      </c>
      <c s="35" t="s">
        <v>5</v>
      </c>
      <c s="6" t="s">
        <v>4798</v>
      </c>
      <c s="36" t="s">
        <v>1003</v>
      </c>
      <c s="37">
        <v>1</v>
      </c>
      <c s="36">
        <v>0</v>
      </c>
      <c s="36">
        <f>ROUND(G10*H10,6)</f>
      </c>
      <c r="L10" s="38">
        <v>0</v>
      </c>
      <c s="32">
        <f>ROUND(ROUND(L10,2)*ROUND(G10,3),2)</f>
      </c>
      <c s="36" t="s">
        <v>53</v>
      </c>
      <c>
        <f>(M10*21)/100</f>
      </c>
      <c t="s">
        <v>26</v>
      </c>
    </row>
    <row r="11" spans="1:5" ht="12.75">
      <c r="A11" s="35" t="s">
        <v>54</v>
      </c>
      <c r="E11" s="39" t="s">
        <v>4799</v>
      </c>
    </row>
    <row r="12" spans="1:5" ht="12.75">
      <c r="A12" s="35" t="s">
        <v>55</v>
      </c>
      <c r="E12" s="40" t="s">
        <v>4800</v>
      </c>
    </row>
    <row r="13" spans="1:5" ht="89.25">
      <c r="A13" t="s">
        <v>57</v>
      </c>
      <c r="E13" s="39" t="s">
        <v>4801</v>
      </c>
    </row>
    <row r="14" spans="1:16" ht="12.75">
      <c r="A14" t="s">
        <v>48</v>
      </c>
      <c s="34" t="s">
        <v>26</v>
      </c>
      <c s="34" t="s">
        <v>4802</v>
      </c>
      <c s="35" t="s">
        <v>5</v>
      </c>
      <c s="6" t="s">
        <v>4803</v>
      </c>
      <c s="36" t="s">
        <v>1003</v>
      </c>
      <c s="37">
        <v>1</v>
      </c>
      <c s="36">
        <v>0</v>
      </c>
      <c s="36">
        <f>ROUND(G14*H14,6)</f>
      </c>
      <c r="L14" s="38">
        <v>0</v>
      </c>
      <c s="32">
        <f>ROUND(ROUND(L14,2)*ROUND(G14,3),2)</f>
      </c>
      <c s="36" t="s">
        <v>53</v>
      </c>
      <c>
        <f>(M14*21)/100</f>
      </c>
      <c t="s">
        <v>26</v>
      </c>
    </row>
    <row r="15" spans="1:5" ht="12.75">
      <c r="A15" s="35" t="s">
        <v>54</v>
      </c>
      <c r="E15" s="39" t="s">
        <v>4804</v>
      </c>
    </row>
    <row r="16" spans="1:5" ht="12.75">
      <c r="A16" s="35" t="s">
        <v>55</v>
      </c>
      <c r="E16" s="40" t="s">
        <v>4800</v>
      </c>
    </row>
    <row r="17" spans="1:5" ht="38.25">
      <c r="A17" t="s">
        <v>57</v>
      </c>
      <c r="E17" s="39" t="s">
        <v>4805</v>
      </c>
    </row>
    <row r="18" spans="1:16" ht="12.75">
      <c r="A18" t="s">
        <v>48</v>
      </c>
      <c s="34" t="s">
        <v>25</v>
      </c>
      <c s="34" t="s">
        <v>4806</v>
      </c>
      <c s="35" t="s">
        <v>5</v>
      </c>
      <c s="6" t="s">
        <v>4807</v>
      </c>
      <c s="36" t="s">
        <v>1003</v>
      </c>
      <c s="37">
        <v>1</v>
      </c>
      <c s="36">
        <v>0</v>
      </c>
      <c s="36">
        <f>ROUND(G18*H18,6)</f>
      </c>
      <c r="L18" s="38">
        <v>0</v>
      </c>
      <c s="32">
        <f>ROUND(ROUND(L18,2)*ROUND(G18,3),2)</f>
      </c>
      <c s="36" t="s">
        <v>53</v>
      </c>
      <c>
        <f>(M18*21)/100</f>
      </c>
      <c t="s">
        <v>26</v>
      </c>
    </row>
    <row r="19" spans="1:5" ht="12.75">
      <c r="A19" s="35" t="s">
        <v>54</v>
      </c>
      <c r="E19" s="39" t="s">
        <v>4808</v>
      </c>
    </row>
    <row r="20" spans="1:5" ht="12.75">
      <c r="A20" s="35" t="s">
        <v>55</v>
      </c>
      <c r="E20" s="40" t="s">
        <v>4800</v>
      </c>
    </row>
    <row r="21" spans="1:5" ht="102">
      <c r="A21" t="s">
        <v>57</v>
      </c>
      <c r="E21" s="39" t="s">
        <v>4809</v>
      </c>
    </row>
    <row r="22" spans="1:16" ht="12.75">
      <c r="A22" t="s">
        <v>48</v>
      </c>
      <c s="34" t="s">
        <v>67</v>
      </c>
      <c s="34" t="s">
        <v>4810</v>
      </c>
      <c s="35" t="s">
        <v>5</v>
      </c>
      <c s="6" t="s">
        <v>4811</v>
      </c>
      <c s="36" t="s">
        <v>1003</v>
      </c>
      <c s="37">
        <v>1</v>
      </c>
      <c s="36">
        <v>0</v>
      </c>
      <c s="36">
        <f>ROUND(G22*H22,6)</f>
      </c>
      <c r="L22" s="38">
        <v>0</v>
      </c>
      <c s="32">
        <f>ROUND(ROUND(L22,2)*ROUND(G22,3),2)</f>
      </c>
      <c s="36" t="s">
        <v>53</v>
      </c>
      <c>
        <f>(M22*21)/100</f>
      </c>
      <c t="s">
        <v>26</v>
      </c>
    </row>
    <row r="23" spans="1:5" ht="12.75">
      <c r="A23" s="35" t="s">
        <v>54</v>
      </c>
      <c r="E23" s="39" t="s">
        <v>4812</v>
      </c>
    </row>
    <row r="24" spans="1:5" ht="12.75">
      <c r="A24" s="35" t="s">
        <v>55</v>
      </c>
      <c r="E24" s="40" t="s">
        <v>4800</v>
      </c>
    </row>
    <row r="25" spans="1:5" ht="63.75">
      <c r="A25" t="s">
        <v>57</v>
      </c>
      <c r="E25" s="39" t="s">
        <v>4813</v>
      </c>
    </row>
    <row r="26" spans="1:13" ht="12.75">
      <c r="A26" t="s">
        <v>45</v>
      </c>
      <c r="C26" s="31" t="s">
        <v>26</v>
      </c>
      <c r="E26" s="33" t="s">
        <v>679</v>
      </c>
      <c r="J26" s="32">
        <f>0</f>
      </c>
      <c s="32">
        <f>0</f>
      </c>
      <c s="32">
        <f>0+L27+L31+L35+L39+L43+L47</f>
      </c>
      <c s="32">
        <f>0+M27+M31+M35+M39+M43+M47</f>
      </c>
    </row>
    <row r="27" spans="1:16" ht="12.75">
      <c r="A27" t="s">
        <v>48</v>
      </c>
      <c s="34" t="s">
        <v>71</v>
      </c>
      <c s="34" t="s">
        <v>4814</v>
      </c>
      <c s="35" t="s">
        <v>5</v>
      </c>
      <c s="6" t="s">
        <v>4815</v>
      </c>
      <c s="36" t="s">
        <v>1003</v>
      </c>
      <c s="37">
        <v>1</v>
      </c>
      <c s="36">
        <v>0</v>
      </c>
      <c s="36">
        <f>ROUND(G27*H27,6)</f>
      </c>
      <c r="L27" s="38">
        <v>0</v>
      </c>
      <c s="32">
        <f>ROUND(ROUND(L27,2)*ROUND(G27,3),2)</f>
      </c>
      <c s="36" t="s">
        <v>53</v>
      </c>
      <c>
        <f>(M27*21)/100</f>
      </c>
      <c t="s">
        <v>26</v>
      </c>
    </row>
    <row r="28" spans="1:5" ht="12.75">
      <c r="A28" s="35" t="s">
        <v>54</v>
      </c>
      <c r="E28" s="39" t="s">
        <v>4816</v>
      </c>
    </row>
    <row r="29" spans="1:5" ht="12.75">
      <c r="A29" s="35" t="s">
        <v>55</v>
      </c>
      <c r="E29" s="40" t="s">
        <v>4800</v>
      </c>
    </row>
    <row r="30" spans="1:5" ht="89.25">
      <c r="A30" t="s">
        <v>57</v>
      </c>
      <c r="E30" s="39" t="s">
        <v>4817</v>
      </c>
    </row>
    <row r="31" spans="1:16" ht="12.75">
      <c r="A31" t="s">
        <v>48</v>
      </c>
      <c s="34" t="s">
        <v>75</v>
      </c>
      <c s="34" t="s">
        <v>4818</v>
      </c>
      <c s="35" t="s">
        <v>5</v>
      </c>
      <c s="6" t="s">
        <v>4819</v>
      </c>
      <c s="36" t="s">
        <v>1003</v>
      </c>
      <c s="37">
        <v>1</v>
      </c>
      <c s="36">
        <v>0</v>
      </c>
      <c s="36">
        <f>ROUND(G31*H31,6)</f>
      </c>
      <c r="L31" s="38">
        <v>0</v>
      </c>
      <c s="32">
        <f>ROUND(ROUND(L31,2)*ROUND(G31,3),2)</f>
      </c>
      <c s="36" t="s">
        <v>53</v>
      </c>
      <c>
        <f>(M31*21)/100</f>
      </c>
      <c t="s">
        <v>26</v>
      </c>
    </row>
    <row r="32" spans="1:5" ht="12.75">
      <c r="A32" s="35" t="s">
        <v>54</v>
      </c>
      <c r="E32" s="39" t="s">
        <v>4820</v>
      </c>
    </row>
    <row r="33" spans="1:5" ht="12.75">
      <c r="A33" s="35" t="s">
        <v>55</v>
      </c>
      <c r="E33" s="40" t="s">
        <v>4800</v>
      </c>
    </row>
    <row r="34" spans="1:5" ht="76.5">
      <c r="A34" t="s">
        <v>57</v>
      </c>
      <c r="E34" s="39" t="s">
        <v>4821</v>
      </c>
    </row>
    <row r="35" spans="1:16" ht="12.75">
      <c r="A35" t="s">
        <v>48</v>
      </c>
      <c s="34" t="s">
        <v>46</v>
      </c>
      <c s="34" t="s">
        <v>4822</v>
      </c>
      <c s="35" t="s">
        <v>5</v>
      </c>
      <c s="6" t="s">
        <v>4823</v>
      </c>
      <c s="36" t="s">
        <v>1003</v>
      </c>
      <c s="37">
        <v>1</v>
      </c>
      <c s="36">
        <v>0</v>
      </c>
      <c s="36">
        <f>ROUND(G35*H35,6)</f>
      </c>
      <c r="L35" s="38">
        <v>0</v>
      </c>
      <c s="32">
        <f>ROUND(ROUND(L35,2)*ROUND(G35,3),2)</f>
      </c>
      <c s="36" t="s">
        <v>53</v>
      </c>
      <c>
        <f>(M35*21)/100</f>
      </c>
      <c t="s">
        <v>26</v>
      </c>
    </row>
    <row r="36" spans="1:5" ht="25.5">
      <c r="A36" s="35" t="s">
        <v>54</v>
      </c>
      <c r="E36" s="39" t="s">
        <v>4824</v>
      </c>
    </row>
    <row r="37" spans="1:5" ht="12.75">
      <c r="A37" s="35" t="s">
        <v>55</v>
      </c>
      <c r="E37" s="40" t="s">
        <v>4825</v>
      </c>
    </row>
    <row r="38" spans="1:5" ht="25.5">
      <c r="A38" t="s">
        <v>57</v>
      </c>
      <c r="E38" s="39" t="s">
        <v>4824</v>
      </c>
    </row>
    <row r="39" spans="1:16" ht="12.75">
      <c r="A39" t="s">
        <v>48</v>
      </c>
      <c s="34" t="s">
        <v>82</v>
      </c>
      <c s="34" t="s">
        <v>4826</v>
      </c>
      <c s="35" t="s">
        <v>5</v>
      </c>
      <c s="6" t="s">
        <v>4827</v>
      </c>
      <c s="36" t="s">
        <v>1003</v>
      </c>
      <c s="37">
        <v>1</v>
      </c>
      <c s="36">
        <v>0</v>
      </c>
      <c s="36">
        <f>ROUND(G39*H39,6)</f>
      </c>
      <c r="L39" s="38">
        <v>0</v>
      </c>
      <c s="32">
        <f>ROUND(ROUND(L39,2)*ROUND(G39,3),2)</f>
      </c>
      <c s="36" t="s">
        <v>53</v>
      </c>
      <c>
        <f>(M39*21)/100</f>
      </c>
      <c t="s">
        <v>26</v>
      </c>
    </row>
    <row r="40" spans="1:5" ht="25.5">
      <c r="A40" s="35" t="s">
        <v>54</v>
      </c>
      <c r="E40" s="39" t="s">
        <v>4828</v>
      </c>
    </row>
    <row r="41" spans="1:5" ht="12.75">
      <c r="A41" s="35" t="s">
        <v>55</v>
      </c>
      <c r="E41" s="40" t="s">
        <v>4800</v>
      </c>
    </row>
    <row r="42" spans="1:5" ht="25.5">
      <c r="A42" t="s">
        <v>57</v>
      </c>
      <c r="E42" s="39" t="s">
        <v>4829</v>
      </c>
    </row>
    <row r="43" spans="1:16" ht="12.75">
      <c r="A43" t="s">
        <v>48</v>
      </c>
      <c s="34" t="s">
        <v>86</v>
      </c>
      <c s="34" t="s">
        <v>4830</v>
      </c>
      <c s="35" t="s">
        <v>5</v>
      </c>
      <c s="6" t="s">
        <v>4831</v>
      </c>
      <c s="36" t="s">
        <v>1003</v>
      </c>
      <c s="37">
        <v>1</v>
      </c>
      <c s="36">
        <v>0</v>
      </c>
      <c s="36">
        <f>ROUND(G43*H43,6)</f>
      </c>
      <c r="L43" s="38">
        <v>0</v>
      </c>
      <c s="32">
        <f>ROUND(ROUND(L43,2)*ROUND(G43,3),2)</f>
      </c>
      <c s="36" t="s">
        <v>53</v>
      </c>
      <c>
        <f>(M43*21)/100</f>
      </c>
      <c t="s">
        <v>26</v>
      </c>
    </row>
    <row r="44" spans="1:5" ht="12.75">
      <c r="A44" s="35" t="s">
        <v>54</v>
      </c>
      <c r="E44" s="39" t="s">
        <v>4831</v>
      </c>
    </row>
    <row r="45" spans="1:5" ht="12.75">
      <c r="A45" s="35" t="s">
        <v>55</v>
      </c>
      <c r="E45" s="40" t="s">
        <v>4800</v>
      </c>
    </row>
    <row r="46" spans="1:5" ht="12.75">
      <c r="A46" t="s">
        <v>57</v>
      </c>
      <c r="E46" s="39" t="s">
        <v>4832</v>
      </c>
    </row>
    <row r="47" spans="1:16" ht="12.75">
      <c r="A47" t="s">
        <v>48</v>
      </c>
      <c s="34" t="s">
        <v>90</v>
      </c>
      <c s="34" t="s">
        <v>4833</v>
      </c>
      <c s="35" t="s">
        <v>5</v>
      </c>
      <c s="6" t="s">
        <v>4834</v>
      </c>
      <c s="36" t="s">
        <v>1003</v>
      </c>
      <c s="37">
        <v>5</v>
      </c>
      <c s="36">
        <v>0</v>
      </c>
      <c s="36">
        <f>ROUND(G47*H47,6)</f>
      </c>
      <c r="L47" s="38">
        <v>0</v>
      </c>
      <c s="32">
        <f>ROUND(ROUND(L47,2)*ROUND(G47,3),2)</f>
      </c>
      <c s="36" t="s">
        <v>53</v>
      </c>
      <c>
        <f>(M47*21)/100</f>
      </c>
      <c t="s">
        <v>26</v>
      </c>
    </row>
    <row r="48" spans="1:5" ht="12.75">
      <c r="A48" s="35" t="s">
        <v>54</v>
      </c>
      <c r="E48" s="39" t="s">
        <v>4835</v>
      </c>
    </row>
    <row r="49" spans="1:5" ht="76.5">
      <c r="A49" s="35" t="s">
        <v>55</v>
      </c>
      <c r="E49" s="40" t="s">
        <v>4836</v>
      </c>
    </row>
    <row r="50" spans="1:5" ht="76.5">
      <c r="A50" t="s">
        <v>57</v>
      </c>
      <c r="E50" s="39" t="s">
        <v>4837</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2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COUNTIFS(L8:L278,"=0",A8:A278,"P")+COUNTIFS(L8:L278,"",A8:A278,"P")+SUM(Q8:Q278)</f>
      </c>
    </row>
    <row r="8" spans="1:13" ht="12.75">
      <c r="A8" t="s">
        <v>43</v>
      </c>
      <c r="C8" s="28" t="s">
        <v>811</v>
      </c>
      <c r="E8" s="30" t="s">
        <v>810</v>
      </c>
      <c r="J8" s="29">
        <f>0+J9+J26+J35+J64+J81+J94+J135+J144+J221</f>
      </c>
      <c s="29">
        <f>0+K9+K26+K35+K64+K81+K94+K135+K144+K221</f>
      </c>
      <c s="29">
        <f>0+L9+L26+L35+L64+L81+L94+L135+L144+L221</f>
      </c>
      <c s="29">
        <f>0+M9+M26+M35+M64+M81+M94+M135+M144+M221</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0.002</v>
      </c>
      <c s="36">
        <v>0</v>
      </c>
      <c s="36">
        <f>ROUND(G10*H10,6)</f>
      </c>
      <c r="L10" s="38">
        <v>0</v>
      </c>
      <c s="32">
        <f>ROUND(ROUND(L10,2)*ROUND(G10,3),2)</f>
      </c>
      <c s="36" t="s">
        <v>53</v>
      </c>
      <c>
        <f>(M10*21)/100</f>
      </c>
      <c t="s">
        <v>26</v>
      </c>
    </row>
    <row r="11" spans="1:5" ht="25.5">
      <c r="A11" s="35" t="s">
        <v>54</v>
      </c>
      <c r="E11" s="39" t="s">
        <v>310</v>
      </c>
    </row>
    <row r="12" spans="1:5" ht="12.75">
      <c r="A12" s="35" t="s">
        <v>55</v>
      </c>
      <c r="E12" s="40" t="s">
        <v>689</v>
      </c>
    </row>
    <row r="13" spans="1:5" ht="153">
      <c r="A13" t="s">
        <v>57</v>
      </c>
      <c r="E13" s="39" t="s">
        <v>316</v>
      </c>
    </row>
    <row r="14" spans="1:16" ht="38.25">
      <c r="A14" t="s">
        <v>48</v>
      </c>
      <c s="34" t="s">
        <v>26</v>
      </c>
      <c s="34" t="s">
        <v>690</v>
      </c>
      <c s="35" t="s">
        <v>5</v>
      </c>
      <c s="6" t="s">
        <v>691</v>
      </c>
      <c s="36" t="s">
        <v>309</v>
      </c>
      <c s="37">
        <v>0.005</v>
      </c>
      <c s="36">
        <v>0</v>
      </c>
      <c s="36">
        <f>ROUND(G14*H14,6)</f>
      </c>
      <c r="L14" s="38">
        <v>0</v>
      </c>
      <c s="32">
        <f>ROUND(ROUND(L14,2)*ROUND(G14,3),2)</f>
      </c>
      <c s="36" t="s">
        <v>53</v>
      </c>
      <c>
        <f>(M14*21)/100</f>
      </c>
      <c t="s">
        <v>26</v>
      </c>
    </row>
    <row r="15" spans="1:5" ht="25.5">
      <c r="A15" s="35" t="s">
        <v>54</v>
      </c>
      <c r="E15" s="39" t="s">
        <v>310</v>
      </c>
    </row>
    <row r="16" spans="1:5" ht="12.75">
      <c r="A16" s="35" t="s">
        <v>55</v>
      </c>
      <c r="E16" s="40" t="s">
        <v>692</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695</v>
      </c>
    </row>
    <row r="21" spans="1:5" ht="153">
      <c r="A21" t="s">
        <v>57</v>
      </c>
      <c r="E21" s="39" t="s">
        <v>316</v>
      </c>
    </row>
    <row r="22" spans="1:16" ht="25.5">
      <c r="A22" t="s">
        <v>48</v>
      </c>
      <c s="34" t="s">
        <v>67</v>
      </c>
      <c s="34" t="s">
        <v>313</v>
      </c>
      <c s="35" t="s">
        <v>5</v>
      </c>
      <c s="6" t="s">
        <v>314</v>
      </c>
      <c s="36" t="s">
        <v>309</v>
      </c>
      <c s="37">
        <v>0.005</v>
      </c>
      <c s="36">
        <v>0</v>
      </c>
      <c s="36">
        <f>ROUND(G22*H22,6)</f>
      </c>
      <c r="L22" s="38">
        <v>0</v>
      </c>
      <c s="32">
        <f>ROUND(ROUND(L22,2)*ROUND(G22,3),2)</f>
      </c>
      <c s="36" t="s">
        <v>53</v>
      </c>
      <c>
        <f>(M22*21)/100</f>
      </c>
      <c t="s">
        <v>26</v>
      </c>
    </row>
    <row r="23" spans="1:5" ht="25.5">
      <c r="A23" s="35" t="s">
        <v>54</v>
      </c>
      <c r="E23" s="39" t="s">
        <v>310</v>
      </c>
    </row>
    <row r="24" spans="1:5" ht="12.75">
      <c r="A24" s="35" t="s">
        <v>55</v>
      </c>
      <c r="E24" s="40" t="s">
        <v>692</v>
      </c>
    </row>
    <row r="25" spans="1:5" ht="153">
      <c r="A25" t="s">
        <v>57</v>
      </c>
      <c r="E25" s="39" t="s">
        <v>316</v>
      </c>
    </row>
    <row r="26" spans="1:13" ht="12.75">
      <c r="A26" t="s">
        <v>45</v>
      </c>
      <c r="C26" s="31" t="s">
        <v>704</v>
      </c>
      <c r="E26" s="33" t="s">
        <v>705</v>
      </c>
      <c r="J26" s="32">
        <f>0</f>
      </c>
      <c s="32">
        <f>0</f>
      </c>
      <c s="32">
        <f>0+L27+L31</f>
      </c>
      <c s="32">
        <f>0+M27+M31</f>
      </c>
    </row>
    <row r="27" spans="1:16" ht="25.5">
      <c r="A27" t="s">
        <v>48</v>
      </c>
      <c s="34" t="s">
        <v>71</v>
      </c>
      <c s="34" t="s">
        <v>712</v>
      </c>
      <c s="35" t="s">
        <v>5</v>
      </c>
      <c s="6" t="s">
        <v>713</v>
      </c>
      <c s="36" t="s">
        <v>101</v>
      </c>
      <c s="37">
        <v>20</v>
      </c>
      <c s="36">
        <v>0</v>
      </c>
      <c s="36">
        <f>ROUND(G27*H27,6)</f>
      </c>
      <c r="L27" s="38">
        <v>0</v>
      </c>
      <c s="32">
        <f>ROUND(ROUND(L27,2)*ROUND(G27,3),2)</f>
      </c>
      <c s="36" t="s">
        <v>53</v>
      </c>
      <c>
        <f>(M27*21)/100</f>
      </c>
      <c t="s">
        <v>26</v>
      </c>
    </row>
    <row r="28" spans="1:5" ht="12.75">
      <c r="A28" s="35" t="s">
        <v>54</v>
      </c>
      <c r="E28" s="39" t="s">
        <v>5</v>
      </c>
    </row>
    <row r="29" spans="1:5" ht="12.75">
      <c r="A29" s="35" t="s">
        <v>55</v>
      </c>
      <c r="E29" s="40" t="s">
        <v>812</v>
      </c>
    </row>
    <row r="30" spans="1:5" ht="12.75">
      <c r="A30" t="s">
        <v>57</v>
      </c>
      <c r="E30" s="39" t="s">
        <v>636</v>
      </c>
    </row>
    <row r="31" spans="1:16" ht="25.5">
      <c r="A31" t="s">
        <v>48</v>
      </c>
      <c s="34" t="s">
        <v>75</v>
      </c>
      <c s="34" t="s">
        <v>721</v>
      </c>
      <c s="35" t="s">
        <v>5</v>
      </c>
      <c s="6" t="s">
        <v>722</v>
      </c>
      <c s="36" t="s">
        <v>52</v>
      </c>
      <c s="37">
        <v>1</v>
      </c>
      <c s="36">
        <v>0</v>
      </c>
      <c s="36">
        <f>ROUND(G31*H31,6)</f>
      </c>
      <c r="L31" s="38">
        <v>0</v>
      </c>
      <c s="32">
        <f>ROUND(ROUND(L31,2)*ROUND(G31,3),2)</f>
      </c>
      <c s="36" t="s">
        <v>53</v>
      </c>
      <c>
        <f>(M31*21)/100</f>
      </c>
      <c t="s">
        <v>26</v>
      </c>
    </row>
    <row r="32" spans="1:5" ht="12.75">
      <c r="A32" s="35" t="s">
        <v>54</v>
      </c>
      <c r="E32" s="39" t="s">
        <v>5</v>
      </c>
    </row>
    <row r="33" spans="1:5" ht="12.75">
      <c r="A33" s="35" t="s">
        <v>55</v>
      </c>
      <c r="E33" s="40" t="s">
        <v>663</v>
      </c>
    </row>
    <row r="34" spans="1:5" ht="12.75">
      <c r="A34" t="s">
        <v>57</v>
      </c>
      <c r="E34" s="39" t="s">
        <v>636</v>
      </c>
    </row>
    <row r="35" spans="1:13" ht="12.75">
      <c r="A35" t="s">
        <v>45</v>
      </c>
      <c r="C35" s="31" t="s">
        <v>731</v>
      </c>
      <c r="E35" s="33" t="s">
        <v>813</v>
      </c>
      <c r="J35" s="32">
        <f>0</f>
      </c>
      <c s="32">
        <f>0</f>
      </c>
      <c s="32">
        <f>0+L36+L40+L44+L48+L52+L56+L60</f>
      </c>
      <c s="32">
        <f>0+M36+M40+M44+M48+M52+M56+M60</f>
      </c>
    </row>
    <row r="36" spans="1:16" ht="12.75">
      <c r="A36" t="s">
        <v>48</v>
      </c>
      <c s="34" t="s">
        <v>46</v>
      </c>
      <c s="34" t="s">
        <v>634</v>
      </c>
      <c s="35" t="s">
        <v>5</v>
      </c>
      <c s="6" t="s">
        <v>635</v>
      </c>
      <c s="36" t="s">
        <v>101</v>
      </c>
      <c s="37">
        <v>10</v>
      </c>
      <c s="36">
        <v>0</v>
      </c>
      <c s="36">
        <f>ROUND(G36*H36,6)</f>
      </c>
      <c r="L36" s="38">
        <v>0</v>
      </c>
      <c s="32">
        <f>ROUND(ROUND(L36,2)*ROUND(G36,3),2)</f>
      </c>
      <c s="36" t="s">
        <v>53</v>
      </c>
      <c>
        <f>(M36*21)/100</f>
      </c>
      <c t="s">
        <v>26</v>
      </c>
    </row>
    <row r="37" spans="1:5" ht="12.75">
      <c r="A37" s="35" t="s">
        <v>54</v>
      </c>
      <c r="E37" s="39" t="s">
        <v>5</v>
      </c>
    </row>
    <row r="38" spans="1:5" ht="12.75">
      <c r="A38" s="35" t="s">
        <v>55</v>
      </c>
      <c r="E38" s="40" t="s">
        <v>700</v>
      </c>
    </row>
    <row r="39" spans="1:5" ht="12.75">
      <c r="A39" t="s">
        <v>57</v>
      </c>
      <c r="E39" s="39" t="s">
        <v>636</v>
      </c>
    </row>
    <row r="40" spans="1:16" ht="12.75">
      <c r="A40" t="s">
        <v>48</v>
      </c>
      <c s="34" t="s">
        <v>82</v>
      </c>
      <c s="34" t="s">
        <v>637</v>
      </c>
      <c s="35" t="s">
        <v>5</v>
      </c>
      <c s="6" t="s">
        <v>638</v>
      </c>
      <c s="36" t="s">
        <v>101</v>
      </c>
      <c s="37">
        <v>20</v>
      </c>
      <c s="36">
        <v>0</v>
      </c>
      <c s="36">
        <f>ROUND(G40*H40,6)</f>
      </c>
      <c r="L40" s="38">
        <v>0</v>
      </c>
      <c s="32">
        <f>ROUND(ROUND(L40,2)*ROUND(G40,3),2)</f>
      </c>
      <c s="36" t="s">
        <v>53</v>
      </c>
      <c>
        <f>(M40*21)/100</f>
      </c>
      <c t="s">
        <v>26</v>
      </c>
    </row>
    <row r="41" spans="1:5" ht="12.75">
      <c r="A41" s="35" t="s">
        <v>54</v>
      </c>
      <c r="E41" s="39" t="s">
        <v>5</v>
      </c>
    </row>
    <row r="42" spans="1:5" ht="12.75">
      <c r="A42" s="35" t="s">
        <v>55</v>
      </c>
      <c r="E42" s="40" t="s">
        <v>814</v>
      </c>
    </row>
    <row r="43" spans="1:5" ht="12.75">
      <c r="A43" t="s">
        <v>57</v>
      </c>
      <c r="E43" s="39" t="s">
        <v>636</v>
      </c>
    </row>
    <row r="44" spans="1:16" ht="12.75">
      <c r="A44" t="s">
        <v>48</v>
      </c>
      <c s="34" t="s">
        <v>86</v>
      </c>
      <c s="34" t="s">
        <v>639</v>
      </c>
      <c s="35" t="s">
        <v>5</v>
      </c>
      <c s="6" t="s">
        <v>640</v>
      </c>
      <c s="36" t="s">
        <v>101</v>
      </c>
      <c s="37">
        <v>20</v>
      </c>
      <c s="36">
        <v>0</v>
      </c>
      <c s="36">
        <f>ROUND(G44*H44,6)</f>
      </c>
      <c r="L44" s="38">
        <v>0</v>
      </c>
      <c s="32">
        <f>ROUND(ROUND(L44,2)*ROUND(G44,3),2)</f>
      </c>
      <c s="36" t="s">
        <v>53</v>
      </c>
      <c>
        <f>(M44*21)/100</f>
      </c>
      <c t="s">
        <v>26</v>
      </c>
    </row>
    <row r="45" spans="1:5" ht="12.75">
      <c r="A45" s="35" t="s">
        <v>54</v>
      </c>
      <c r="E45" s="39" t="s">
        <v>5</v>
      </c>
    </row>
    <row r="46" spans="1:5" ht="12.75">
      <c r="A46" s="35" t="s">
        <v>55</v>
      </c>
      <c r="E46" s="40" t="s">
        <v>814</v>
      </c>
    </row>
    <row r="47" spans="1:5" ht="12.75">
      <c r="A47" t="s">
        <v>57</v>
      </c>
      <c r="E47" s="39" t="s">
        <v>636</v>
      </c>
    </row>
    <row r="48" spans="1:16" ht="12.75">
      <c r="A48" t="s">
        <v>48</v>
      </c>
      <c s="34" t="s">
        <v>90</v>
      </c>
      <c s="34" t="s">
        <v>815</v>
      </c>
      <c s="35" t="s">
        <v>5</v>
      </c>
      <c s="6" t="s">
        <v>816</v>
      </c>
      <c s="36" t="s">
        <v>101</v>
      </c>
      <c s="37">
        <v>50</v>
      </c>
      <c s="36">
        <v>0</v>
      </c>
      <c s="36">
        <f>ROUND(G48*H48,6)</f>
      </c>
      <c r="L48" s="38">
        <v>0</v>
      </c>
      <c s="32">
        <f>ROUND(ROUND(L48,2)*ROUND(G48,3),2)</f>
      </c>
      <c s="36" t="s">
        <v>53</v>
      </c>
      <c>
        <f>(M48*21)/100</f>
      </c>
      <c t="s">
        <v>26</v>
      </c>
    </row>
    <row r="49" spans="1:5" ht="12.75">
      <c r="A49" s="35" t="s">
        <v>54</v>
      </c>
      <c r="E49" s="39" t="s">
        <v>5</v>
      </c>
    </row>
    <row r="50" spans="1:5" ht="12.75">
      <c r="A50" s="35" t="s">
        <v>55</v>
      </c>
      <c r="E50" s="40" t="s">
        <v>817</v>
      </c>
    </row>
    <row r="51" spans="1:5" ht="12.75">
      <c r="A51" t="s">
        <v>57</v>
      </c>
      <c r="E51" s="39" t="s">
        <v>636</v>
      </c>
    </row>
    <row r="52" spans="1:16" ht="25.5">
      <c r="A52" t="s">
        <v>48</v>
      </c>
      <c s="34" t="s">
        <v>94</v>
      </c>
      <c s="34" t="s">
        <v>641</v>
      </c>
      <c s="35" t="s">
        <v>5</v>
      </c>
      <c s="6" t="s">
        <v>642</v>
      </c>
      <c s="36" t="s">
        <v>52</v>
      </c>
      <c s="37">
        <v>1</v>
      </c>
      <c s="36">
        <v>0</v>
      </c>
      <c s="36">
        <f>ROUND(G52*H52,6)</f>
      </c>
      <c r="L52" s="38">
        <v>0</v>
      </c>
      <c s="32">
        <f>ROUND(ROUND(L52,2)*ROUND(G52,3),2)</f>
      </c>
      <c s="36" t="s">
        <v>53</v>
      </c>
      <c>
        <f>(M52*21)/100</f>
      </c>
      <c t="s">
        <v>26</v>
      </c>
    </row>
    <row r="53" spans="1:5" ht="12.75">
      <c r="A53" s="35" t="s">
        <v>54</v>
      </c>
      <c r="E53" s="39" t="s">
        <v>5</v>
      </c>
    </row>
    <row r="54" spans="1:5" ht="12.75">
      <c r="A54" s="35" t="s">
        <v>55</v>
      </c>
      <c r="E54" s="40" t="s">
        <v>663</v>
      </c>
    </row>
    <row r="55" spans="1:5" ht="12.75">
      <c r="A55" t="s">
        <v>57</v>
      </c>
      <c r="E55" s="39" t="s">
        <v>636</v>
      </c>
    </row>
    <row r="56" spans="1:16" ht="25.5">
      <c r="A56" t="s">
        <v>48</v>
      </c>
      <c s="34" t="s">
        <v>98</v>
      </c>
      <c s="34" t="s">
        <v>644</v>
      </c>
      <c s="35" t="s">
        <v>5</v>
      </c>
      <c s="6" t="s">
        <v>645</v>
      </c>
      <c s="36" t="s">
        <v>52</v>
      </c>
      <c s="37">
        <v>1</v>
      </c>
      <c s="36">
        <v>0</v>
      </c>
      <c s="36">
        <f>ROUND(G56*H56,6)</f>
      </c>
      <c r="L56" s="38">
        <v>0</v>
      </c>
      <c s="32">
        <f>ROUND(ROUND(L56,2)*ROUND(G56,3),2)</f>
      </c>
      <c s="36" t="s">
        <v>53</v>
      </c>
      <c>
        <f>(M56*21)/100</f>
      </c>
      <c t="s">
        <v>26</v>
      </c>
    </row>
    <row r="57" spans="1:5" ht="12.75">
      <c r="A57" s="35" t="s">
        <v>54</v>
      </c>
      <c r="E57" s="39" t="s">
        <v>5</v>
      </c>
    </row>
    <row r="58" spans="1:5" ht="12.75">
      <c r="A58" s="35" t="s">
        <v>55</v>
      </c>
      <c r="E58" s="40" t="s">
        <v>663</v>
      </c>
    </row>
    <row r="59" spans="1:5" ht="12.75">
      <c r="A59" t="s">
        <v>57</v>
      </c>
      <c r="E59" s="39" t="s">
        <v>636</v>
      </c>
    </row>
    <row r="60" spans="1:16" ht="12.75">
      <c r="A60" t="s">
        <v>48</v>
      </c>
      <c s="34" t="s">
        <v>103</v>
      </c>
      <c s="34" t="s">
        <v>738</v>
      </c>
      <c s="35" t="s">
        <v>5</v>
      </c>
      <c s="6" t="s">
        <v>739</v>
      </c>
      <c s="36" t="s">
        <v>52</v>
      </c>
      <c s="37">
        <v>4</v>
      </c>
      <c s="36">
        <v>0</v>
      </c>
      <c s="36">
        <f>ROUND(G60*H60,6)</f>
      </c>
      <c r="L60" s="38">
        <v>0</v>
      </c>
      <c s="32">
        <f>ROUND(ROUND(L60,2)*ROUND(G60,3),2)</f>
      </c>
      <c s="36" t="s">
        <v>53</v>
      </c>
      <c>
        <f>(M60*21)/100</f>
      </c>
      <c t="s">
        <v>26</v>
      </c>
    </row>
    <row r="61" spans="1:5" ht="12.75">
      <c r="A61" s="35" t="s">
        <v>54</v>
      </c>
      <c r="E61" s="39" t="s">
        <v>5</v>
      </c>
    </row>
    <row r="62" spans="1:5" ht="12.75">
      <c r="A62" s="35" t="s">
        <v>55</v>
      </c>
      <c r="E62" s="40" t="s">
        <v>664</v>
      </c>
    </row>
    <row r="63" spans="1:5" ht="12.75">
      <c r="A63" t="s">
        <v>57</v>
      </c>
      <c r="E63" s="39" t="s">
        <v>636</v>
      </c>
    </row>
    <row r="64" spans="1:13" ht="12.75">
      <c r="A64" t="s">
        <v>45</v>
      </c>
      <c r="C64" s="31" t="s">
        <v>646</v>
      </c>
      <c r="E64" s="33" t="s">
        <v>647</v>
      </c>
      <c r="J64" s="32">
        <f>0</f>
      </c>
      <c s="32">
        <f>0</f>
      </c>
      <c s="32">
        <f>0+L65+L69+L73+L77</f>
      </c>
      <c s="32">
        <f>0+M65+M69+M73+M77</f>
      </c>
    </row>
    <row r="65" spans="1:16" ht="12.75">
      <c r="A65" t="s">
        <v>48</v>
      </c>
      <c s="34" t="s">
        <v>106</v>
      </c>
      <c s="34" t="s">
        <v>648</v>
      </c>
      <c s="35" t="s">
        <v>5</v>
      </c>
      <c s="6" t="s">
        <v>649</v>
      </c>
      <c s="36" t="s">
        <v>52</v>
      </c>
      <c s="37">
        <v>2</v>
      </c>
      <c s="36">
        <v>0</v>
      </c>
      <c s="36">
        <f>ROUND(G65*H65,6)</f>
      </c>
      <c r="L65" s="38">
        <v>0</v>
      </c>
      <c s="32">
        <f>ROUND(ROUND(L65,2)*ROUND(G65,3),2)</f>
      </c>
      <c s="36" t="s">
        <v>53</v>
      </c>
      <c>
        <f>(M65*21)/100</f>
      </c>
      <c t="s">
        <v>26</v>
      </c>
    </row>
    <row r="66" spans="1:5" ht="12.75">
      <c r="A66" s="35" t="s">
        <v>54</v>
      </c>
      <c r="E66" s="39" t="s">
        <v>5</v>
      </c>
    </row>
    <row r="67" spans="1:5" ht="12.75">
      <c r="A67" s="35" t="s">
        <v>55</v>
      </c>
      <c r="E67" s="40" t="s">
        <v>670</v>
      </c>
    </row>
    <row r="68" spans="1:5" ht="12.75">
      <c r="A68" t="s">
        <v>57</v>
      </c>
      <c r="E68" s="39" t="s">
        <v>636</v>
      </c>
    </row>
    <row r="69" spans="1:16" ht="12.75">
      <c r="A69" t="s">
        <v>48</v>
      </c>
      <c s="34" t="s">
        <v>109</v>
      </c>
      <c s="34" t="s">
        <v>652</v>
      </c>
      <c s="35" t="s">
        <v>5</v>
      </c>
      <c s="6" t="s">
        <v>653</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670</v>
      </c>
    </row>
    <row r="72" spans="1:5" ht="12.75">
      <c r="A72" t="s">
        <v>57</v>
      </c>
      <c r="E72" s="39" t="s">
        <v>636</v>
      </c>
    </row>
    <row r="73" spans="1:16" ht="12.75">
      <c r="A73" t="s">
        <v>48</v>
      </c>
      <c s="34" t="s">
        <v>112</v>
      </c>
      <c s="34" t="s">
        <v>655</v>
      </c>
      <c s="35" t="s">
        <v>5</v>
      </c>
      <c s="6" t="s">
        <v>656</v>
      </c>
      <c s="36" t="s">
        <v>52</v>
      </c>
      <c s="37">
        <v>4</v>
      </c>
      <c s="36">
        <v>0</v>
      </c>
      <c s="36">
        <f>ROUND(G73*H73,6)</f>
      </c>
      <c r="L73" s="38">
        <v>0</v>
      </c>
      <c s="32">
        <f>ROUND(ROUND(L73,2)*ROUND(G73,3),2)</f>
      </c>
      <c s="36" t="s">
        <v>53</v>
      </c>
      <c>
        <f>(M73*21)/100</f>
      </c>
      <c t="s">
        <v>26</v>
      </c>
    </row>
    <row r="74" spans="1:5" ht="12.75">
      <c r="A74" s="35" t="s">
        <v>54</v>
      </c>
      <c r="E74" s="39" t="s">
        <v>5</v>
      </c>
    </row>
    <row r="75" spans="1:5" ht="12.75">
      <c r="A75" s="35" t="s">
        <v>55</v>
      </c>
      <c r="E75" s="40" t="s">
        <v>664</v>
      </c>
    </row>
    <row r="76" spans="1:5" ht="12.75">
      <c r="A76" t="s">
        <v>57</v>
      </c>
      <c r="E76" s="39" t="s">
        <v>636</v>
      </c>
    </row>
    <row r="77" spans="1:16" ht="12.75">
      <c r="A77" t="s">
        <v>48</v>
      </c>
      <c s="34" t="s">
        <v>115</v>
      </c>
      <c s="34" t="s">
        <v>658</v>
      </c>
      <c s="35" t="s">
        <v>5</v>
      </c>
      <c s="6" t="s">
        <v>659</v>
      </c>
      <c s="36" t="s">
        <v>52</v>
      </c>
      <c s="37">
        <v>4</v>
      </c>
      <c s="36">
        <v>0</v>
      </c>
      <c s="36">
        <f>ROUND(G77*H77,6)</f>
      </c>
      <c r="L77" s="38">
        <v>0</v>
      </c>
      <c s="32">
        <f>ROUND(ROUND(L77,2)*ROUND(G77,3),2)</f>
      </c>
      <c s="36" t="s">
        <v>53</v>
      </c>
      <c>
        <f>(M77*21)/100</f>
      </c>
      <c t="s">
        <v>26</v>
      </c>
    </row>
    <row r="78" spans="1:5" ht="12.75">
      <c r="A78" s="35" t="s">
        <v>54</v>
      </c>
      <c r="E78" s="39" t="s">
        <v>5</v>
      </c>
    </row>
    <row r="79" spans="1:5" ht="12.75">
      <c r="A79" s="35" t="s">
        <v>55</v>
      </c>
      <c r="E79" s="40" t="s">
        <v>664</v>
      </c>
    </row>
    <row r="80" spans="1:5" ht="12.75">
      <c r="A80" t="s">
        <v>57</v>
      </c>
      <c r="E80" s="39" t="s">
        <v>636</v>
      </c>
    </row>
    <row r="81" spans="1:13" ht="12.75">
      <c r="A81" t="s">
        <v>45</v>
      </c>
      <c r="C81" s="31" t="s">
        <v>661</v>
      </c>
      <c r="E81" s="33" t="s">
        <v>662</v>
      </c>
      <c r="J81" s="32">
        <f>0</f>
      </c>
      <c s="32">
        <f>0</f>
      </c>
      <c s="32">
        <f>0+L82+L86+L90</f>
      </c>
      <c s="32">
        <f>0+M82+M86+M90</f>
      </c>
    </row>
    <row r="82" spans="1:16" ht="25.5">
      <c r="A82" t="s">
        <v>48</v>
      </c>
      <c s="34" t="s">
        <v>119</v>
      </c>
      <c s="34" t="s">
        <v>218</v>
      </c>
      <c s="35" t="s">
        <v>5</v>
      </c>
      <c s="6" t="s">
        <v>219</v>
      </c>
      <c s="36" t="s">
        <v>52</v>
      </c>
      <c s="37">
        <v>1</v>
      </c>
      <c s="36">
        <v>0</v>
      </c>
      <c s="36">
        <f>ROUND(G82*H82,6)</f>
      </c>
      <c r="L82" s="38">
        <v>0</v>
      </c>
      <c s="32">
        <f>ROUND(ROUND(L82,2)*ROUND(G82,3),2)</f>
      </c>
      <c s="36" t="s">
        <v>53</v>
      </c>
      <c>
        <f>(M82*21)/100</f>
      </c>
      <c t="s">
        <v>26</v>
      </c>
    </row>
    <row r="83" spans="1:5" ht="12.75">
      <c r="A83" s="35" t="s">
        <v>54</v>
      </c>
      <c r="E83" s="39" t="s">
        <v>5</v>
      </c>
    </row>
    <row r="84" spans="1:5" ht="12.75">
      <c r="A84" s="35" t="s">
        <v>55</v>
      </c>
      <c r="E84" s="40" t="s">
        <v>663</v>
      </c>
    </row>
    <row r="85" spans="1:5" ht="12.75">
      <c r="A85" t="s">
        <v>57</v>
      </c>
      <c r="E85" s="39" t="s">
        <v>636</v>
      </c>
    </row>
    <row r="86" spans="1:16" ht="38.25">
      <c r="A86" t="s">
        <v>48</v>
      </c>
      <c s="34" t="s">
        <v>123</v>
      </c>
      <c s="34" t="s">
        <v>222</v>
      </c>
      <c s="35" t="s">
        <v>5</v>
      </c>
      <c s="6" t="s">
        <v>223</v>
      </c>
      <c s="36" t="s">
        <v>52</v>
      </c>
      <c s="37">
        <v>2</v>
      </c>
      <c s="36">
        <v>0</v>
      </c>
      <c s="36">
        <f>ROUND(G86*H86,6)</f>
      </c>
      <c r="L86" s="38">
        <v>0</v>
      </c>
      <c s="32">
        <f>ROUND(ROUND(L86,2)*ROUND(G86,3),2)</f>
      </c>
      <c s="36" t="s">
        <v>53</v>
      </c>
      <c>
        <f>(M86*21)/100</f>
      </c>
      <c t="s">
        <v>26</v>
      </c>
    </row>
    <row r="87" spans="1:5" ht="12.75">
      <c r="A87" s="35" t="s">
        <v>54</v>
      </c>
      <c r="E87" s="39" t="s">
        <v>5</v>
      </c>
    </row>
    <row r="88" spans="1:5" ht="12.75">
      <c r="A88" s="35" t="s">
        <v>55</v>
      </c>
      <c r="E88" s="40" t="s">
        <v>670</v>
      </c>
    </row>
    <row r="89" spans="1:5" ht="12.75">
      <c r="A89" t="s">
        <v>57</v>
      </c>
      <c r="E89" s="39" t="s">
        <v>636</v>
      </c>
    </row>
    <row r="90" spans="1:16" ht="12.75">
      <c r="A90" t="s">
        <v>48</v>
      </c>
      <c s="34" t="s">
        <v>126</v>
      </c>
      <c s="34" t="s">
        <v>665</v>
      </c>
      <c s="35" t="s">
        <v>5</v>
      </c>
      <c s="6" t="s">
        <v>666</v>
      </c>
      <c s="36" t="s">
        <v>249</v>
      </c>
      <c s="37">
        <v>18</v>
      </c>
      <c s="36">
        <v>0</v>
      </c>
      <c s="36">
        <f>ROUND(G90*H90,6)</f>
      </c>
      <c r="L90" s="38">
        <v>0</v>
      </c>
      <c s="32">
        <f>ROUND(ROUND(L90,2)*ROUND(G90,3),2)</f>
      </c>
      <c s="36" t="s">
        <v>53</v>
      </c>
      <c>
        <f>(M90*21)/100</f>
      </c>
      <c t="s">
        <v>26</v>
      </c>
    </row>
    <row r="91" spans="1:5" ht="12.75">
      <c r="A91" s="35" t="s">
        <v>54</v>
      </c>
      <c r="E91" s="39" t="s">
        <v>5</v>
      </c>
    </row>
    <row r="92" spans="1:5" ht="12.75">
      <c r="A92" s="35" t="s">
        <v>55</v>
      </c>
      <c r="E92" s="40" t="s">
        <v>818</v>
      </c>
    </row>
    <row r="93" spans="1:5" ht="12.75">
      <c r="A93" t="s">
        <v>57</v>
      </c>
      <c r="E93" s="39" t="s">
        <v>636</v>
      </c>
    </row>
    <row r="94" spans="1:13" ht="12.75">
      <c r="A94" t="s">
        <v>45</v>
      </c>
      <c r="C94" s="31" t="s">
        <v>386</v>
      </c>
      <c r="E94" s="33" t="s">
        <v>387</v>
      </c>
      <c r="J94" s="32">
        <f>0</f>
      </c>
      <c s="32">
        <f>0</f>
      </c>
      <c s="32">
        <f>0+L95+L99+L103+L107+L111+L115+L119+L123+L127+L131</f>
      </c>
      <c s="32">
        <f>0+M95+M99+M103+M107+M111+M115+M119+M123+M127+M131</f>
      </c>
    </row>
    <row r="95" spans="1:16" ht="12.75">
      <c r="A95" t="s">
        <v>48</v>
      </c>
      <c s="34" t="s">
        <v>131</v>
      </c>
      <c s="34" t="s">
        <v>819</v>
      </c>
      <c s="35" t="s">
        <v>5</v>
      </c>
      <c s="6" t="s">
        <v>820</v>
      </c>
      <c s="36" t="s">
        <v>52</v>
      </c>
      <c s="37">
        <v>6</v>
      </c>
      <c s="36">
        <v>0</v>
      </c>
      <c s="36">
        <f>ROUND(G95*H95,6)</f>
      </c>
      <c r="L95" s="38">
        <v>0</v>
      </c>
      <c s="32">
        <f>ROUND(ROUND(L95,2)*ROUND(G95,3),2)</f>
      </c>
      <c s="36" t="s">
        <v>53</v>
      </c>
      <c>
        <f>(M95*21)/100</f>
      </c>
      <c t="s">
        <v>26</v>
      </c>
    </row>
    <row r="96" spans="1:5" ht="12.75">
      <c r="A96" s="35" t="s">
        <v>54</v>
      </c>
      <c r="E96" s="39" t="s">
        <v>5</v>
      </c>
    </row>
    <row r="97" spans="1:5" ht="12.75">
      <c r="A97" s="35" t="s">
        <v>55</v>
      </c>
      <c r="E97" s="40" t="s">
        <v>783</v>
      </c>
    </row>
    <row r="98" spans="1:5" ht="12.75">
      <c r="A98" t="s">
        <v>57</v>
      </c>
      <c r="E98" s="39" t="s">
        <v>636</v>
      </c>
    </row>
    <row r="99" spans="1:16" ht="12.75">
      <c r="A99" t="s">
        <v>48</v>
      </c>
      <c s="34" t="s">
        <v>135</v>
      </c>
      <c s="34" t="s">
        <v>821</v>
      </c>
      <c s="35" t="s">
        <v>5</v>
      </c>
      <c s="6" t="s">
        <v>822</v>
      </c>
      <c s="36" t="s">
        <v>52</v>
      </c>
      <c s="37">
        <v>6</v>
      </c>
      <c s="36">
        <v>0</v>
      </c>
      <c s="36">
        <f>ROUND(G99*H99,6)</f>
      </c>
      <c r="L99" s="38">
        <v>0</v>
      </c>
      <c s="32">
        <f>ROUND(ROUND(L99,2)*ROUND(G99,3),2)</f>
      </c>
      <c s="36" t="s">
        <v>53</v>
      </c>
      <c>
        <f>(M99*21)/100</f>
      </c>
      <c t="s">
        <v>26</v>
      </c>
    </row>
    <row r="100" spans="1:5" ht="12.75">
      <c r="A100" s="35" t="s">
        <v>54</v>
      </c>
      <c r="E100" s="39" t="s">
        <v>5</v>
      </c>
    </row>
    <row r="101" spans="1:5" ht="12.75">
      <c r="A101" s="35" t="s">
        <v>55</v>
      </c>
      <c r="E101" s="40" t="s">
        <v>783</v>
      </c>
    </row>
    <row r="102" spans="1:5" ht="12.75">
      <c r="A102" t="s">
        <v>57</v>
      </c>
      <c r="E102" s="39" t="s">
        <v>636</v>
      </c>
    </row>
    <row r="103" spans="1:16" ht="12.75">
      <c r="A103" t="s">
        <v>48</v>
      </c>
      <c s="34" t="s">
        <v>139</v>
      </c>
      <c s="34" t="s">
        <v>468</v>
      </c>
      <c s="35" t="s">
        <v>5</v>
      </c>
      <c s="6" t="s">
        <v>469</v>
      </c>
      <c s="36" t="s">
        <v>52</v>
      </c>
      <c s="37">
        <v>6</v>
      </c>
      <c s="36">
        <v>0</v>
      </c>
      <c s="36">
        <f>ROUND(G103*H103,6)</f>
      </c>
      <c r="L103" s="38">
        <v>0</v>
      </c>
      <c s="32">
        <f>ROUND(ROUND(L103,2)*ROUND(G103,3),2)</f>
      </c>
      <c s="36" t="s">
        <v>53</v>
      </c>
      <c>
        <f>(M103*21)/100</f>
      </c>
      <c t="s">
        <v>26</v>
      </c>
    </row>
    <row r="104" spans="1:5" ht="12.75">
      <c r="A104" s="35" t="s">
        <v>54</v>
      </c>
      <c r="E104" s="39" t="s">
        <v>5</v>
      </c>
    </row>
    <row r="105" spans="1:5" ht="12.75">
      <c r="A105" s="35" t="s">
        <v>55</v>
      </c>
      <c r="E105" s="40" t="s">
        <v>783</v>
      </c>
    </row>
    <row r="106" spans="1:5" ht="12.75">
      <c r="A106" t="s">
        <v>57</v>
      </c>
      <c r="E106" s="39" t="s">
        <v>636</v>
      </c>
    </row>
    <row r="107" spans="1:16" ht="12.75">
      <c r="A107" t="s">
        <v>48</v>
      </c>
      <c s="34" t="s">
        <v>143</v>
      </c>
      <c s="34" t="s">
        <v>471</v>
      </c>
      <c s="35" t="s">
        <v>5</v>
      </c>
      <c s="6" t="s">
        <v>472</v>
      </c>
      <c s="36" t="s">
        <v>52</v>
      </c>
      <c s="37">
        <v>6</v>
      </c>
      <c s="36">
        <v>0</v>
      </c>
      <c s="36">
        <f>ROUND(G107*H107,6)</f>
      </c>
      <c r="L107" s="38">
        <v>0</v>
      </c>
      <c s="32">
        <f>ROUND(ROUND(L107,2)*ROUND(G107,3),2)</f>
      </c>
      <c s="36" t="s">
        <v>53</v>
      </c>
      <c>
        <f>(M107*21)/100</f>
      </c>
      <c t="s">
        <v>26</v>
      </c>
    </row>
    <row r="108" spans="1:5" ht="12.75">
      <c r="A108" s="35" t="s">
        <v>54</v>
      </c>
      <c r="E108" s="39" t="s">
        <v>5</v>
      </c>
    </row>
    <row r="109" spans="1:5" ht="12.75">
      <c r="A109" s="35" t="s">
        <v>55</v>
      </c>
      <c r="E109" s="40" t="s">
        <v>783</v>
      </c>
    </row>
    <row r="110" spans="1:5" ht="12.75">
      <c r="A110" t="s">
        <v>57</v>
      </c>
      <c r="E110" s="39" t="s">
        <v>636</v>
      </c>
    </row>
    <row r="111" spans="1:16" ht="12.75">
      <c r="A111" t="s">
        <v>48</v>
      </c>
      <c s="34" t="s">
        <v>147</v>
      </c>
      <c s="34" t="s">
        <v>477</v>
      </c>
      <c s="35" t="s">
        <v>5</v>
      </c>
      <c s="6" t="s">
        <v>478</v>
      </c>
      <c s="36" t="s">
        <v>52</v>
      </c>
      <c s="37">
        <v>2</v>
      </c>
      <c s="36">
        <v>0</v>
      </c>
      <c s="36">
        <f>ROUND(G111*H111,6)</f>
      </c>
      <c r="L111" s="38">
        <v>0</v>
      </c>
      <c s="32">
        <f>ROUND(ROUND(L111,2)*ROUND(G111,3),2)</f>
      </c>
      <c s="36" t="s">
        <v>53</v>
      </c>
      <c>
        <f>(M111*21)/100</f>
      </c>
      <c t="s">
        <v>26</v>
      </c>
    </row>
    <row r="112" spans="1:5" ht="12.75">
      <c r="A112" s="35" t="s">
        <v>54</v>
      </c>
      <c r="E112" s="39" t="s">
        <v>5</v>
      </c>
    </row>
    <row r="113" spans="1:5" ht="12.75">
      <c r="A113" s="35" t="s">
        <v>55</v>
      </c>
      <c r="E113" s="40" t="s">
        <v>670</v>
      </c>
    </row>
    <row r="114" spans="1:5" ht="12.75">
      <c r="A114" t="s">
        <v>57</v>
      </c>
      <c r="E114" s="39" t="s">
        <v>636</v>
      </c>
    </row>
    <row r="115" spans="1:16" ht="12.75">
      <c r="A115" t="s">
        <v>48</v>
      </c>
      <c s="34" t="s">
        <v>151</v>
      </c>
      <c s="34" t="s">
        <v>823</v>
      </c>
      <c s="35" t="s">
        <v>5</v>
      </c>
      <c s="6" t="s">
        <v>824</v>
      </c>
      <c s="36" t="s">
        <v>52</v>
      </c>
      <c s="37">
        <v>2</v>
      </c>
      <c s="36">
        <v>0</v>
      </c>
      <c s="36">
        <f>ROUND(G115*H115,6)</f>
      </c>
      <c r="L115" s="38">
        <v>0</v>
      </c>
      <c s="32">
        <f>ROUND(ROUND(L115,2)*ROUND(G115,3),2)</f>
      </c>
      <c s="36" t="s">
        <v>53</v>
      </c>
      <c>
        <f>(M115*21)/100</f>
      </c>
      <c t="s">
        <v>26</v>
      </c>
    </row>
    <row r="116" spans="1:5" ht="12.75">
      <c r="A116" s="35" t="s">
        <v>54</v>
      </c>
      <c r="E116" s="39" t="s">
        <v>5</v>
      </c>
    </row>
    <row r="117" spans="1:5" ht="12.75">
      <c r="A117" s="35" t="s">
        <v>55</v>
      </c>
      <c r="E117" s="40" t="s">
        <v>670</v>
      </c>
    </row>
    <row r="118" spans="1:5" ht="12.75">
      <c r="A118" t="s">
        <v>57</v>
      </c>
      <c r="E118" s="39" t="s">
        <v>636</v>
      </c>
    </row>
    <row r="119" spans="1:16" ht="12.75">
      <c r="A119" t="s">
        <v>48</v>
      </c>
      <c s="34" t="s">
        <v>155</v>
      </c>
      <c s="34" t="s">
        <v>482</v>
      </c>
      <c s="35" t="s">
        <v>5</v>
      </c>
      <c s="6" t="s">
        <v>483</v>
      </c>
      <c s="36" t="s">
        <v>52</v>
      </c>
      <c s="37">
        <v>2</v>
      </c>
      <c s="36">
        <v>0</v>
      </c>
      <c s="36">
        <f>ROUND(G119*H119,6)</f>
      </c>
      <c r="L119" s="38">
        <v>0</v>
      </c>
      <c s="32">
        <f>ROUND(ROUND(L119,2)*ROUND(G119,3),2)</f>
      </c>
      <c s="36" t="s">
        <v>53</v>
      </c>
      <c>
        <f>(M119*21)/100</f>
      </c>
      <c t="s">
        <v>26</v>
      </c>
    </row>
    <row r="120" spans="1:5" ht="12.75">
      <c r="A120" s="35" t="s">
        <v>54</v>
      </c>
      <c r="E120" s="39" t="s">
        <v>5</v>
      </c>
    </row>
    <row r="121" spans="1:5" ht="12.75">
      <c r="A121" s="35" t="s">
        <v>55</v>
      </c>
      <c r="E121" s="40" t="s">
        <v>670</v>
      </c>
    </row>
    <row r="122" spans="1:5" ht="12.75">
      <c r="A122" t="s">
        <v>57</v>
      </c>
      <c r="E122" s="39" t="s">
        <v>636</v>
      </c>
    </row>
    <row r="123" spans="1:16" ht="12.75">
      <c r="A123" t="s">
        <v>48</v>
      </c>
      <c s="34" t="s">
        <v>159</v>
      </c>
      <c s="34" t="s">
        <v>485</v>
      </c>
      <c s="35" t="s">
        <v>5</v>
      </c>
      <c s="6" t="s">
        <v>486</v>
      </c>
      <c s="36" t="s">
        <v>52</v>
      </c>
      <c s="37">
        <v>2</v>
      </c>
      <c s="36">
        <v>0</v>
      </c>
      <c s="36">
        <f>ROUND(G123*H123,6)</f>
      </c>
      <c r="L123" s="38">
        <v>0</v>
      </c>
      <c s="32">
        <f>ROUND(ROUND(L123,2)*ROUND(G123,3),2)</f>
      </c>
      <c s="36" t="s">
        <v>53</v>
      </c>
      <c>
        <f>(M123*21)/100</f>
      </c>
      <c t="s">
        <v>26</v>
      </c>
    </row>
    <row r="124" spans="1:5" ht="12.75">
      <c r="A124" s="35" t="s">
        <v>54</v>
      </c>
      <c r="E124" s="39" t="s">
        <v>5</v>
      </c>
    </row>
    <row r="125" spans="1:5" ht="12.75">
      <c r="A125" s="35" t="s">
        <v>55</v>
      </c>
      <c r="E125" s="40" t="s">
        <v>670</v>
      </c>
    </row>
    <row r="126" spans="1:5" ht="12.75">
      <c r="A126" t="s">
        <v>57</v>
      </c>
      <c r="E126" s="39" t="s">
        <v>636</v>
      </c>
    </row>
    <row r="127" spans="1:16" ht="12.75">
      <c r="A127" t="s">
        <v>48</v>
      </c>
      <c s="34" t="s">
        <v>162</v>
      </c>
      <c s="34" t="s">
        <v>509</v>
      </c>
      <c s="35" t="s">
        <v>5</v>
      </c>
      <c s="6" t="s">
        <v>740</v>
      </c>
      <c s="36" t="s">
        <v>52</v>
      </c>
      <c s="37">
        <v>4</v>
      </c>
      <c s="36">
        <v>0</v>
      </c>
      <c s="36">
        <f>ROUND(G127*H127,6)</f>
      </c>
      <c r="L127" s="38">
        <v>0</v>
      </c>
      <c s="32">
        <f>ROUND(ROUND(L127,2)*ROUND(G127,3),2)</f>
      </c>
      <c s="36" t="s">
        <v>53</v>
      </c>
      <c>
        <f>(M127*21)/100</f>
      </c>
      <c t="s">
        <v>26</v>
      </c>
    </row>
    <row r="128" spans="1:5" ht="12.75">
      <c r="A128" s="35" t="s">
        <v>54</v>
      </c>
      <c r="E128" s="39" t="s">
        <v>5</v>
      </c>
    </row>
    <row r="129" spans="1:5" ht="12.75">
      <c r="A129" s="35" t="s">
        <v>55</v>
      </c>
      <c r="E129" s="40" t="s">
        <v>664</v>
      </c>
    </row>
    <row r="130" spans="1:5" ht="12.75">
      <c r="A130" t="s">
        <v>57</v>
      </c>
      <c r="E130" s="39" t="s">
        <v>636</v>
      </c>
    </row>
    <row r="131" spans="1:16" ht="12.75">
      <c r="A131" t="s">
        <v>48</v>
      </c>
      <c s="34" t="s">
        <v>166</v>
      </c>
      <c s="34" t="s">
        <v>513</v>
      </c>
      <c s="35" t="s">
        <v>5</v>
      </c>
      <c s="6" t="s">
        <v>514</v>
      </c>
      <c s="36" t="s">
        <v>52</v>
      </c>
      <c s="37">
        <v>4</v>
      </c>
      <c s="36">
        <v>0</v>
      </c>
      <c s="36">
        <f>ROUND(G131*H131,6)</f>
      </c>
      <c r="L131" s="38">
        <v>0</v>
      </c>
      <c s="32">
        <f>ROUND(ROUND(L131,2)*ROUND(G131,3),2)</f>
      </c>
      <c s="36" t="s">
        <v>53</v>
      </c>
      <c>
        <f>(M131*21)/100</f>
      </c>
      <c t="s">
        <v>26</v>
      </c>
    </row>
    <row r="132" spans="1:5" ht="12.75">
      <c r="A132" s="35" t="s">
        <v>54</v>
      </c>
      <c r="E132" s="39" t="s">
        <v>5</v>
      </c>
    </row>
    <row r="133" spans="1:5" ht="12.75">
      <c r="A133" s="35" t="s">
        <v>55</v>
      </c>
      <c r="E133" s="40" t="s">
        <v>664</v>
      </c>
    </row>
    <row r="134" spans="1:5" ht="12.75">
      <c r="A134" t="s">
        <v>57</v>
      </c>
      <c r="E134" s="39" t="s">
        <v>636</v>
      </c>
    </row>
    <row r="135" spans="1:13" ht="12.75">
      <c r="A135" t="s">
        <v>45</v>
      </c>
      <c r="C135" s="31" t="s">
        <v>825</v>
      </c>
      <c r="E135" s="33" t="s">
        <v>826</v>
      </c>
      <c r="J135" s="32">
        <f>0</f>
      </c>
      <c s="32">
        <f>0</f>
      </c>
      <c s="32">
        <f>0+L136+L140</f>
      </c>
      <c s="32">
        <f>0+M136+M140</f>
      </c>
    </row>
    <row r="136" spans="1:16" ht="12.75">
      <c r="A136" t="s">
        <v>48</v>
      </c>
      <c s="34" t="s">
        <v>170</v>
      </c>
      <c s="34" t="s">
        <v>827</v>
      </c>
      <c s="35" t="s">
        <v>5</v>
      </c>
      <c s="6" t="s">
        <v>828</v>
      </c>
      <c s="36" t="s">
        <v>52</v>
      </c>
      <c s="37">
        <v>1</v>
      </c>
      <c s="36">
        <v>0</v>
      </c>
      <c s="36">
        <f>ROUND(G136*H136,6)</f>
      </c>
      <c r="L136" s="38">
        <v>0</v>
      </c>
      <c s="32">
        <f>ROUND(ROUND(L136,2)*ROUND(G136,3),2)</f>
      </c>
      <c s="36" t="s">
        <v>53</v>
      </c>
      <c>
        <f>(M136*21)/100</f>
      </c>
      <c t="s">
        <v>26</v>
      </c>
    </row>
    <row r="137" spans="1:5" ht="12.75">
      <c r="A137" s="35" t="s">
        <v>54</v>
      </c>
      <c r="E137" s="39" t="s">
        <v>5</v>
      </c>
    </row>
    <row r="138" spans="1:5" ht="12.75">
      <c r="A138" s="35" t="s">
        <v>55</v>
      </c>
      <c r="E138" s="40" t="s">
        <v>663</v>
      </c>
    </row>
    <row r="139" spans="1:5" ht="12.75">
      <c r="A139" t="s">
        <v>57</v>
      </c>
      <c r="E139" s="39" t="s">
        <v>746</v>
      </c>
    </row>
    <row r="140" spans="1:16" ht="12.75">
      <c r="A140" t="s">
        <v>48</v>
      </c>
      <c s="34" t="s">
        <v>174</v>
      </c>
      <c s="34" t="s">
        <v>829</v>
      </c>
      <c s="35" t="s">
        <v>5</v>
      </c>
      <c s="6" t="s">
        <v>830</v>
      </c>
      <c s="36" t="s">
        <v>52</v>
      </c>
      <c s="37">
        <v>1</v>
      </c>
      <c s="36">
        <v>0</v>
      </c>
      <c s="36">
        <f>ROUND(G140*H140,6)</f>
      </c>
      <c r="L140" s="38">
        <v>0</v>
      </c>
      <c s="32">
        <f>ROUND(ROUND(L140,2)*ROUND(G140,3),2)</f>
      </c>
      <c s="36" t="s">
        <v>53</v>
      </c>
      <c>
        <f>(M140*21)/100</f>
      </c>
      <c t="s">
        <v>26</v>
      </c>
    </row>
    <row r="141" spans="1:5" ht="12.75">
      <c r="A141" s="35" t="s">
        <v>54</v>
      </c>
      <c r="E141" s="39" t="s">
        <v>5</v>
      </c>
    </row>
    <row r="142" spans="1:5" ht="12.75">
      <c r="A142" s="35" t="s">
        <v>55</v>
      </c>
      <c r="E142" s="40" t="s">
        <v>663</v>
      </c>
    </row>
    <row r="143" spans="1:5" ht="12.75">
      <c r="A143" t="s">
        <v>57</v>
      </c>
      <c r="E143" s="39" t="s">
        <v>636</v>
      </c>
    </row>
    <row r="144" spans="1:13" ht="12.75">
      <c r="A144" t="s">
        <v>45</v>
      </c>
      <c r="C144" s="31" t="s">
        <v>793</v>
      </c>
      <c r="E144" s="33" t="s">
        <v>794</v>
      </c>
      <c r="J144" s="32">
        <f>0</f>
      </c>
      <c s="32">
        <f>0</f>
      </c>
      <c s="32">
        <f>0+L145+L149+L153+L157+L161+L165+L169+L173+L177+L181+L185+L189+L193+L197+L201+L205+L209+L213+L217</f>
      </c>
      <c s="32">
        <f>0+M145+M149+M153+M157+M161+M165+M169+M173+M177+M181+M185+M189+M193+M197+M201+M205+M209+M213+M217</f>
      </c>
    </row>
    <row r="145" spans="1:16" ht="12.75">
      <c r="A145" t="s">
        <v>48</v>
      </c>
      <c s="34" t="s">
        <v>177</v>
      </c>
      <c s="34" t="s">
        <v>831</v>
      </c>
      <c s="35" t="s">
        <v>5</v>
      </c>
      <c s="6" t="s">
        <v>832</v>
      </c>
      <c s="36" t="s">
        <v>52</v>
      </c>
      <c s="37">
        <v>1</v>
      </c>
      <c s="36">
        <v>0</v>
      </c>
      <c s="36">
        <f>ROUND(G145*H145,6)</f>
      </c>
      <c r="L145" s="38">
        <v>0</v>
      </c>
      <c s="32">
        <f>ROUND(ROUND(L145,2)*ROUND(G145,3),2)</f>
      </c>
      <c s="36" t="s">
        <v>53</v>
      </c>
      <c>
        <f>(M145*21)/100</f>
      </c>
      <c t="s">
        <v>26</v>
      </c>
    </row>
    <row r="146" spans="1:5" ht="12.75">
      <c r="A146" s="35" t="s">
        <v>54</v>
      </c>
      <c r="E146" s="39" t="s">
        <v>5</v>
      </c>
    </row>
    <row r="147" spans="1:5" ht="12.75">
      <c r="A147" s="35" t="s">
        <v>55</v>
      </c>
      <c r="E147" s="40" t="s">
        <v>663</v>
      </c>
    </row>
    <row r="148" spans="1:5" ht="12.75">
      <c r="A148" t="s">
        <v>57</v>
      </c>
      <c r="E148" s="39" t="s">
        <v>636</v>
      </c>
    </row>
    <row r="149" spans="1:16" ht="12.75">
      <c r="A149" t="s">
        <v>48</v>
      </c>
      <c s="34" t="s">
        <v>180</v>
      </c>
      <c s="34" t="s">
        <v>833</v>
      </c>
      <c s="35" t="s">
        <v>5</v>
      </c>
      <c s="6" t="s">
        <v>834</v>
      </c>
      <c s="36" t="s">
        <v>52</v>
      </c>
      <c s="37">
        <v>1</v>
      </c>
      <c s="36">
        <v>0</v>
      </c>
      <c s="36">
        <f>ROUND(G149*H149,6)</f>
      </c>
      <c r="L149" s="38">
        <v>0</v>
      </c>
      <c s="32">
        <f>ROUND(ROUND(L149,2)*ROUND(G149,3),2)</f>
      </c>
      <c s="36" t="s">
        <v>53</v>
      </c>
      <c>
        <f>(M149*21)/100</f>
      </c>
      <c t="s">
        <v>26</v>
      </c>
    </row>
    <row r="150" spans="1:5" ht="12.75">
      <c r="A150" s="35" t="s">
        <v>54</v>
      </c>
      <c r="E150" s="39" t="s">
        <v>5</v>
      </c>
    </row>
    <row r="151" spans="1:5" ht="12.75">
      <c r="A151" s="35" t="s">
        <v>55</v>
      </c>
      <c r="E151" s="40" t="s">
        <v>663</v>
      </c>
    </row>
    <row r="152" spans="1:5" ht="12.75">
      <c r="A152" t="s">
        <v>57</v>
      </c>
      <c r="E152" s="39" t="s">
        <v>636</v>
      </c>
    </row>
    <row r="153" spans="1:16" ht="12.75">
      <c r="A153" t="s">
        <v>48</v>
      </c>
      <c s="34" t="s">
        <v>183</v>
      </c>
      <c s="34" t="s">
        <v>835</v>
      </c>
      <c s="35" t="s">
        <v>5</v>
      </c>
      <c s="6" t="s">
        <v>836</v>
      </c>
      <c s="36" t="s">
        <v>52</v>
      </c>
      <c s="37">
        <v>1</v>
      </c>
      <c s="36">
        <v>0</v>
      </c>
      <c s="36">
        <f>ROUND(G153*H153,6)</f>
      </c>
      <c r="L153" s="38">
        <v>0</v>
      </c>
      <c s="32">
        <f>ROUND(ROUND(L153,2)*ROUND(G153,3),2)</f>
      </c>
      <c s="36" t="s">
        <v>53</v>
      </c>
      <c>
        <f>(M153*21)/100</f>
      </c>
      <c t="s">
        <v>26</v>
      </c>
    </row>
    <row r="154" spans="1:5" ht="12.75">
      <c r="A154" s="35" t="s">
        <v>54</v>
      </c>
      <c r="E154" s="39" t="s">
        <v>5</v>
      </c>
    </row>
    <row r="155" spans="1:5" ht="12.75">
      <c r="A155" s="35" t="s">
        <v>55</v>
      </c>
      <c r="E155" s="40" t="s">
        <v>663</v>
      </c>
    </row>
    <row r="156" spans="1:5" ht="12.75">
      <c r="A156" t="s">
        <v>57</v>
      </c>
      <c r="E156" s="39" t="s">
        <v>636</v>
      </c>
    </row>
    <row r="157" spans="1:16" ht="25.5">
      <c r="A157" t="s">
        <v>48</v>
      </c>
      <c s="34" t="s">
        <v>187</v>
      </c>
      <c s="34" t="s">
        <v>837</v>
      </c>
      <c s="35" t="s">
        <v>5</v>
      </c>
      <c s="6" t="s">
        <v>838</v>
      </c>
      <c s="36" t="s">
        <v>52</v>
      </c>
      <c s="37">
        <v>1</v>
      </c>
      <c s="36">
        <v>0</v>
      </c>
      <c s="36">
        <f>ROUND(G157*H157,6)</f>
      </c>
      <c r="L157" s="38">
        <v>0</v>
      </c>
      <c s="32">
        <f>ROUND(ROUND(L157,2)*ROUND(G157,3),2)</f>
      </c>
      <c s="36" t="s">
        <v>53</v>
      </c>
      <c>
        <f>(M157*21)/100</f>
      </c>
      <c t="s">
        <v>26</v>
      </c>
    </row>
    <row r="158" spans="1:5" ht="12.75">
      <c r="A158" s="35" t="s">
        <v>54</v>
      </c>
      <c r="E158" s="39" t="s">
        <v>5</v>
      </c>
    </row>
    <row r="159" spans="1:5" ht="12.75">
      <c r="A159" s="35" t="s">
        <v>55</v>
      </c>
      <c r="E159" s="40" t="s">
        <v>663</v>
      </c>
    </row>
    <row r="160" spans="1:5" ht="12.75">
      <c r="A160" t="s">
        <v>57</v>
      </c>
      <c r="E160" s="39" t="s">
        <v>636</v>
      </c>
    </row>
    <row r="161" spans="1:16" ht="25.5">
      <c r="A161" t="s">
        <v>48</v>
      </c>
      <c s="34" t="s">
        <v>190</v>
      </c>
      <c s="34" t="s">
        <v>839</v>
      </c>
      <c s="35" t="s">
        <v>5</v>
      </c>
      <c s="6" t="s">
        <v>840</v>
      </c>
      <c s="36" t="s">
        <v>52</v>
      </c>
      <c s="37">
        <v>1</v>
      </c>
      <c s="36">
        <v>0</v>
      </c>
      <c s="36">
        <f>ROUND(G161*H161,6)</f>
      </c>
      <c r="L161" s="38">
        <v>0</v>
      </c>
      <c s="32">
        <f>ROUND(ROUND(L161,2)*ROUND(G161,3),2)</f>
      </c>
      <c s="36" t="s">
        <v>53</v>
      </c>
      <c>
        <f>(M161*21)/100</f>
      </c>
      <c t="s">
        <v>26</v>
      </c>
    </row>
    <row r="162" spans="1:5" ht="12.75">
      <c r="A162" s="35" t="s">
        <v>54</v>
      </c>
      <c r="E162" s="39" t="s">
        <v>5</v>
      </c>
    </row>
    <row r="163" spans="1:5" ht="12.75">
      <c r="A163" s="35" t="s">
        <v>55</v>
      </c>
      <c r="E163" s="40" t="s">
        <v>663</v>
      </c>
    </row>
    <row r="164" spans="1:5" ht="12.75">
      <c r="A164" t="s">
        <v>57</v>
      </c>
      <c r="E164" s="39" t="s">
        <v>636</v>
      </c>
    </row>
    <row r="165" spans="1:16" ht="25.5">
      <c r="A165" t="s">
        <v>48</v>
      </c>
      <c s="34" t="s">
        <v>193</v>
      </c>
      <c s="34" t="s">
        <v>841</v>
      </c>
      <c s="35" t="s">
        <v>5</v>
      </c>
      <c s="6" t="s">
        <v>842</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663</v>
      </c>
    </row>
    <row r="168" spans="1:5" ht="12.75">
      <c r="A168" t="s">
        <v>57</v>
      </c>
      <c r="E168" s="39" t="s">
        <v>636</v>
      </c>
    </row>
    <row r="169" spans="1:16" ht="12.75">
      <c r="A169" t="s">
        <v>48</v>
      </c>
      <c s="34" t="s">
        <v>196</v>
      </c>
      <c s="34" t="s">
        <v>843</v>
      </c>
      <c s="35" t="s">
        <v>5</v>
      </c>
      <c s="6" t="s">
        <v>844</v>
      </c>
      <c s="36" t="s">
        <v>52</v>
      </c>
      <c s="37">
        <v>1</v>
      </c>
      <c s="36">
        <v>0</v>
      </c>
      <c s="36">
        <f>ROUND(G169*H169,6)</f>
      </c>
      <c r="L169" s="38">
        <v>0</v>
      </c>
      <c s="32">
        <f>ROUND(ROUND(L169,2)*ROUND(G169,3),2)</f>
      </c>
      <c s="36" t="s">
        <v>53</v>
      </c>
      <c>
        <f>(M169*21)/100</f>
      </c>
      <c t="s">
        <v>26</v>
      </c>
    </row>
    <row r="170" spans="1:5" ht="12.75">
      <c r="A170" s="35" t="s">
        <v>54</v>
      </c>
      <c r="E170" s="39" t="s">
        <v>5</v>
      </c>
    </row>
    <row r="171" spans="1:5" ht="12.75">
      <c r="A171" s="35" t="s">
        <v>55</v>
      </c>
      <c r="E171" s="40" t="s">
        <v>663</v>
      </c>
    </row>
    <row r="172" spans="1:5" ht="12.75">
      <c r="A172" t="s">
        <v>57</v>
      </c>
      <c r="E172" s="39" t="s">
        <v>636</v>
      </c>
    </row>
    <row r="173" spans="1:16" ht="25.5">
      <c r="A173" t="s">
        <v>48</v>
      </c>
      <c s="34" t="s">
        <v>199</v>
      </c>
      <c s="34" t="s">
        <v>845</v>
      </c>
      <c s="35" t="s">
        <v>5</v>
      </c>
      <c s="6" t="s">
        <v>846</v>
      </c>
      <c s="36" t="s">
        <v>52</v>
      </c>
      <c s="37">
        <v>1</v>
      </c>
      <c s="36">
        <v>0</v>
      </c>
      <c s="36">
        <f>ROUND(G173*H173,6)</f>
      </c>
      <c r="L173" s="38">
        <v>0</v>
      </c>
      <c s="32">
        <f>ROUND(ROUND(L173,2)*ROUND(G173,3),2)</f>
      </c>
      <c s="36" t="s">
        <v>53</v>
      </c>
      <c>
        <f>(M173*21)/100</f>
      </c>
      <c t="s">
        <v>26</v>
      </c>
    </row>
    <row r="174" spans="1:5" ht="12.75">
      <c r="A174" s="35" t="s">
        <v>54</v>
      </c>
      <c r="E174" s="39" t="s">
        <v>5</v>
      </c>
    </row>
    <row r="175" spans="1:5" ht="12.75">
      <c r="A175" s="35" t="s">
        <v>55</v>
      </c>
      <c r="E175" s="40" t="s">
        <v>663</v>
      </c>
    </row>
    <row r="176" spans="1:5" ht="12.75">
      <c r="A176" t="s">
        <v>57</v>
      </c>
      <c r="E176" s="39" t="s">
        <v>636</v>
      </c>
    </row>
    <row r="177" spans="1:16" ht="12.75">
      <c r="A177" t="s">
        <v>48</v>
      </c>
      <c s="34" t="s">
        <v>203</v>
      </c>
      <c s="34" t="s">
        <v>847</v>
      </c>
      <c s="35" t="s">
        <v>5</v>
      </c>
      <c s="6" t="s">
        <v>848</v>
      </c>
      <c s="36" t="s">
        <v>52</v>
      </c>
      <c s="37">
        <v>1</v>
      </c>
      <c s="36">
        <v>0</v>
      </c>
      <c s="36">
        <f>ROUND(G177*H177,6)</f>
      </c>
      <c r="L177" s="38">
        <v>0</v>
      </c>
      <c s="32">
        <f>ROUND(ROUND(L177,2)*ROUND(G177,3),2)</f>
      </c>
      <c s="36" t="s">
        <v>53</v>
      </c>
      <c>
        <f>(M177*21)/100</f>
      </c>
      <c t="s">
        <v>26</v>
      </c>
    </row>
    <row r="178" spans="1:5" ht="12.75">
      <c r="A178" s="35" t="s">
        <v>54</v>
      </c>
      <c r="E178" s="39" t="s">
        <v>5</v>
      </c>
    </row>
    <row r="179" spans="1:5" ht="12.75">
      <c r="A179" s="35" t="s">
        <v>55</v>
      </c>
      <c r="E179" s="40" t="s">
        <v>663</v>
      </c>
    </row>
    <row r="180" spans="1:5" ht="12.75">
      <c r="A180" t="s">
        <v>57</v>
      </c>
      <c r="E180" s="39" t="s">
        <v>636</v>
      </c>
    </row>
    <row r="181" spans="1:16" ht="12.75">
      <c r="A181" t="s">
        <v>48</v>
      </c>
      <c s="34" t="s">
        <v>206</v>
      </c>
      <c s="34" t="s">
        <v>849</v>
      </c>
      <c s="35" t="s">
        <v>5</v>
      </c>
      <c s="6" t="s">
        <v>850</v>
      </c>
      <c s="36" t="s">
        <v>52</v>
      </c>
      <c s="37">
        <v>1</v>
      </c>
      <c s="36">
        <v>0</v>
      </c>
      <c s="36">
        <f>ROUND(G181*H181,6)</f>
      </c>
      <c r="L181" s="38">
        <v>0</v>
      </c>
      <c s="32">
        <f>ROUND(ROUND(L181,2)*ROUND(G181,3),2)</f>
      </c>
      <c s="36" t="s">
        <v>53</v>
      </c>
      <c>
        <f>(M181*21)/100</f>
      </c>
      <c t="s">
        <v>26</v>
      </c>
    </row>
    <row r="182" spans="1:5" ht="12.75">
      <c r="A182" s="35" t="s">
        <v>54</v>
      </c>
      <c r="E182" s="39" t="s">
        <v>5</v>
      </c>
    </row>
    <row r="183" spans="1:5" ht="12.75">
      <c r="A183" s="35" t="s">
        <v>55</v>
      </c>
      <c r="E183" s="40" t="s">
        <v>663</v>
      </c>
    </row>
    <row r="184" spans="1:5" ht="12.75">
      <c r="A184" t="s">
        <v>57</v>
      </c>
      <c r="E184" s="39" t="s">
        <v>636</v>
      </c>
    </row>
    <row r="185" spans="1:16" ht="12.75">
      <c r="A185" t="s">
        <v>48</v>
      </c>
      <c s="34" t="s">
        <v>209</v>
      </c>
      <c s="34" t="s">
        <v>851</v>
      </c>
      <c s="35" t="s">
        <v>5</v>
      </c>
      <c s="6" t="s">
        <v>852</v>
      </c>
      <c s="36" t="s">
        <v>52</v>
      </c>
      <c s="37">
        <v>1</v>
      </c>
      <c s="36">
        <v>0</v>
      </c>
      <c s="36">
        <f>ROUND(G185*H185,6)</f>
      </c>
      <c r="L185" s="38">
        <v>0</v>
      </c>
      <c s="32">
        <f>ROUND(ROUND(L185,2)*ROUND(G185,3),2)</f>
      </c>
      <c s="36" t="s">
        <v>53</v>
      </c>
      <c>
        <f>(M185*21)/100</f>
      </c>
      <c t="s">
        <v>26</v>
      </c>
    </row>
    <row r="186" spans="1:5" ht="12.75">
      <c r="A186" s="35" t="s">
        <v>54</v>
      </c>
      <c r="E186" s="39" t="s">
        <v>5</v>
      </c>
    </row>
    <row r="187" spans="1:5" ht="12.75">
      <c r="A187" s="35" t="s">
        <v>55</v>
      </c>
      <c r="E187" s="40" t="s">
        <v>663</v>
      </c>
    </row>
    <row r="188" spans="1:5" ht="12.75">
      <c r="A188" t="s">
        <v>57</v>
      </c>
      <c r="E188" s="39" t="s">
        <v>636</v>
      </c>
    </row>
    <row r="189" spans="1:16" ht="12.75">
      <c r="A189" t="s">
        <v>48</v>
      </c>
      <c s="34" t="s">
        <v>213</v>
      </c>
      <c s="34" t="s">
        <v>853</v>
      </c>
      <c s="35" t="s">
        <v>5</v>
      </c>
      <c s="6" t="s">
        <v>854</v>
      </c>
      <c s="36" t="s">
        <v>52</v>
      </c>
      <c s="37">
        <v>1</v>
      </c>
      <c s="36">
        <v>0</v>
      </c>
      <c s="36">
        <f>ROUND(G189*H189,6)</f>
      </c>
      <c r="L189" s="38">
        <v>0</v>
      </c>
      <c s="32">
        <f>ROUND(ROUND(L189,2)*ROUND(G189,3),2)</f>
      </c>
      <c s="36" t="s">
        <v>53</v>
      </c>
      <c>
        <f>(M189*21)/100</f>
      </c>
      <c t="s">
        <v>26</v>
      </c>
    </row>
    <row r="190" spans="1:5" ht="12.75">
      <c r="A190" s="35" t="s">
        <v>54</v>
      </c>
      <c r="E190" s="39" t="s">
        <v>5</v>
      </c>
    </row>
    <row r="191" spans="1:5" ht="12.75">
      <c r="A191" s="35" t="s">
        <v>55</v>
      </c>
      <c r="E191" s="40" t="s">
        <v>663</v>
      </c>
    </row>
    <row r="192" spans="1:5" ht="12.75">
      <c r="A192" t="s">
        <v>57</v>
      </c>
      <c r="E192" s="39" t="s">
        <v>636</v>
      </c>
    </row>
    <row r="193" spans="1:16" ht="12.75">
      <c r="A193" t="s">
        <v>48</v>
      </c>
      <c s="34" t="s">
        <v>217</v>
      </c>
      <c s="34" t="s">
        <v>855</v>
      </c>
      <c s="35" t="s">
        <v>5</v>
      </c>
      <c s="6" t="s">
        <v>856</v>
      </c>
      <c s="36" t="s">
        <v>52</v>
      </c>
      <c s="37">
        <v>1</v>
      </c>
      <c s="36">
        <v>0</v>
      </c>
      <c s="36">
        <f>ROUND(G193*H193,6)</f>
      </c>
      <c r="L193" s="38">
        <v>0</v>
      </c>
      <c s="32">
        <f>ROUND(ROUND(L193,2)*ROUND(G193,3),2)</f>
      </c>
      <c s="36" t="s">
        <v>53</v>
      </c>
      <c>
        <f>(M193*21)/100</f>
      </c>
      <c t="s">
        <v>26</v>
      </c>
    </row>
    <row r="194" spans="1:5" ht="12.75">
      <c r="A194" s="35" t="s">
        <v>54</v>
      </c>
      <c r="E194" s="39" t="s">
        <v>5</v>
      </c>
    </row>
    <row r="195" spans="1:5" ht="12.75">
      <c r="A195" s="35" t="s">
        <v>55</v>
      </c>
      <c r="E195" s="40" t="s">
        <v>663</v>
      </c>
    </row>
    <row r="196" spans="1:5" ht="12.75">
      <c r="A196" t="s">
        <v>57</v>
      </c>
      <c r="E196" s="39" t="s">
        <v>636</v>
      </c>
    </row>
    <row r="197" spans="1:16" ht="12.75">
      <c r="A197" t="s">
        <v>48</v>
      </c>
      <c s="34" t="s">
        <v>221</v>
      </c>
      <c s="34" t="s">
        <v>857</v>
      </c>
      <c s="35" t="s">
        <v>5</v>
      </c>
      <c s="6" t="s">
        <v>858</v>
      </c>
      <c s="36" t="s">
        <v>52</v>
      </c>
      <c s="37">
        <v>1</v>
      </c>
      <c s="36">
        <v>0</v>
      </c>
      <c s="36">
        <f>ROUND(G197*H197,6)</f>
      </c>
      <c r="L197" s="38">
        <v>0</v>
      </c>
      <c s="32">
        <f>ROUND(ROUND(L197,2)*ROUND(G197,3),2)</f>
      </c>
      <c s="36" t="s">
        <v>53</v>
      </c>
      <c>
        <f>(M197*21)/100</f>
      </c>
      <c t="s">
        <v>26</v>
      </c>
    </row>
    <row r="198" spans="1:5" ht="12.75">
      <c r="A198" s="35" t="s">
        <v>54</v>
      </c>
      <c r="E198" s="39" t="s">
        <v>5</v>
      </c>
    </row>
    <row r="199" spans="1:5" ht="12.75">
      <c r="A199" s="35" t="s">
        <v>55</v>
      </c>
      <c r="E199" s="40" t="s">
        <v>663</v>
      </c>
    </row>
    <row r="200" spans="1:5" ht="12.75">
      <c r="A200" t="s">
        <v>57</v>
      </c>
      <c r="E200" s="39" t="s">
        <v>636</v>
      </c>
    </row>
    <row r="201" spans="1:16" ht="12.75">
      <c r="A201" t="s">
        <v>48</v>
      </c>
      <c s="34" t="s">
        <v>224</v>
      </c>
      <c s="34" t="s">
        <v>859</v>
      </c>
      <c s="35" t="s">
        <v>5</v>
      </c>
      <c s="6" t="s">
        <v>860</v>
      </c>
      <c s="36" t="s">
        <v>52</v>
      </c>
      <c s="37">
        <v>1</v>
      </c>
      <c s="36">
        <v>0</v>
      </c>
      <c s="36">
        <f>ROUND(G201*H201,6)</f>
      </c>
      <c r="L201" s="38">
        <v>0</v>
      </c>
      <c s="32">
        <f>ROUND(ROUND(L201,2)*ROUND(G201,3),2)</f>
      </c>
      <c s="36" t="s">
        <v>53</v>
      </c>
      <c>
        <f>(M201*21)/100</f>
      </c>
      <c t="s">
        <v>26</v>
      </c>
    </row>
    <row r="202" spans="1:5" ht="12.75">
      <c r="A202" s="35" t="s">
        <v>54</v>
      </c>
      <c r="E202" s="39" t="s">
        <v>5</v>
      </c>
    </row>
    <row r="203" spans="1:5" ht="12.75">
      <c r="A203" s="35" t="s">
        <v>55</v>
      </c>
      <c r="E203" s="40" t="s">
        <v>663</v>
      </c>
    </row>
    <row r="204" spans="1:5" ht="12.75">
      <c r="A204" t="s">
        <v>57</v>
      </c>
      <c r="E204" s="39" t="s">
        <v>636</v>
      </c>
    </row>
    <row r="205" spans="1:16" ht="12.75">
      <c r="A205" t="s">
        <v>48</v>
      </c>
      <c s="34" t="s">
        <v>228</v>
      </c>
      <c s="34" t="s">
        <v>861</v>
      </c>
      <c s="35" t="s">
        <v>5</v>
      </c>
      <c s="6" t="s">
        <v>862</v>
      </c>
      <c s="36" t="s">
        <v>52</v>
      </c>
      <c s="37">
        <v>1</v>
      </c>
      <c s="36">
        <v>0</v>
      </c>
      <c s="36">
        <f>ROUND(G205*H205,6)</f>
      </c>
      <c r="L205" s="38">
        <v>0</v>
      </c>
      <c s="32">
        <f>ROUND(ROUND(L205,2)*ROUND(G205,3),2)</f>
      </c>
      <c s="36" t="s">
        <v>53</v>
      </c>
      <c>
        <f>(M205*21)/100</f>
      </c>
      <c t="s">
        <v>26</v>
      </c>
    </row>
    <row r="206" spans="1:5" ht="12.75">
      <c r="A206" s="35" t="s">
        <v>54</v>
      </c>
      <c r="E206" s="39" t="s">
        <v>5</v>
      </c>
    </row>
    <row r="207" spans="1:5" ht="12.75">
      <c r="A207" s="35" t="s">
        <v>55</v>
      </c>
      <c r="E207" s="40" t="s">
        <v>663</v>
      </c>
    </row>
    <row r="208" spans="1:5" ht="12.75">
      <c r="A208" t="s">
        <v>57</v>
      </c>
      <c r="E208" s="39" t="s">
        <v>636</v>
      </c>
    </row>
    <row r="209" spans="1:16" ht="12.75">
      <c r="A209" t="s">
        <v>48</v>
      </c>
      <c s="34" t="s">
        <v>232</v>
      </c>
      <c s="34" t="s">
        <v>557</v>
      </c>
      <c s="35" t="s">
        <v>5</v>
      </c>
      <c s="6" t="s">
        <v>863</v>
      </c>
      <c s="36" t="s">
        <v>52</v>
      </c>
      <c s="37">
        <v>1</v>
      </c>
      <c s="36">
        <v>0</v>
      </c>
      <c s="36">
        <f>ROUND(G209*H209,6)</f>
      </c>
      <c r="L209" s="38">
        <v>0</v>
      </c>
      <c s="32">
        <f>ROUND(ROUND(L209,2)*ROUND(G209,3),2)</f>
      </c>
      <c s="36" t="s">
        <v>53</v>
      </c>
      <c>
        <f>(M209*21)/100</f>
      </c>
      <c t="s">
        <v>26</v>
      </c>
    </row>
    <row r="210" spans="1:5" ht="12.75">
      <c r="A210" s="35" t="s">
        <v>54</v>
      </c>
      <c r="E210" s="39" t="s">
        <v>5</v>
      </c>
    </row>
    <row r="211" spans="1:5" ht="12.75">
      <c r="A211" s="35" t="s">
        <v>55</v>
      </c>
      <c r="E211" s="40" t="s">
        <v>663</v>
      </c>
    </row>
    <row r="212" spans="1:5" ht="12.75">
      <c r="A212" t="s">
        <v>57</v>
      </c>
      <c r="E212" s="39" t="s">
        <v>636</v>
      </c>
    </row>
    <row r="213" spans="1:16" ht="12.75">
      <c r="A213" t="s">
        <v>48</v>
      </c>
      <c s="34" t="s">
        <v>236</v>
      </c>
      <c s="34" t="s">
        <v>864</v>
      </c>
      <c s="35" t="s">
        <v>5</v>
      </c>
      <c s="6" t="s">
        <v>865</v>
      </c>
      <c s="36" t="s">
        <v>52</v>
      </c>
      <c s="37">
        <v>5</v>
      </c>
      <c s="36">
        <v>0</v>
      </c>
      <c s="36">
        <f>ROUND(G213*H213,6)</f>
      </c>
      <c r="L213" s="38">
        <v>0</v>
      </c>
      <c s="32">
        <f>ROUND(ROUND(L213,2)*ROUND(G213,3),2)</f>
      </c>
      <c s="36" t="s">
        <v>53</v>
      </c>
      <c>
        <f>(M213*21)/100</f>
      </c>
      <c t="s">
        <v>26</v>
      </c>
    </row>
    <row r="214" spans="1:5" ht="12.75">
      <c r="A214" s="35" t="s">
        <v>54</v>
      </c>
      <c r="E214" s="39" t="s">
        <v>5</v>
      </c>
    </row>
    <row r="215" spans="1:5" ht="12.75">
      <c r="A215" s="35" t="s">
        <v>55</v>
      </c>
      <c r="E215" s="40" t="s">
        <v>692</v>
      </c>
    </row>
    <row r="216" spans="1:5" ht="12.75">
      <c r="A216" t="s">
        <v>57</v>
      </c>
      <c r="E216" s="39" t="s">
        <v>636</v>
      </c>
    </row>
    <row r="217" spans="1:16" ht="12.75">
      <c r="A217" t="s">
        <v>48</v>
      </c>
      <c s="34" t="s">
        <v>239</v>
      </c>
      <c s="34" t="s">
        <v>866</v>
      </c>
      <c s="35" t="s">
        <v>5</v>
      </c>
      <c s="6" t="s">
        <v>867</v>
      </c>
      <c s="36" t="s">
        <v>52</v>
      </c>
      <c s="37">
        <v>5</v>
      </c>
      <c s="36">
        <v>0</v>
      </c>
      <c s="36">
        <f>ROUND(G217*H217,6)</f>
      </c>
      <c r="L217" s="38">
        <v>0</v>
      </c>
      <c s="32">
        <f>ROUND(ROUND(L217,2)*ROUND(G217,3),2)</f>
      </c>
      <c s="36" t="s">
        <v>53</v>
      </c>
      <c>
        <f>(M217*21)/100</f>
      </c>
      <c t="s">
        <v>26</v>
      </c>
    </row>
    <row r="218" spans="1:5" ht="12.75">
      <c r="A218" s="35" t="s">
        <v>54</v>
      </c>
      <c r="E218" s="39" t="s">
        <v>5</v>
      </c>
    </row>
    <row r="219" spans="1:5" ht="12.75">
      <c r="A219" s="35" t="s">
        <v>55</v>
      </c>
      <c r="E219" s="40" t="s">
        <v>692</v>
      </c>
    </row>
    <row r="220" spans="1:5" ht="12.75">
      <c r="A220" t="s">
        <v>57</v>
      </c>
      <c r="E220" s="39" t="s">
        <v>636</v>
      </c>
    </row>
    <row r="221" spans="1:13" ht="12.75">
      <c r="A221" t="s">
        <v>45</v>
      </c>
      <c r="C221" s="31" t="s">
        <v>799</v>
      </c>
      <c r="E221" s="33" t="s">
        <v>800</v>
      </c>
      <c r="J221" s="32">
        <f>0</f>
      </c>
      <c s="32">
        <f>0</f>
      </c>
      <c s="32">
        <f>0+L222+L226+L230+L234+L238+L242+L246+L250+L254+L258+L262+L266+L270+L274+L278</f>
      </c>
      <c s="32">
        <f>0+M222+M226+M230+M234+M238+M242+M246+M250+M254+M258+M262+M266+M270+M274+M278</f>
      </c>
    </row>
    <row r="222" spans="1:16" ht="25.5">
      <c r="A222" t="s">
        <v>48</v>
      </c>
      <c s="34" t="s">
        <v>242</v>
      </c>
      <c s="34" t="s">
        <v>868</v>
      </c>
      <c s="35" t="s">
        <v>5</v>
      </c>
      <c s="6" t="s">
        <v>869</v>
      </c>
      <c s="36" t="s">
        <v>52</v>
      </c>
      <c s="37">
        <v>1</v>
      </c>
      <c s="36">
        <v>0</v>
      </c>
      <c s="36">
        <f>ROUND(G222*H222,6)</f>
      </c>
      <c r="L222" s="38">
        <v>0</v>
      </c>
      <c s="32">
        <f>ROUND(ROUND(L222,2)*ROUND(G222,3),2)</f>
      </c>
      <c s="36" t="s">
        <v>53</v>
      </c>
      <c>
        <f>(M222*21)/100</f>
      </c>
      <c t="s">
        <v>26</v>
      </c>
    </row>
    <row r="223" spans="1:5" ht="12.75">
      <c r="A223" s="35" t="s">
        <v>54</v>
      </c>
      <c r="E223" s="39" t="s">
        <v>5</v>
      </c>
    </row>
    <row r="224" spans="1:5" ht="12.75">
      <c r="A224" s="35" t="s">
        <v>55</v>
      </c>
      <c r="E224" s="40" t="s">
        <v>663</v>
      </c>
    </row>
    <row r="225" spans="1:5" ht="12.75">
      <c r="A225" t="s">
        <v>57</v>
      </c>
      <c r="E225" s="39" t="s">
        <v>636</v>
      </c>
    </row>
    <row r="226" spans="1:16" ht="25.5">
      <c r="A226" t="s">
        <v>48</v>
      </c>
      <c s="34" t="s">
        <v>246</v>
      </c>
      <c s="34" t="s">
        <v>801</v>
      </c>
      <c s="35" t="s">
        <v>5</v>
      </c>
      <c s="6" t="s">
        <v>802</v>
      </c>
      <c s="36" t="s">
        <v>52</v>
      </c>
      <c s="37">
        <v>1</v>
      </c>
      <c s="36">
        <v>0</v>
      </c>
      <c s="36">
        <f>ROUND(G226*H226,6)</f>
      </c>
      <c r="L226" s="38">
        <v>0</v>
      </c>
      <c s="32">
        <f>ROUND(ROUND(L226,2)*ROUND(G226,3),2)</f>
      </c>
      <c s="36" t="s">
        <v>53</v>
      </c>
      <c>
        <f>(M226*21)/100</f>
      </c>
      <c t="s">
        <v>26</v>
      </c>
    </row>
    <row r="227" spans="1:5" ht="12.75">
      <c r="A227" s="35" t="s">
        <v>54</v>
      </c>
      <c r="E227" s="39" t="s">
        <v>5</v>
      </c>
    </row>
    <row r="228" spans="1:5" ht="12.75">
      <c r="A228" s="35" t="s">
        <v>55</v>
      </c>
      <c r="E228" s="40" t="s">
        <v>663</v>
      </c>
    </row>
    <row r="229" spans="1:5" ht="12.75">
      <c r="A229" t="s">
        <v>57</v>
      </c>
      <c r="E229" s="39" t="s">
        <v>636</v>
      </c>
    </row>
    <row r="230" spans="1:16" ht="12.75">
      <c r="A230" t="s">
        <v>48</v>
      </c>
      <c s="34" t="s">
        <v>251</v>
      </c>
      <c s="34" t="s">
        <v>803</v>
      </c>
      <c s="35" t="s">
        <v>5</v>
      </c>
      <c s="6" t="s">
        <v>804</v>
      </c>
      <c s="36" t="s">
        <v>52</v>
      </c>
      <c s="37">
        <v>1</v>
      </c>
      <c s="36">
        <v>0</v>
      </c>
      <c s="36">
        <f>ROUND(G230*H230,6)</f>
      </c>
      <c r="L230" s="38">
        <v>0</v>
      </c>
      <c s="32">
        <f>ROUND(ROUND(L230,2)*ROUND(G230,3),2)</f>
      </c>
      <c s="36" t="s">
        <v>53</v>
      </c>
      <c>
        <f>(M230*21)/100</f>
      </c>
      <c t="s">
        <v>26</v>
      </c>
    </row>
    <row r="231" spans="1:5" ht="12.75">
      <c r="A231" s="35" t="s">
        <v>54</v>
      </c>
      <c r="E231" s="39" t="s">
        <v>5</v>
      </c>
    </row>
    <row r="232" spans="1:5" ht="12.75">
      <c r="A232" s="35" t="s">
        <v>55</v>
      </c>
      <c r="E232" s="40" t="s">
        <v>663</v>
      </c>
    </row>
    <row r="233" spans="1:5" ht="12.75">
      <c r="A233" t="s">
        <v>57</v>
      </c>
      <c r="E233" s="39" t="s">
        <v>636</v>
      </c>
    </row>
    <row r="234" spans="1:16" ht="25.5">
      <c r="A234" t="s">
        <v>48</v>
      </c>
      <c s="34" t="s">
        <v>255</v>
      </c>
      <c s="34" t="s">
        <v>870</v>
      </c>
      <c s="35" t="s">
        <v>5</v>
      </c>
      <c s="6" t="s">
        <v>871</v>
      </c>
      <c s="36" t="s">
        <v>52</v>
      </c>
      <c s="37">
        <v>1</v>
      </c>
      <c s="36">
        <v>0</v>
      </c>
      <c s="36">
        <f>ROUND(G234*H234,6)</f>
      </c>
      <c r="L234" s="38">
        <v>0</v>
      </c>
      <c s="32">
        <f>ROUND(ROUND(L234,2)*ROUND(G234,3),2)</f>
      </c>
      <c s="36" t="s">
        <v>53</v>
      </c>
      <c>
        <f>(M234*21)/100</f>
      </c>
      <c t="s">
        <v>26</v>
      </c>
    </row>
    <row r="235" spans="1:5" ht="12.75">
      <c r="A235" s="35" t="s">
        <v>54</v>
      </c>
      <c r="E235" s="39" t="s">
        <v>5</v>
      </c>
    </row>
    <row r="236" spans="1:5" ht="12.75">
      <c r="A236" s="35" t="s">
        <v>55</v>
      </c>
      <c r="E236" s="40" t="s">
        <v>663</v>
      </c>
    </row>
    <row r="237" spans="1:5" ht="12.75">
      <c r="A237" t="s">
        <v>57</v>
      </c>
      <c r="E237" s="39" t="s">
        <v>636</v>
      </c>
    </row>
    <row r="238" spans="1:16" ht="12.75">
      <c r="A238" t="s">
        <v>48</v>
      </c>
      <c s="34" t="s">
        <v>259</v>
      </c>
      <c s="34" t="s">
        <v>872</v>
      </c>
      <c s="35" t="s">
        <v>5</v>
      </c>
      <c s="6" t="s">
        <v>873</v>
      </c>
      <c s="36" t="s">
        <v>52</v>
      </c>
      <c s="37">
        <v>1</v>
      </c>
      <c s="36">
        <v>0</v>
      </c>
      <c s="36">
        <f>ROUND(G238*H238,6)</f>
      </c>
      <c r="L238" s="38">
        <v>0</v>
      </c>
      <c s="32">
        <f>ROUND(ROUND(L238,2)*ROUND(G238,3),2)</f>
      </c>
      <c s="36" t="s">
        <v>53</v>
      </c>
      <c>
        <f>(M238*21)/100</f>
      </c>
      <c t="s">
        <v>26</v>
      </c>
    </row>
    <row r="239" spans="1:5" ht="12.75">
      <c r="A239" s="35" t="s">
        <v>54</v>
      </c>
      <c r="E239" s="39" t="s">
        <v>5</v>
      </c>
    </row>
    <row r="240" spans="1:5" ht="12.75">
      <c r="A240" s="35" t="s">
        <v>55</v>
      </c>
      <c r="E240" s="40" t="s">
        <v>663</v>
      </c>
    </row>
    <row r="241" spans="1:5" ht="12.75">
      <c r="A241" t="s">
        <v>57</v>
      </c>
      <c r="E241" s="39" t="s">
        <v>636</v>
      </c>
    </row>
    <row r="242" spans="1:16" ht="12.75">
      <c r="A242" t="s">
        <v>48</v>
      </c>
      <c s="34" t="s">
        <v>263</v>
      </c>
      <c s="34" t="s">
        <v>874</v>
      </c>
      <c s="35" t="s">
        <v>5</v>
      </c>
      <c s="6" t="s">
        <v>875</v>
      </c>
      <c s="36" t="s">
        <v>52</v>
      </c>
      <c s="37">
        <v>1</v>
      </c>
      <c s="36">
        <v>0</v>
      </c>
      <c s="36">
        <f>ROUND(G242*H242,6)</f>
      </c>
      <c r="L242" s="38">
        <v>0</v>
      </c>
      <c s="32">
        <f>ROUND(ROUND(L242,2)*ROUND(G242,3),2)</f>
      </c>
      <c s="36" t="s">
        <v>53</v>
      </c>
      <c>
        <f>(M242*21)/100</f>
      </c>
      <c t="s">
        <v>26</v>
      </c>
    </row>
    <row r="243" spans="1:5" ht="12.75">
      <c r="A243" s="35" t="s">
        <v>54</v>
      </c>
      <c r="E243" s="39" t="s">
        <v>5</v>
      </c>
    </row>
    <row r="244" spans="1:5" ht="12.75">
      <c r="A244" s="35" t="s">
        <v>55</v>
      </c>
      <c r="E244" s="40" t="s">
        <v>663</v>
      </c>
    </row>
    <row r="245" spans="1:5" ht="12.75">
      <c r="A245" t="s">
        <v>57</v>
      </c>
      <c r="E245" s="39" t="s">
        <v>636</v>
      </c>
    </row>
    <row r="246" spans="1:16" ht="12.75">
      <c r="A246" t="s">
        <v>48</v>
      </c>
      <c s="34" t="s">
        <v>267</v>
      </c>
      <c s="34" t="s">
        <v>805</v>
      </c>
      <c s="35" t="s">
        <v>5</v>
      </c>
      <c s="6" t="s">
        <v>806</v>
      </c>
      <c s="36" t="s">
        <v>52</v>
      </c>
      <c s="37">
        <v>1</v>
      </c>
      <c s="36">
        <v>0</v>
      </c>
      <c s="36">
        <f>ROUND(G246*H246,6)</f>
      </c>
      <c r="L246" s="38">
        <v>0</v>
      </c>
      <c s="32">
        <f>ROUND(ROUND(L246,2)*ROUND(G246,3),2)</f>
      </c>
      <c s="36" t="s">
        <v>53</v>
      </c>
      <c>
        <f>(M246*21)/100</f>
      </c>
      <c t="s">
        <v>26</v>
      </c>
    </row>
    <row r="247" spans="1:5" ht="12.75">
      <c r="A247" s="35" t="s">
        <v>54</v>
      </c>
      <c r="E247" s="39" t="s">
        <v>5</v>
      </c>
    </row>
    <row r="248" spans="1:5" ht="12.75">
      <c r="A248" s="35" t="s">
        <v>55</v>
      </c>
      <c r="E248" s="40" t="s">
        <v>663</v>
      </c>
    </row>
    <row r="249" spans="1:5" ht="12.75">
      <c r="A249" t="s">
        <v>57</v>
      </c>
      <c r="E249" s="39" t="s">
        <v>636</v>
      </c>
    </row>
    <row r="250" spans="1:16" ht="12.75">
      <c r="A250" t="s">
        <v>48</v>
      </c>
      <c s="34" t="s">
        <v>271</v>
      </c>
      <c s="34" t="s">
        <v>807</v>
      </c>
      <c s="35" t="s">
        <v>5</v>
      </c>
      <c s="6" t="s">
        <v>808</v>
      </c>
      <c s="36" t="s">
        <v>52</v>
      </c>
      <c s="37">
        <v>1</v>
      </c>
      <c s="36">
        <v>0</v>
      </c>
      <c s="36">
        <f>ROUND(G250*H250,6)</f>
      </c>
      <c r="L250" s="38">
        <v>0</v>
      </c>
      <c s="32">
        <f>ROUND(ROUND(L250,2)*ROUND(G250,3),2)</f>
      </c>
      <c s="36" t="s">
        <v>53</v>
      </c>
      <c>
        <f>(M250*21)/100</f>
      </c>
      <c t="s">
        <v>26</v>
      </c>
    </row>
    <row r="251" spans="1:5" ht="12.75">
      <c r="A251" s="35" t="s">
        <v>54</v>
      </c>
      <c r="E251" s="39" t="s">
        <v>5</v>
      </c>
    </row>
    <row r="252" spans="1:5" ht="12.75">
      <c r="A252" s="35" t="s">
        <v>55</v>
      </c>
      <c r="E252" s="40" t="s">
        <v>663</v>
      </c>
    </row>
    <row r="253" spans="1:5" ht="12.75">
      <c r="A253" t="s">
        <v>57</v>
      </c>
      <c r="E253" s="39" t="s">
        <v>636</v>
      </c>
    </row>
    <row r="254" spans="1:16" ht="12.75">
      <c r="A254" t="s">
        <v>48</v>
      </c>
      <c s="34" t="s">
        <v>275</v>
      </c>
      <c s="34" t="s">
        <v>876</v>
      </c>
      <c s="35" t="s">
        <v>5</v>
      </c>
      <c s="6" t="s">
        <v>877</v>
      </c>
      <c s="36" t="s">
        <v>52</v>
      </c>
      <c s="37">
        <v>1</v>
      </c>
      <c s="36">
        <v>0</v>
      </c>
      <c s="36">
        <f>ROUND(G254*H254,6)</f>
      </c>
      <c r="L254" s="38">
        <v>0</v>
      </c>
      <c s="32">
        <f>ROUND(ROUND(L254,2)*ROUND(G254,3),2)</f>
      </c>
      <c s="36" t="s">
        <v>53</v>
      </c>
      <c>
        <f>(M254*21)/100</f>
      </c>
      <c t="s">
        <v>26</v>
      </c>
    </row>
    <row r="255" spans="1:5" ht="12.75">
      <c r="A255" s="35" t="s">
        <v>54</v>
      </c>
      <c r="E255" s="39" t="s">
        <v>5</v>
      </c>
    </row>
    <row r="256" spans="1:5" ht="12.75">
      <c r="A256" s="35" t="s">
        <v>55</v>
      </c>
      <c r="E256" s="40" t="s">
        <v>663</v>
      </c>
    </row>
    <row r="257" spans="1:5" ht="12.75">
      <c r="A257" t="s">
        <v>57</v>
      </c>
      <c r="E257" s="39" t="s">
        <v>636</v>
      </c>
    </row>
    <row r="258" spans="1:16" ht="12.75">
      <c r="A258" t="s">
        <v>48</v>
      </c>
      <c s="34" t="s">
        <v>278</v>
      </c>
      <c s="34" t="s">
        <v>878</v>
      </c>
      <c s="35" t="s">
        <v>5</v>
      </c>
      <c s="6" t="s">
        <v>879</v>
      </c>
      <c s="36" t="s">
        <v>52</v>
      </c>
      <c s="37">
        <v>1</v>
      </c>
      <c s="36">
        <v>0</v>
      </c>
      <c s="36">
        <f>ROUND(G258*H258,6)</f>
      </c>
      <c r="L258" s="38">
        <v>0</v>
      </c>
      <c s="32">
        <f>ROUND(ROUND(L258,2)*ROUND(G258,3),2)</f>
      </c>
      <c s="36" t="s">
        <v>53</v>
      </c>
      <c>
        <f>(M258*21)/100</f>
      </c>
      <c t="s">
        <v>26</v>
      </c>
    </row>
    <row r="259" spans="1:5" ht="12.75">
      <c r="A259" s="35" t="s">
        <v>54</v>
      </c>
      <c r="E259" s="39" t="s">
        <v>5</v>
      </c>
    </row>
    <row r="260" spans="1:5" ht="12.75">
      <c r="A260" s="35" t="s">
        <v>55</v>
      </c>
      <c r="E260" s="40" t="s">
        <v>663</v>
      </c>
    </row>
    <row r="261" spans="1:5" ht="12.75">
      <c r="A261" t="s">
        <v>57</v>
      </c>
      <c r="E261" s="39" t="s">
        <v>636</v>
      </c>
    </row>
    <row r="262" spans="1:16" ht="25.5">
      <c r="A262" t="s">
        <v>48</v>
      </c>
      <c s="34" t="s">
        <v>281</v>
      </c>
      <c s="34" t="s">
        <v>880</v>
      </c>
      <c s="35" t="s">
        <v>5</v>
      </c>
      <c s="6" t="s">
        <v>881</v>
      </c>
      <c s="36" t="s">
        <v>52</v>
      </c>
      <c s="37">
        <v>1</v>
      </c>
      <c s="36">
        <v>0</v>
      </c>
      <c s="36">
        <f>ROUND(G262*H262,6)</f>
      </c>
      <c r="L262" s="38">
        <v>0</v>
      </c>
      <c s="32">
        <f>ROUND(ROUND(L262,2)*ROUND(G262,3),2)</f>
      </c>
      <c s="36" t="s">
        <v>53</v>
      </c>
      <c>
        <f>(M262*21)/100</f>
      </c>
      <c t="s">
        <v>26</v>
      </c>
    </row>
    <row r="263" spans="1:5" ht="12.75">
      <c r="A263" s="35" t="s">
        <v>54</v>
      </c>
      <c r="E263" s="39" t="s">
        <v>5</v>
      </c>
    </row>
    <row r="264" spans="1:5" ht="12.75">
      <c r="A264" s="35" t="s">
        <v>55</v>
      </c>
      <c r="E264" s="40" t="s">
        <v>663</v>
      </c>
    </row>
    <row r="265" spans="1:5" ht="12.75">
      <c r="A265" t="s">
        <v>57</v>
      </c>
      <c r="E265" s="39" t="s">
        <v>636</v>
      </c>
    </row>
    <row r="266" spans="1:16" ht="12.75">
      <c r="A266" t="s">
        <v>48</v>
      </c>
      <c s="34" t="s">
        <v>284</v>
      </c>
      <c s="34" t="s">
        <v>882</v>
      </c>
      <c s="35" t="s">
        <v>5</v>
      </c>
      <c s="6" t="s">
        <v>883</v>
      </c>
      <c s="36" t="s">
        <v>52</v>
      </c>
      <c s="37">
        <v>1</v>
      </c>
      <c s="36">
        <v>0</v>
      </c>
      <c s="36">
        <f>ROUND(G266*H266,6)</f>
      </c>
      <c r="L266" s="38">
        <v>0</v>
      </c>
      <c s="32">
        <f>ROUND(ROUND(L266,2)*ROUND(G266,3),2)</f>
      </c>
      <c s="36" t="s">
        <v>53</v>
      </c>
      <c>
        <f>(M266*21)/100</f>
      </c>
      <c t="s">
        <v>26</v>
      </c>
    </row>
    <row r="267" spans="1:5" ht="12.75">
      <c r="A267" s="35" t="s">
        <v>54</v>
      </c>
      <c r="E267" s="39" t="s">
        <v>5</v>
      </c>
    </row>
    <row r="268" spans="1:5" ht="12.75">
      <c r="A268" s="35" t="s">
        <v>55</v>
      </c>
      <c r="E268" s="40" t="s">
        <v>663</v>
      </c>
    </row>
    <row r="269" spans="1:5" ht="12.75">
      <c r="A269" t="s">
        <v>57</v>
      </c>
      <c r="E269" s="39" t="s">
        <v>636</v>
      </c>
    </row>
    <row r="270" spans="1:16" ht="25.5">
      <c r="A270" t="s">
        <v>48</v>
      </c>
      <c s="34" t="s">
        <v>287</v>
      </c>
      <c s="34" t="s">
        <v>884</v>
      </c>
      <c s="35" t="s">
        <v>5</v>
      </c>
      <c s="6" t="s">
        <v>885</v>
      </c>
      <c s="36" t="s">
        <v>52</v>
      </c>
      <c s="37">
        <v>1</v>
      </c>
      <c s="36">
        <v>0</v>
      </c>
      <c s="36">
        <f>ROUND(G270*H270,6)</f>
      </c>
      <c r="L270" s="38">
        <v>0</v>
      </c>
      <c s="32">
        <f>ROUND(ROUND(L270,2)*ROUND(G270,3),2)</f>
      </c>
      <c s="36" t="s">
        <v>53</v>
      </c>
      <c>
        <f>(M270*21)/100</f>
      </c>
      <c t="s">
        <v>26</v>
      </c>
    </row>
    <row r="271" spans="1:5" ht="12.75">
      <c r="A271" s="35" t="s">
        <v>54</v>
      </c>
      <c r="E271" s="39" t="s">
        <v>5</v>
      </c>
    </row>
    <row r="272" spans="1:5" ht="12.75">
      <c r="A272" s="35" t="s">
        <v>55</v>
      </c>
      <c r="E272" s="40" t="s">
        <v>663</v>
      </c>
    </row>
    <row r="273" spans="1:5" ht="12.75">
      <c r="A273" t="s">
        <v>57</v>
      </c>
      <c r="E273" s="39" t="s">
        <v>636</v>
      </c>
    </row>
    <row r="274" spans="1:16" ht="25.5">
      <c r="A274" t="s">
        <v>48</v>
      </c>
      <c s="34" t="s">
        <v>291</v>
      </c>
      <c s="34" t="s">
        <v>886</v>
      </c>
      <c s="35" t="s">
        <v>5</v>
      </c>
      <c s="6" t="s">
        <v>887</v>
      </c>
      <c s="36" t="s">
        <v>52</v>
      </c>
      <c s="37">
        <v>1</v>
      </c>
      <c s="36">
        <v>0</v>
      </c>
      <c s="36">
        <f>ROUND(G274*H274,6)</f>
      </c>
      <c r="L274" s="38">
        <v>0</v>
      </c>
      <c s="32">
        <f>ROUND(ROUND(L274,2)*ROUND(G274,3),2)</f>
      </c>
      <c s="36" t="s">
        <v>53</v>
      </c>
      <c>
        <f>(M274*21)/100</f>
      </c>
      <c t="s">
        <v>26</v>
      </c>
    </row>
    <row r="275" spans="1:5" ht="12.75">
      <c r="A275" s="35" t="s">
        <v>54</v>
      </c>
      <c r="E275" s="39" t="s">
        <v>5</v>
      </c>
    </row>
    <row r="276" spans="1:5" ht="12.75">
      <c r="A276" s="35" t="s">
        <v>55</v>
      </c>
      <c r="E276" s="40" t="s">
        <v>663</v>
      </c>
    </row>
    <row r="277" spans="1:5" ht="12.75">
      <c r="A277" t="s">
        <v>57</v>
      </c>
      <c r="E277" s="39" t="s">
        <v>636</v>
      </c>
    </row>
    <row r="278" spans="1:16" ht="12.75">
      <c r="A278" t="s">
        <v>48</v>
      </c>
      <c s="34" t="s">
        <v>294</v>
      </c>
      <c s="34" t="s">
        <v>888</v>
      </c>
      <c s="35" t="s">
        <v>5</v>
      </c>
      <c s="6" t="s">
        <v>889</v>
      </c>
      <c s="36" t="s">
        <v>52</v>
      </c>
      <c s="37">
        <v>1</v>
      </c>
      <c s="36">
        <v>0</v>
      </c>
      <c s="36">
        <f>ROUND(G278*H278,6)</f>
      </c>
      <c r="L278" s="38">
        <v>0</v>
      </c>
      <c s="32">
        <f>ROUND(ROUND(L278,2)*ROUND(G278,3),2)</f>
      </c>
      <c s="36" t="s">
        <v>53</v>
      </c>
      <c>
        <f>(M278*21)/100</f>
      </c>
      <c t="s">
        <v>26</v>
      </c>
    </row>
    <row r="279" spans="1:5" ht="12.75">
      <c r="A279" s="35" t="s">
        <v>54</v>
      </c>
      <c r="E279" s="39" t="s">
        <v>5</v>
      </c>
    </row>
    <row r="280" spans="1:5" ht="12.75">
      <c r="A280" s="35" t="s">
        <v>55</v>
      </c>
      <c r="E280" s="40" t="s">
        <v>663</v>
      </c>
    </row>
    <row r="281" spans="1:5" ht="12.75">
      <c r="A281" t="s">
        <v>57</v>
      </c>
      <c r="E281"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COUNTIFS(L8:L173,"=0",A8:A173,"P")+COUNTIFS(L8:L173,"",A8:A173,"P")+SUM(Q8:Q173)</f>
      </c>
    </row>
    <row r="8" spans="1:13" ht="12.75">
      <c r="A8" t="s">
        <v>43</v>
      </c>
      <c r="C8" s="28" t="s">
        <v>892</v>
      </c>
      <c r="E8" s="30" t="s">
        <v>891</v>
      </c>
      <c r="J8" s="29">
        <f>0+J9+J26+J43+J52</f>
      </c>
      <c s="29">
        <f>0+K9+K26+K43+K52</f>
      </c>
      <c s="29">
        <f>0+L9+L26+L43+L52</f>
      </c>
      <c s="29">
        <f>0+M9+M26+M43+M52</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0.02</v>
      </c>
      <c s="36">
        <v>0</v>
      </c>
      <c s="36">
        <f>ROUND(G10*H10,6)</f>
      </c>
      <c r="L10" s="38">
        <v>0</v>
      </c>
      <c s="32">
        <f>ROUND(ROUND(L10,2)*ROUND(G10,3),2)</f>
      </c>
      <c s="36" t="s">
        <v>53</v>
      </c>
      <c>
        <f>(M10*21)/100</f>
      </c>
      <c t="s">
        <v>26</v>
      </c>
    </row>
    <row r="11" spans="1:5" ht="25.5">
      <c r="A11" s="35" t="s">
        <v>54</v>
      </c>
      <c r="E11" s="39" t="s">
        <v>310</v>
      </c>
    </row>
    <row r="12" spans="1:5" ht="12.75">
      <c r="A12" s="35" t="s">
        <v>55</v>
      </c>
      <c r="E12" s="40" t="s">
        <v>893</v>
      </c>
    </row>
    <row r="13" spans="1:5" ht="153">
      <c r="A13" t="s">
        <v>57</v>
      </c>
      <c r="E13" s="39" t="s">
        <v>316</v>
      </c>
    </row>
    <row r="14" spans="1:16" ht="38.25">
      <c r="A14" t="s">
        <v>48</v>
      </c>
      <c s="34" t="s">
        <v>26</v>
      </c>
      <c s="34" t="s">
        <v>690</v>
      </c>
      <c s="35" t="s">
        <v>5</v>
      </c>
      <c s="6" t="s">
        <v>691</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893</v>
      </c>
    </row>
    <row r="17" spans="1:5" ht="153">
      <c r="A17" t="s">
        <v>57</v>
      </c>
      <c r="E17" s="39" t="s">
        <v>316</v>
      </c>
    </row>
    <row r="18" spans="1:16" ht="38.25">
      <c r="A18" t="s">
        <v>48</v>
      </c>
      <c s="34" t="s">
        <v>25</v>
      </c>
      <c s="34" t="s">
        <v>693</v>
      </c>
      <c s="35" t="s">
        <v>5</v>
      </c>
      <c s="6" t="s">
        <v>694</v>
      </c>
      <c s="36" t="s">
        <v>309</v>
      </c>
      <c s="37">
        <v>0.025</v>
      </c>
      <c s="36">
        <v>0</v>
      </c>
      <c s="36">
        <f>ROUND(G18*H18,6)</f>
      </c>
      <c r="L18" s="38">
        <v>0</v>
      </c>
      <c s="32">
        <f>ROUND(ROUND(L18,2)*ROUND(G18,3),2)</f>
      </c>
      <c s="36" t="s">
        <v>53</v>
      </c>
      <c>
        <f>(M18*21)/100</f>
      </c>
      <c t="s">
        <v>26</v>
      </c>
    </row>
    <row r="19" spans="1:5" ht="25.5">
      <c r="A19" s="35" t="s">
        <v>54</v>
      </c>
      <c r="E19" s="39" t="s">
        <v>310</v>
      </c>
    </row>
    <row r="20" spans="1:5" ht="12.75">
      <c r="A20" s="35" t="s">
        <v>55</v>
      </c>
      <c r="E20" s="40" t="s">
        <v>893</v>
      </c>
    </row>
    <row r="21" spans="1:5" ht="153">
      <c r="A21" t="s">
        <v>57</v>
      </c>
      <c r="E21" s="39" t="s">
        <v>316</v>
      </c>
    </row>
    <row r="22" spans="1:16" ht="25.5">
      <c r="A22" t="s">
        <v>48</v>
      </c>
      <c s="34" t="s">
        <v>67</v>
      </c>
      <c s="34" t="s">
        <v>313</v>
      </c>
      <c s="35" t="s">
        <v>5</v>
      </c>
      <c s="6" t="s">
        <v>314</v>
      </c>
      <c s="36" t="s">
        <v>309</v>
      </c>
      <c s="37">
        <v>0.05</v>
      </c>
      <c s="36">
        <v>0</v>
      </c>
      <c s="36">
        <f>ROUND(G22*H22,6)</f>
      </c>
      <c r="L22" s="38">
        <v>0</v>
      </c>
      <c s="32">
        <f>ROUND(ROUND(L22,2)*ROUND(G22,3),2)</f>
      </c>
      <c s="36" t="s">
        <v>53</v>
      </c>
      <c>
        <f>(M22*21)/100</f>
      </c>
      <c t="s">
        <v>26</v>
      </c>
    </row>
    <row r="23" spans="1:5" ht="25.5">
      <c r="A23" s="35" t="s">
        <v>54</v>
      </c>
      <c r="E23" s="39" t="s">
        <v>310</v>
      </c>
    </row>
    <row r="24" spans="1:5" ht="12.75">
      <c r="A24" s="35" t="s">
        <v>55</v>
      </c>
      <c r="E24" s="40" t="s">
        <v>893</v>
      </c>
    </row>
    <row r="25" spans="1:5" ht="153">
      <c r="A25" t="s">
        <v>57</v>
      </c>
      <c r="E25" s="39" t="s">
        <v>316</v>
      </c>
    </row>
    <row r="26" spans="1:13" ht="12.75">
      <c r="A26" t="s">
        <v>45</v>
      </c>
      <c r="C26" s="31" t="s">
        <v>353</v>
      </c>
      <c r="E26" s="33" t="s">
        <v>894</v>
      </c>
      <c r="J26" s="32">
        <f>0</f>
      </c>
      <c s="32">
        <f>0</f>
      </c>
      <c s="32">
        <f>0+L27+L31+L35+L39</f>
      </c>
      <c s="32">
        <f>0+M27+M31+M35+M39</f>
      </c>
    </row>
    <row r="27" spans="1:16" ht="12.75">
      <c r="A27" t="s">
        <v>48</v>
      </c>
      <c s="34" t="s">
        <v>71</v>
      </c>
      <c s="34" t="s">
        <v>698</v>
      </c>
      <c s="35" t="s">
        <v>5</v>
      </c>
      <c s="6" t="s">
        <v>699</v>
      </c>
      <c s="36" t="s">
        <v>52</v>
      </c>
      <c s="37">
        <v>10</v>
      </c>
      <c s="36">
        <v>0</v>
      </c>
      <c s="36">
        <f>ROUND(G27*H27,6)</f>
      </c>
      <c r="L27" s="38">
        <v>0</v>
      </c>
      <c s="32">
        <f>ROUND(ROUND(L27,2)*ROUND(G27,3),2)</f>
      </c>
      <c s="36" t="s">
        <v>53</v>
      </c>
      <c>
        <f>(M27*21)/100</f>
      </c>
      <c t="s">
        <v>26</v>
      </c>
    </row>
    <row r="28" spans="1:5" ht="12.75">
      <c r="A28" s="35" t="s">
        <v>54</v>
      </c>
      <c r="E28" s="39" t="s">
        <v>5</v>
      </c>
    </row>
    <row r="29" spans="1:5" ht="12.75">
      <c r="A29" s="35" t="s">
        <v>55</v>
      </c>
      <c r="E29" s="40" t="s">
        <v>895</v>
      </c>
    </row>
    <row r="30" spans="1:5" ht="89.25">
      <c r="A30" t="s">
        <v>57</v>
      </c>
      <c r="E30" s="39" t="s">
        <v>896</v>
      </c>
    </row>
    <row r="31" spans="1:16" ht="25.5">
      <c r="A31" t="s">
        <v>48</v>
      </c>
      <c s="34" t="s">
        <v>75</v>
      </c>
      <c s="34" t="s">
        <v>897</v>
      </c>
      <c s="35" t="s">
        <v>5</v>
      </c>
      <c s="6" t="s">
        <v>898</v>
      </c>
      <c s="36" t="s">
        <v>101</v>
      </c>
      <c s="37">
        <v>20</v>
      </c>
      <c s="36">
        <v>0</v>
      </c>
      <c s="36">
        <f>ROUND(G31*H31,6)</f>
      </c>
      <c r="L31" s="38">
        <v>0</v>
      </c>
      <c s="32">
        <f>ROUND(ROUND(L31,2)*ROUND(G31,3),2)</f>
      </c>
      <c s="36" t="s">
        <v>53</v>
      </c>
      <c>
        <f>(M31*21)/100</f>
      </c>
      <c t="s">
        <v>26</v>
      </c>
    </row>
    <row r="32" spans="1:5" ht="12.75">
      <c r="A32" s="35" t="s">
        <v>54</v>
      </c>
      <c r="E32" s="39" t="s">
        <v>5</v>
      </c>
    </row>
    <row r="33" spans="1:5" ht="12.75">
      <c r="A33" s="35" t="s">
        <v>55</v>
      </c>
      <c r="E33" s="40" t="s">
        <v>895</v>
      </c>
    </row>
    <row r="34" spans="1:5" ht="127.5">
      <c r="A34" t="s">
        <v>57</v>
      </c>
      <c r="E34" s="39" t="s">
        <v>899</v>
      </c>
    </row>
    <row r="35" spans="1:16" ht="12.75">
      <c r="A35" t="s">
        <v>48</v>
      </c>
      <c s="34" t="s">
        <v>46</v>
      </c>
      <c s="34" t="s">
        <v>715</v>
      </c>
      <c s="35" t="s">
        <v>5</v>
      </c>
      <c s="6" t="s">
        <v>716</v>
      </c>
      <c s="36" t="s">
        <v>101</v>
      </c>
      <c s="37">
        <v>50</v>
      </c>
      <c s="36">
        <v>0</v>
      </c>
      <c s="36">
        <f>ROUND(G35*H35,6)</f>
      </c>
      <c r="L35" s="38">
        <v>0</v>
      </c>
      <c s="32">
        <f>ROUND(ROUND(L35,2)*ROUND(G35,3),2)</f>
      </c>
      <c s="36" t="s">
        <v>53</v>
      </c>
      <c>
        <f>(M35*21)/100</f>
      </c>
      <c t="s">
        <v>26</v>
      </c>
    </row>
    <row r="36" spans="1:5" ht="12.75">
      <c r="A36" s="35" t="s">
        <v>54</v>
      </c>
      <c r="E36" s="39" t="s">
        <v>5</v>
      </c>
    </row>
    <row r="37" spans="1:5" ht="12.75">
      <c r="A37" s="35" t="s">
        <v>55</v>
      </c>
      <c r="E37" s="40" t="s">
        <v>895</v>
      </c>
    </row>
    <row r="38" spans="1:5" ht="76.5">
      <c r="A38" t="s">
        <v>57</v>
      </c>
      <c r="E38" s="39" t="s">
        <v>900</v>
      </c>
    </row>
    <row r="39" spans="1:16" ht="12.75">
      <c r="A39" t="s">
        <v>48</v>
      </c>
      <c s="34" t="s">
        <v>82</v>
      </c>
      <c s="34" t="s">
        <v>725</v>
      </c>
      <c s="35" t="s">
        <v>5</v>
      </c>
      <c s="6" t="s">
        <v>726</v>
      </c>
      <c s="36" t="s">
        <v>52</v>
      </c>
      <c s="37">
        <v>1</v>
      </c>
      <c s="36">
        <v>0</v>
      </c>
      <c s="36">
        <f>ROUND(G39*H39,6)</f>
      </c>
      <c r="L39" s="38">
        <v>0</v>
      </c>
      <c s="32">
        <f>ROUND(ROUND(L39,2)*ROUND(G39,3),2)</f>
      </c>
      <c s="36" t="s">
        <v>53</v>
      </c>
      <c>
        <f>(M39*21)/100</f>
      </c>
      <c t="s">
        <v>26</v>
      </c>
    </row>
    <row r="40" spans="1:5" ht="12.75">
      <c r="A40" s="35" t="s">
        <v>54</v>
      </c>
      <c r="E40" s="39" t="s">
        <v>5</v>
      </c>
    </row>
    <row r="41" spans="1:5" ht="12.75">
      <c r="A41" s="35" t="s">
        <v>55</v>
      </c>
      <c r="E41" s="40" t="s">
        <v>895</v>
      </c>
    </row>
    <row r="42" spans="1:5" ht="38.25">
      <c r="A42" t="s">
        <v>57</v>
      </c>
      <c r="E42" s="39" t="s">
        <v>93</v>
      </c>
    </row>
    <row r="43" spans="1:13" ht="12.75">
      <c r="A43" t="s">
        <v>45</v>
      </c>
      <c r="C43" s="31" t="s">
        <v>370</v>
      </c>
      <c r="E43" s="33" t="s">
        <v>47</v>
      </c>
      <c r="J43" s="32">
        <f>0</f>
      </c>
      <c s="32">
        <f>0</f>
      </c>
      <c s="32">
        <f>0+L44+L48</f>
      </c>
      <c s="32">
        <f>0+M44+M48</f>
      </c>
    </row>
    <row r="44" spans="1:16" ht="12.75">
      <c r="A44" t="s">
        <v>48</v>
      </c>
      <c s="34" t="s">
        <v>86</v>
      </c>
      <c s="34" t="s">
        <v>637</v>
      </c>
      <c s="35" t="s">
        <v>5</v>
      </c>
      <c s="6" t="s">
        <v>638</v>
      </c>
      <c s="36" t="s">
        <v>101</v>
      </c>
      <c s="37">
        <v>200</v>
      </c>
      <c s="36">
        <v>0</v>
      </c>
      <c s="36">
        <f>ROUND(G44*H44,6)</f>
      </c>
      <c r="L44" s="38">
        <v>0</v>
      </c>
      <c s="32">
        <f>ROUND(ROUND(L44,2)*ROUND(G44,3),2)</f>
      </c>
      <c s="36" t="s">
        <v>53</v>
      </c>
      <c>
        <f>(M44*21)/100</f>
      </c>
      <c t="s">
        <v>26</v>
      </c>
    </row>
    <row r="45" spans="1:5" ht="12.75">
      <c r="A45" s="35" t="s">
        <v>54</v>
      </c>
      <c r="E45" s="39" t="s">
        <v>5</v>
      </c>
    </row>
    <row r="46" spans="1:5" ht="12.75">
      <c r="A46" s="35" t="s">
        <v>55</v>
      </c>
      <c r="E46" s="40" t="s">
        <v>895</v>
      </c>
    </row>
    <row r="47" spans="1:5" ht="38.25">
      <c r="A47" t="s">
        <v>57</v>
      </c>
      <c r="E47" s="39" t="s">
        <v>102</v>
      </c>
    </row>
    <row r="48" spans="1:16" ht="25.5">
      <c r="A48" t="s">
        <v>48</v>
      </c>
      <c s="34" t="s">
        <v>90</v>
      </c>
      <c s="34" t="s">
        <v>644</v>
      </c>
      <c s="35" t="s">
        <v>5</v>
      </c>
      <c s="6" t="s">
        <v>645</v>
      </c>
      <c s="36" t="s">
        <v>52</v>
      </c>
      <c s="37">
        <v>2</v>
      </c>
      <c s="36">
        <v>0</v>
      </c>
      <c s="36">
        <f>ROUND(G48*H48,6)</f>
      </c>
      <c r="L48" s="38">
        <v>0</v>
      </c>
      <c s="32">
        <f>ROUND(ROUND(L48,2)*ROUND(G48,3),2)</f>
      </c>
      <c s="36" t="s">
        <v>53</v>
      </c>
      <c>
        <f>(M48*21)/100</f>
      </c>
      <c t="s">
        <v>26</v>
      </c>
    </row>
    <row r="49" spans="1:5" ht="12.75">
      <c r="A49" s="35" t="s">
        <v>54</v>
      </c>
      <c r="E49" s="39" t="s">
        <v>5</v>
      </c>
    </row>
    <row r="50" spans="1:5" ht="12.75">
      <c r="A50" s="35" t="s">
        <v>55</v>
      </c>
      <c r="E50" s="40" t="s">
        <v>895</v>
      </c>
    </row>
    <row r="51" spans="1:5" ht="38.25">
      <c r="A51" t="s">
        <v>57</v>
      </c>
      <c r="E51" s="39" t="s">
        <v>97</v>
      </c>
    </row>
    <row r="52" spans="1:13" ht="12.75">
      <c r="A52" t="s">
        <v>45</v>
      </c>
      <c r="C52" s="31" t="s">
        <v>546</v>
      </c>
      <c r="E52" s="33" t="s">
        <v>901</v>
      </c>
      <c r="J52" s="32">
        <f>0</f>
      </c>
      <c s="32">
        <f>0</f>
      </c>
      <c s="32">
        <f>0+L53+L57+L61+L65+L69+L73+L77+L81+L85+L89+L93+L97+L101+L105+L109+L113+L117+L121+L125+L129+L133+L137+L141+L145+L149+L153+L157+L161+L165+L169+L173</f>
      </c>
      <c s="32">
        <f>0+M53+M57+M61+M65+M69+M73+M77+M81+M85+M89+M93+M97+M101+M105+M109+M113+M117+M121+M125+M129+M133+M137+M141+M145+M149+M153+M157+M161+M165+M169+M173</f>
      </c>
    </row>
    <row r="53" spans="1:16" ht="12.75">
      <c r="A53" t="s">
        <v>48</v>
      </c>
      <c s="34" t="s">
        <v>94</v>
      </c>
      <c s="34" t="s">
        <v>579</v>
      </c>
      <c s="35" t="s">
        <v>5</v>
      </c>
      <c s="6" t="s">
        <v>580</v>
      </c>
      <c s="36" t="s">
        <v>581</v>
      </c>
      <c s="37">
        <v>5</v>
      </c>
      <c s="36">
        <v>0</v>
      </c>
      <c s="36">
        <f>ROUND(G53*H53,6)</f>
      </c>
      <c r="L53" s="38">
        <v>0</v>
      </c>
      <c s="32">
        <f>ROUND(ROUND(L53,2)*ROUND(G53,3),2)</f>
      </c>
      <c s="36" t="s">
        <v>53</v>
      </c>
      <c>
        <f>(M53*21)/100</f>
      </c>
      <c t="s">
        <v>26</v>
      </c>
    </row>
    <row r="54" spans="1:5" ht="12.75">
      <c r="A54" s="35" t="s">
        <v>54</v>
      </c>
      <c r="E54" s="39" t="s">
        <v>5</v>
      </c>
    </row>
    <row r="55" spans="1:5" ht="12.75">
      <c r="A55" s="35" t="s">
        <v>55</v>
      </c>
      <c r="E55" s="40" t="s">
        <v>895</v>
      </c>
    </row>
    <row r="56" spans="1:5" ht="38.25">
      <c r="A56" t="s">
        <v>57</v>
      </c>
      <c r="E56" s="39" t="s">
        <v>582</v>
      </c>
    </row>
    <row r="57" spans="1:16" ht="12.75">
      <c r="A57" t="s">
        <v>48</v>
      </c>
      <c s="34" t="s">
        <v>98</v>
      </c>
      <c s="34" t="s">
        <v>583</v>
      </c>
      <c s="35" t="s">
        <v>5</v>
      </c>
      <c s="6" t="s">
        <v>584</v>
      </c>
      <c s="36" t="s">
        <v>581</v>
      </c>
      <c s="37">
        <v>5</v>
      </c>
      <c s="36">
        <v>0</v>
      </c>
      <c s="36">
        <f>ROUND(G57*H57,6)</f>
      </c>
      <c r="L57" s="38">
        <v>0</v>
      </c>
      <c s="32">
        <f>ROUND(ROUND(L57,2)*ROUND(G57,3),2)</f>
      </c>
      <c s="36" t="s">
        <v>53</v>
      </c>
      <c>
        <f>(M57*21)/100</f>
      </c>
      <c t="s">
        <v>26</v>
      </c>
    </row>
    <row r="58" spans="1:5" ht="12.75">
      <c r="A58" s="35" t="s">
        <v>54</v>
      </c>
      <c r="E58" s="39" t="s">
        <v>5</v>
      </c>
    </row>
    <row r="59" spans="1:5" ht="12.75">
      <c r="A59" s="35" t="s">
        <v>55</v>
      </c>
      <c r="E59" s="40" t="s">
        <v>895</v>
      </c>
    </row>
    <row r="60" spans="1:5" ht="63.75">
      <c r="A60" t="s">
        <v>57</v>
      </c>
      <c r="E60" s="39" t="s">
        <v>585</v>
      </c>
    </row>
    <row r="61" spans="1:16" ht="12.75">
      <c r="A61" t="s">
        <v>48</v>
      </c>
      <c s="34" t="s">
        <v>103</v>
      </c>
      <c s="34" t="s">
        <v>586</v>
      </c>
      <c s="35" t="s">
        <v>5</v>
      </c>
      <c s="6" t="s">
        <v>587</v>
      </c>
      <c s="36" t="s">
        <v>52</v>
      </c>
      <c s="37">
        <v>2</v>
      </c>
      <c s="36">
        <v>0</v>
      </c>
      <c s="36">
        <f>ROUND(G61*H61,6)</f>
      </c>
      <c r="L61" s="38">
        <v>0</v>
      </c>
      <c s="32">
        <f>ROUND(ROUND(L61,2)*ROUND(G61,3),2)</f>
      </c>
      <c s="36" t="s">
        <v>53</v>
      </c>
      <c>
        <f>(M61*21)/100</f>
      </c>
      <c t="s">
        <v>26</v>
      </c>
    </row>
    <row r="62" spans="1:5" ht="12.75">
      <c r="A62" s="35" t="s">
        <v>54</v>
      </c>
      <c r="E62" s="39" t="s">
        <v>5</v>
      </c>
    </row>
    <row r="63" spans="1:5" ht="12.75">
      <c r="A63" s="35" t="s">
        <v>55</v>
      </c>
      <c r="E63" s="40" t="s">
        <v>895</v>
      </c>
    </row>
    <row r="64" spans="1:5" ht="38.25">
      <c r="A64" t="s">
        <v>57</v>
      </c>
      <c r="E64" s="39" t="s">
        <v>526</v>
      </c>
    </row>
    <row r="65" spans="1:16" ht="12.75">
      <c r="A65" t="s">
        <v>48</v>
      </c>
      <c s="34" t="s">
        <v>106</v>
      </c>
      <c s="34" t="s">
        <v>528</v>
      </c>
      <c s="35" t="s">
        <v>5</v>
      </c>
      <c s="6" t="s">
        <v>529</v>
      </c>
      <c s="36" t="s">
        <v>52</v>
      </c>
      <c s="37">
        <v>2</v>
      </c>
      <c s="36">
        <v>0</v>
      </c>
      <c s="36">
        <f>ROUND(G65*H65,6)</f>
      </c>
      <c r="L65" s="38">
        <v>0</v>
      </c>
      <c s="32">
        <f>ROUND(ROUND(L65,2)*ROUND(G65,3),2)</f>
      </c>
      <c s="36" t="s">
        <v>53</v>
      </c>
      <c>
        <f>(M65*21)/100</f>
      </c>
      <c t="s">
        <v>26</v>
      </c>
    </row>
    <row r="66" spans="1:5" ht="12.75">
      <c r="A66" s="35" t="s">
        <v>54</v>
      </c>
      <c r="E66" s="39" t="s">
        <v>5</v>
      </c>
    </row>
    <row r="67" spans="1:5" ht="12.75">
      <c r="A67" s="35" t="s">
        <v>55</v>
      </c>
      <c r="E67" s="40" t="s">
        <v>895</v>
      </c>
    </row>
    <row r="68" spans="1:5" ht="63.75">
      <c r="A68" t="s">
        <v>57</v>
      </c>
      <c r="E68" s="39" t="s">
        <v>530</v>
      </c>
    </row>
    <row r="69" spans="1:16" ht="12.75">
      <c r="A69" t="s">
        <v>48</v>
      </c>
      <c s="34" t="s">
        <v>109</v>
      </c>
      <c s="34" t="s">
        <v>902</v>
      </c>
      <c s="35" t="s">
        <v>5</v>
      </c>
      <c s="6" t="s">
        <v>903</v>
      </c>
      <c s="36" t="s">
        <v>52</v>
      </c>
      <c s="37">
        <v>2</v>
      </c>
      <c s="36">
        <v>0</v>
      </c>
      <c s="36">
        <f>ROUND(G69*H69,6)</f>
      </c>
      <c r="L69" s="38">
        <v>0</v>
      </c>
      <c s="32">
        <f>ROUND(ROUND(L69,2)*ROUND(G69,3),2)</f>
      </c>
      <c s="36" t="s">
        <v>53</v>
      </c>
      <c>
        <f>(M69*21)/100</f>
      </c>
      <c t="s">
        <v>26</v>
      </c>
    </row>
    <row r="70" spans="1:5" ht="12.75">
      <c r="A70" s="35" t="s">
        <v>54</v>
      </c>
      <c r="E70" s="39" t="s">
        <v>5</v>
      </c>
    </row>
    <row r="71" spans="1:5" ht="12.75">
      <c r="A71" s="35" t="s">
        <v>55</v>
      </c>
      <c r="E71" s="40" t="s">
        <v>895</v>
      </c>
    </row>
    <row r="72" spans="1:5" ht="38.25">
      <c r="A72" t="s">
        <v>57</v>
      </c>
      <c r="E72" s="39" t="s">
        <v>633</v>
      </c>
    </row>
    <row r="73" spans="1:16" ht="12.75">
      <c r="A73" t="s">
        <v>48</v>
      </c>
      <c s="34" t="s">
        <v>112</v>
      </c>
      <c s="34" t="s">
        <v>904</v>
      </c>
      <c s="35" t="s">
        <v>5</v>
      </c>
      <c s="6" t="s">
        <v>905</v>
      </c>
      <c s="36" t="s">
        <v>52</v>
      </c>
      <c s="37">
        <v>1</v>
      </c>
      <c s="36">
        <v>0</v>
      </c>
      <c s="36">
        <f>ROUND(G73*H73,6)</f>
      </c>
      <c r="L73" s="38">
        <v>0</v>
      </c>
      <c s="32">
        <f>ROUND(ROUND(L73,2)*ROUND(G73,3),2)</f>
      </c>
      <c s="36" t="s">
        <v>53</v>
      </c>
      <c>
        <f>(M73*21)/100</f>
      </c>
      <c t="s">
        <v>26</v>
      </c>
    </row>
    <row r="74" spans="1:5" ht="12.75">
      <c r="A74" s="35" t="s">
        <v>54</v>
      </c>
      <c r="E74" s="39" t="s">
        <v>5</v>
      </c>
    </row>
    <row r="75" spans="1:5" ht="12.75">
      <c r="A75" s="35" t="s">
        <v>55</v>
      </c>
      <c r="E75" s="40" t="s">
        <v>895</v>
      </c>
    </row>
    <row r="76" spans="1:5" ht="114.75">
      <c r="A76" t="s">
        <v>57</v>
      </c>
      <c r="E76" s="39" t="s">
        <v>597</v>
      </c>
    </row>
    <row r="77" spans="1:16" ht="12.75">
      <c r="A77" t="s">
        <v>48</v>
      </c>
      <c s="34" t="s">
        <v>115</v>
      </c>
      <c s="34" t="s">
        <v>904</v>
      </c>
      <c s="35" t="s">
        <v>49</v>
      </c>
      <c s="6" t="s">
        <v>906</v>
      </c>
      <c s="36" t="s">
        <v>52</v>
      </c>
      <c s="37">
        <v>1</v>
      </c>
      <c s="36">
        <v>0</v>
      </c>
      <c s="36">
        <f>ROUND(G77*H77,6)</f>
      </c>
      <c r="L77" s="38">
        <v>0</v>
      </c>
      <c s="32">
        <f>ROUND(ROUND(L77,2)*ROUND(G77,3),2)</f>
      </c>
      <c s="36" t="s">
        <v>53</v>
      </c>
      <c>
        <f>(M77*21)/100</f>
      </c>
      <c t="s">
        <v>26</v>
      </c>
    </row>
    <row r="78" spans="1:5" ht="12.75">
      <c r="A78" s="35" t="s">
        <v>54</v>
      </c>
      <c r="E78" s="39" t="s">
        <v>5</v>
      </c>
    </row>
    <row r="79" spans="1:5" ht="12.75">
      <c r="A79" s="35" t="s">
        <v>55</v>
      </c>
      <c r="E79" s="40" t="s">
        <v>895</v>
      </c>
    </row>
    <row r="80" spans="1:5" ht="114.75">
      <c r="A80" t="s">
        <v>57</v>
      </c>
      <c r="E80" s="39" t="s">
        <v>907</v>
      </c>
    </row>
    <row r="81" spans="1:16" ht="12.75">
      <c r="A81" t="s">
        <v>48</v>
      </c>
      <c s="34" t="s">
        <v>119</v>
      </c>
      <c s="34" t="s">
        <v>908</v>
      </c>
      <c s="35" t="s">
        <v>5</v>
      </c>
      <c s="6" t="s">
        <v>909</v>
      </c>
      <c s="36" t="s">
        <v>52</v>
      </c>
      <c s="37">
        <v>1</v>
      </c>
      <c s="36">
        <v>0</v>
      </c>
      <c s="36">
        <f>ROUND(G81*H81,6)</f>
      </c>
      <c r="L81" s="38">
        <v>0</v>
      </c>
      <c s="32">
        <f>ROUND(ROUND(L81,2)*ROUND(G81,3),2)</f>
      </c>
      <c s="36" t="s">
        <v>53</v>
      </c>
      <c>
        <f>(M81*21)/100</f>
      </c>
      <c t="s">
        <v>26</v>
      </c>
    </row>
    <row r="82" spans="1:5" ht="12.75">
      <c r="A82" s="35" t="s">
        <v>54</v>
      </c>
      <c r="E82" s="39" t="s">
        <v>5</v>
      </c>
    </row>
    <row r="83" spans="1:5" ht="12.75">
      <c r="A83" s="35" t="s">
        <v>55</v>
      </c>
      <c r="E83" s="40" t="s">
        <v>895</v>
      </c>
    </row>
    <row r="84" spans="1:5" ht="76.5">
      <c r="A84" t="s">
        <v>57</v>
      </c>
      <c r="E84" s="39" t="s">
        <v>560</v>
      </c>
    </row>
    <row r="85" spans="1:16" ht="25.5">
      <c r="A85" t="s">
        <v>48</v>
      </c>
      <c s="34" t="s">
        <v>123</v>
      </c>
      <c s="34" t="s">
        <v>910</v>
      </c>
      <c s="35" t="s">
        <v>5</v>
      </c>
      <c s="6" t="s">
        <v>911</v>
      </c>
      <c s="36" t="s">
        <v>52</v>
      </c>
      <c s="37">
        <v>6</v>
      </c>
      <c s="36">
        <v>0</v>
      </c>
      <c s="36">
        <f>ROUND(G85*H85,6)</f>
      </c>
      <c r="L85" s="38">
        <v>0</v>
      </c>
      <c s="32">
        <f>ROUND(ROUND(L85,2)*ROUND(G85,3),2)</f>
      </c>
      <c s="36" t="s">
        <v>53</v>
      </c>
      <c>
        <f>(M85*21)/100</f>
      </c>
      <c t="s">
        <v>26</v>
      </c>
    </row>
    <row r="86" spans="1:5" ht="12.75">
      <c r="A86" s="35" t="s">
        <v>54</v>
      </c>
      <c r="E86" s="39" t="s">
        <v>5</v>
      </c>
    </row>
    <row r="87" spans="1:5" ht="12.75">
      <c r="A87" s="35" t="s">
        <v>55</v>
      </c>
      <c r="E87" s="40" t="s">
        <v>895</v>
      </c>
    </row>
    <row r="88" spans="1:5" ht="102">
      <c r="A88" t="s">
        <v>57</v>
      </c>
      <c r="E88" s="39" t="s">
        <v>912</v>
      </c>
    </row>
    <row r="89" spans="1:16" ht="12.75">
      <c r="A89" t="s">
        <v>48</v>
      </c>
      <c s="34" t="s">
        <v>126</v>
      </c>
      <c s="34" t="s">
        <v>913</v>
      </c>
      <c s="35" t="s">
        <v>5</v>
      </c>
      <c s="6" t="s">
        <v>914</v>
      </c>
      <c s="36" t="s">
        <v>52</v>
      </c>
      <c s="37">
        <v>6</v>
      </c>
      <c s="36">
        <v>0</v>
      </c>
      <c s="36">
        <f>ROUND(G89*H89,6)</f>
      </c>
      <c r="L89" s="38">
        <v>0</v>
      </c>
      <c s="32">
        <f>ROUND(ROUND(L89,2)*ROUND(G89,3),2)</f>
      </c>
      <c s="36" t="s">
        <v>53</v>
      </c>
      <c>
        <f>(M89*21)/100</f>
      </c>
      <c t="s">
        <v>26</v>
      </c>
    </row>
    <row r="90" spans="1:5" ht="12.75">
      <c r="A90" s="35" t="s">
        <v>54</v>
      </c>
      <c r="E90" s="39" t="s">
        <v>5</v>
      </c>
    </row>
    <row r="91" spans="1:5" ht="12.75">
      <c r="A91" s="35" t="s">
        <v>55</v>
      </c>
      <c r="E91" s="40" t="s">
        <v>895</v>
      </c>
    </row>
    <row r="92" spans="1:5" ht="76.5">
      <c r="A92" t="s">
        <v>57</v>
      </c>
      <c r="E92" s="39" t="s">
        <v>421</v>
      </c>
    </row>
    <row r="93" spans="1:16" ht="12.75">
      <c r="A93" t="s">
        <v>48</v>
      </c>
      <c s="34" t="s">
        <v>131</v>
      </c>
      <c s="34" t="s">
        <v>915</v>
      </c>
      <c s="35" t="s">
        <v>5</v>
      </c>
      <c s="6" t="s">
        <v>916</v>
      </c>
      <c s="36" t="s">
        <v>52</v>
      </c>
      <c s="37">
        <v>2</v>
      </c>
      <c s="36">
        <v>0</v>
      </c>
      <c s="36">
        <f>ROUND(G93*H93,6)</f>
      </c>
      <c r="L93" s="38">
        <v>0</v>
      </c>
      <c s="32">
        <f>ROUND(ROUND(L93,2)*ROUND(G93,3),2)</f>
      </c>
      <c s="36" t="s">
        <v>53</v>
      </c>
      <c>
        <f>(M93*21)/100</f>
      </c>
      <c t="s">
        <v>26</v>
      </c>
    </row>
    <row r="94" spans="1:5" ht="12.75">
      <c r="A94" s="35" t="s">
        <v>54</v>
      </c>
      <c r="E94" s="39" t="s">
        <v>5</v>
      </c>
    </row>
    <row r="95" spans="1:5" ht="12.75">
      <c r="A95" s="35" t="s">
        <v>55</v>
      </c>
      <c r="E95" s="40" t="s">
        <v>895</v>
      </c>
    </row>
    <row r="96" spans="1:5" ht="102">
      <c r="A96" t="s">
        <v>57</v>
      </c>
      <c r="E96" s="39" t="s">
        <v>912</v>
      </c>
    </row>
    <row r="97" spans="1:16" ht="25.5">
      <c r="A97" t="s">
        <v>48</v>
      </c>
      <c s="34" t="s">
        <v>135</v>
      </c>
      <c s="34" t="s">
        <v>917</v>
      </c>
      <c s="35" t="s">
        <v>5</v>
      </c>
      <c s="6" t="s">
        <v>918</v>
      </c>
      <c s="36" t="s">
        <v>52</v>
      </c>
      <c s="37">
        <v>3</v>
      </c>
      <c s="36">
        <v>0</v>
      </c>
      <c s="36">
        <f>ROUND(G97*H97,6)</f>
      </c>
      <c r="L97" s="38">
        <v>0</v>
      </c>
      <c s="32">
        <f>ROUND(ROUND(L97,2)*ROUND(G97,3),2)</f>
      </c>
      <c s="36" t="s">
        <v>53</v>
      </c>
      <c>
        <f>(M97*21)/100</f>
      </c>
      <c t="s">
        <v>26</v>
      </c>
    </row>
    <row r="98" spans="1:5" ht="12.75">
      <c r="A98" s="35" t="s">
        <v>54</v>
      </c>
      <c r="E98" s="39" t="s">
        <v>5</v>
      </c>
    </row>
    <row r="99" spans="1:5" ht="12.75">
      <c r="A99" s="35" t="s">
        <v>55</v>
      </c>
      <c r="E99" s="40" t="s">
        <v>895</v>
      </c>
    </row>
    <row r="100" spans="1:5" ht="114.75">
      <c r="A100" t="s">
        <v>57</v>
      </c>
      <c r="E100" s="39" t="s">
        <v>919</v>
      </c>
    </row>
    <row r="101" spans="1:16" ht="12.75">
      <c r="A101" t="s">
        <v>48</v>
      </c>
      <c s="34" t="s">
        <v>139</v>
      </c>
      <c s="34" t="s">
        <v>920</v>
      </c>
      <c s="35" t="s">
        <v>5</v>
      </c>
      <c s="6" t="s">
        <v>921</v>
      </c>
      <c s="36" t="s">
        <v>52</v>
      </c>
      <c s="37">
        <v>5</v>
      </c>
      <c s="36">
        <v>0</v>
      </c>
      <c s="36">
        <f>ROUND(G101*H101,6)</f>
      </c>
      <c r="L101" s="38">
        <v>0</v>
      </c>
      <c s="32">
        <f>ROUND(ROUND(L101,2)*ROUND(G101,3),2)</f>
      </c>
      <c s="36" t="s">
        <v>53</v>
      </c>
      <c>
        <f>(M101*21)/100</f>
      </c>
      <c t="s">
        <v>26</v>
      </c>
    </row>
    <row r="102" spans="1:5" ht="12.75">
      <c r="A102" s="35" t="s">
        <v>54</v>
      </c>
      <c r="E102" s="39" t="s">
        <v>5</v>
      </c>
    </row>
    <row r="103" spans="1:5" ht="12.75">
      <c r="A103" s="35" t="s">
        <v>55</v>
      </c>
      <c r="E103" s="40" t="s">
        <v>895</v>
      </c>
    </row>
    <row r="104" spans="1:5" ht="76.5">
      <c r="A104" t="s">
        <v>57</v>
      </c>
      <c r="E104" s="39" t="s">
        <v>421</v>
      </c>
    </row>
    <row r="105" spans="1:16" ht="12.75">
      <c r="A105" t="s">
        <v>48</v>
      </c>
      <c s="34" t="s">
        <v>143</v>
      </c>
      <c s="34" t="s">
        <v>922</v>
      </c>
      <c s="35" t="s">
        <v>5</v>
      </c>
      <c s="6" t="s">
        <v>923</v>
      </c>
      <c s="36" t="s">
        <v>52</v>
      </c>
      <c s="37">
        <v>10</v>
      </c>
      <c s="36">
        <v>0</v>
      </c>
      <c s="36">
        <f>ROUND(G105*H105,6)</f>
      </c>
      <c r="L105" s="38">
        <v>0</v>
      </c>
      <c s="32">
        <f>ROUND(ROUND(L105,2)*ROUND(G105,3),2)</f>
      </c>
      <c s="36" t="s">
        <v>53</v>
      </c>
      <c>
        <f>(M105*21)/100</f>
      </c>
      <c t="s">
        <v>26</v>
      </c>
    </row>
    <row r="106" spans="1:5" ht="12.75">
      <c r="A106" s="35" t="s">
        <v>54</v>
      </c>
      <c r="E106" s="39" t="s">
        <v>5</v>
      </c>
    </row>
    <row r="107" spans="1:5" ht="12.75">
      <c r="A107" s="35" t="s">
        <v>55</v>
      </c>
      <c r="E107" s="40" t="s">
        <v>895</v>
      </c>
    </row>
    <row r="108" spans="1:5" ht="102">
      <c r="A108" t="s">
        <v>57</v>
      </c>
      <c r="E108" s="39" t="s">
        <v>912</v>
      </c>
    </row>
    <row r="109" spans="1:16" ht="12.75">
      <c r="A109" t="s">
        <v>48</v>
      </c>
      <c s="34" t="s">
        <v>147</v>
      </c>
      <c s="34" t="s">
        <v>924</v>
      </c>
      <c s="35" t="s">
        <v>5</v>
      </c>
      <c s="6" t="s">
        <v>925</v>
      </c>
      <c s="36" t="s">
        <v>52</v>
      </c>
      <c s="37">
        <v>10</v>
      </c>
      <c s="36">
        <v>0</v>
      </c>
      <c s="36">
        <f>ROUND(G109*H109,6)</f>
      </c>
      <c r="L109" s="38">
        <v>0</v>
      </c>
      <c s="32">
        <f>ROUND(ROUND(L109,2)*ROUND(G109,3),2)</f>
      </c>
      <c s="36" t="s">
        <v>53</v>
      </c>
      <c>
        <f>(M109*21)/100</f>
      </c>
      <c t="s">
        <v>26</v>
      </c>
    </row>
    <row r="110" spans="1:5" ht="12.75">
      <c r="A110" s="35" t="s">
        <v>54</v>
      </c>
      <c r="E110" s="39" t="s">
        <v>5</v>
      </c>
    </row>
    <row r="111" spans="1:5" ht="12.75">
      <c r="A111" s="35" t="s">
        <v>55</v>
      </c>
      <c r="E111" s="40" t="s">
        <v>895</v>
      </c>
    </row>
    <row r="112" spans="1:5" ht="76.5">
      <c r="A112" t="s">
        <v>57</v>
      </c>
      <c r="E112" s="39" t="s">
        <v>421</v>
      </c>
    </row>
    <row r="113" spans="1:16" ht="12.75">
      <c r="A113" t="s">
        <v>48</v>
      </c>
      <c s="34" t="s">
        <v>151</v>
      </c>
      <c s="34" t="s">
        <v>926</v>
      </c>
      <c s="35" t="s">
        <v>5</v>
      </c>
      <c s="6" t="s">
        <v>927</v>
      </c>
      <c s="36" t="s">
        <v>52</v>
      </c>
      <c s="37">
        <v>27</v>
      </c>
      <c s="36">
        <v>0</v>
      </c>
      <c s="36">
        <f>ROUND(G113*H113,6)</f>
      </c>
      <c r="L113" s="38">
        <v>0</v>
      </c>
      <c s="32">
        <f>ROUND(ROUND(L113,2)*ROUND(G113,3),2)</f>
      </c>
      <c s="36" t="s">
        <v>53</v>
      </c>
      <c>
        <f>(M113*21)/100</f>
      </c>
      <c t="s">
        <v>26</v>
      </c>
    </row>
    <row r="114" spans="1:5" ht="12.75">
      <c r="A114" s="35" t="s">
        <v>54</v>
      </c>
      <c r="E114" s="39" t="s">
        <v>5</v>
      </c>
    </row>
    <row r="115" spans="1:5" ht="12.75">
      <c r="A115" s="35" t="s">
        <v>55</v>
      </c>
      <c r="E115" s="40" t="s">
        <v>895</v>
      </c>
    </row>
    <row r="116" spans="1:5" ht="102">
      <c r="A116" t="s">
        <v>57</v>
      </c>
      <c r="E116" s="39" t="s">
        <v>912</v>
      </c>
    </row>
    <row r="117" spans="1:16" ht="12.75">
      <c r="A117" t="s">
        <v>48</v>
      </c>
      <c s="34" t="s">
        <v>155</v>
      </c>
      <c s="34" t="s">
        <v>928</v>
      </c>
      <c s="35" t="s">
        <v>5</v>
      </c>
      <c s="6" t="s">
        <v>929</v>
      </c>
      <c s="36" t="s">
        <v>52</v>
      </c>
      <c s="37">
        <v>27</v>
      </c>
      <c s="36">
        <v>0</v>
      </c>
      <c s="36">
        <f>ROUND(G117*H117,6)</f>
      </c>
      <c r="L117" s="38">
        <v>0</v>
      </c>
      <c s="32">
        <f>ROUND(ROUND(L117,2)*ROUND(G117,3),2)</f>
      </c>
      <c s="36" t="s">
        <v>53</v>
      </c>
      <c>
        <f>(M117*21)/100</f>
      </c>
      <c t="s">
        <v>26</v>
      </c>
    </row>
    <row r="118" spans="1:5" ht="12.75">
      <c r="A118" s="35" t="s">
        <v>54</v>
      </c>
      <c r="E118" s="39" t="s">
        <v>5</v>
      </c>
    </row>
    <row r="119" spans="1:5" ht="12.75">
      <c r="A119" s="35" t="s">
        <v>55</v>
      </c>
      <c r="E119" s="40" t="s">
        <v>895</v>
      </c>
    </row>
    <row r="120" spans="1:5" ht="76.5">
      <c r="A120" t="s">
        <v>57</v>
      </c>
      <c r="E120" s="39" t="s">
        <v>421</v>
      </c>
    </row>
    <row r="121" spans="1:16" ht="12.75">
      <c r="A121" t="s">
        <v>48</v>
      </c>
      <c s="34" t="s">
        <v>159</v>
      </c>
      <c s="34" t="s">
        <v>930</v>
      </c>
      <c s="35" t="s">
        <v>5</v>
      </c>
      <c s="6" t="s">
        <v>931</v>
      </c>
      <c s="36" t="s">
        <v>52</v>
      </c>
      <c s="37">
        <v>11</v>
      </c>
      <c s="36">
        <v>0</v>
      </c>
      <c s="36">
        <f>ROUND(G121*H121,6)</f>
      </c>
      <c r="L121" s="38">
        <v>0</v>
      </c>
      <c s="32">
        <f>ROUND(ROUND(L121,2)*ROUND(G121,3),2)</f>
      </c>
      <c s="36" t="s">
        <v>53</v>
      </c>
      <c>
        <f>(M121*21)/100</f>
      </c>
      <c t="s">
        <v>26</v>
      </c>
    </row>
    <row r="122" spans="1:5" ht="12.75">
      <c r="A122" s="35" t="s">
        <v>54</v>
      </c>
      <c r="E122" s="39" t="s">
        <v>5</v>
      </c>
    </row>
    <row r="123" spans="1:5" ht="12.75">
      <c r="A123" s="35" t="s">
        <v>55</v>
      </c>
      <c r="E123" s="40" t="s">
        <v>895</v>
      </c>
    </row>
    <row r="124" spans="1:5" ht="102">
      <c r="A124" t="s">
        <v>57</v>
      </c>
      <c r="E124" s="39" t="s">
        <v>912</v>
      </c>
    </row>
    <row r="125" spans="1:16" ht="12.75">
      <c r="A125" t="s">
        <v>48</v>
      </c>
      <c s="34" t="s">
        <v>162</v>
      </c>
      <c s="34" t="s">
        <v>932</v>
      </c>
      <c s="35" t="s">
        <v>5</v>
      </c>
      <c s="6" t="s">
        <v>933</v>
      </c>
      <c s="36" t="s">
        <v>52</v>
      </c>
      <c s="37">
        <v>11</v>
      </c>
      <c s="36">
        <v>0</v>
      </c>
      <c s="36">
        <f>ROUND(G125*H125,6)</f>
      </c>
      <c r="L125" s="38">
        <v>0</v>
      </c>
      <c s="32">
        <f>ROUND(ROUND(L125,2)*ROUND(G125,3),2)</f>
      </c>
      <c s="36" t="s">
        <v>53</v>
      </c>
      <c>
        <f>(M125*21)/100</f>
      </c>
      <c t="s">
        <v>26</v>
      </c>
    </row>
    <row r="126" spans="1:5" ht="12.75">
      <c r="A126" s="35" t="s">
        <v>54</v>
      </c>
      <c r="E126" s="39" t="s">
        <v>5</v>
      </c>
    </row>
    <row r="127" spans="1:5" ht="12.75">
      <c r="A127" s="35" t="s">
        <v>55</v>
      </c>
      <c r="E127" s="40" t="s">
        <v>895</v>
      </c>
    </row>
    <row r="128" spans="1:5" ht="76.5">
      <c r="A128" t="s">
        <v>57</v>
      </c>
      <c r="E128" s="39" t="s">
        <v>421</v>
      </c>
    </row>
    <row r="129" spans="1:16" ht="12.75">
      <c r="A129" t="s">
        <v>48</v>
      </c>
      <c s="34" t="s">
        <v>166</v>
      </c>
      <c s="34" t="s">
        <v>934</v>
      </c>
      <c s="35" t="s">
        <v>5</v>
      </c>
      <c s="6" t="s">
        <v>935</v>
      </c>
      <c s="36" t="s">
        <v>52</v>
      </c>
      <c s="37">
        <v>10</v>
      </c>
      <c s="36">
        <v>0</v>
      </c>
      <c s="36">
        <f>ROUND(G129*H129,6)</f>
      </c>
      <c r="L129" s="38">
        <v>0</v>
      </c>
      <c s="32">
        <f>ROUND(ROUND(L129,2)*ROUND(G129,3),2)</f>
      </c>
      <c s="36" t="s">
        <v>53</v>
      </c>
      <c>
        <f>(M129*21)/100</f>
      </c>
      <c t="s">
        <v>26</v>
      </c>
    </row>
    <row r="130" spans="1:5" ht="12.75">
      <c r="A130" s="35" t="s">
        <v>54</v>
      </c>
      <c r="E130" s="39" t="s">
        <v>5</v>
      </c>
    </row>
    <row r="131" spans="1:5" ht="12.75">
      <c r="A131" s="35" t="s">
        <v>55</v>
      </c>
      <c r="E131" s="40" t="s">
        <v>895</v>
      </c>
    </row>
    <row r="132" spans="1:5" ht="102">
      <c r="A132" t="s">
        <v>57</v>
      </c>
      <c r="E132" s="39" t="s">
        <v>912</v>
      </c>
    </row>
    <row r="133" spans="1:16" ht="12.75">
      <c r="A133" t="s">
        <v>48</v>
      </c>
      <c s="34" t="s">
        <v>170</v>
      </c>
      <c s="34" t="s">
        <v>936</v>
      </c>
      <c s="35" t="s">
        <v>5</v>
      </c>
      <c s="6" t="s">
        <v>937</v>
      </c>
      <c s="36" t="s">
        <v>52</v>
      </c>
      <c s="37">
        <v>10</v>
      </c>
      <c s="36">
        <v>0</v>
      </c>
      <c s="36">
        <f>ROUND(G133*H133,6)</f>
      </c>
      <c r="L133" s="38">
        <v>0</v>
      </c>
      <c s="32">
        <f>ROUND(ROUND(L133,2)*ROUND(G133,3),2)</f>
      </c>
      <c s="36" t="s">
        <v>53</v>
      </c>
      <c>
        <f>(M133*21)/100</f>
      </c>
      <c t="s">
        <v>26</v>
      </c>
    </row>
    <row r="134" spans="1:5" ht="12.75">
      <c r="A134" s="35" t="s">
        <v>54</v>
      </c>
      <c r="E134" s="39" t="s">
        <v>5</v>
      </c>
    </row>
    <row r="135" spans="1:5" ht="12.75">
      <c r="A135" s="35" t="s">
        <v>55</v>
      </c>
      <c r="E135" s="40" t="s">
        <v>895</v>
      </c>
    </row>
    <row r="136" spans="1:5" ht="76.5">
      <c r="A136" t="s">
        <v>57</v>
      </c>
      <c r="E136" s="39" t="s">
        <v>421</v>
      </c>
    </row>
    <row r="137" spans="1:16" ht="25.5">
      <c r="A137" t="s">
        <v>48</v>
      </c>
      <c s="34" t="s">
        <v>174</v>
      </c>
      <c s="34" t="s">
        <v>938</v>
      </c>
      <c s="35" t="s">
        <v>5</v>
      </c>
      <c s="6" t="s">
        <v>939</v>
      </c>
      <c s="36" t="s">
        <v>52</v>
      </c>
      <c s="37">
        <v>1</v>
      </c>
      <c s="36">
        <v>0</v>
      </c>
      <c s="36">
        <f>ROUND(G137*H137,6)</f>
      </c>
      <c r="L137" s="38">
        <v>0</v>
      </c>
      <c s="32">
        <f>ROUND(ROUND(L137,2)*ROUND(G137,3),2)</f>
      </c>
      <c s="36" t="s">
        <v>53</v>
      </c>
      <c>
        <f>(M137*21)/100</f>
      </c>
      <c t="s">
        <v>26</v>
      </c>
    </row>
    <row r="138" spans="1:5" ht="12.75">
      <c r="A138" s="35" t="s">
        <v>54</v>
      </c>
      <c r="E138" s="39" t="s">
        <v>5</v>
      </c>
    </row>
    <row r="139" spans="1:5" ht="12.75">
      <c r="A139" s="35" t="s">
        <v>55</v>
      </c>
      <c r="E139" s="40" t="s">
        <v>895</v>
      </c>
    </row>
    <row r="140" spans="1:5" ht="102">
      <c r="A140" t="s">
        <v>57</v>
      </c>
      <c r="E140" s="39" t="s">
        <v>912</v>
      </c>
    </row>
    <row r="141" spans="1:16" ht="25.5">
      <c r="A141" t="s">
        <v>48</v>
      </c>
      <c s="34" t="s">
        <v>177</v>
      </c>
      <c s="34" t="s">
        <v>940</v>
      </c>
      <c s="35" t="s">
        <v>5</v>
      </c>
      <c s="6" t="s">
        <v>941</v>
      </c>
      <c s="36" t="s">
        <v>52</v>
      </c>
      <c s="37">
        <v>1</v>
      </c>
      <c s="36">
        <v>0</v>
      </c>
      <c s="36">
        <f>ROUND(G141*H141,6)</f>
      </c>
      <c r="L141" s="38">
        <v>0</v>
      </c>
      <c s="32">
        <f>ROUND(ROUND(L141,2)*ROUND(G141,3),2)</f>
      </c>
      <c s="36" t="s">
        <v>53</v>
      </c>
      <c>
        <f>(M141*21)/100</f>
      </c>
      <c t="s">
        <v>26</v>
      </c>
    </row>
    <row r="142" spans="1:5" ht="12.75">
      <c r="A142" s="35" t="s">
        <v>54</v>
      </c>
      <c r="E142" s="39" t="s">
        <v>5</v>
      </c>
    </row>
    <row r="143" spans="1:5" ht="12.75">
      <c r="A143" s="35" t="s">
        <v>55</v>
      </c>
      <c r="E143" s="40" t="s">
        <v>895</v>
      </c>
    </row>
    <row r="144" spans="1:5" ht="102">
      <c r="A144" t="s">
        <v>57</v>
      </c>
      <c r="E144" s="39" t="s">
        <v>912</v>
      </c>
    </row>
    <row r="145" spans="1:16" ht="12.75">
      <c r="A145" t="s">
        <v>48</v>
      </c>
      <c s="34" t="s">
        <v>180</v>
      </c>
      <c s="34" t="s">
        <v>942</v>
      </c>
      <c s="35" t="s">
        <v>5</v>
      </c>
      <c s="6" t="s">
        <v>943</v>
      </c>
      <c s="36" t="s">
        <v>52</v>
      </c>
      <c s="37">
        <v>2</v>
      </c>
      <c s="36">
        <v>0</v>
      </c>
      <c s="36">
        <f>ROUND(G145*H145,6)</f>
      </c>
      <c r="L145" s="38">
        <v>0</v>
      </c>
      <c s="32">
        <f>ROUND(ROUND(L145,2)*ROUND(G145,3),2)</f>
      </c>
      <c s="36" t="s">
        <v>53</v>
      </c>
      <c>
        <f>(M145*21)/100</f>
      </c>
      <c t="s">
        <v>26</v>
      </c>
    </row>
    <row r="146" spans="1:5" ht="12.75">
      <c r="A146" s="35" t="s">
        <v>54</v>
      </c>
      <c r="E146" s="39" t="s">
        <v>5</v>
      </c>
    </row>
    <row r="147" spans="1:5" ht="12.75">
      <c r="A147" s="35" t="s">
        <v>55</v>
      </c>
      <c r="E147" s="40" t="s">
        <v>895</v>
      </c>
    </row>
    <row r="148" spans="1:5" ht="102">
      <c r="A148" t="s">
        <v>57</v>
      </c>
      <c r="E148" s="39" t="s">
        <v>912</v>
      </c>
    </row>
    <row r="149" spans="1:16" ht="12.75">
      <c r="A149" t="s">
        <v>48</v>
      </c>
      <c s="34" t="s">
        <v>183</v>
      </c>
      <c s="34" t="s">
        <v>944</v>
      </c>
      <c s="35" t="s">
        <v>5</v>
      </c>
      <c s="6" t="s">
        <v>945</v>
      </c>
      <c s="36" t="s">
        <v>52</v>
      </c>
      <c s="37">
        <v>2</v>
      </c>
      <c s="36">
        <v>0</v>
      </c>
      <c s="36">
        <f>ROUND(G149*H149,6)</f>
      </c>
      <c r="L149" s="38">
        <v>0</v>
      </c>
      <c s="32">
        <f>ROUND(ROUND(L149,2)*ROUND(G149,3),2)</f>
      </c>
      <c s="36" t="s">
        <v>53</v>
      </c>
      <c>
        <f>(M149*21)/100</f>
      </c>
      <c t="s">
        <v>26</v>
      </c>
    </row>
    <row r="150" spans="1:5" ht="12.75">
      <c r="A150" s="35" t="s">
        <v>54</v>
      </c>
      <c r="E150" s="39" t="s">
        <v>5</v>
      </c>
    </row>
    <row r="151" spans="1:5" ht="12.75">
      <c r="A151" s="35" t="s">
        <v>55</v>
      </c>
      <c r="E151" s="40" t="s">
        <v>895</v>
      </c>
    </row>
    <row r="152" spans="1:5" ht="76.5">
      <c r="A152" t="s">
        <v>57</v>
      </c>
      <c r="E152" s="39" t="s">
        <v>421</v>
      </c>
    </row>
    <row r="153" spans="1:16" ht="12.75">
      <c r="A153" t="s">
        <v>48</v>
      </c>
      <c s="34" t="s">
        <v>187</v>
      </c>
      <c s="34" t="s">
        <v>946</v>
      </c>
      <c s="35" t="s">
        <v>5</v>
      </c>
      <c s="6" t="s">
        <v>947</v>
      </c>
      <c s="36" t="s">
        <v>52</v>
      </c>
      <c s="37">
        <v>20</v>
      </c>
      <c s="36">
        <v>0</v>
      </c>
      <c s="36">
        <f>ROUND(G153*H153,6)</f>
      </c>
      <c r="L153" s="38">
        <v>0</v>
      </c>
      <c s="32">
        <f>ROUND(ROUND(L153,2)*ROUND(G153,3),2)</f>
      </c>
      <c s="36" t="s">
        <v>53</v>
      </c>
      <c>
        <f>(M153*21)/100</f>
      </c>
      <c t="s">
        <v>26</v>
      </c>
    </row>
    <row r="154" spans="1:5" ht="12.75">
      <c r="A154" s="35" t="s">
        <v>54</v>
      </c>
      <c r="E154" s="39" t="s">
        <v>5</v>
      </c>
    </row>
    <row r="155" spans="1:5" ht="12.75">
      <c r="A155" s="35" t="s">
        <v>55</v>
      </c>
      <c r="E155" s="40" t="s">
        <v>895</v>
      </c>
    </row>
    <row r="156" spans="1:5" ht="51">
      <c r="A156" t="s">
        <v>57</v>
      </c>
      <c r="E156" s="39" t="s">
        <v>454</v>
      </c>
    </row>
    <row r="157" spans="1:16" ht="12.75">
      <c r="A157" t="s">
        <v>48</v>
      </c>
      <c s="34" t="s">
        <v>190</v>
      </c>
      <c s="34" t="s">
        <v>948</v>
      </c>
      <c s="35" t="s">
        <v>5</v>
      </c>
      <c s="6" t="s">
        <v>949</v>
      </c>
      <c s="36" t="s">
        <v>52</v>
      </c>
      <c s="37">
        <v>2</v>
      </c>
      <c s="36">
        <v>0</v>
      </c>
      <c s="36">
        <f>ROUND(G157*H157,6)</f>
      </c>
      <c r="L157" s="38">
        <v>0</v>
      </c>
      <c s="32">
        <f>ROUND(ROUND(L157,2)*ROUND(G157,3),2)</f>
      </c>
      <c s="36" t="s">
        <v>53</v>
      </c>
      <c>
        <f>(M157*21)/100</f>
      </c>
      <c t="s">
        <v>26</v>
      </c>
    </row>
    <row r="158" spans="1:5" ht="12.75">
      <c r="A158" s="35" t="s">
        <v>54</v>
      </c>
      <c r="E158" s="39" t="s">
        <v>5</v>
      </c>
    </row>
    <row r="159" spans="1:5" ht="12.75">
      <c r="A159" s="35" t="s">
        <v>55</v>
      </c>
      <c r="E159" s="40" t="s">
        <v>895</v>
      </c>
    </row>
    <row r="160" spans="1:5" ht="102">
      <c r="A160" t="s">
        <v>57</v>
      </c>
      <c r="E160" s="39" t="s">
        <v>912</v>
      </c>
    </row>
    <row r="161" spans="1:16" ht="12.75">
      <c r="A161" t="s">
        <v>48</v>
      </c>
      <c s="34" t="s">
        <v>193</v>
      </c>
      <c s="34" t="s">
        <v>950</v>
      </c>
      <c s="35" t="s">
        <v>5</v>
      </c>
      <c s="6" t="s">
        <v>951</v>
      </c>
      <c s="36" t="s">
        <v>52</v>
      </c>
      <c s="37">
        <v>2</v>
      </c>
      <c s="36">
        <v>0</v>
      </c>
      <c s="36">
        <f>ROUND(G161*H161,6)</f>
      </c>
      <c r="L161" s="38">
        <v>0</v>
      </c>
      <c s="32">
        <f>ROUND(ROUND(L161,2)*ROUND(G161,3),2)</f>
      </c>
      <c s="36" t="s">
        <v>53</v>
      </c>
      <c>
        <f>(M161*21)/100</f>
      </c>
      <c t="s">
        <v>26</v>
      </c>
    </row>
    <row r="162" spans="1:5" ht="12.75">
      <c r="A162" s="35" t="s">
        <v>54</v>
      </c>
      <c r="E162" s="39" t="s">
        <v>5</v>
      </c>
    </row>
    <row r="163" spans="1:5" ht="12.75">
      <c r="A163" s="35" t="s">
        <v>55</v>
      </c>
      <c r="E163" s="40" t="s">
        <v>895</v>
      </c>
    </row>
    <row r="164" spans="1:5" ht="76.5">
      <c r="A164" t="s">
        <v>57</v>
      </c>
      <c r="E164" s="39" t="s">
        <v>421</v>
      </c>
    </row>
    <row r="165" spans="1:16" ht="12.75">
      <c r="A165" t="s">
        <v>48</v>
      </c>
      <c s="34" t="s">
        <v>196</v>
      </c>
      <c s="34" t="s">
        <v>952</v>
      </c>
      <c s="35" t="s">
        <v>5</v>
      </c>
      <c s="6" t="s">
        <v>953</v>
      </c>
      <c s="36" t="s">
        <v>52</v>
      </c>
      <c s="37">
        <v>1</v>
      </c>
      <c s="36">
        <v>0</v>
      </c>
      <c s="36">
        <f>ROUND(G165*H165,6)</f>
      </c>
      <c r="L165" s="38">
        <v>0</v>
      </c>
      <c s="32">
        <f>ROUND(ROUND(L165,2)*ROUND(G165,3),2)</f>
      </c>
      <c s="36" t="s">
        <v>53</v>
      </c>
      <c>
        <f>(M165*21)/100</f>
      </c>
      <c t="s">
        <v>26</v>
      </c>
    </row>
    <row r="166" spans="1:5" ht="12.75">
      <c r="A166" s="35" t="s">
        <v>54</v>
      </c>
      <c r="E166" s="39" t="s">
        <v>5</v>
      </c>
    </row>
    <row r="167" spans="1:5" ht="12.75">
      <c r="A167" s="35" t="s">
        <v>55</v>
      </c>
      <c r="E167" s="40" t="s">
        <v>895</v>
      </c>
    </row>
    <row r="168" spans="1:5" ht="114.75">
      <c r="A168" t="s">
        <v>57</v>
      </c>
      <c r="E168" s="39" t="s">
        <v>597</v>
      </c>
    </row>
    <row r="169" spans="1:16" ht="12.75">
      <c r="A169" t="s">
        <v>48</v>
      </c>
      <c s="34" t="s">
        <v>199</v>
      </c>
      <c s="34" t="s">
        <v>954</v>
      </c>
      <c s="35" t="s">
        <v>5</v>
      </c>
      <c s="6" t="s">
        <v>955</v>
      </c>
      <c s="36" t="s">
        <v>249</v>
      </c>
      <c s="37">
        <v>8</v>
      </c>
      <c s="36">
        <v>0</v>
      </c>
      <c s="36">
        <f>ROUND(G169*H169,6)</f>
      </c>
      <c r="L169" s="38">
        <v>0</v>
      </c>
      <c s="32">
        <f>ROUND(ROUND(L169,2)*ROUND(G169,3),2)</f>
      </c>
      <c s="36" t="s">
        <v>53</v>
      </c>
      <c>
        <f>(M169*21)/100</f>
      </c>
      <c t="s">
        <v>26</v>
      </c>
    </row>
    <row r="170" spans="1:5" ht="12.75">
      <c r="A170" s="35" t="s">
        <v>54</v>
      </c>
      <c r="E170" s="39" t="s">
        <v>5</v>
      </c>
    </row>
    <row r="171" spans="1:5" ht="12.75">
      <c r="A171" s="35" t="s">
        <v>55</v>
      </c>
      <c r="E171" s="40" t="s">
        <v>895</v>
      </c>
    </row>
    <row r="172" spans="1:5" ht="51">
      <c r="A172" t="s">
        <v>57</v>
      </c>
      <c r="E172" s="39" t="s">
        <v>956</v>
      </c>
    </row>
    <row r="173" spans="1:16" ht="25.5">
      <c r="A173" t="s">
        <v>48</v>
      </c>
      <c s="34" t="s">
        <v>203</v>
      </c>
      <c s="34" t="s">
        <v>957</v>
      </c>
      <c s="35" t="s">
        <v>5</v>
      </c>
      <c s="6" t="s">
        <v>958</v>
      </c>
      <c s="36" t="s">
        <v>52</v>
      </c>
      <c s="37">
        <v>1</v>
      </c>
      <c s="36">
        <v>0</v>
      </c>
      <c s="36">
        <f>ROUND(G173*H173,6)</f>
      </c>
      <c r="L173" s="38">
        <v>0</v>
      </c>
      <c s="32">
        <f>ROUND(ROUND(L173,2)*ROUND(G173,3),2)</f>
      </c>
      <c s="36" t="s">
        <v>53</v>
      </c>
      <c>
        <f>(M173*21)/100</f>
      </c>
      <c t="s">
        <v>26</v>
      </c>
    </row>
    <row r="174" spans="1:5" ht="12.75">
      <c r="A174" s="35" t="s">
        <v>54</v>
      </c>
      <c r="E174" s="39" t="s">
        <v>5</v>
      </c>
    </row>
    <row r="175" spans="1:5" ht="12.75">
      <c r="A175" s="35" t="s">
        <v>55</v>
      </c>
      <c r="E175" s="40" t="s">
        <v>895</v>
      </c>
    </row>
    <row r="176" spans="1:5" ht="76.5">
      <c r="A176" t="s">
        <v>57</v>
      </c>
      <c r="E176" s="39" t="s">
        <v>560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7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COUNTIFS(L8:L275,"=0",A8:A275,"P")+COUNTIFS(L8:L275,"",A8:A275,"P")+SUM(Q8:Q275)</f>
      </c>
    </row>
    <row r="8" spans="1:13" ht="12.75">
      <c r="A8" t="s">
        <v>43</v>
      </c>
      <c r="C8" s="28" t="s">
        <v>961</v>
      </c>
      <c r="E8" s="30" t="s">
        <v>960</v>
      </c>
      <c r="J8" s="29">
        <f>0+J9+J34+J51+J64+J77+J114</f>
      </c>
      <c s="29">
        <f>0+K9+K34+K51+K64+K77+K114</f>
      </c>
      <c s="29">
        <f>0+L9+L34+L51+L64+L77+L114</f>
      </c>
      <c s="29">
        <f>0+M9+M34+M51+M64+M77+M114</f>
      </c>
    </row>
    <row r="9" spans="1:13" ht="12.75">
      <c r="A9" t="s">
        <v>45</v>
      </c>
      <c r="C9" s="31" t="s">
        <v>305</v>
      </c>
      <c r="E9" s="33" t="s">
        <v>306</v>
      </c>
      <c r="J9" s="32">
        <f>0</f>
      </c>
      <c s="32">
        <f>0</f>
      </c>
      <c s="32">
        <f>0+L10+L14+L18+L22+L26+L30</f>
      </c>
      <c s="32">
        <f>0+M10+M14+M18+M22+M26+M30</f>
      </c>
    </row>
    <row r="10" spans="1:16" ht="38.25">
      <c r="A10" t="s">
        <v>48</v>
      </c>
      <c s="34" t="s">
        <v>49</v>
      </c>
      <c s="34" t="s">
        <v>962</v>
      </c>
      <c s="35" t="s">
        <v>5</v>
      </c>
      <c s="6" t="s">
        <v>963</v>
      </c>
      <c s="36" t="s">
        <v>309</v>
      </c>
      <c s="37">
        <v>12</v>
      </c>
      <c s="36">
        <v>0</v>
      </c>
      <c s="36">
        <f>ROUND(G10*H10,6)</f>
      </c>
      <c r="L10" s="38">
        <v>0</v>
      </c>
      <c s="32">
        <f>ROUND(ROUND(L10,2)*ROUND(G10,3),2)</f>
      </c>
      <c s="36" t="s">
        <v>53</v>
      </c>
      <c>
        <f>(M10*21)/100</f>
      </c>
      <c t="s">
        <v>26</v>
      </c>
    </row>
    <row r="11" spans="1:5" ht="25.5">
      <c r="A11" s="35" t="s">
        <v>54</v>
      </c>
      <c r="E11" s="39" t="s">
        <v>310</v>
      </c>
    </row>
    <row r="12" spans="1:5" ht="12.75">
      <c r="A12" s="35" t="s">
        <v>55</v>
      </c>
      <c r="E12" s="40" t="s">
        <v>98</v>
      </c>
    </row>
    <row r="13" spans="1:5" ht="153">
      <c r="A13" t="s">
        <v>57</v>
      </c>
      <c r="E13" s="39" t="s">
        <v>316</v>
      </c>
    </row>
    <row r="14" spans="1:16" ht="38.25">
      <c r="A14" t="s">
        <v>48</v>
      </c>
      <c s="34" t="s">
        <v>26</v>
      </c>
      <c s="34" t="s">
        <v>964</v>
      </c>
      <c s="35" t="s">
        <v>5</v>
      </c>
      <c s="6" t="s">
        <v>965</v>
      </c>
      <c s="36" t="s">
        <v>309</v>
      </c>
      <c s="37">
        <v>0.01</v>
      </c>
      <c s="36">
        <v>0</v>
      </c>
      <c s="36">
        <f>ROUND(G14*H14,6)</f>
      </c>
      <c r="L14" s="38">
        <v>0</v>
      </c>
      <c s="32">
        <f>ROUND(ROUND(L14,2)*ROUND(G14,3),2)</f>
      </c>
      <c s="36" t="s">
        <v>53</v>
      </c>
      <c>
        <f>(M14*21)/100</f>
      </c>
      <c t="s">
        <v>26</v>
      </c>
    </row>
    <row r="15" spans="1:5" ht="25.5">
      <c r="A15" s="35" t="s">
        <v>54</v>
      </c>
      <c r="E15" s="39" t="s">
        <v>310</v>
      </c>
    </row>
    <row r="16" spans="1:5" ht="12.75">
      <c r="A16" s="35" t="s">
        <v>55</v>
      </c>
      <c r="E16" s="40" t="s">
        <v>966</v>
      </c>
    </row>
    <row r="17" spans="1:5" ht="153">
      <c r="A17" t="s">
        <v>57</v>
      </c>
      <c r="E17" s="39" t="s">
        <v>316</v>
      </c>
    </row>
    <row r="18" spans="1:16" ht="38.25">
      <c r="A18" t="s">
        <v>48</v>
      </c>
      <c s="34" t="s">
        <v>25</v>
      </c>
      <c s="34" t="s">
        <v>687</v>
      </c>
      <c s="35" t="s">
        <v>5</v>
      </c>
      <c s="6" t="s">
        <v>688</v>
      </c>
      <c s="36" t="s">
        <v>309</v>
      </c>
      <c s="37">
        <v>0.01</v>
      </c>
      <c s="36">
        <v>0</v>
      </c>
      <c s="36">
        <f>ROUND(G18*H18,6)</f>
      </c>
      <c r="L18" s="38">
        <v>0</v>
      </c>
      <c s="32">
        <f>ROUND(ROUND(L18,2)*ROUND(G18,3),2)</f>
      </c>
      <c s="36" t="s">
        <v>53</v>
      </c>
      <c>
        <f>(M18*21)/100</f>
      </c>
      <c t="s">
        <v>26</v>
      </c>
    </row>
    <row r="19" spans="1:5" ht="25.5">
      <c r="A19" s="35" t="s">
        <v>54</v>
      </c>
      <c r="E19" s="39" t="s">
        <v>310</v>
      </c>
    </row>
    <row r="20" spans="1:5" ht="12.75">
      <c r="A20" s="35" t="s">
        <v>55</v>
      </c>
      <c r="E20" s="40" t="s">
        <v>966</v>
      </c>
    </row>
    <row r="21" spans="1:5" ht="153">
      <c r="A21" t="s">
        <v>57</v>
      </c>
      <c r="E21" s="39" t="s">
        <v>316</v>
      </c>
    </row>
    <row r="22" spans="1:16" ht="38.25">
      <c r="A22" t="s">
        <v>48</v>
      </c>
      <c s="34" t="s">
        <v>67</v>
      </c>
      <c s="34" t="s">
        <v>690</v>
      </c>
      <c s="35" t="s">
        <v>5</v>
      </c>
      <c s="6" t="s">
        <v>691</v>
      </c>
      <c s="36" t="s">
        <v>309</v>
      </c>
      <c s="37">
        <v>0.02</v>
      </c>
      <c s="36">
        <v>0</v>
      </c>
      <c s="36">
        <f>ROUND(G22*H22,6)</f>
      </c>
      <c r="L22" s="38">
        <v>0</v>
      </c>
      <c s="32">
        <f>ROUND(ROUND(L22,2)*ROUND(G22,3),2)</f>
      </c>
      <c s="36" t="s">
        <v>53</v>
      </c>
      <c>
        <f>(M22*21)/100</f>
      </c>
      <c t="s">
        <v>26</v>
      </c>
    </row>
    <row r="23" spans="1:5" ht="25.5">
      <c r="A23" s="35" t="s">
        <v>54</v>
      </c>
      <c r="E23" s="39" t="s">
        <v>310</v>
      </c>
    </row>
    <row r="24" spans="1:5" ht="12.75">
      <c r="A24" s="35" t="s">
        <v>55</v>
      </c>
      <c r="E24" s="40" t="s">
        <v>315</v>
      </c>
    </row>
    <row r="25" spans="1:5" ht="153">
      <c r="A25" t="s">
        <v>57</v>
      </c>
      <c r="E25" s="39" t="s">
        <v>316</v>
      </c>
    </row>
    <row r="26" spans="1:16" ht="38.25">
      <c r="A26" t="s">
        <v>48</v>
      </c>
      <c s="34" t="s">
        <v>71</v>
      </c>
      <c s="34" t="s">
        <v>693</v>
      </c>
      <c s="35" t="s">
        <v>5</v>
      </c>
      <c s="6" t="s">
        <v>694</v>
      </c>
      <c s="36" t="s">
        <v>309</v>
      </c>
      <c s="37">
        <v>0.05</v>
      </c>
      <c s="36">
        <v>0</v>
      </c>
      <c s="36">
        <f>ROUND(G26*H26,6)</f>
      </c>
      <c r="L26" s="38">
        <v>0</v>
      </c>
      <c s="32">
        <f>ROUND(ROUND(L26,2)*ROUND(G26,3),2)</f>
      </c>
      <c s="36" t="s">
        <v>53</v>
      </c>
      <c>
        <f>(M26*21)/100</f>
      </c>
      <c t="s">
        <v>26</v>
      </c>
    </row>
    <row r="27" spans="1:5" ht="25.5">
      <c r="A27" s="35" t="s">
        <v>54</v>
      </c>
      <c r="E27" s="39" t="s">
        <v>310</v>
      </c>
    </row>
    <row r="28" spans="1:5" ht="12.75">
      <c r="A28" s="35" t="s">
        <v>55</v>
      </c>
      <c r="E28" s="40" t="s">
        <v>967</v>
      </c>
    </row>
    <row r="29" spans="1:5" ht="153">
      <c r="A29" t="s">
        <v>57</v>
      </c>
      <c r="E29" s="39" t="s">
        <v>316</v>
      </c>
    </row>
    <row r="30" spans="1:16" ht="25.5">
      <c r="A30" t="s">
        <v>48</v>
      </c>
      <c s="34" t="s">
        <v>75</v>
      </c>
      <c s="34" t="s">
        <v>313</v>
      </c>
      <c s="35" t="s">
        <v>5</v>
      </c>
      <c s="6" t="s">
        <v>314</v>
      </c>
      <c s="36" t="s">
        <v>309</v>
      </c>
      <c s="37">
        <v>0.01</v>
      </c>
      <c s="36">
        <v>0</v>
      </c>
      <c s="36">
        <f>ROUND(G30*H30,6)</f>
      </c>
      <c r="L30" s="38">
        <v>0</v>
      </c>
      <c s="32">
        <f>ROUND(ROUND(L30,2)*ROUND(G30,3),2)</f>
      </c>
      <c s="36" t="s">
        <v>53</v>
      </c>
      <c>
        <f>(M30*21)/100</f>
      </c>
      <c t="s">
        <v>26</v>
      </c>
    </row>
    <row r="31" spans="1:5" ht="25.5">
      <c r="A31" s="35" t="s">
        <v>54</v>
      </c>
      <c r="E31" s="39" t="s">
        <v>310</v>
      </c>
    </row>
    <row r="32" spans="1:5" ht="12.75">
      <c r="A32" s="35" t="s">
        <v>55</v>
      </c>
      <c r="E32" s="40" t="s">
        <v>968</v>
      </c>
    </row>
    <row r="33" spans="1:5" ht="153">
      <c r="A33" t="s">
        <v>57</v>
      </c>
      <c r="E33" s="39" t="s">
        <v>316</v>
      </c>
    </row>
    <row r="34" spans="1:13" ht="12.75">
      <c r="A34" t="s">
        <v>45</v>
      </c>
      <c r="C34" s="31" t="s">
        <v>103</v>
      </c>
      <c r="E34" s="33" t="s">
        <v>969</v>
      </c>
      <c r="J34" s="32">
        <f>0</f>
      </c>
      <c s="32">
        <f>0</f>
      </c>
      <c s="32">
        <f>0+L35+L39+L43+L47</f>
      </c>
      <c s="32">
        <f>0+M35+M39+M43+M47</f>
      </c>
    </row>
    <row r="35" spans="1:16" ht="12.75">
      <c r="A35" t="s">
        <v>48</v>
      </c>
      <c s="34" t="s">
        <v>46</v>
      </c>
      <c s="34" t="s">
        <v>970</v>
      </c>
      <c s="35" t="s">
        <v>5</v>
      </c>
      <c s="6" t="s">
        <v>971</v>
      </c>
      <c s="36" t="s">
        <v>65</v>
      </c>
      <c s="37">
        <v>5.76</v>
      </c>
      <c s="36">
        <v>0</v>
      </c>
      <c s="36">
        <f>ROUND(G35*H35,6)</f>
      </c>
      <c r="L35" s="38">
        <v>0</v>
      </c>
      <c s="32">
        <f>ROUND(ROUND(L35,2)*ROUND(G35,3),2)</f>
      </c>
      <c s="36" t="s">
        <v>53</v>
      </c>
      <c>
        <f>(M35*21)/100</f>
      </c>
      <c t="s">
        <v>26</v>
      </c>
    </row>
    <row r="36" spans="1:5" ht="12.75">
      <c r="A36" s="35" t="s">
        <v>54</v>
      </c>
      <c r="E36" s="39" t="s">
        <v>5</v>
      </c>
    </row>
    <row r="37" spans="1:5" ht="12.75">
      <c r="A37" s="35" t="s">
        <v>55</v>
      </c>
      <c r="E37" s="40" t="s">
        <v>972</v>
      </c>
    </row>
    <row r="38" spans="1:5" ht="12.75">
      <c r="A38" t="s">
        <v>57</v>
      </c>
      <c r="E38" s="39" t="s">
        <v>636</v>
      </c>
    </row>
    <row r="39" spans="1:16" ht="12.75">
      <c r="A39" t="s">
        <v>48</v>
      </c>
      <c s="34" t="s">
        <v>82</v>
      </c>
      <c s="34" t="s">
        <v>973</v>
      </c>
      <c s="35" t="s">
        <v>5</v>
      </c>
      <c s="6" t="s">
        <v>974</v>
      </c>
      <c s="36" t="s">
        <v>65</v>
      </c>
      <c s="37">
        <v>103.95</v>
      </c>
      <c s="36">
        <v>0</v>
      </c>
      <c s="36">
        <f>ROUND(G39*H39,6)</f>
      </c>
      <c r="L39" s="38">
        <v>0</v>
      </c>
      <c s="32">
        <f>ROUND(ROUND(L39,2)*ROUND(G39,3),2)</f>
      </c>
      <c s="36" t="s">
        <v>53</v>
      </c>
      <c>
        <f>(M39*21)/100</f>
      </c>
      <c t="s">
        <v>26</v>
      </c>
    </row>
    <row r="40" spans="1:5" ht="12.75">
      <c r="A40" s="35" t="s">
        <v>54</v>
      </c>
      <c r="E40" s="39" t="s">
        <v>5</v>
      </c>
    </row>
    <row r="41" spans="1:5" ht="12.75">
      <c r="A41" s="35" t="s">
        <v>55</v>
      </c>
      <c r="E41" s="40" t="s">
        <v>975</v>
      </c>
    </row>
    <row r="42" spans="1:5" ht="12.75">
      <c r="A42" t="s">
        <v>57</v>
      </c>
      <c r="E42" s="39" t="s">
        <v>636</v>
      </c>
    </row>
    <row r="43" spans="1:16" ht="12.75">
      <c r="A43" t="s">
        <v>48</v>
      </c>
      <c s="34" t="s">
        <v>86</v>
      </c>
      <c s="34" t="s">
        <v>68</v>
      </c>
      <c s="35" t="s">
        <v>5</v>
      </c>
      <c s="6" t="s">
        <v>69</v>
      </c>
      <c s="36" t="s">
        <v>65</v>
      </c>
      <c s="37">
        <v>103.95</v>
      </c>
      <c s="36">
        <v>0</v>
      </c>
      <c s="36">
        <f>ROUND(G43*H43,6)</f>
      </c>
      <c r="L43" s="38">
        <v>0</v>
      </c>
      <c s="32">
        <f>ROUND(ROUND(L43,2)*ROUND(G43,3),2)</f>
      </c>
      <c s="36" t="s">
        <v>53</v>
      </c>
      <c>
        <f>(M43*21)/100</f>
      </c>
      <c t="s">
        <v>26</v>
      </c>
    </row>
    <row r="44" spans="1:5" ht="12.75">
      <c r="A44" s="35" t="s">
        <v>54</v>
      </c>
      <c r="E44" s="39" t="s">
        <v>5</v>
      </c>
    </row>
    <row r="45" spans="1:5" ht="12.75">
      <c r="A45" s="35" t="s">
        <v>55</v>
      </c>
      <c r="E45" s="40" t="s">
        <v>975</v>
      </c>
    </row>
    <row r="46" spans="1:5" ht="12.75">
      <c r="A46" t="s">
        <v>57</v>
      </c>
      <c r="E46" s="39" t="s">
        <v>636</v>
      </c>
    </row>
    <row r="47" spans="1:16" ht="12.75">
      <c r="A47" t="s">
        <v>48</v>
      </c>
      <c s="34" t="s">
        <v>90</v>
      </c>
      <c s="34" t="s">
        <v>976</v>
      </c>
      <c s="35" t="s">
        <v>5</v>
      </c>
      <c s="6" t="s">
        <v>977</v>
      </c>
      <c s="36" t="s">
        <v>65</v>
      </c>
      <c s="37">
        <v>23.1</v>
      </c>
      <c s="36">
        <v>0</v>
      </c>
      <c s="36">
        <f>ROUND(G47*H47,6)</f>
      </c>
      <c r="L47" s="38">
        <v>0</v>
      </c>
      <c s="32">
        <f>ROUND(ROUND(L47,2)*ROUND(G47,3),2)</f>
      </c>
      <c s="36" t="s">
        <v>53</v>
      </c>
      <c>
        <f>(M47*21)/100</f>
      </c>
      <c t="s">
        <v>26</v>
      </c>
    </row>
    <row r="48" spans="1:5" ht="12.75">
      <c r="A48" s="35" t="s">
        <v>54</v>
      </c>
      <c r="E48" s="39" t="s">
        <v>5</v>
      </c>
    </row>
    <row r="49" spans="1:5" ht="12.75">
      <c r="A49" s="35" t="s">
        <v>55</v>
      </c>
      <c r="E49" s="40" t="s">
        <v>978</v>
      </c>
    </row>
    <row r="50" spans="1:5" ht="12.75">
      <c r="A50" t="s">
        <v>57</v>
      </c>
      <c r="E50" s="39" t="s">
        <v>636</v>
      </c>
    </row>
    <row r="51" spans="1:13" ht="12.75">
      <c r="A51" t="s">
        <v>45</v>
      </c>
      <c r="C51" s="31" t="s">
        <v>353</v>
      </c>
      <c r="E51" s="33" t="s">
        <v>354</v>
      </c>
      <c r="J51" s="32">
        <f>0</f>
      </c>
      <c s="32">
        <f>0</f>
      </c>
      <c s="32">
        <f>0+L52+L56+L60</f>
      </c>
      <c s="32">
        <f>0+M52+M56+M60</f>
      </c>
    </row>
    <row r="52" spans="1:16" ht="25.5">
      <c r="A52" t="s">
        <v>48</v>
      </c>
      <c s="34" t="s">
        <v>94</v>
      </c>
      <c s="34" t="s">
        <v>979</v>
      </c>
      <c s="35" t="s">
        <v>5</v>
      </c>
      <c s="6" t="s">
        <v>980</v>
      </c>
      <c s="36" t="s">
        <v>52</v>
      </c>
      <c s="37">
        <v>1</v>
      </c>
      <c s="36">
        <v>0</v>
      </c>
      <c s="36">
        <f>ROUND(G52*H52,6)</f>
      </c>
      <c r="L52" s="38">
        <v>0</v>
      </c>
      <c s="32">
        <f>ROUND(ROUND(L52,2)*ROUND(G52,3),2)</f>
      </c>
      <c s="36" t="s">
        <v>53</v>
      </c>
      <c>
        <f>(M52*21)/100</f>
      </c>
      <c t="s">
        <v>26</v>
      </c>
    </row>
    <row r="53" spans="1:5" ht="12.75">
      <c r="A53" s="35" t="s">
        <v>54</v>
      </c>
      <c r="E53" s="39" t="s">
        <v>5</v>
      </c>
    </row>
    <row r="54" spans="1:5" ht="12.75">
      <c r="A54" s="35" t="s">
        <v>55</v>
      </c>
      <c r="E54" s="40" t="s">
        <v>663</v>
      </c>
    </row>
    <row r="55" spans="1:5" ht="127.5">
      <c r="A55" t="s">
        <v>57</v>
      </c>
      <c r="E55" s="39" t="s">
        <v>981</v>
      </c>
    </row>
    <row r="56" spans="1:16" ht="12.75">
      <c r="A56" t="s">
        <v>48</v>
      </c>
      <c s="34" t="s">
        <v>98</v>
      </c>
      <c s="34" t="s">
        <v>982</v>
      </c>
      <c s="35" t="s">
        <v>5</v>
      </c>
      <c s="6" t="s">
        <v>983</v>
      </c>
      <c s="36" t="s">
        <v>52</v>
      </c>
      <c s="37">
        <v>4</v>
      </c>
      <c s="36">
        <v>0</v>
      </c>
      <c s="36">
        <f>ROUND(G56*H56,6)</f>
      </c>
      <c r="L56" s="38">
        <v>0</v>
      </c>
      <c s="32">
        <f>ROUND(ROUND(L56,2)*ROUND(G56,3),2)</f>
      </c>
      <c s="36" t="s">
        <v>53</v>
      </c>
      <c>
        <f>(M56*21)/100</f>
      </c>
      <c t="s">
        <v>26</v>
      </c>
    </row>
    <row r="57" spans="1:5" ht="12.75">
      <c r="A57" s="35" t="s">
        <v>54</v>
      </c>
      <c r="E57" s="39" t="s">
        <v>5</v>
      </c>
    </row>
    <row r="58" spans="1:5" ht="12.75">
      <c r="A58" s="35" t="s">
        <v>55</v>
      </c>
      <c r="E58" s="40" t="s">
        <v>664</v>
      </c>
    </row>
    <row r="59" spans="1:5" ht="89.25">
      <c r="A59" t="s">
        <v>57</v>
      </c>
      <c r="E59" s="39" t="s">
        <v>896</v>
      </c>
    </row>
    <row r="60" spans="1:16" ht="25.5">
      <c r="A60" t="s">
        <v>48</v>
      </c>
      <c s="34" t="s">
        <v>103</v>
      </c>
      <c s="34" t="s">
        <v>721</v>
      </c>
      <c s="35" t="s">
        <v>5</v>
      </c>
      <c s="6" t="s">
        <v>722</v>
      </c>
      <c s="36" t="s">
        <v>52</v>
      </c>
      <c s="37">
        <v>5</v>
      </c>
      <c s="36">
        <v>0</v>
      </c>
      <c s="36">
        <f>ROUND(G60*H60,6)</f>
      </c>
      <c r="L60" s="38">
        <v>0</v>
      </c>
      <c s="32">
        <f>ROUND(ROUND(L60,2)*ROUND(G60,3),2)</f>
      </c>
      <c s="36" t="s">
        <v>53</v>
      </c>
      <c>
        <f>(M60*21)/100</f>
      </c>
      <c t="s">
        <v>26</v>
      </c>
    </row>
    <row r="61" spans="1:5" ht="12.75">
      <c r="A61" s="35" t="s">
        <v>54</v>
      </c>
      <c r="E61" s="39" t="s">
        <v>5</v>
      </c>
    </row>
    <row r="62" spans="1:5" ht="12.75">
      <c r="A62" s="35" t="s">
        <v>55</v>
      </c>
      <c r="E62" s="40" t="s">
        <v>692</v>
      </c>
    </row>
    <row r="63" spans="1:5" ht="38.25">
      <c r="A63" t="s">
        <v>57</v>
      </c>
      <c r="E63" s="39" t="s">
        <v>93</v>
      </c>
    </row>
    <row r="64" spans="1:13" ht="12.75">
      <c r="A64" t="s">
        <v>45</v>
      </c>
      <c r="C64" s="31" t="s">
        <v>984</v>
      </c>
      <c r="E64" s="33" t="s">
        <v>354</v>
      </c>
      <c r="J64" s="32">
        <f>0</f>
      </c>
      <c s="32">
        <f>0</f>
      </c>
      <c s="32">
        <f>0+L65+L69+L73</f>
      </c>
      <c s="32">
        <f>0+M65+M69+M73</f>
      </c>
    </row>
    <row r="65" spans="1:16" ht="12.75">
      <c r="A65" t="s">
        <v>48</v>
      </c>
      <c s="34" t="s">
        <v>106</v>
      </c>
      <c s="34" t="s">
        <v>985</v>
      </c>
      <c s="35" t="s">
        <v>5</v>
      </c>
      <c s="6" t="s">
        <v>986</v>
      </c>
      <c s="36" t="s">
        <v>101</v>
      </c>
      <c s="37">
        <v>300</v>
      </c>
      <c s="36">
        <v>0</v>
      </c>
      <c s="36">
        <f>ROUND(G65*H65,6)</f>
      </c>
      <c r="L65" s="38">
        <v>0</v>
      </c>
      <c s="32">
        <f>ROUND(ROUND(L65,2)*ROUND(G65,3),2)</f>
      </c>
      <c s="36" t="s">
        <v>53</v>
      </c>
      <c>
        <f>(M65*21)/100</f>
      </c>
      <c t="s">
        <v>26</v>
      </c>
    </row>
    <row r="66" spans="1:5" ht="12.75">
      <c r="A66" s="35" t="s">
        <v>54</v>
      </c>
      <c r="E66" s="39" t="s">
        <v>5</v>
      </c>
    </row>
    <row r="67" spans="1:5" ht="12.75">
      <c r="A67" s="35" t="s">
        <v>55</v>
      </c>
      <c r="E67" s="40" t="s">
        <v>987</v>
      </c>
    </row>
    <row r="68" spans="1:5" ht="12.75">
      <c r="A68" t="s">
        <v>57</v>
      </c>
      <c r="E68" s="39" t="s">
        <v>5</v>
      </c>
    </row>
    <row r="69" spans="1:16" ht="12.75">
      <c r="A69" t="s">
        <v>48</v>
      </c>
      <c s="34" t="s">
        <v>109</v>
      </c>
      <c s="34" t="s">
        <v>988</v>
      </c>
      <c s="35" t="s">
        <v>5</v>
      </c>
      <c s="6" t="s">
        <v>989</v>
      </c>
      <c s="36" t="s">
        <v>101</v>
      </c>
      <c s="37">
        <v>300</v>
      </c>
      <c s="36">
        <v>0</v>
      </c>
      <c s="36">
        <f>ROUND(G69*H69,6)</f>
      </c>
      <c r="L69" s="38">
        <v>0</v>
      </c>
      <c s="32">
        <f>ROUND(ROUND(L69,2)*ROUND(G69,3),2)</f>
      </c>
      <c s="36" t="s">
        <v>53</v>
      </c>
      <c>
        <f>(M69*21)/100</f>
      </c>
      <c t="s">
        <v>26</v>
      </c>
    </row>
    <row r="70" spans="1:5" ht="12.75">
      <c r="A70" s="35" t="s">
        <v>54</v>
      </c>
      <c r="E70" s="39" t="s">
        <v>5</v>
      </c>
    </row>
    <row r="71" spans="1:5" ht="12.75">
      <c r="A71" s="35" t="s">
        <v>55</v>
      </c>
      <c r="E71" s="40" t="s">
        <v>987</v>
      </c>
    </row>
    <row r="72" spans="1:5" ht="12.75">
      <c r="A72" t="s">
        <v>57</v>
      </c>
      <c r="E72" s="39" t="s">
        <v>5</v>
      </c>
    </row>
    <row r="73" spans="1:16" ht="25.5">
      <c r="A73" t="s">
        <v>48</v>
      </c>
      <c s="34" t="s">
        <v>112</v>
      </c>
      <c s="34" t="s">
        <v>990</v>
      </c>
      <c s="35" t="s">
        <v>5</v>
      </c>
      <c s="6" t="s">
        <v>991</v>
      </c>
      <c s="36" t="s">
        <v>101</v>
      </c>
      <c s="37">
        <v>70</v>
      </c>
      <c s="36">
        <v>0</v>
      </c>
      <c s="36">
        <f>ROUND(G73*H73,6)</f>
      </c>
      <c r="L73" s="38">
        <v>0</v>
      </c>
      <c s="32">
        <f>ROUND(ROUND(L73,2)*ROUND(G73,3),2)</f>
      </c>
      <c s="36" t="s">
        <v>53</v>
      </c>
      <c>
        <f>(M73*21)/100</f>
      </c>
      <c t="s">
        <v>26</v>
      </c>
    </row>
    <row r="74" spans="1:5" ht="12.75">
      <c r="A74" s="35" t="s">
        <v>54</v>
      </c>
      <c r="E74" s="39" t="s">
        <v>5</v>
      </c>
    </row>
    <row r="75" spans="1:5" ht="12.75">
      <c r="A75" s="35" t="s">
        <v>55</v>
      </c>
      <c r="E75" s="40" t="s">
        <v>992</v>
      </c>
    </row>
    <row r="76" spans="1:5" ht="12.75">
      <c r="A76" t="s">
        <v>57</v>
      </c>
      <c r="E76" s="39" t="s">
        <v>5</v>
      </c>
    </row>
    <row r="77" spans="1:13" ht="12.75">
      <c r="A77" t="s">
        <v>45</v>
      </c>
      <c r="C77" s="31" t="s">
        <v>370</v>
      </c>
      <c r="E77" s="33" t="s">
        <v>728</v>
      </c>
      <c r="J77" s="32">
        <f>0</f>
      </c>
      <c s="32">
        <f>0</f>
      </c>
      <c s="32">
        <f>0+L78+L82+L86+L90+L94+L98+L102+L106+L110</f>
      </c>
      <c s="32">
        <f>0+M78+M82+M86+M90+M94+M98+M102+M106+M110</f>
      </c>
    </row>
    <row r="78" spans="1:16" ht="25.5">
      <c r="A78" t="s">
        <v>48</v>
      </c>
      <c s="34" t="s">
        <v>115</v>
      </c>
      <c s="34" t="s">
        <v>993</v>
      </c>
      <c s="35" t="s">
        <v>5</v>
      </c>
      <c s="6" t="s">
        <v>994</v>
      </c>
      <c s="36" t="s">
        <v>52</v>
      </c>
      <c s="37">
        <v>5</v>
      </c>
      <c s="36">
        <v>0</v>
      </c>
      <c s="36">
        <f>ROUND(G78*H78,6)</f>
      </c>
      <c r="L78" s="38">
        <v>0</v>
      </c>
      <c s="32">
        <f>ROUND(ROUND(L78,2)*ROUND(G78,3),2)</f>
      </c>
      <c s="36" t="s">
        <v>53</v>
      </c>
      <c>
        <f>(M78*21)/100</f>
      </c>
      <c t="s">
        <v>26</v>
      </c>
    </row>
    <row r="79" spans="1:5" ht="12.75">
      <c r="A79" s="35" t="s">
        <v>54</v>
      </c>
      <c r="E79" s="39" t="s">
        <v>5</v>
      </c>
    </row>
    <row r="80" spans="1:5" ht="12.75">
      <c r="A80" s="35" t="s">
        <v>55</v>
      </c>
      <c r="E80" s="40" t="s">
        <v>692</v>
      </c>
    </row>
    <row r="81" spans="1:5" ht="12.75">
      <c r="A81" t="s">
        <v>57</v>
      </c>
      <c r="E81" s="39" t="s">
        <v>636</v>
      </c>
    </row>
    <row r="82" spans="1:16" ht="12.75">
      <c r="A82" t="s">
        <v>48</v>
      </c>
      <c s="34" t="s">
        <v>119</v>
      </c>
      <c s="34" t="s">
        <v>371</v>
      </c>
      <c s="35" t="s">
        <v>5</v>
      </c>
      <c s="6" t="s">
        <v>372</v>
      </c>
      <c s="36" t="s">
        <v>101</v>
      </c>
      <c s="37">
        <v>50</v>
      </c>
      <c s="36">
        <v>0</v>
      </c>
      <c s="36">
        <f>ROUND(G82*H82,6)</f>
      </c>
      <c r="L82" s="38">
        <v>0</v>
      </c>
      <c s="32">
        <f>ROUND(ROUND(L82,2)*ROUND(G82,3),2)</f>
      </c>
      <c s="36" t="s">
        <v>53</v>
      </c>
      <c>
        <f>(M82*21)/100</f>
      </c>
      <c t="s">
        <v>26</v>
      </c>
    </row>
    <row r="83" spans="1:5" ht="12.75">
      <c r="A83" s="35" t="s">
        <v>54</v>
      </c>
      <c r="E83" s="39" t="s">
        <v>995</v>
      </c>
    </row>
    <row r="84" spans="1:5" ht="12.75">
      <c r="A84" s="35" t="s">
        <v>55</v>
      </c>
      <c r="E84" s="40" t="s">
        <v>817</v>
      </c>
    </row>
    <row r="85" spans="1:5" ht="12.75">
      <c r="A85" t="s">
        <v>57</v>
      </c>
      <c r="E85" s="39" t="s">
        <v>636</v>
      </c>
    </row>
    <row r="86" spans="1:16" ht="12.75">
      <c r="A86" t="s">
        <v>48</v>
      </c>
      <c s="34" t="s">
        <v>123</v>
      </c>
      <c s="34" t="s">
        <v>377</v>
      </c>
      <c s="35" t="s">
        <v>5</v>
      </c>
      <c s="6" t="s">
        <v>378</v>
      </c>
      <c s="36" t="s">
        <v>52</v>
      </c>
      <c s="37">
        <v>13</v>
      </c>
      <c s="36">
        <v>0</v>
      </c>
      <c s="36">
        <f>ROUND(G86*H86,6)</f>
      </c>
      <c r="L86" s="38">
        <v>0</v>
      </c>
      <c s="32">
        <f>ROUND(ROUND(L86,2)*ROUND(G86,3),2)</f>
      </c>
      <c s="36" t="s">
        <v>53</v>
      </c>
      <c>
        <f>(M86*21)/100</f>
      </c>
      <c t="s">
        <v>26</v>
      </c>
    </row>
    <row r="87" spans="1:5" ht="12.75">
      <c r="A87" s="35" t="s">
        <v>54</v>
      </c>
      <c r="E87" s="39" t="s">
        <v>5</v>
      </c>
    </row>
    <row r="88" spans="1:5" ht="12.75">
      <c r="A88" s="35" t="s">
        <v>55</v>
      </c>
      <c r="E88" s="40" t="s">
        <v>996</v>
      </c>
    </row>
    <row r="89" spans="1:5" ht="12.75">
      <c r="A89" t="s">
        <v>57</v>
      </c>
      <c r="E89" s="39" t="s">
        <v>636</v>
      </c>
    </row>
    <row r="90" spans="1:16" ht="12.75">
      <c r="A90" t="s">
        <v>48</v>
      </c>
      <c s="34" t="s">
        <v>126</v>
      </c>
      <c s="34" t="s">
        <v>379</v>
      </c>
      <c s="35" t="s">
        <v>5</v>
      </c>
      <c s="6" t="s">
        <v>380</v>
      </c>
      <c s="36" t="s">
        <v>52</v>
      </c>
      <c s="37">
        <v>2</v>
      </c>
      <c s="36">
        <v>0</v>
      </c>
      <c s="36">
        <f>ROUND(G90*H90,6)</f>
      </c>
      <c r="L90" s="38">
        <v>0</v>
      </c>
      <c s="32">
        <f>ROUND(ROUND(L90,2)*ROUND(G90,3),2)</f>
      </c>
      <c s="36" t="s">
        <v>53</v>
      </c>
      <c>
        <f>(M90*21)/100</f>
      </c>
      <c t="s">
        <v>26</v>
      </c>
    </row>
    <row r="91" spans="1:5" ht="12.75">
      <c r="A91" s="35" t="s">
        <v>54</v>
      </c>
      <c r="E91" s="39" t="s">
        <v>5</v>
      </c>
    </row>
    <row r="92" spans="1:5" ht="12.75">
      <c r="A92" s="35" t="s">
        <v>55</v>
      </c>
      <c r="E92" s="40" t="s">
        <v>670</v>
      </c>
    </row>
    <row r="93" spans="1:5" ht="12.75">
      <c r="A93" t="s">
        <v>57</v>
      </c>
      <c r="E93" s="39" t="s">
        <v>636</v>
      </c>
    </row>
    <row r="94" spans="1:16" ht="12.75">
      <c r="A94" t="s">
        <v>48</v>
      </c>
      <c s="34" t="s">
        <v>131</v>
      </c>
      <c s="34" t="s">
        <v>997</v>
      </c>
      <c s="35" t="s">
        <v>5</v>
      </c>
      <c s="6" t="s">
        <v>998</v>
      </c>
      <c s="36" t="s">
        <v>52</v>
      </c>
      <c s="37">
        <v>18</v>
      </c>
      <c s="36">
        <v>0</v>
      </c>
      <c s="36">
        <f>ROUND(G94*H94,6)</f>
      </c>
      <c r="L94" s="38">
        <v>0</v>
      </c>
      <c s="32">
        <f>ROUND(ROUND(L94,2)*ROUND(G94,3),2)</f>
      </c>
      <c s="36" t="s">
        <v>53</v>
      </c>
      <c>
        <f>(M94*21)/100</f>
      </c>
      <c t="s">
        <v>26</v>
      </c>
    </row>
    <row r="95" spans="1:5" ht="12.75">
      <c r="A95" s="35" t="s">
        <v>54</v>
      </c>
      <c r="E95" s="39" t="s">
        <v>5</v>
      </c>
    </row>
    <row r="96" spans="1:5" ht="12.75">
      <c r="A96" s="35" t="s">
        <v>55</v>
      </c>
      <c r="E96" s="40" t="s">
        <v>818</v>
      </c>
    </row>
    <row r="97" spans="1:5" ht="12.75">
      <c r="A97" t="s">
        <v>57</v>
      </c>
      <c r="E97" s="39" t="s">
        <v>636</v>
      </c>
    </row>
    <row r="98" spans="1:16" ht="12.75">
      <c r="A98" t="s">
        <v>48</v>
      </c>
      <c s="34" t="s">
        <v>135</v>
      </c>
      <c s="34" t="s">
        <v>999</v>
      </c>
      <c s="35" t="s">
        <v>5</v>
      </c>
      <c s="6" t="s">
        <v>1000</v>
      </c>
      <c s="36" t="s">
        <v>52</v>
      </c>
      <c s="37">
        <v>13</v>
      </c>
      <c s="36">
        <v>0</v>
      </c>
      <c s="36">
        <f>ROUND(G98*H98,6)</f>
      </c>
      <c r="L98" s="38">
        <v>0</v>
      </c>
      <c s="32">
        <f>ROUND(ROUND(L98,2)*ROUND(G98,3),2)</f>
      </c>
      <c s="36" t="s">
        <v>53</v>
      </c>
      <c>
        <f>(M98*21)/100</f>
      </c>
      <c t="s">
        <v>26</v>
      </c>
    </row>
    <row r="99" spans="1:5" ht="12.75">
      <c r="A99" s="35" t="s">
        <v>54</v>
      </c>
      <c r="E99" s="39" t="s">
        <v>5</v>
      </c>
    </row>
    <row r="100" spans="1:5" ht="12.75">
      <c r="A100" s="35" t="s">
        <v>55</v>
      </c>
      <c r="E100" s="40" t="s">
        <v>996</v>
      </c>
    </row>
    <row r="101" spans="1:5" ht="12.75">
      <c r="A101" t="s">
        <v>57</v>
      </c>
      <c r="E101" s="39" t="s">
        <v>636</v>
      </c>
    </row>
    <row r="102" spans="1:16" ht="12.75">
      <c r="A102" t="s">
        <v>48</v>
      </c>
      <c s="34" t="s">
        <v>139</v>
      </c>
      <c s="34" t="s">
        <v>1001</v>
      </c>
      <c s="35" t="s">
        <v>5</v>
      </c>
      <c s="6" t="s">
        <v>1002</v>
      </c>
      <c s="36" t="s">
        <v>1003</v>
      </c>
      <c s="37">
        <v>2</v>
      </c>
      <c s="36">
        <v>0</v>
      </c>
      <c s="36">
        <f>ROUND(G102*H102,6)</f>
      </c>
      <c r="L102" s="38">
        <v>0</v>
      </c>
      <c s="32">
        <f>ROUND(ROUND(L102,2)*ROUND(G102,3),2)</f>
      </c>
      <c s="36" t="s">
        <v>53</v>
      </c>
      <c>
        <f>(M102*21)/100</f>
      </c>
      <c t="s">
        <v>26</v>
      </c>
    </row>
    <row r="103" spans="1:5" ht="25.5">
      <c r="A103" s="35" t="s">
        <v>54</v>
      </c>
      <c r="E103" s="39" t="s">
        <v>1004</v>
      </c>
    </row>
    <row r="104" spans="1:5" ht="12.75">
      <c r="A104" s="35" t="s">
        <v>55</v>
      </c>
      <c r="E104" s="40" t="s">
        <v>670</v>
      </c>
    </row>
    <row r="105" spans="1:5" ht="12.75">
      <c r="A105" t="s">
        <v>57</v>
      </c>
      <c r="E105" s="39" t="s">
        <v>636</v>
      </c>
    </row>
    <row r="106" spans="1:16" ht="12.75">
      <c r="A106" t="s">
        <v>48</v>
      </c>
      <c s="34" t="s">
        <v>143</v>
      </c>
      <c s="34" t="s">
        <v>1005</v>
      </c>
      <c s="35" t="s">
        <v>5</v>
      </c>
      <c s="6" t="s">
        <v>1006</v>
      </c>
      <c s="36" t="s">
        <v>101</v>
      </c>
      <c s="37">
        <v>50</v>
      </c>
      <c s="36">
        <v>0</v>
      </c>
      <c s="36">
        <f>ROUND(G106*H106,6)</f>
      </c>
      <c r="L106" s="38">
        <v>0</v>
      </c>
      <c s="32">
        <f>ROUND(ROUND(L106,2)*ROUND(G106,3),2)</f>
      </c>
      <c s="36" t="s">
        <v>53</v>
      </c>
      <c>
        <f>(M106*21)/100</f>
      </c>
      <c t="s">
        <v>26</v>
      </c>
    </row>
    <row r="107" spans="1:5" ht="12.75">
      <c r="A107" s="35" t="s">
        <v>54</v>
      </c>
      <c r="E107" s="39" t="s">
        <v>1007</v>
      </c>
    </row>
    <row r="108" spans="1:5" ht="12.75">
      <c r="A108" s="35" t="s">
        <v>55</v>
      </c>
      <c r="E108" s="40" t="s">
        <v>817</v>
      </c>
    </row>
    <row r="109" spans="1:5" ht="12.75">
      <c r="A109" t="s">
        <v>57</v>
      </c>
      <c r="E109" s="39" t="s">
        <v>636</v>
      </c>
    </row>
    <row r="110" spans="1:16" ht="25.5">
      <c r="A110" t="s">
        <v>48</v>
      </c>
      <c s="34" t="s">
        <v>147</v>
      </c>
      <c s="34" t="s">
        <v>383</v>
      </c>
      <c s="35" t="s">
        <v>5</v>
      </c>
      <c s="6" t="s">
        <v>384</v>
      </c>
      <c s="36" t="s">
        <v>101</v>
      </c>
      <c s="37">
        <v>12</v>
      </c>
      <c s="36">
        <v>0</v>
      </c>
      <c s="36">
        <f>ROUND(G110*H110,6)</f>
      </c>
      <c r="L110" s="38">
        <v>0</v>
      </c>
      <c s="32">
        <f>ROUND(ROUND(L110,2)*ROUND(G110,3),2)</f>
      </c>
      <c s="36" t="s">
        <v>53</v>
      </c>
      <c>
        <f>(M110*21)/100</f>
      </c>
      <c t="s">
        <v>26</v>
      </c>
    </row>
    <row r="111" spans="1:5" ht="12.75">
      <c r="A111" s="35" t="s">
        <v>54</v>
      </c>
      <c r="E111" s="39" t="s">
        <v>5</v>
      </c>
    </row>
    <row r="112" spans="1:5" ht="12.75">
      <c r="A112" s="35" t="s">
        <v>55</v>
      </c>
      <c r="E112" s="40" t="s">
        <v>1008</v>
      </c>
    </row>
    <row r="113" spans="1:5" ht="12.75">
      <c r="A113" t="s">
        <v>57</v>
      </c>
      <c r="E113" s="39" t="s">
        <v>636</v>
      </c>
    </row>
    <row r="114" spans="1:13" ht="12.75">
      <c r="A114" t="s">
        <v>45</v>
      </c>
      <c r="C114" s="31" t="s">
        <v>546</v>
      </c>
      <c r="E114" s="33" t="s">
        <v>901</v>
      </c>
      <c r="J114" s="32">
        <f>0</f>
      </c>
      <c s="32">
        <f>0</f>
      </c>
      <c s="32">
        <f>0+L115+L119+L123+L127+L131+L135+L139+L143+L147+L151+L155+L159+L163+L167+L171+L175+L179+L183+L187+L191+L195+L199+L203+L207+L211+L215+L219+L223+L227+L231+L235+L239+L243+L247+L251+L255+L259+L263+L267+L271+L275</f>
      </c>
      <c s="32">
        <f>0+M115+M119+M123+M127+M131+M135+M139+M143+M147+M151+M155+M159+M163+M167+M171+M175+M179+M183+M187+M191+M195+M199+M203+M207+M211+M215+M219+M223+M227+M231+M235+M239+M243+M247+M251+M255+M259+M263+M267+M271+M275</f>
      </c>
    </row>
    <row r="115" spans="1:16" ht="12.75">
      <c r="A115" t="s">
        <v>48</v>
      </c>
      <c s="34" t="s">
        <v>151</v>
      </c>
      <c s="34" t="s">
        <v>468</v>
      </c>
      <c s="35" t="s">
        <v>5</v>
      </c>
      <c s="6" t="s">
        <v>469</v>
      </c>
      <c s="36" t="s">
        <v>52</v>
      </c>
      <c s="37">
        <v>4</v>
      </c>
      <c s="36">
        <v>0</v>
      </c>
      <c s="36">
        <f>ROUND(G115*H115,6)</f>
      </c>
      <c r="L115" s="38">
        <v>0</v>
      </c>
      <c s="32">
        <f>ROUND(ROUND(L115,2)*ROUND(G115,3),2)</f>
      </c>
      <c s="36" t="s">
        <v>53</v>
      </c>
      <c>
        <f>(M115*21)/100</f>
      </c>
      <c t="s">
        <v>26</v>
      </c>
    </row>
    <row r="116" spans="1:5" ht="12.75">
      <c r="A116" s="35" t="s">
        <v>54</v>
      </c>
      <c r="E116" s="39" t="s">
        <v>5</v>
      </c>
    </row>
    <row r="117" spans="1:5" ht="12.75">
      <c r="A117" s="35" t="s">
        <v>55</v>
      </c>
      <c r="E117" s="40" t="s">
        <v>664</v>
      </c>
    </row>
    <row r="118" spans="1:5" ht="12.75">
      <c r="A118" t="s">
        <v>57</v>
      </c>
      <c r="E118" s="39" t="s">
        <v>636</v>
      </c>
    </row>
    <row r="119" spans="1:16" ht="12.75">
      <c r="A119" t="s">
        <v>48</v>
      </c>
      <c s="34" t="s">
        <v>155</v>
      </c>
      <c s="34" t="s">
        <v>471</v>
      </c>
      <c s="35" t="s">
        <v>5</v>
      </c>
      <c s="6" t="s">
        <v>472</v>
      </c>
      <c s="36" t="s">
        <v>52</v>
      </c>
      <c s="37">
        <v>4</v>
      </c>
      <c s="36">
        <v>0</v>
      </c>
      <c s="36">
        <f>ROUND(G119*H119,6)</f>
      </c>
      <c r="L119" s="38">
        <v>0</v>
      </c>
      <c s="32">
        <f>ROUND(ROUND(L119,2)*ROUND(G119,3),2)</f>
      </c>
      <c s="36" t="s">
        <v>53</v>
      </c>
      <c>
        <f>(M119*21)/100</f>
      </c>
      <c t="s">
        <v>26</v>
      </c>
    </row>
    <row r="120" spans="1:5" ht="12.75">
      <c r="A120" s="35" t="s">
        <v>54</v>
      </c>
      <c r="E120" s="39" t="s">
        <v>5</v>
      </c>
    </row>
    <row r="121" spans="1:5" ht="12.75">
      <c r="A121" s="35" t="s">
        <v>55</v>
      </c>
      <c r="E121" s="40" t="s">
        <v>664</v>
      </c>
    </row>
    <row r="122" spans="1:5" ht="12.75">
      <c r="A122" t="s">
        <v>57</v>
      </c>
      <c r="E122" s="39" t="s">
        <v>636</v>
      </c>
    </row>
    <row r="123" spans="1:16" ht="12.75">
      <c r="A123" t="s">
        <v>48</v>
      </c>
      <c s="34" t="s">
        <v>159</v>
      </c>
      <c s="34" t="s">
        <v>477</v>
      </c>
      <c s="35" t="s">
        <v>5</v>
      </c>
      <c s="6" t="s">
        <v>478</v>
      </c>
      <c s="36" t="s">
        <v>52</v>
      </c>
      <c s="37">
        <v>1</v>
      </c>
      <c s="36">
        <v>0</v>
      </c>
      <c s="36">
        <f>ROUND(G123*H123,6)</f>
      </c>
      <c r="L123" s="38">
        <v>0</v>
      </c>
      <c s="32">
        <f>ROUND(ROUND(L123,2)*ROUND(G123,3),2)</f>
      </c>
      <c s="36" t="s">
        <v>53</v>
      </c>
      <c>
        <f>(M123*21)/100</f>
      </c>
      <c t="s">
        <v>26</v>
      </c>
    </row>
    <row r="124" spans="1:5" ht="12.75">
      <c r="A124" s="35" t="s">
        <v>54</v>
      </c>
      <c r="E124" s="39" t="s">
        <v>5</v>
      </c>
    </row>
    <row r="125" spans="1:5" ht="12.75">
      <c r="A125" s="35" t="s">
        <v>55</v>
      </c>
      <c r="E125" s="40" t="s">
        <v>663</v>
      </c>
    </row>
    <row r="126" spans="1:5" ht="12.75">
      <c r="A126" t="s">
        <v>57</v>
      </c>
      <c r="E126" s="39" t="s">
        <v>636</v>
      </c>
    </row>
    <row r="127" spans="1:16" ht="12.75">
      <c r="A127" t="s">
        <v>48</v>
      </c>
      <c s="34" t="s">
        <v>162</v>
      </c>
      <c s="34" t="s">
        <v>823</v>
      </c>
      <c s="35" t="s">
        <v>5</v>
      </c>
      <c s="6" t="s">
        <v>824</v>
      </c>
      <c s="36" t="s">
        <v>52</v>
      </c>
      <c s="37">
        <v>1</v>
      </c>
      <c s="36">
        <v>0</v>
      </c>
      <c s="36">
        <f>ROUND(G127*H127,6)</f>
      </c>
      <c r="L127" s="38">
        <v>0</v>
      </c>
      <c s="32">
        <f>ROUND(ROUND(L127,2)*ROUND(G127,3),2)</f>
      </c>
      <c s="36" t="s">
        <v>53</v>
      </c>
      <c>
        <f>(M127*21)/100</f>
      </c>
      <c t="s">
        <v>26</v>
      </c>
    </row>
    <row r="128" spans="1:5" ht="12.75">
      <c r="A128" s="35" t="s">
        <v>54</v>
      </c>
      <c r="E128" s="39" t="s">
        <v>5</v>
      </c>
    </row>
    <row r="129" spans="1:5" ht="12.75">
      <c r="A129" s="35" t="s">
        <v>55</v>
      </c>
      <c r="E129" s="40" t="s">
        <v>663</v>
      </c>
    </row>
    <row r="130" spans="1:5" ht="12.75">
      <c r="A130" t="s">
        <v>57</v>
      </c>
      <c r="E130" s="39" t="s">
        <v>636</v>
      </c>
    </row>
    <row r="131" spans="1:16" ht="12.75">
      <c r="A131" t="s">
        <v>48</v>
      </c>
      <c s="34" t="s">
        <v>166</v>
      </c>
      <c s="34" t="s">
        <v>487</v>
      </c>
      <c s="35" t="s">
        <v>5</v>
      </c>
      <c s="6" t="s">
        <v>488</v>
      </c>
      <c s="36" t="s">
        <v>52</v>
      </c>
      <c s="37">
        <v>4</v>
      </c>
      <c s="36">
        <v>0</v>
      </c>
      <c s="36">
        <f>ROUND(G131*H131,6)</f>
      </c>
      <c r="L131" s="38">
        <v>0</v>
      </c>
      <c s="32">
        <f>ROUND(ROUND(L131,2)*ROUND(G131,3),2)</f>
      </c>
      <c s="36" t="s">
        <v>53</v>
      </c>
      <c>
        <f>(M131*21)/100</f>
      </c>
      <c t="s">
        <v>26</v>
      </c>
    </row>
    <row r="132" spans="1:5" ht="12.75">
      <c r="A132" s="35" t="s">
        <v>54</v>
      </c>
      <c r="E132" s="39" t="s">
        <v>5</v>
      </c>
    </row>
    <row r="133" spans="1:5" ht="12.75">
      <c r="A133" s="35" t="s">
        <v>55</v>
      </c>
      <c r="E133" s="40" t="s">
        <v>664</v>
      </c>
    </row>
    <row r="134" spans="1:5" ht="12.75">
      <c r="A134" t="s">
        <v>57</v>
      </c>
      <c r="E134" s="39" t="s">
        <v>636</v>
      </c>
    </row>
    <row r="135" spans="1:16" ht="12.75">
      <c r="A135" t="s">
        <v>48</v>
      </c>
      <c s="34" t="s">
        <v>170</v>
      </c>
      <c s="34" t="s">
        <v>490</v>
      </c>
      <c s="35" t="s">
        <v>5</v>
      </c>
      <c s="6" t="s">
        <v>491</v>
      </c>
      <c s="36" t="s">
        <v>52</v>
      </c>
      <c s="37">
        <v>4</v>
      </c>
      <c s="36">
        <v>0</v>
      </c>
      <c s="36">
        <f>ROUND(G135*H135,6)</f>
      </c>
      <c r="L135" s="38">
        <v>0</v>
      </c>
      <c s="32">
        <f>ROUND(ROUND(L135,2)*ROUND(G135,3),2)</f>
      </c>
      <c s="36" t="s">
        <v>53</v>
      </c>
      <c>
        <f>(M135*21)/100</f>
      </c>
      <c t="s">
        <v>26</v>
      </c>
    </row>
    <row r="136" spans="1:5" ht="12.75">
      <c r="A136" s="35" t="s">
        <v>54</v>
      </c>
      <c r="E136" s="39" t="s">
        <v>5</v>
      </c>
    </row>
    <row r="137" spans="1:5" ht="12.75">
      <c r="A137" s="35" t="s">
        <v>55</v>
      </c>
      <c r="E137" s="40" t="s">
        <v>664</v>
      </c>
    </row>
    <row r="138" spans="1:5" ht="12.75">
      <c r="A138" t="s">
        <v>57</v>
      </c>
      <c r="E138" s="39" t="s">
        <v>636</v>
      </c>
    </row>
    <row r="139" spans="1:16" ht="12.75">
      <c r="A139" t="s">
        <v>48</v>
      </c>
      <c s="34" t="s">
        <v>174</v>
      </c>
      <c s="34" t="s">
        <v>492</v>
      </c>
      <c s="35" t="s">
        <v>5</v>
      </c>
      <c s="6" t="s">
        <v>493</v>
      </c>
      <c s="36" t="s">
        <v>52</v>
      </c>
      <c s="37">
        <v>40</v>
      </c>
      <c s="36">
        <v>0</v>
      </c>
      <c s="36">
        <f>ROUND(G139*H139,6)</f>
      </c>
      <c r="L139" s="38">
        <v>0</v>
      </c>
      <c s="32">
        <f>ROUND(ROUND(L139,2)*ROUND(G139,3),2)</f>
      </c>
      <c s="36" t="s">
        <v>53</v>
      </c>
      <c>
        <f>(M139*21)/100</f>
      </c>
      <c t="s">
        <v>26</v>
      </c>
    </row>
    <row r="140" spans="1:5" ht="12.75">
      <c r="A140" s="35" t="s">
        <v>54</v>
      </c>
      <c r="E140" s="39" t="s">
        <v>5</v>
      </c>
    </row>
    <row r="141" spans="1:5" ht="12.75">
      <c r="A141" s="35" t="s">
        <v>55</v>
      </c>
      <c r="E141" s="40" t="s">
        <v>754</v>
      </c>
    </row>
    <row r="142" spans="1:5" ht="12.75">
      <c r="A142" t="s">
        <v>57</v>
      </c>
      <c r="E142" s="39" t="s">
        <v>636</v>
      </c>
    </row>
    <row r="143" spans="1:16" ht="12.75">
      <c r="A143" t="s">
        <v>48</v>
      </c>
      <c s="34" t="s">
        <v>177</v>
      </c>
      <c s="34" t="s">
        <v>495</v>
      </c>
      <c s="35" t="s">
        <v>5</v>
      </c>
      <c s="6" t="s">
        <v>496</v>
      </c>
      <c s="36" t="s">
        <v>52</v>
      </c>
      <c s="37">
        <v>40</v>
      </c>
      <c s="36">
        <v>0</v>
      </c>
      <c s="36">
        <f>ROUND(G143*H143,6)</f>
      </c>
      <c r="L143" s="38">
        <v>0</v>
      </c>
      <c s="32">
        <f>ROUND(ROUND(L143,2)*ROUND(G143,3),2)</f>
      </c>
      <c s="36" t="s">
        <v>53</v>
      </c>
      <c>
        <f>(M143*21)/100</f>
      </c>
      <c t="s">
        <v>26</v>
      </c>
    </row>
    <row r="144" spans="1:5" ht="12.75">
      <c r="A144" s="35" t="s">
        <v>54</v>
      </c>
      <c r="E144" s="39" t="s">
        <v>5</v>
      </c>
    </row>
    <row r="145" spans="1:5" ht="12.75">
      <c r="A145" s="35" t="s">
        <v>55</v>
      </c>
      <c r="E145" s="40" t="s">
        <v>754</v>
      </c>
    </row>
    <row r="146" spans="1:5" ht="12.75">
      <c r="A146" t="s">
        <v>57</v>
      </c>
      <c r="E146" s="39" t="s">
        <v>636</v>
      </c>
    </row>
    <row r="147" spans="1:16" ht="12.75">
      <c r="A147" t="s">
        <v>48</v>
      </c>
      <c s="34" t="s">
        <v>180</v>
      </c>
      <c s="34" t="s">
        <v>1009</v>
      </c>
      <c s="35" t="s">
        <v>5</v>
      </c>
      <c s="6" t="s">
        <v>1010</v>
      </c>
      <c s="36" t="s">
        <v>52</v>
      </c>
      <c s="37">
        <v>8</v>
      </c>
      <c s="36">
        <v>0</v>
      </c>
      <c s="36">
        <f>ROUND(G147*H147,6)</f>
      </c>
      <c r="L147" s="38">
        <v>0</v>
      </c>
      <c s="32">
        <f>ROUND(ROUND(L147,2)*ROUND(G147,3),2)</f>
      </c>
      <c s="36" t="s">
        <v>53</v>
      </c>
      <c>
        <f>(M147*21)/100</f>
      </c>
      <c t="s">
        <v>26</v>
      </c>
    </row>
    <row r="148" spans="1:5" ht="12.75">
      <c r="A148" s="35" t="s">
        <v>54</v>
      </c>
      <c r="E148" s="39" t="s">
        <v>5</v>
      </c>
    </row>
    <row r="149" spans="1:5" ht="12.75">
      <c r="A149" s="35" t="s">
        <v>55</v>
      </c>
      <c r="E149" s="40" t="s">
        <v>1011</v>
      </c>
    </row>
    <row r="150" spans="1:5" ht="12.75">
      <c r="A150" t="s">
        <v>57</v>
      </c>
      <c r="E150" s="39" t="s">
        <v>636</v>
      </c>
    </row>
    <row r="151" spans="1:16" ht="12.75">
      <c r="A151" t="s">
        <v>48</v>
      </c>
      <c s="34" t="s">
        <v>183</v>
      </c>
      <c s="34" t="s">
        <v>1012</v>
      </c>
      <c s="35" t="s">
        <v>5</v>
      </c>
      <c s="6" t="s">
        <v>1013</v>
      </c>
      <c s="36" t="s">
        <v>52</v>
      </c>
      <c s="37">
        <v>8</v>
      </c>
      <c s="36">
        <v>0</v>
      </c>
      <c s="36">
        <f>ROUND(G151*H151,6)</f>
      </c>
      <c r="L151" s="38">
        <v>0</v>
      </c>
      <c s="32">
        <f>ROUND(ROUND(L151,2)*ROUND(G151,3),2)</f>
      </c>
      <c s="36" t="s">
        <v>53</v>
      </c>
      <c>
        <f>(M151*21)/100</f>
      </c>
      <c t="s">
        <v>26</v>
      </c>
    </row>
    <row r="152" spans="1:5" ht="12.75">
      <c r="A152" s="35" t="s">
        <v>54</v>
      </c>
      <c r="E152" s="39" t="s">
        <v>5</v>
      </c>
    </row>
    <row r="153" spans="1:5" ht="12.75">
      <c r="A153" s="35" t="s">
        <v>55</v>
      </c>
      <c r="E153" s="40" t="s">
        <v>1011</v>
      </c>
    </row>
    <row r="154" spans="1:5" ht="12.75">
      <c r="A154" t="s">
        <v>57</v>
      </c>
      <c r="E154" s="39" t="s">
        <v>636</v>
      </c>
    </row>
    <row r="155" spans="1:16" ht="12.75">
      <c r="A155" t="s">
        <v>48</v>
      </c>
      <c s="34" t="s">
        <v>187</v>
      </c>
      <c s="34" t="s">
        <v>1014</v>
      </c>
      <c s="35" t="s">
        <v>5</v>
      </c>
      <c s="6" t="s">
        <v>1015</v>
      </c>
      <c s="36" t="s">
        <v>101</v>
      </c>
      <c s="37">
        <v>65</v>
      </c>
      <c s="36">
        <v>0</v>
      </c>
      <c s="36">
        <f>ROUND(G155*H155,6)</f>
      </c>
      <c r="L155" s="38">
        <v>0</v>
      </c>
      <c s="32">
        <f>ROUND(ROUND(L155,2)*ROUND(G155,3),2)</f>
      </c>
      <c s="36" t="s">
        <v>53</v>
      </c>
      <c>
        <f>(M155*21)/100</f>
      </c>
      <c t="s">
        <v>26</v>
      </c>
    </row>
    <row r="156" spans="1:5" ht="12.75">
      <c r="A156" s="35" t="s">
        <v>54</v>
      </c>
      <c r="E156" s="39" t="s">
        <v>5</v>
      </c>
    </row>
    <row r="157" spans="1:5" ht="12.75">
      <c r="A157" s="35" t="s">
        <v>55</v>
      </c>
      <c r="E157" s="40" t="s">
        <v>1016</v>
      </c>
    </row>
    <row r="158" spans="1:5" ht="12.75">
      <c r="A158" t="s">
        <v>57</v>
      </c>
      <c r="E158" s="39" t="s">
        <v>636</v>
      </c>
    </row>
    <row r="159" spans="1:16" ht="12.75">
      <c r="A159" t="s">
        <v>48</v>
      </c>
      <c s="34" t="s">
        <v>190</v>
      </c>
      <c s="34" t="s">
        <v>1017</v>
      </c>
      <c s="35" t="s">
        <v>5</v>
      </c>
      <c s="6" t="s">
        <v>1018</v>
      </c>
      <c s="36" t="s">
        <v>101</v>
      </c>
      <c s="37">
        <v>65</v>
      </c>
      <c s="36">
        <v>0</v>
      </c>
      <c s="36">
        <f>ROUND(G159*H159,6)</f>
      </c>
      <c r="L159" s="38">
        <v>0</v>
      </c>
      <c s="32">
        <f>ROUND(ROUND(L159,2)*ROUND(G159,3),2)</f>
      </c>
      <c s="36" t="s">
        <v>53</v>
      </c>
      <c>
        <f>(M159*21)/100</f>
      </c>
      <c t="s">
        <v>26</v>
      </c>
    </row>
    <row r="160" spans="1:5" ht="12.75">
      <c r="A160" s="35" t="s">
        <v>54</v>
      </c>
      <c r="E160" s="39" t="s">
        <v>5</v>
      </c>
    </row>
    <row r="161" spans="1:5" ht="12.75">
      <c r="A161" s="35" t="s">
        <v>55</v>
      </c>
      <c r="E161" s="40" t="s">
        <v>1016</v>
      </c>
    </row>
    <row r="162" spans="1:5" ht="12.75">
      <c r="A162" t="s">
        <v>57</v>
      </c>
      <c r="E162" s="39" t="s">
        <v>636</v>
      </c>
    </row>
    <row r="163" spans="1:16" ht="12.75">
      <c r="A163" t="s">
        <v>48</v>
      </c>
      <c s="34" t="s">
        <v>193</v>
      </c>
      <c s="34" t="s">
        <v>497</v>
      </c>
      <c s="35" t="s">
        <v>5</v>
      </c>
      <c s="6" t="s">
        <v>498</v>
      </c>
      <c s="36" t="s">
        <v>52</v>
      </c>
      <c s="37">
        <v>5</v>
      </c>
      <c s="36">
        <v>0</v>
      </c>
      <c s="36">
        <f>ROUND(G163*H163,6)</f>
      </c>
      <c r="L163" s="38">
        <v>0</v>
      </c>
      <c s="32">
        <f>ROUND(ROUND(L163,2)*ROUND(G163,3),2)</f>
      </c>
      <c s="36" t="s">
        <v>53</v>
      </c>
      <c>
        <f>(M163*21)/100</f>
      </c>
      <c t="s">
        <v>26</v>
      </c>
    </row>
    <row r="164" spans="1:5" ht="12.75">
      <c r="A164" s="35" t="s">
        <v>54</v>
      </c>
      <c r="E164" s="39" t="s">
        <v>5</v>
      </c>
    </row>
    <row r="165" spans="1:5" ht="12.75">
      <c r="A165" s="35" t="s">
        <v>55</v>
      </c>
      <c r="E165" s="40" t="s">
        <v>692</v>
      </c>
    </row>
    <row r="166" spans="1:5" ht="12.75">
      <c r="A166" t="s">
        <v>57</v>
      </c>
      <c r="E166" s="39" t="s">
        <v>636</v>
      </c>
    </row>
    <row r="167" spans="1:16" ht="12.75">
      <c r="A167" t="s">
        <v>48</v>
      </c>
      <c s="34" t="s">
        <v>199</v>
      </c>
      <c s="34" t="s">
        <v>1019</v>
      </c>
      <c s="35" t="s">
        <v>5</v>
      </c>
      <c s="6" t="s">
        <v>1020</v>
      </c>
      <c s="36" t="s">
        <v>52</v>
      </c>
      <c s="37">
        <v>1</v>
      </c>
      <c s="36">
        <v>0</v>
      </c>
      <c s="36">
        <f>ROUND(G167*H167,6)</f>
      </c>
      <c r="L167" s="38">
        <v>0</v>
      </c>
      <c s="32">
        <f>ROUND(ROUND(L167,2)*ROUND(G167,3),2)</f>
      </c>
      <c s="36" t="s">
        <v>53</v>
      </c>
      <c>
        <f>(M167*21)/100</f>
      </c>
      <c t="s">
        <v>26</v>
      </c>
    </row>
    <row r="168" spans="1:5" ht="12.75">
      <c r="A168" s="35" t="s">
        <v>54</v>
      </c>
      <c r="E168" s="39" t="s">
        <v>5</v>
      </c>
    </row>
    <row r="169" spans="1:5" ht="12.75">
      <c r="A169" s="35" t="s">
        <v>55</v>
      </c>
      <c r="E169" s="40" t="s">
        <v>663</v>
      </c>
    </row>
    <row r="170" spans="1:5" ht="12.75">
      <c r="A170" t="s">
        <v>57</v>
      </c>
      <c r="E170" s="39" t="s">
        <v>636</v>
      </c>
    </row>
    <row r="171" spans="1:16" ht="12.75">
      <c r="A171" t="s">
        <v>48</v>
      </c>
      <c s="34" t="s">
        <v>203</v>
      </c>
      <c s="34" t="s">
        <v>1021</v>
      </c>
      <c s="35" t="s">
        <v>5</v>
      </c>
      <c s="6" t="s">
        <v>1022</v>
      </c>
      <c s="36" t="s">
        <v>52</v>
      </c>
      <c s="37">
        <v>1</v>
      </c>
      <c s="36">
        <v>0</v>
      </c>
      <c s="36">
        <f>ROUND(G171*H171,6)</f>
      </c>
      <c r="L171" s="38">
        <v>0</v>
      </c>
      <c s="32">
        <f>ROUND(ROUND(L171,2)*ROUND(G171,3),2)</f>
      </c>
      <c s="36" t="s">
        <v>53</v>
      </c>
      <c>
        <f>(M171*21)/100</f>
      </c>
      <c t="s">
        <v>26</v>
      </c>
    </row>
    <row r="172" spans="1:5" ht="12.75">
      <c r="A172" s="35" t="s">
        <v>54</v>
      </c>
      <c r="E172" s="39" t="s">
        <v>5</v>
      </c>
    </row>
    <row r="173" spans="1:5" ht="12.75">
      <c r="A173" s="35" t="s">
        <v>55</v>
      </c>
      <c r="E173" s="40" t="s">
        <v>663</v>
      </c>
    </row>
    <row r="174" spans="1:5" ht="12.75">
      <c r="A174" t="s">
        <v>57</v>
      </c>
      <c r="E174" s="39" t="s">
        <v>636</v>
      </c>
    </row>
    <row r="175" spans="1:16" ht="12.75">
      <c r="A175" t="s">
        <v>48</v>
      </c>
      <c s="34" t="s">
        <v>206</v>
      </c>
      <c s="34" t="s">
        <v>1023</v>
      </c>
      <c s="35" t="s">
        <v>5</v>
      </c>
      <c s="6" t="s">
        <v>1024</v>
      </c>
      <c s="36" t="s">
        <v>52</v>
      </c>
      <c s="37">
        <v>1</v>
      </c>
      <c s="36">
        <v>0</v>
      </c>
      <c s="36">
        <f>ROUND(G175*H175,6)</f>
      </c>
      <c r="L175" s="38">
        <v>0</v>
      </c>
      <c s="32">
        <f>ROUND(ROUND(L175,2)*ROUND(G175,3),2)</f>
      </c>
      <c s="36" t="s">
        <v>53</v>
      </c>
      <c>
        <f>(M175*21)/100</f>
      </c>
      <c t="s">
        <v>26</v>
      </c>
    </row>
    <row r="176" spans="1:5" ht="12.75">
      <c r="A176" s="35" t="s">
        <v>54</v>
      </c>
      <c r="E176" s="39" t="s">
        <v>5</v>
      </c>
    </row>
    <row r="177" spans="1:5" ht="12.75">
      <c r="A177" s="35" t="s">
        <v>55</v>
      </c>
      <c r="E177" s="40" t="s">
        <v>663</v>
      </c>
    </row>
    <row r="178" spans="1:5" ht="12.75">
      <c r="A178" t="s">
        <v>57</v>
      </c>
      <c r="E178" s="39" t="s">
        <v>636</v>
      </c>
    </row>
    <row r="179" spans="1:16" ht="12.75">
      <c r="A179" t="s">
        <v>48</v>
      </c>
      <c s="34" t="s">
        <v>209</v>
      </c>
      <c s="34" t="s">
        <v>1025</v>
      </c>
      <c s="35" t="s">
        <v>5</v>
      </c>
      <c s="6" t="s">
        <v>1026</v>
      </c>
      <c s="36" t="s">
        <v>52</v>
      </c>
      <c s="37">
        <v>1</v>
      </c>
      <c s="36">
        <v>0</v>
      </c>
      <c s="36">
        <f>ROUND(G179*H179,6)</f>
      </c>
      <c r="L179" s="38">
        <v>0</v>
      </c>
      <c s="32">
        <f>ROUND(ROUND(L179,2)*ROUND(G179,3),2)</f>
      </c>
      <c s="36" t="s">
        <v>53</v>
      </c>
      <c>
        <f>(M179*21)/100</f>
      </c>
      <c t="s">
        <v>26</v>
      </c>
    </row>
    <row r="180" spans="1:5" ht="12.75">
      <c r="A180" s="35" t="s">
        <v>54</v>
      </c>
      <c r="E180" s="39" t="s">
        <v>5</v>
      </c>
    </row>
    <row r="181" spans="1:5" ht="12.75">
      <c r="A181" s="35" t="s">
        <v>55</v>
      </c>
      <c r="E181" s="40" t="s">
        <v>663</v>
      </c>
    </row>
    <row r="182" spans="1:5" ht="12.75">
      <c r="A182" t="s">
        <v>57</v>
      </c>
      <c r="E182" s="39" t="s">
        <v>636</v>
      </c>
    </row>
    <row r="183" spans="1:16" ht="12.75">
      <c r="A183" t="s">
        <v>48</v>
      </c>
      <c s="34" t="s">
        <v>213</v>
      </c>
      <c s="34" t="s">
        <v>1027</v>
      </c>
      <c s="35" t="s">
        <v>5</v>
      </c>
      <c s="6" t="s">
        <v>1028</v>
      </c>
      <c s="36" t="s">
        <v>52</v>
      </c>
      <c s="37">
        <v>1</v>
      </c>
      <c s="36">
        <v>0</v>
      </c>
      <c s="36">
        <f>ROUND(G183*H183,6)</f>
      </c>
      <c r="L183" s="38">
        <v>0</v>
      </c>
      <c s="32">
        <f>ROUND(ROUND(L183,2)*ROUND(G183,3),2)</f>
      </c>
      <c s="36" t="s">
        <v>53</v>
      </c>
      <c>
        <f>(M183*21)/100</f>
      </c>
      <c t="s">
        <v>26</v>
      </c>
    </row>
    <row r="184" spans="1:5" ht="12.75">
      <c r="A184" s="35" t="s">
        <v>54</v>
      </c>
      <c r="E184" s="39" t="s">
        <v>5</v>
      </c>
    </row>
    <row r="185" spans="1:5" ht="12.75">
      <c r="A185" s="35" t="s">
        <v>55</v>
      </c>
      <c r="E185" s="40" t="s">
        <v>663</v>
      </c>
    </row>
    <row r="186" spans="1:5" ht="12.75">
      <c r="A186" t="s">
        <v>57</v>
      </c>
      <c r="E186" s="39" t="s">
        <v>636</v>
      </c>
    </row>
    <row r="187" spans="1:16" ht="12.75">
      <c r="A187" t="s">
        <v>48</v>
      </c>
      <c s="34" t="s">
        <v>217</v>
      </c>
      <c s="34" t="s">
        <v>1029</v>
      </c>
      <c s="35" t="s">
        <v>5</v>
      </c>
      <c s="6" t="s">
        <v>1030</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663</v>
      </c>
    </row>
    <row r="190" spans="1:5" ht="12.75">
      <c r="A190" t="s">
        <v>57</v>
      </c>
      <c r="E190" s="39" t="s">
        <v>636</v>
      </c>
    </row>
    <row r="191" spans="1:16" ht="12.75">
      <c r="A191" t="s">
        <v>48</v>
      </c>
      <c s="34" t="s">
        <v>221</v>
      </c>
      <c s="34" t="s">
        <v>1031</v>
      </c>
      <c s="35" t="s">
        <v>5</v>
      </c>
      <c s="6" t="s">
        <v>1032</v>
      </c>
      <c s="36" t="s">
        <v>52</v>
      </c>
      <c s="37">
        <v>1</v>
      </c>
      <c s="36">
        <v>0</v>
      </c>
      <c s="36">
        <f>ROUND(G191*H191,6)</f>
      </c>
      <c r="L191" s="38">
        <v>0</v>
      </c>
      <c s="32">
        <f>ROUND(ROUND(L191,2)*ROUND(G191,3),2)</f>
      </c>
      <c s="36" t="s">
        <v>53</v>
      </c>
      <c>
        <f>(M191*21)/100</f>
      </c>
      <c t="s">
        <v>26</v>
      </c>
    </row>
    <row r="192" spans="1:5" ht="12.75">
      <c r="A192" s="35" t="s">
        <v>54</v>
      </c>
      <c r="E192" s="39" t="s">
        <v>5</v>
      </c>
    </row>
    <row r="193" spans="1:5" ht="12.75">
      <c r="A193" s="35" t="s">
        <v>55</v>
      </c>
      <c r="E193" s="40" t="s">
        <v>663</v>
      </c>
    </row>
    <row r="194" spans="1:5" ht="12.75">
      <c r="A194" t="s">
        <v>57</v>
      </c>
      <c r="E194" s="39" t="s">
        <v>636</v>
      </c>
    </row>
    <row r="195" spans="1:16" ht="12.75">
      <c r="A195" t="s">
        <v>48</v>
      </c>
      <c s="34" t="s">
        <v>224</v>
      </c>
      <c s="34" t="s">
        <v>1033</v>
      </c>
      <c s="35" t="s">
        <v>5</v>
      </c>
      <c s="6" t="s">
        <v>1034</v>
      </c>
      <c s="36" t="s">
        <v>52</v>
      </c>
      <c s="37">
        <v>4</v>
      </c>
      <c s="36">
        <v>0</v>
      </c>
      <c s="36">
        <f>ROUND(G195*H195,6)</f>
      </c>
      <c r="L195" s="38">
        <v>0</v>
      </c>
      <c s="32">
        <f>ROUND(ROUND(L195,2)*ROUND(G195,3),2)</f>
      </c>
      <c s="36" t="s">
        <v>53</v>
      </c>
      <c>
        <f>(M195*21)/100</f>
      </c>
      <c t="s">
        <v>26</v>
      </c>
    </row>
    <row r="196" spans="1:5" ht="12.75">
      <c r="A196" s="35" t="s">
        <v>54</v>
      </c>
      <c r="E196" s="39" t="s">
        <v>5</v>
      </c>
    </row>
    <row r="197" spans="1:5" ht="12.75">
      <c r="A197" s="35" t="s">
        <v>55</v>
      </c>
      <c r="E197" s="40" t="s">
        <v>664</v>
      </c>
    </row>
    <row r="198" spans="1:5" ht="12.75">
      <c r="A198" t="s">
        <v>57</v>
      </c>
      <c r="E198" s="39" t="s">
        <v>636</v>
      </c>
    </row>
    <row r="199" spans="1:16" ht="12.75">
      <c r="A199" t="s">
        <v>48</v>
      </c>
      <c s="34" t="s">
        <v>228</v>
      </c>
      <c s="34" t="s">
        <v>1035</v>
      </c>
      <c s="35" t="s">
        <v>5</v>
      </c>
      <c s="6" t="s">
        <v>1036</v>
      </c>
      <c s="36" t="s">
        <v>52</v>
      </c>
      <c s="37">
        <v>1</v>
      </c>
      <c s="36">
        <v>0</v>
      </c>
      <c s="36">
        <f>ROUND(G199*H199,6)</f>
      </c>
      <c r="L199" s="38">
        <v>0</v>
      </c>
      <c s="32">
        <f>ROUND(ROUND(L199,2)*ROUND(G199,3),2)</f>
      </c>
      <c s="36" t="s">
        <v>53</v>
      </c>
      <c>
        <f>(M199*21)/100</f>
      </c>
      <c t="s">
        <v>26</v>
      </c>
    </row>
    <row r="200" spans="1:5" ht="12.75">
      <c r="A200" s="35" t="s">
        <v>54</v>
      </c>
      <c r="E200" s="39" t="s">
        <v>5</v>
      </c>
    </row>
    <row r="201" spans="1:5" ht="12.75">
      <c r="A201" s="35" t="s">
        <v>55</v>
      </c>
      <c r="E201" s="40" t="s">
        <v>663</v>
      </c>
    </row>
    <row r="202" spans="1:5" ht="12.75">
      <c r="A202" t="s">
        <v>57</v>
      </c>
      <c r="E202" s="39" t="s">
        <v>636</v>
      </c>
    </row>
    <row r="203" spans="1:16" ht="12.75">
      <c r="A203" t="s">
        <v>48</v>
      </c>
      <c s="34" t="s">
        <v>232</v>
      </c>
      <c s="34" t="s">
        <v>1037</v>
      </c>
      <c s="35" t="s">
        <v>5</v>
      </c>
      <c s="6" t="s">
        <v>1038</v>
      </c>
      <c s="36" t="s">
        <v>52</v>
      </c>
      <c s="37">
        <v>1</v>
      </c>
      <c s="36">
        <v>0</v>
      </c>
      <c s="36">
        <f>ROUND(G203*H203,6)</f>
      </c>
      <c r="L203" s="38">
        <v>0</v>
      </c>
      <c s="32">
        <f>ROUND(ROUND(L203,2)*ROUND(G203,3),2)</f>
      </c>
      <c s="36" t="s">
        <v>53</v>
      </c>
      <c>
        <f>(M203*21)/100</f>
      </c>
      <c t="s">
        <v>26</v>
      </c>
    </row>
    <row r="204" spans="1:5" ht="12.75">
      <c r="A204" s="35" t="s">
        <v>54</v>
      </c>
      <c r="E204" s="39" t="s">
        <v>5</v>
      </c>
    </row>
    <row r="205" spans="1:5" ht="12.75">
      <c r="A205" s="35" t="s">
        <v>55</v>
      </c>
      <c r="E205" s="40" t="s">
        <v>663</v>
      </c>
    </row>
    <row r="206" spans="1:5" ht="12.75">
      <c r="A206" t="s">
        <v>57</v>
      </c>
      <c r="E206" s="39" t="s">
        <v>636</v>
      </c>
    </row>
    <row r="207" spans="1:16" ht="12.75">
      <c r="A207" t="s">
        <v>48</v>
      </c>
      <c s="34" t="s">
        <v>236</v>
      </c>
      <c s="34" t="s">
        <v>1039</v>
      </c>
      <c s="35" t="s">
        <v>5</v>
      </c>
      <c s="6" t="s">
        <v>1040</v>
      </c>
      <c s="36" t="s">
        <v>52</v>
      </c>
      <c s="37">
        <v>13</v>
      </c>
      <c s="36">
        <v>0</v>
      </c>
      <c s="36">
        <f>ROUND(G207*H207,6)</f>
      </c>
      <c r="L207" s="38">
        <v>0</v>
      </c>
      <c s="32">
        <f>ROUND(ROUND(L207,2)*ROUND(G207,3),2)</f>
      </c>
      <c s="36" t="s">
        <v>53</v>
      </c>
      <c>
        <f>(M207*21)/100</f>
      </c>
      <c t="s">
        <v>26</v>
      </c>
    </row>
    <row r="208" spans="1:5" ht="12.75">
      <c r="A208" s="35" t="s">
        <v>54</v>
      </c>
      <c r="E208" s="39" t="s">
        <v>5</v>
      </c>
    </row>
    <row r="209" spans="1:5" ht="12.75">
      <c r="A209" s="35" t="s">
        <v>55</v>
      </c>
      <c r="E209" s="40" t="s">
        <v>996</v>
      </c>
    </row>
    <row r="210" spans="1:5" ht="12.75">
      <c r="A210" t="s">
        <v>57</v>
      </c>
      <c r="E210" s="39" t="s">
        <v>636</v>
      </c>
    </row>
    <row r="211" spans="1:16" ht="12.75">
      <c r="A211" t="s">
        <v>48</v>
      </c>
      <c s="34" t="s">
        <v>239</v>
      </c>
      <c s="34" t="s">
        <v>1041</v>
      </c>
      <c s="35" t="s">
        <v>5</v>
      </c>
      <c s="6" t="s">
        <v>1042</v>
      </c>
      <c s="36" t="s">
        <v>52</v>
      </c>
      <c s="37">
        <v>13</v>
      </c>
      <c s="36">
        <v>0</v>
      </c>
      <c s="36">
        <f>ROUND(G211*H211,6)</f>
      </c>
      <c r="L211" s="38">
        <v>0</v>
      </c>
      <c s="32">
        <f>ROUND(ROUND(L211,2)*ROUND(G211,3),2)</f>
      </c>
      <c s="36" t="s">
        <v>53</v>
      </c>
      <c>
        <f>(M211*21)/100</f>
      </c>
      <c t="s">
        <v>26</v>
      </c>
    </row>
    <row r="212" spans="1:5" ht="12.75">
      <c r="A212" s="35" t="s">
        <v>54</v>
      </c>
      <c r="E212" s="39" t="s">
        <v>5</v>
      </c>
    </row>
    <row r="213" spans="1:5" ht="12.75">
      <c r="A213" s="35" t="s">
        <v>55</v>
      </c>
      <c r="E213" s="40" t="s">
        <v>996</v>
      </c>
    </row>
    <row r="214" spans="1:5" ht="12.75">
      <c r="A214" t="s">
        <v>57</v>
      </c>
      <c r="E214" s="39" t="s">
        <v>636</v>
      </c>
    </row>
    <row r="215" spans="1:16" ht="12.75">
      <c r="A215" t="s">
        <v>48</v>
      </c>
      <c s="34" t="s">
        <v>242</v>
      </c>
      <c s="34" t="s">
        <v>1043</v>
      </c>
      <c s="35" t="s">
        <v>5</v>
      </c>
      <c s="6" t="s">
        <v>1044</v>
      </c>
      <c s="36" t="s">
        <v>52</v>
      </c>
      <c s="37">
        <v>14</v>
      </c>
      <c s="36">
        <v>0</v>
      </c>
      <c s="36">
        <f>ROUND(G215*H215,6)</f>
      </c>
      <c r="L215" s="38">
        <v>0</v>
      </c>
      <c s="32">
        <f>ROUND(ROUND(L215,2)*ROUND(G215,3),2)</f>
      </c>
      <c s="36" t="s">
        <v>53</v>
      </c>
      <c>
        <f>(M215*21)/100</f>
      </c>
      <c t="s">
        <v>26</v>
      </c>
    </row>
    <row r="216" spans="1:5" ht="12.75">
      <c r="A216" s="35" t="s">
        <v>54</v>
      </c>
      <c r="E216" s="39" t="s">
        <v>5</v>
      </c>
    </row>
    <row r="217" spans="1:5" ht="12.75">
      <c r="A217" s="35" t="s">
        <v>55</v>
      </c>
      <c r="E217" s="40" t="s">
        <v>1045</v>
      </c>
    </row>
    <row r="218" spans="1:5" ht="12.75">
      <c r="A218" t="s">
        <v>57</v>
      </c>
      <c r="E218" s="39" t="s">
        <v>636</v>
      </c>
    </row>
    <row r="219" spans="1:16" ht="25.5">
      <c r="A219" t="s">
        <v>48</v>
      </c>
      <c s="34" t="s">
        <v>246</v>
      </c>
      <c s="34" t="s">
        <v>1046</v>
      </c>
      <c s="35" t="s">
        <v>5</v>
      </c>
      <c s="6" t="s">
        <v>1047</v>
      </c>
      <c s="36" t="s">
        <v>52</v>
      </c>
      <c s="37">
        <v>23</v>
      </c>
      <c s="36">
        <v>0</v>
      </c>
      <c s="36">
        <f>ROUND(G219*H219,6)</f>
      </c>
      <c r="L219" s="38">
        <v>0</v>
      </c>
      <c s="32">
        <f>ROUND(ROUND(L219,2)*ROUND(G219,3),2)</f>
      </c>
      <c s="36" t="s">
        <v>53</v>
      </c>
      <c>
        <f>(M219*21)/100</f>
      </c>
      <c t="s">
        <v>26</v>
      </c>
    </row>
    <row r="220" spans="1:5" ht="12.75">
      <c r="A220" s="35" t="s">
        <v>54</v>
      </c>
      <c r="E220" s="39" t="s">
        <v>5</v>
      </c>
    </row>
    <row r="221" spans="1:5" ht="12.75">
      <c r="A221" s="35" t="s">
        <v>55</v>
      </c>
      <c r="E221" s="40" t="s">
        <v>1048</v>
      </c>
    </row>
    <row r="222" spans="1:5" ht="12.75">
      <c r="A222" t="s">
        <v>57</v>
      </c>
      <c r="E222" s="39" t="s">
        <v>636</v>
      </c>
    </row>
    <row r="223" spans="1:16" ht="12.75">
      <c r="A223" t="s">
        <v>48</v>
      </c>
      <c s="34" t="s">
        <v>251</v>
      </c>
      <c s="34" t="s">
        <v>1049</v>
      </c>
      <c s="35" t="s">
        <v>5</v>
      </c>
      <c s="6" t="s">
        <v>1050</v>
      </c>
      <c s="36" t="s">
        <v>52</v>
      </c>
      <c s="37">
        <v>23</v>
      </c>
      <c s="36">
        <v>0</v>
      </c>
      <c s="36">
        <f>ROUND(G223*H223,6)</f>
      </c>
      <c r="L223" s="38">
        <v>0</v>
      </c>
      <c s="32">
        <f>ROUND(ROUND(L223,2)*ROUND(G223,3),2)</f>
      </c>
      <c s="36" t="s">
        <v>53</v>
      </c>
      <c>
        <f>(M223*21)/100</f>
      </c>
      <c t="s">
        <v>26</v>
      </c>
    </row>
    <row r="224" spans="1:5" ht="12.75">
      <c r="A224" s="35" t="s">
        <v>54</v>
      </c>
      <c r="E224" s="39" t="s">
        <v>5</v>
      </c>
    </row>
    <row r="225" spans="1:5" ht="12.75">
      <c r="A225" s="35" t="s">
        <v>55</v>
      </c>
      <c r="E225" s="40" t="s">
        <v>1048</v>
      </c>
    </row>
    <row r="226" spans="1:5" ht="12.75">
      <c r="A226" t="s">
        <v>57</v>
      </c>
      <c r="E226" s="39" t="s">
        <v>636</v>
      </c>
    </row>
    <row r="227" spans="1:16" ht="12.75">
      <c r="A227" t="s">
        <v>48</v>
      </c>
      <c s="34" t="s">
        <v>255</v>
      </c>
      <c s="34" t="s">
        <v>1051</v>
      </c>
      <c s="35" t="s">
        <v>5</v>
      </c>
      <c s="6" t="s">
        <v>1052</v>
      </c>
      <c s="36" t="s">
        <v>52</v>
      </c>
      <c s="37">
        <v>60</v>
      </c>
      <c s="36">
        <v>0</v>
      </c>
      <c s="36">
        <f>ROUND(G227*H227,6)</f>
      </c>
      <c r="L227" s="38">
        <v>0</v>
      </c>
      <c s="32">
        <f>ROUND(ROUND(L227,2)*ROUND(G227,3),2)</f>
      </c>
      <c s="36" t="s">
        <v>53</v>
      </c>
      <c>
        <f>(M227*21)/100</f>
      </c>
      <c t="s">
        <v>26</v>
      </c>
    </row>
    <row r="228" spans="1:5" ht="12.75">
      <c r="A228" s="35" t="s">
        <v>54</v>
      </c>
      <c r="E228" s="39" t="s">
        <v>5</v>
      </c>
    </row>
    <row r="229" spans="1:5" ht="12.75">
      <c r="A229" s="35" t="s">
        <v>55</v>
      </c>
      <c r="E229" s="40" t="s">
        <v>1053</v>
      </c>
    </row>
    <row r="230" spans="1:5" ht="12.75">
      <c r="A230" t="s">
        <v>57</v>
      </c>
      <c r="E230" s="39" t="s">
        <v>636</v>
      </c>
    </row>
    <row r="231" spans="1:16" ht="12.75">
      <c r="A231" t="s">
        <v>48</v>
      </c>
      <c s="34" t="s">
        <v>259</v>
      </c>
      <c s="34" t="s">
        <v>1054</v>
      </c>
      <c s="35" t="s">
        <v>5</v>
      </c>
      <c s="6" t="s">
        <v>1055</v>
      </c>
      <c s="36" t="s">
        <v>52</v>
      </c>
      <c s="37">
        <v>14</v>
      </c>
      <c s="36">
        <v>0</v>
      </c>
      <c s="36">
        <f>ROUND(G231*H231,6)</f>
      </c>
      <c r="L231" s="38">
        <v>0</v>
      </c>
      <c s="32">
        <f>ROUND(ROUND(L231,2)*ROUND(G231,3),2)</f>
      </c>
      <c s="36" t="s">
        <v>53</v>
      </c>
      <c>
        <f>(M231*21)/100</f>
      </c>
      <c t="s">
        <v>26</v>
      </c>
    </row>
    <row r="232" spans="1:5" ht="12.75">
      <c r="A232" s="35" t="s">
        <v>54</v>
      </c>
      <c r="E232" s="39" t="s">
        <v>5</v>
      </c>
    </row>
    <row r="233" spans="1:5" ht="12.75">
      <c r="A233" s="35" t="s">
        <v>55</v>
      </c>
      <c r="E233" s="40" t="s">
        <v>663</v>
      </c>
    </row>
    <row r="234" spans="1:5" ht="12.75">
      <c r="A234" t="s">
        <v>57</v>
      </c>
      <c r="E234" s="39" t="s">
        <v>636</v>
      </c>
    </row>
    <row r="235" spans="1:16" ht="12.75">
      <c r="A235" t="s">
        <v>48</v>
      </c>
      <c s="34" t="s">
        <v>263</v>
      </c>
      <c s="34" t="s">
        <v>1056</v>
      </c>
      <c s="35" t="s">
        <v>5</v>
      </c>
      <c s="6" t="s">
        <v>1057</v>
      </c>
      <c s="36" t="s">
        <v>52</v>
      </c>
      <c s="37">
        <v>14</v>
      </c>
      <c s="36">
        <v>0</v>
      </c>
      <c s="36">
        <f>ROUND(G235*H235,6)</f>
      </c>
      <c r="L235" s="38">
        <v>0</v>
      </c>
      <c s="32">
        <f>ROUND(ROUND(L235,2)*ROUND(G235,3),2)</f>
      </c>
      <c s="36" t="s">
        <v>53</v>
      </c>
      <c>
        <f>(M235*21)/100</f>
      </c>
      <c t="s">
        <v>26</v>
      </c>
    </row>
    <row r="236" spans="1:5" ht="12.75">
      <c r="A236" s="35" t="s">
        <v>54</v>
      </c>
      <c r="E236" s="39" t="s">
        <v>5</v>
      </c>
    </row>
    <row r="237" spans="1:5" ht="12.75">
      <c r="A237" s="35" t="s">
        <v>55</v>
      </c>
      <c r="E237" s="40" t="s">
        <v>1045</v>
      </c>
    </row>
    <row r="238" spans="1:5" ht="12.75">
      <c r="A238" t="s">
        <v>57</v>
      </c>
      <c r="E238" s="39" t="s">
        <v>636</v>
      </c>
    </row>
    <row r="239" spans="1:16" ht="12.75">
      <c r="A239" t="s">
        <v>48</v>
      </c>
      <c s="34" t="s">
        <v>267</v>
      </c>
      <c s="34" t="s">
        <v>1058</v>
      </c>
      <c s="35" t="s">
        <v>5</v>
      </c>
      <c s="6" t="s">
        <v>1059</v>
      </c>
      <c s="36" t="s">
        <v>52</v>
      </c>
      <c s="37">
        <v>3</v>
      </c>
      <c s="36">
        <v>0</v>
      </c>
      <c s="36">
        <f>ROUND(G239*H239,6)</f>
      </c>
      <c r="L239" s="38">
        <v>0</v>
      </c>
      <c s="32">
        <f>ROUND(ROUND(L239,2)*ROUND(G239,3),2)</f>
      </c>
      <c s="36" t="s">
        <v>53</v>
      </c>
      <c>
        <f>(M239*21)/100</f>
      </c>
      <c t="s">
        <v>26</v>
      </c>
    </row>
    <row r="240" spans="1:5" ht="12.75">
      <c r="A240" s="35" t="s">
        <v>54</v>
      </c>
      <c r="E240" s="39" t="s">
        <v>5</v>
      </c>
    </row>
    <row r="241" spans="1:5" ht="12.75">
      <c r="A241" s="35" t="s">
        <v>55</v>
      </c>
      <c r="E241" s="40" t="s">
        <v>1045</v>
      </c>
    </row>
    <row r="242" spans="1:5" ht="12.75">
      <c r="A242" t="s">
        <v>57</v>
      </c>
      <c r="E242" s="39" t="s">
        <v>636</v>
      </c>
    </row>
    <row r="243" spans="1:16" ht="12.75">
      <c r="A243" t="s">
        <v>48</v>
      </c>
      <c s="34" t="s">
        <v>271</v>
      </c>
      <c s="34" t="s">
        <v>1060</v>
      </c>
      <c s="35" t="s">
        <v>5</v>
      </c>
      <c s="6" t="s">
        <v>1061</v>
      </c>
      <c s="36" t="s">
        <v>52</v>
      </c>
      <c s="37">
        <v>3</v>
      </c>
      <c s="36">
        <v>0</v>
      </c>
      <c s="36">
        <f>ROUND(G243*H243,6)</f>
      </c>
      <c r="L243" s="38">
        <v>0</v>
      </c>
      <c s="32">
        <f>ROUND(ROUND(L243,2)*ROUND(G243,3),2)</f>
      </c>
      <c s="36" t="s">
        <v>53</v>
      </c>
      <c>
        <f>(M243*21)/100</f>
      </c>
      <c t="s">
        <v>26</v>
      </c>
    </row>
    <row r="244" spans="1:5" ht="12.75">
      <c r="A244" s="35" t="s">
        <v>54</v>
      </c>
      <c r="E244" s="39" t="s">
        <v>5</v>
      </c>
    </row>
    <row r="245" spans="1:5" ht="12.75">
      <c r="A245" s="35" t="s">
        <v>55</v>
      </c>
      <c r="E245" s="40" t="s">
        <v>703</v>
      </c>
    </row>
    <row r="246" spans="1:5" ht="12.75">
      <c r="A246" t="s">
        <v>57</v>
      </c>
      <c r="E246" s="39" t="s">
        <v>636</v>
      </c>
    </row>
    <row r="247" spans="1:16" ht="12.75">
      <c r="A247" t="s">
        <v>48</v>
      </c>
      <c s="34" t="s">
        <v>275</v>
      </c>
      <c s="34" t="s">
        <v>1062</v>
      </c>
      <c s="35" t="s">
        <v>5</v>
      </c>
      <c s="6" t="s">
        <v>1063</v>
      </c>
      <c s="36" t="s">
        <v>1064</v>
      </c>
      <c s="37">
        <v>1.35</v>
      </c>
      <c s="36">
        <v>0</v>
      </c>
      <c s="36">
        <f>ROUND(G247*H247,6)</f>
      </c>
      <c r="L247" s="38">
        <v>0</v>
      </c>
      <c s="32">
        <f>ROUND(ROUND(L247,2)*ROUND(G247,3),2)</f>
      </c>
      <c s="36" t="s">
        <v>53</v>
      </c>
      <c>
        <f>(M247*21)/100</f>
      </c>
      <c t="s">
        <v>26</v>
      </c>
    </row>
    <row r="248" spans="1:5" ht="12.75">
      <c r="A248" s="35" t="s">
        <v>54</v>
      </c>
      <c r="E248" s="39" t="s">
        <v>5</v>
      </c>
    </row>
    <row r="249" spans="1:5" ht="12.75">
      <c r="A249" s="35" t="s">
        <v>55</v>
      </c>
      <c r="E249" s="40" t="s">
        <v>1065</v>
      </c>
    </row>
    <row r="250" spans="1:5" ht="12.75">
      <c r="A250" t="s">
        <v>57</v>
      </c>
      <c r="E250" s="39" t="s">
        <v>636</v>
      </c>
    </row>
    <row r="251" spans="1:16" ht="12.75">
      <c r="A251" t="s">
        <v>48</v>
      </c>
      <c s="34" t="s">
        <v>278</v>
      </c>
      <c s="34" t="s">
        <v>1066</v>
      </c>
      <c s="35" t="s">
        <v>5</v>
      </c>
      <c s="6" t="s">
        <v>1067</v>
      </c>
      <c s="36" t="s">
        <v>1064</v>
      </c>
      <c s="37">
        <v>0.1</v>
      </c>
      <c s="36">
        <v>0</v>
      </c>
      <c s="36">
        <f>ROUND(G251*H251,6)</f>
      </c>
      <c r="L251" s="38">
        <v>0</v>
      </c>
      <c s="32">
        <f>ROUND(ROUND(L251,2)*ROUND(G251,3),2)</f>
      </c>
      <c s="36" t="s">
        <v>53</v>
      </c>
      <c>
        <f>(M251*21)/100</f>
      </c>
      <c t="s">
        <v>26</v>
      </c>
    </row>
    <row r="252" spans="1:5" ht="12.75">
      <c r="A252" s="35" t="s">
        <v>54</v>
      </c>
      <c r="E252" s="39" t="s">
        <v>5</v>
      </c>
    </row>
    <row r="253" spans="1:5" ht="12.75">
      <c r="A253" s="35" t="s">
        <v>55</v>
      </c>
      <c r="E253" s="40" t="s">
        <v>1068</v>
      </c>
    </row>
    <row r="254" spans="1:5" ht="12.75">
      <c r="A254" t="s">
        <v>57</v>
      </c>
      <c r="E254" s="39" t="s">
        <v>636</v>
      </c>
    </row>
    <row r="255" spans="1:16" ht="12.75">
      <c r="A255" t="s">
        <v>48</v>
      </c>
      <c s="34" t="s">
        <v>281</v>
      </c>
      <c s="34" t="s">
        <v>1069</v>
      </c>
      <c s="35" t="s">
        <v>5</v>
      </c>
      <c s="6" t="s">
        <v>1070</v>
      </c>
      <c s="36" t="s">
        <v>1064</v>
      </c>
      <c s="37">
        <v>1.45</v>
      </c>
      <c s="36">
        <v>0</v>
      </c>
      <c s="36">
        <f>ROUND(G255*H255,6)</f>
      </c>
      <c r="L255" s="38">
        <v>0</v>
      </c>
      <c s="32">
        <f>ROUND(ROUND(L255,2)*ROUND(G255,3),2)</f>
      </c>
      <c s="36" t="s">
        <v>53</v>
      </c>
      <c>
        <f>(M255*21)/100</f>
      </c>
      <c t="s">
        <v>26</v>
      </c>
    </row>
    <row r="256" spans="1:5" ht="12.75">
      <c r="A256" s="35" t="s">
        <v>54</v>
      </c>
      <c r="E256" s="39" t="s">
        <v>5</v>
      </c>
    </row>
    <row r="257" spans="1:5" ht="12.75">
      <c r="A257" s="35" t="s">
        <v>55</v>
      </c>
      <c r="E257" s="40" t="s">
        <v>1071</v>
      </c>
    </row>
    <row r="258" spans="1:5" ht="12.75">
      <c r="A258" t="s">
        <v>57</v>
      </c>
      <c r="E258" s="39" t="s">
        <v>636</v>
      </c>
    </row>
    <row r="259" spans="1:16" ht="12.75">
      <c r="A259" t="s">
        <v>48</v>
      </c>
      <c s="34" t="s">
        <v>284</v>
      </c>
      <c s="34" t="s">
        <v>1072</v>
      </c>
      <c s="35" t="s">
        <v>5</v>
      </c>
      <c s="6" t="s">
        <v>1073</v>
      </c>
      <c s="36" t="s">
        <v>790</v>
      </c>
      <c s="37">
        <v>1</v>
      </c>
      <c s="36">
        <v>0</v>
      </c>
      <c s="36">
        <f>ROUND(G259*H259,6)</f>
      </c>
      <c r="L259" s="38">
        <v>0</v>
      </c>
      <c s="32">
        <f>ROUND(ROUND(L259,2)*ROUND(G259,3),2)</f>
      </c>
      <c s="36" t="s">
        <v>53</v>
      </c>
      <c>
        <f>(M259*21)/100</f>
      </c>
      <c t="s">
        <v>26</v>
      </c>
    </row>
    <row r="260" spans="1:5" ht="12.75">
      <c r="A260" s="35" t="s">
        <v>54</v>
      </c>
      <c r="E260" s="39" t="s">
        <v>5</v>
      </c>
    </row>
    <row r="261" spans="1:5" ht="12.75">
      <c r="A261" s="35" t="s">
        <v>55</v>
      </c>
      <c r="E261" s="40" t="s">
        <v>663</v>
      </c>
    </row>
    <row r="262" spans="1:5" ht="12.75">
      <c r="A262" t="s">
        <v>57</v>
      </c>
      <c r="E262" s="39" t="s">
        <v>636</v>
      </c>
    </row>
    <row r="263" spans="1:16" ht="12.75">
      <c r="A263" t="s">
        <v>48</v>
      </c>
      <c s="34" t="s">
        <v>287</v>
      </c>
      <c s="34" t="s">
        <v>1074</v>
      </c>
      <c s="35" t="s">
        <v>5</v>
      </c>
      <c s="6" t="s">
        <v>1075</v>
      </c>
      <c s="36" t="s">
        <v>790</v>
      </c>
      <c s="37">
        <v>1</v>
      </c>
      <c s="36">
        <v>0</v>
      </c>
      <c s="36">
        <f>ROUND(G263*H263,6)</f>
      </c>
      <c r="L263" s="38">
        <v>0</v>
      </c>
      <c s="32">
        <f>ROUND(ROUND(L263,2)*ROUND(G263,3),2)</f>
      </c>
      <c s="36" t="s">
        <v>53</v>
      </c>
      <c>
        <f>(M263*21)/100</f>
      </c>
      <c t="s">
        <v>26</v>
      </c>
    </row>
    <row r="264" spans="1:5" ht="12.75">
      <c r="A264" s="35" t="s">
        <v>54</v>
      </c>
      <c r="E264" s="39" t="s">
        <v>5</v>
      </c>
    </row>
    <row r="265" spans="1:5" ht="12.75">
      <c r="A265" s="35" t="s">
        <v>55</v>
      </c>
      <c r="E265" s="40" t="s">
        <v>663</v>
      </c>
    </row>
    <row r="266" spans="1:5" ht="12.75">
      <c r="A266" t="s">
        <v>57</v>
      </c>
      <c r="E266" s="39" t="s">
        <v>636</v>
      </c>
    </row>
    <row r="267" spans="1:16" ht="12.75">
      <c r="A267" t="s">
        <v>48</v>
      </c>
      <c s="34" t="s">
        <v>291</v>
      </c>
      <c s="34" t="s">
        <v>1076</v>
      </c>
      <c s="35" t="s">
        <v>5</v>
      </c>
      <c s="6" t="s">
        <v>1077</v>
      </c>
      <c s="36" t="s">
        <v>790</v>
      </c>
      <c s="37">
        <v>1</v>
      </c>
      <c s="36">
        <v>0</v>
      </c>
      <c s="36">
        <f>ROUND(G267*H267,6)</f>
      </c>
      <c r="L267" s="38">
        <v>0</v>
      </c>
      <c s="32">
        <f>ROUND(ROUND(L267,2)*ROUND(G267,3),2)</f>
      </c>
      <c s="36" t="s">
        <v>53</v>
      </c>
      <c>
        <f>(M267*21)/100</f>
      </c>
      <c t="s">
        <v>26</v>
      </c>
    </row>
    <row r="268" spans="1:5" ht="12.75">
      <c r="A268" s="35" t="s">
        <v>54</v>
      </c>
      <c r="E268" s="39" t="s">
        <v>5</v>
      </c>
    </row>
    <row r="269" spans="1:5" ht="12.75">
      <c r="A269" s="35" t="s">
        <v>55</v>
      </c>
      <c r="E269" s="40" t="s">
        <v>663</v>
      </c>
    </row>
    <row r="270" spans="1:5" ht="12.75">
      <c r="A270" t="s">
        <v>57</v>
      </c>
      <c r="E270" s="39" t="s">
        <v>636</v>
      </c>
    </row>
    <row r="271" spans="1:16" ht="12.75">
      <c r="A271" t="s">
        <v>48</v>
      </c>
      <c s="34" t="s">
        <v>294</v>
      </c>
      <c s="34" t="s">
        <v>1078</v>
      </c>
      <c s="35" t="s">
        <v>5</v>
      </c>
      <c s="6" t="s">
        <v>1079</v>
      </c>
      <c s="36" t="s">
        <v>52</v>
      </c>
      <c s="37">
        <v>1</v>
      </c>
      <c s="36">
        <v>0</v>
      </c>
      <c s="36">
        <f>ROUND(G271*H271,6)</f>
      </c>
      <c r="L271" s="38">
        <v>0</v>
      </c>
      <c s="32">
        <f>ROUND(ROUND(L271,2)*ROUND(G271,3),2)</f>
      </c>
      <c s="36" t="s">
        <v>53</v>
      </c>
      <c>
        <f>(M271*21)/100</f>
      </c>
      <c t="s">
        <v>26</v>
      </c>
    </row>
    <row r="272" spans="1:5" ht="12.75">
      <c r="A272" s="35" t="s">
        <v>54</v>
      </c>
      <c r="E272" s="39" t="s">
        <v>5</v>
      </c>
    </row>
    <row r="273" spans="1:5" ht="12.75">
      <c r="A273" s="35" t="s">
        <v>55</v>
      </c>
      <c r="E273" s="40" t="s">
        <v>663</v>
      </c>
    </row>
    <row r="274" spans="1:5" ht="114.75">
      <c r="A274" t="s">
        <v>57</v>
      </c>
      <c r="E274" s="39" t="s">
        <v>1080</v>
      </c>
    </row>
    <row r="275" spans="1:16" ht="25.5">
      <c r="A275" t="s">
        <v>48</v>
      </c>
      <c s="34" t="s">
        <v>298</v>
      </c>
      <c s="34" t="s">
        <v>1081</v>
      </c>
      <c s="35" t="s">
        <v>5</v>
      </c>
      <c s="6" t="s">
        <v>1082</v>
      </c>
      <c s="36" t="s">
        <v>52</v>
      </c>
      <c s="37">
        <v>1</v>
      </c>
      <c s="36">
        <v>0</v>
      </c>
      <c s="36">
        <f>ROUND(G275*H275,6)</f>
      </c>
      <c r="L275" s="38">
        <v>0</v>
      </c>
      <c s="32">
        <f>ROUND(ROUND(L275,2)*ROUND(G275,3),2)</f>
      </c>
      <c s="36" t="s">
        <v>53</v>
      </c>
      <c>
        <f>(M275*21)/100</f>
      </c>
      <c t="s">
        <v>26</v>
      </c>
    </row>
    <row r="276" spans="1:5" ht="12.75">
      <c r="A276" s="35" t="s">
        <v>54</v>
      </c>
      <c r="E276" s="39" t="s">
        <v>5</v>
      </c>
    </row>
    <row r="277" spans="1:5" ht="12.75">
      <c r="A277" s="35" t="s">
        <v>55</v>
      </c>
      <c r="E277" s="40" t="s">
        <v>663</v>
      </c>
    </row>
    <row r="278" spans="1:5" ht="12.75">
      <c r="A278" t="s">
        <v>57</v>
      </c>
      <c r="E278" s="39" t="s">
        <v>636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3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17</v>
      </c>
      <c s="2"/>
      <c r="D1" s="2"/>
      <c s="3" t="s">
        <v>20</v>
      </c>
      <c s="2"/>
      <c s="2"/>
      <c s="2"/>
      <c s="2"/>
      <c s="2"/>
      <c s="2"/>
      <c s="2"/>
      <c s="2"/>
      <c s="2"/>
      <c r="P1" t="s">
        <v>25</v>
      </c>
    </row>
    <row r="2" spans="1:16" ht="20" customHeight="1">
      <c r="A2" s="16"/>
      <c s="2"/>
      <c r="D2" s="2"/>
      <c s="2"/>
      <c s="2"/>
      <c s="2"/>
      <c s="2"/>
      <c s="2"/>
      <c s="2"/>
      <c s="2"/>
      <c s="18"/>
      <c s="18"/>
      <c s="2"/>
      <c r="P2" t="s">
        <v>25</v>
      </c>
    </row>
    <row r="3" spans="1:16" ht="32" customHeight="1">
      <c r="A3" s="16" t="s">
        <v>18</v>
      </c>
      <c s="21" t="s">
        <v>21</v>
      </c>
      <c s="27" t="s">
        <v>2</v>
      </c>
      <c r="E3" s="22" t="s">
        <v>3</v>
      </c>
      <c r="L3" s="17" t="s">
        <v>2</v>
      </c>
      <c s="41">
        <f>Rekapitulace!C10</f>
      </c>
      <c s="20" t="s">
        <v>0</v>
      </c>
      <c t="s">
        <v>22</v>
      </c>
      <c t="s">
        <v>26</v>
      </c>
    </row>
    <row r="4" spans="1:16" ht="32" customHeight="1">
      <c r="A4" s="24" t="s">
        <v>19</v>
      </c>
      <c s="25" t="s">
        <v>27</v>
      </c>
      <c s="27" t="s">
        <v>2</v>
      </c>
      <c r="E4" s="26" t="s">
        <v>14</v>
      </c>
      <c r="O4" t="s">
        <v>23</v>
      </c>
      <c t="s">
        <v>26</v>
      </c>
    </row>
    <row r="5" spans="1:16" ht="12.75" customHeight="1">
      <c r="A5" s="23" t="s">
        <v>28</v>
      </c>
      <c s="23" t="s">
        <v>29</v>
      </c>
      <c s="23" t="s">
        <v>30</v>
      </c>
      <c s="23" t="s">
        <v>31</v>
      </c>
      <c s="23" t="s">
        <v>32</v>
      </c>
      <c s="23" t="s">
        <v>33</v>
      </c>
      <c s="23" t="s">
        <v>34</v>
      </c>
      <c s="23" t="s">
        <v>35</v>
      </c>
      <c s="23" t="s">
        <v>36</v>
      </c>
      <c s="23"/>
      <c s="23"/>
      <c s="23" t="s">
        <v>37</v>
      </c>
      <c s="23"/>
      <c s="23" t="s">
        <v>41</v>
      </c>
      <c t="s">
        <v>24</v>
      </c>
      <c t="s">
        <v>26</v>
      </c>
    </row>
    <row r="6" spans="1:14" ht="12.75" customHeight="1">
      <c r="A6" s="23"/>
      <c s="23"/>
      <c s="23"/>
      <c s="23"/>
      <c s="23"/>
      <c s="23"/>
      <c s="23"/>
      <c s="23"/>
      <c s="23"/>
      <c s="23" t="s">
        <v>38</v>
      </c>
      <c s="23"/>
      <c s="23"/>
      <c s="23"/>
      <c s="23"/>
    </row>
    <row r="7" spans="1:20" ht="12.75" customHeight="1">
      <c r="A7" s="23"/>
      <c s="23"/>
      <c s="23"/>
      <c s="23"/>
      <c s="23"/>
      <c s="23"/>
      <c s="23"/>
      <c s="23"/>
      <c s="23"/>
      <c s="23" t="s">
        <v>39</v>
      </c>
      <c s="23" t="s">
        <v>40</v>
      </c>
      <c s="23" t="s">
        <v>39</v>
      </c>
      <c s="23" t="s">
        <v>40</v>
      </c>
      <c s="23"/>
      <c r="S7" t="s">
        <v>42</v>
      </c>
      <c>
        <f>COUNTIFS(L8:L313,"=0",A8:A313,"P")+COUNTIFS(L8:L313,"",A8:A313,"P")+SUM(Q8:Q313)</f>
      </c>
    </row>
    <row r="8" spans="1:13" ht="12.75">
      <c r="A8" t="s">
        <v>43</v>
      </c>
      <c r="C8" s="28" t="s">
        <v>1085</v>
      </c>
      <c r="E8" s="30" t="s">
        <v>1084</v>
      </c>
      <c r="J8" s="29">
        <f>0+J9+J26+J35+J40+J57+J82+J103+J112+J129+J166+J191+J200</f>
      </c>
      <c s="29">
        <f>0+K9+K26+K35+K40+K57+K82+K103+K112+K129+K166+K191+K200</f>
      </c>
      <c s="29">
        <f>0+L9+L26+L35+L40+L57+L82+L103+L112+L129+L166+L191+L200</f>
      </c>
      <c s="29">
        <f>0+M9+M26+M35+M40+M57+M82+M103+M112+M129+M166+M191+M200</f>
      </c>
    </row>
    <row r="9" spans="1:13" ht="12.75">
      <c r="A9" t="s">
        <v>45</v>
      </c>
      <c r="C9" s="31" t="s">
        <v>305</v>
      </c>
      <c r="E9" s="33" t="s">
        <v>306</v>
      </c>
      <c r="J9" s="32">
        <f>0</f>
      </c>
      <c s="32">
        <f>0</f>
      </c>
      <c s="32">
        <f>0+L10+L14+L18+L22</f>
      </c>
      <c s="32">
        <f>0+M10+M14+M18+M22</f>
      </c>
    </row>
    <row r="10" spans="1:16" ht="38.25">
      <c r="A10" t="s">
        <v>48</v>
      </c>
      <c s="34" t="s">
        <v>49</v>
      </c>
      <c s="34" t="s">
        <v>687</v>
      </c>
      <c s="35" t="s">
        <v>5</v>
      </c>
      <c s="6" t="s">
        <v>688</v>
      </c>
      <c s="36" t="s">
        <v>309</v>
      </c>
      <c s="37">
        <v>0.05</v>
      </c>
      <c s="36">
        <v>0</v>
      </c>
      <c s="36">
        <f>ROUND(G10*H10,6)</f>
      </c>
      <c r="L10" s="38">
        <v>0</v>
      </c>
      <c s="32">
        <f>ROUND(ROUND(L10,2)*ROUND(G10,3),2)</f>
      </c>
      <c s="36" t="s">
        <v>53</v>
      </c>
      <c>
        <f>(M10*21)/100</f>
      </c>
      <c t="s">
        <v>26</v>
      </c>
    </row>
    <row r="11" spans="1:5" ht="25.5">
      <c r="A11" s="35" t="s">
        <v>54</v>
      </c>
      <c r="E11" s="39" t="s">
        <v>310</v>
      </c>
    </row>
    <row r="12" spans="1:5" ht="12.75">
      <c r="A12" s="35" t="s">
        <v>55</v>
      </c>
      <c r="E12" s="40" t="s">
        <v>1086</v>
      </c>
    </row>
    <row r="13" spans="1:5" ht="153">
      <c r="A13" t="s">
        <v>57</v>
      </c>
      <c r="E13" s="39" t="s">
        <v>316</v>
      </c>
    </row>
    <row r="14" spans="1:16" ht="38.25">
      <c r="A14" t="s">
        <v>48</v>
      </c>
      <c s="34" t="s">
        <v>26</v>
      </c>
      <c s="34" t="s">
        <v>690</v>
      </c>
      <c s="35" t="s">
        <v>5</v>
      </c>
      <c s="6" t="s">
        <v>691</v>
      </c>
      <c s="36" t="s">
        <v>309</v>
      </c>
      <c s="37">
        <v>0.05</v>
      </c>
      <c s="36">
        <v>0</v>
      </c>
      <c s="36">
        <f>ROUND(G14*H14,6)</f>
      </c>
      <c r="L14" s="38">
        <v>0</v>
      </c>
      <c s="32">
        <f>ROUND(ROUND(L14,2)*ROUND(G14,3),2)</f>
      </c>
      <c s="36" t="s">
        <v>53</v>
      </c>
      <c>
        <f>(M14*21)/100</f>
      </c>
      <c t="s">
        <v>26</v>
      </c>
    </row>
    <row r="15" spans="1:5" ht="25.5">
      <c r="A15" s="35" t="s">
        <v>54</v>
      </c>
      <c r="E15" s="39" t="s">
        <v>310</v>
      </c>
    </row>
    <row r="16" spans="1:5" ht="12.75">
      <c r="A16" s="35" t="s">
        <v>55</v>
      </c>
      <c r="E16" s="40" t="s">
        <v>1086</v>
      </c>
    </row>
    <row r="17" spans="1:5" ht="153">
      <c r="A17" t="s">
        <v>57</v>
      </c>
      <c r="E17" s="39" t="s">
        <v>316</v>
      </c>
    </row>
    <row r="18" spans="1:16" ht="38.25">
      <c r="A18" t="s">
        <v>48</v>
      </c>
      <c s="34" t="s">
        <v>25</v>
      </c>
      <c s="34" t="s">
        <v>693</v>
      </c>
      <c s="35" t="s">
        <v>5</v>
      </c>
      <c s="6" t="s">
        <v>694</v>
      </c>
      <c s="36" t="s">
        <v>309</v>
      </c>
      <c s="37">
        <v>0.05</v>
      </c>
      <c s="36">
        <v>0</v>
      </c>
      <c s="36">
        <f>ROUND(G18*H18,6)</f>
      </c>
      <c r="L18" s="38">
        <v>0</v>
      </c>
      <c s="32">
        <f>ROUND(ROUND(L18,2)*ROUND(G18,3),2)</f>
      </c>
      <c s="36" t="s">
        <v>53</v>
      </c>
      <c>
        <f>(M18*21)/100</f>
      </c>
      <c t="s">
        <v>26</v>
      </c>
    </row>
    <row r="19" spans="1:5" ht="25.5">
      <c r="A19" s="35" t="s">
        <v>54</v>
      </c>
      <c r="E19" s="39" t="s">
        <v>310</v>
      </c>
    </row>
    <row r="20" spans="1:5" ht="12.75">
      <c r="A20" s="35" t="s">
        <v>55</v>
      </c>
      <c r="E20" s="40" t="s">
        <v>1086</v>
      </c>
    </row>
    <row r="21" spans="1:5" ht="153">
      <c r="A21" t="s">
        <v>57</v>
      </c>
      <c r="E21" s="39" t="s">
        <v>316</v>
      </c>
    </row>
    <row r="22" spans="1:16" ht="25.5">
      <c r="A22" t="s">
        <v>48</v>
      </c>
      <c s="34" t="s">
        <v>67</v>
      </c>
      <c s="34" t="s">
        <v>313</v>
      </c>
      <c s="35" t="s">
        <v>5</v>
      </c>
      <c s="6" t="s">
        <v>314</v>
      </c>
      <c s="36" t="s">
        <v>309</v>
      </c>
      <c s="37">
        <v>0.01</v>
      </c>
      <c s="36">
        <v>0</v>
      </c>
      <c s="36">
        <f>ROUND(G22*H22,6)</f>
      </c>
      <c r="L22" s="38">
        <v>0</v>
      </c>
      <c s="32">
        <f>ROUND(ROUND(L22,2)*ROUND(G22,3),2)</f>
      </c>
      <c s="36" t="s">
        <v>53</v>
      </c>
      <c>
        <f>(M22*21)/100</f>
      </c>
      <c t="s">
        <v>26</v>
      </c>
    </row>
    <row r="23" spans="1:5" ht="25.5">
      <c r="A23" s="35" t="s">
        <v>54</v>
      </c>
      <c r="E23" s="39" t="s">
        <v>310</v>
      </c>
    </row>
    <row r="24" spans="1:5" ht="12.75">
      <c r="A24" s="35" t="s">
        <v>55</v>
      </c>
      <c r="E24" s="40" t="s">
        <v>1087</v>
      </c>
    </row>
    <row r="25" spans="1:5" ht="153">
      <c r="A25" t="s">
        <v>57</v>
      </c>
      <c r="E25" s="39" t="s">
        <v>316</v>
      </c>
    </row>
    <row r="26" spans="1:13" ht="12.75">
      <c r="A26" t="s">
        <v>45</v>
      </c>
      <c r="C26" s="31" t="s">
        <v>103</v>
      </c>
      <c r="E26" s="33" t="s">
        <v>1088</v>
      </c>
      <c r="J26" s="32">
        <f>0</f>
      </c>
      <c s="32">
        <f>0</f>
      </c>
      <c s="32">
        <f>0+L27+L31</f>
      </c>
      <c s="32">
        <f>0+M27+M31</f>
      </c>
    </row>
    <row r="27" spans="1:16" ht="12.75">
      <c r="A27" t="s">
        <v>48</v>
      </c>
      <c s="34" t="s">
        <v>71</v>
      </c>
      <c s="34" t="s">
        <v>324</v>
      </c>
      <c s="35" t="s">
        <v>5</v>
      </c>
      <c s="6" t="s">
        <v>325</v>
      </c>
      <c s="36" t="s">
        <v>65</v>
      </c>
      <c s="37">
        <v>2</v>
      </c>
      <c s="36">
        <v>0</v>
      </c>
      <c s="36">
        <f>ROUND(G27*H27,6)</f>
      </c>
      <c r="L27" s="38">
        <v>0</v>
      </c>
      <c s="32">
        <f>ROUND(ROUND(L27,2)*ROUND(G27,3),2)</f>
      </c>
      <c s="36" t="s">
        <v>53</v>
      </c>
      <c>
        <f>(M27*21)/100</f>
      </c>
      <c t="s">
        <v>26</v>
      </c>
    </row>
    <row r="28" spans="1:5" ht="12.75">
      <c r="A28" s="35" t="s">
        <v>54</v>
      </c>
      <c r="E28" s="39" t="s">
        <v>5</v>
      </c>
    </row>
    <row r="29" spans="1:5" ht="12.75">
      <c r="A29" s="35" t="s">
        <v>55</v>
      </c>
      <c r="E29" s="40" t="s">
        <v>689</v>
      </c>
    </row>
    <row r="30" spans="1:5" ht="12.75">
      <c r="A30" t="s">
        <v>57</v>
      </c>
      <c r="E30" s="39" t="s">
        <v>636</v>
      </c>
    </row>
    <row r="31" spans="1:16" ht="12.75">
      <c r="A31" t="s">
        <v>48</v>
      </c>
      <c s="34" t="s">
        <v>75</v>
      </c>
      <c s="34" t="s">
        <v>324</v>
      </c>
      <c s="35" t="s">
        <v>49</v>
      </c>
      <c s="6" t="s">
        <v>329</v>
      </c>
      <c s="36" t="s">
        <v>65</v>
      </c>
      <c s="37">
        <v>10</v>
      </c>
      <c s="36">
        <v>0</v>
      </c>
      <c s="36">
        <f>ROUND(G31*H31,6)</f>
      </c>
      <c r="L31" s="38">
        <v>0</v>
      </c>
      <c s="32">
        <f>ROUND(ROUND(L31,2)*ROUND(G31,3),2)</f>
      </c>
      <c s="36" t="s">
        <v>53</v>
      </c>
      <c>
        <f>(M31*21)/100</f>
      </c>
      <c t="s">
        <v>26</v>
      </c>
    </row>
    <row r="32" spans="1:5" ht="12.75">
      <c r="A32" s="35" t="s">
        <v>54</v>
      </c>
      <c r="E32" s="39" t="s">
        <v>5</v>
      </c>
    </row>
    <row r="33" spans="1:5" ht="12.75">
      <c r="A33" s="35" t="s">
        <v>55</v>
      </c>
      <c r="E33" s="40" t="s">
        <v>700</v>
      </c>
    </row>
    <row r="34" spans="1:5" ht="12.75">
      <c r="A34" t="s">
        <v>57</v>
      </c>
      <c r="E34" s="39" t="s">
        <v>636</v>
      </c>
    </row>
    <row r="35" spans="1:13" ht="12.75">
      <c r="A35" t="s">
        <v>45</v>
      </c>
      <c r="C35" s="31" t="s">
        <v>115</v>
      </c>
      <c r="E35" s="33" t="s">
        <v>1089</v>
      </c>
      <c r="J35" s="32">
        <f>0</f>
      </c>
      <c s="32">
        <f>0</f>
      </c>
      <c s="32">
        <f>0+L36</f>
      </c>
      <c s="32">
        <f>0+M36</f>
      </c>
    </row>
    <row r="36" spans="1:16" ht="12.75">
      <c r="A36" t="s">
        <v>48</v>
      </c>
      <c s="34" t="s">
        <v>46</v>
      </c>
      <c s="34" t="s">
        <v>68</v>
      </c>
      <c s="35" t="s">
        <v>5</v>
      </c>
      <c s="6" t="s">
        <v>69</v>
      </c>
      <c s="36" t="s">
        <v>65</v>
      </c>
      <c s="37">
        <v>10</v>
      </c>
      <c s="36">
        <v>0</v>
      </c>
      <c s="36">
        <f>ROUND(G36*H36,6)</f>
      </c>
      <c r="L36" s="38">
        <v>0</v>
      </c>
      <c s="32">
        <f>ROUND(ROUND(L36,2)*ROUND(G36,3),2)</f>
      </c>
      <c s="36" t="s">
        <v>53</v>
      </c>
      <c>
        <f>(M36*21)/100</f>
      </c>
      <c t="s">
        <v>26</v>
      </c>
    </row>
    <row r="37" spans="1:5" ht="12.75">
      <c r="A37" s="35" t="s">
        <v>54</v>
      </c>
      <c r="E37" s="39" t="s">
        <v>5</v>
      </c>
    </row>
    <row r="38" spans="1:5" ht="12.75">
      <c r="A38" s="35" t="s">
        <v>55</v>
      </c>
      <c r="E38" s="40" t="s">
        <v>1090</v>
      </c>
    </row>
    <row r="39" spans="1:5" ht="12.75">
      <c r="A39" t="s">
        <v>57</v>
      </c>
      <c r="E39" s="39" t="s">
        <v>636</v>
      </c>
    </row>
    <row r="40" spans="1:13" ht="12.75">
      <c r="A40" t="s">
        <v>45</v>
      </c>
      <c r="C40" s="31" t="s">
        <v>696</v>
      </c>
      <c r="E40" s="33" t="s">
        <v>705</v>
      </c>
      <c r="J40" s="32">
        <f>0</f>
      </c>
      <c s="32">
        <f>0</f>
      </c>
      <c s="32">
        <f>0+L41+L45+L49+L53</f>
      </c>
      <c s="32">
        <f>0+M41+M45+M49+M53</f>
      </c>
    </row>
    <row r="41" spans="1:16" ht="12.75">
      <c r="A41" t="s">
        <v>48</v>
      </c>
      <c s="34" t="s">
        <v>82</v>
      </c>
      <c s="34" t="s">
        <v>358</v>
      </c>
      <c s="35" t="s">
        <v>5</v>
      </c>
      <c s="6" t="s">
        <v>359</v>
      </c>
      <c s="36" t="s">
        <v>101</v>
      </c>
      <c s="37">
        <v>20</v>
      </c>
      <c s="36">
        <v>0</v>
      </c>
      <c s="36">
        <f>ROUND(G41*H41,6)</f>
      </c>
      <c r="L41" s="38">
        <v>0</v>
      </c>
      <c s="32">
        <f>ROUND(ROUND(L41,2)*ROUND(G41,3),2)</f>
      </c>
      <c s="36" t="s">
        <v>53</v>
      </c>
      <c>
        <f>(M41*21)/100</f>
      </c>
      <c t="s">
        <v>26</v>
      </c>
    </row>
    <row r="42" spans="1:5" ht="12.75">
      <c r="A42" s="35" t="s">
        <v>54</v>
      </c>
      <c r="E42" s="39" t="s">
        <v>1091</v>
      </c>
    </row>
    <row r="43" spans="1:5" ht="12.75">
      <c r="A43" s="35" t="s">
        <v>55</v>
      </c>
      <c r="E43" s="40" t="s">
        <v>1092</v>
      </c>
    </row>
    <row r="44" spans="1:5" ht="12.75">
      <c r="A44" t="s">
        <v>57</v>
      </c>
      <c r="E44" s="39" t="s">
        <v>636</v>
      </c>
    </row>
    <row r="45" spans="1:16" ht="12.75">
      <c r="A45" t="s">
        <v>48</v>
      </c>
      <c s="34" t="s">
        <v>86</v>
      </c>
      <c s="34" t="s">
        <v>361</v>
      </c>
      <c s="35" t="s">
        <v>5</v>
      </c>
      <c s="6" t="s">
        <v>362</v>
      </c>
      <c s="36" t="s">
        <v>101</v>
      </c>
      <c s="37">
        <v>40</v>
      </c>
      <c s="36">
        <v>0</v>
      </c>
      <c s="36">
        <f>ROUND(G45*H45,6)</f>
      </c>
      <c r="L45" s="38">
        <v>0</v>
      </c>
      <c s="32">
        <f>ROUND(ROUND(L45,2)*ROUND(G45,3),2)</f>
      </c>
      <c s="36" t="s">
        <v>53</v>
      </c>
      <c>
        <f>(M45*21)/100</f>
      </c>
      <c t="s">
        <v>26</v>
      </c>
    </row>
    <row r="46" spans="1:5" ht="12.75">
      <c r="A46" s="35" t="s">
        <v>54</v>
      </c>
      <c r="E46" s="39" t="s">
        <v>5</v>
      </c>
    </row>
    <row r="47" spans="1:5" ht="12.75">
      <c r="A47" s="35" t="s">
        <v>55</v>
      </c>
      <c r="E47" s="40" t="s">
        <v>754</v>
      </c>
    </row>
    <row r="48" spans="1:5" ht="12.75">
      <c r="A48" t="s">
        <v>57</v>
      </c>
      <c r="E48" s="39" t="s">
        <v>636</v>
      </c>
    </row>
    <row r="49" spans="1:16" ht="12.75">
      <c r="A49" t="s">
        <v>48</v>
      </c>
      <c s="34" t="s">
        <v>90</v>
      </c>
      <c s="34" t="s">
        <v>982</v>
      </c>
      <c s="35" t="s">
        <v>5</v>
      </c>
      <c s="6" t="s">
        <v>983</v>
      </c>
      <c s="36" t="s">
        <v>52</v>
      </c>
      <c s="37">
        <v>8</v>
      </c>
      <c s="36">
        <v>0</v>
      </c>
      <c s="36">
        <f>ROUND(G49*H49,6)</f>
      </c>
      <c r="L49" s="38">
        <v>0</v>
      </c>
      <c s="32">
        <f>ROUND(ROUND(L49,2)*ROUND(G49,3),2)</f>
      </c>
      <c s="36" t="s">
        <v>53</v>
      </c>
      <c>
        <f>(M49*21)/100</f>
      </c>
      <c t="s">
        <v>26</v>
      </c>
    </row>
    <row r="50" spans="1:5" ht="12.75">
      <c r="A50" s="35" t="s">
        <v>54</v>
      </c>
      <c r="E50" s="39" t="s">
        <v>5</v>
      </c>
    </row>
    <row r="51" spans="1:5" ht="12.75">
      <c r="A51" s="35" t="s">
        <v>55</v>
      </c>
      <c r="E51" s="40" t="s">
        <v>1011</v>
      </c>
    </row>
    <row r="52" spans="1:5" ht="12.75">
      <c r="A52" t="s">
        <v>57</v>
      </c>
      <c r="E52" s="39" t="s">
        <v>636</v>
      </c>
    </row>
    <row r="53" spans="1:16" ht="25.5">
      <c r="A53" t="s">
        <v>48</v>
      </c>
      <c s="34" t="s">
        <v>94</v>
      </c>
      <c s="34" t="s">
        <v>721</v>
      </c>
      <c s="35" t="s">
        <v>5</v>
      </c>
      <c s="6" t="s">
        <v>722</v>
      </c>
      <c s="36" t="s">
        <v>52</v>
      </c>
      <c s="37">
        <v>6</v>
      </c>
      <c s="36">
        <v>0</v>
      </c>
      <c s="36">
        <f>ROUND(G53*H53,6)</f>
      </c>
      <c r="L53" s="38">
        <v>0</v>
      </c>
      <c s="32">
        <f>ROUND(ROUND(L53,2)*ROUND(G53,3),2)</f>
      </c>
      <c s="36" t="s">
        <v>53</v>
      </c>
      <c>
        <f>(M53*21)/100</f>
      </c>
      <c t="s">
        <v>26</v>
      </c>
    </row>
    <row r="54" spans="1:5" ht="12.75">
      <c r="A54" s="35" t="s">
        <v>54</v>
      </c>
      <c r="E54" s="39" t="s">
        <v>5</v>
      </c>
    </row>
    <row r="55" spans="1:5" ht="12.75">
      <c r="A55" s="35" t="s">
        <v>55</v>
      </c>
      <c r="E55" s="40" t="s">
        <v>783</v>
      </c>
    </row>
    <row r="56" spans="1:5" ht="12.75">
      <c r="A56" t="s">
        <v>57</v>
      </c>
      <c r="E56" s="39" t="s">
        <v>636</v>
      </c>
    </row>
    <row r="57" spans="1:13" ht="12.75">
      <c r="A57" t="s">
        <v>45</v>
      </c>
      <c r="C57" s="31" t="s">
        <v>727</v>
      </c>
      <c r="E57" s="33" t="s">
        <v>728</v>
      </c>
      <c r="J57" s="32">
        <f>0</f>
      </c>
      <c s="32">
        <f>0</f>
      </c>
      <c s="32">
        <f>0+L58+L62+L66+L70+L74+L78</f>
      </c>
      <c s="32">
        <f>0+M58+M62+M66+M70+M74+M78</f>
      </c>
    </row>
    <row r="58" spans="1:16" ht="25.5">
      <c r="A58" t="s">
        <v>48</v>
      </c>
      <c s="34" t="s">
        <v>98</v>
      </c>
      <c s="34" t="s">
        <v>993</v>
      </c>
      <c s="35" t="s">
        <v>5</v>
      </c>
      <c s="6" t="s">
        <v>994</v>
      </c>
      <c s="36" t="s">
        <v>52</v>
      </c>
      <c s="37">
        <v>5</v>
      </c>
      <c s="36">
        <v>0</v>
      </c>
      <c s="36">
        <f>ROUND(G58*H58,6)</f>
      </c>
      <c r="L58" s="38">
        <v>0</v>
      </c>
      <c s="32">
        <f>ROUND(ROUND(L58,2)*ROUND(G58,3),2)</f>
      </c>
      <c s="36" t="s">
        <v>53</v>
      </c>
      <c>
        <f>(M58*21)/100</f>
      </c>
      <c t="s">
        <v>26</v>
      </c>
    </row>
    <row r="59" spans="1:5" ht="12.75">
      <c r="A59" s="35" t="s">
        <v>54</v>
      </c>
      <c r="E59" s="39" t="s">
        <v>5</v>
      </c>
    </row>
    <row r="60" spans="1:5" ht="12.75">
      <c r="A60" s="35" t="s">
        <v>55</v>
      </c>
      <c r="E60" s="40" t="s">
        <v>692</v>
      </c>
    </row>
    <row r="61" spans="1:5" ht="12.75">
      <c r="A61" t="s">
        <v>57</v>
      </c>
      <c r="E61" s="39" t="s">
        <v>636</v>
      </c>
    </row>
    <row r="62" spans="1:16" ht="12.75">
      <c r="A62" t="s">
        <v>48</v>
      </c>
      <c s="34" t="s">
        <v>103</v>
      </c>
      <c s="34" t="s">
        <v>371</v>
      </c>
      <c s="35" t="s">
        <v>5</v>
      </c>
      <c s="6" t="s">
        <v>372</v>
      </c>
      <c s="36" t="s">
        <v>101</v>
      </c>
      <c s="37">
        <v>25</v>
      </c>
      <c s="36">
        <v>0</v>
      </c>
      <c s="36">
        <f>ROUND(G62*H62,6)</f>
      </c>
      <c r="L62" s="38">
        <v>0</v>
      </c>
      <c s="32">
        <f>ROUND(ROUND(L62,2)*ROUND(G62,3),2)</f>
      </c>
      <c s="36" t="s">
        <v>53</v>
      </c>
      <c>
        <f>(M62*21)/100</f>
      </c>
      <c t="s">
        <v>26</v>
      </c>
    </row>
    <row r="63" spans="1:5" ht="12.75">
      <c r="A63" s="35" t="s">
        <v>54</v>
      </c>
      <c r="E63" s="39" t="s">
        <v>995</v>
      </c>
    </row>
    <row r="64" spans="1:5" ht="12.75">
      <c r="A64" s="35" t="s">
        <v>55</v>
      </c>
      <c r="E64" s="40" t="s">
        <v>695</v>
      </c>
    </row>
    <row r="65" spans="1:5" ht="12.75">
      <c r="A65" t="s">
        <v>57</v>
      </c>
      <c r="E65" s="39" t="s">
        <v>636</v>
      </c>
    </row>
    <row r="66" spans="1:16" ht="12.75">
      <c r="A66" t="s">
        <v>48</v>
      </c>
      <c s="34" t="s">
        <v>106</v>
      </c>
      <c s="34" t="s">
        <v>377</v>
      </c>
      <c s="35" t="s">
        <v>5</v>
      </c>
      <c s="6" t="s">
        <v>378</v>
      </c>
      <c s="36" t="s">
        <v>52</v>
      </c>
      <c s="37">
        <v>4</v>
      </c>
      <c s="36">
        <v>0</v>
      </c>
      <c s="36">
        <f>ROUND(G66*H66,6)</f>
      </c>
      <c r="L66" s="38">
        <v>0</v>
      </c>
      <c s="32">
        <f>ROUND(ROUND(L66,2)*ROUND(G66,3),2)</f>
      </c>
      <c s="36" t="s">
        <v>53</v>
      </c>
      <c>
        <f>(M66*21)/100</f>
      </c>
      <c t="s">
        <v>26</v>
      </c>
    </row>
    <row r="67" spans="1:5" ht="12.75">
      <c r="A67" s="35" t="s">
        <v>54</v>
      </c>
      <c r="E67" s="39" t="s">
        <v>5</v>
      </c>
    </row>
    <row r="68" spans="1:5" ht="12.75">
      <c r="A68" s="35" t="s">
        <v>55</v>
      </c>
      <c r="E68" s="40" t="s">
        <v>664</v>
      </c>
    </row>
    <row r="69" spans="1:5" ht="12.75">
      <c r="A69" t="s">
        <v>57</v>
      </c>
      <c r="E69" s="39" t="s">
        <v>636</v>
      </c>
    </row>
    <row r="70" spans="1:16" ht="12.75">
      <c r="A70" t="s">
        <v>48</v>
      </c>
      <c s="34" t="s">
        <v>109</v>
      </c>
      <c s="34" t="s">
        <v>997</v>
      </c>
      <c s="35" t="s">
        <v>5</v>
      </c>
      <c s="6" t="s">
        <v>998</v>
      </c>
      <c s="36" t="s">
        <v>52</v>
      </c>
      <c s="37">
        <v>10</v>
      </c>
      <c s="36">
        <v>0</v>
      </c>
      <c s="36">
        <f>ROUND(G70*H70,6)</f>
      </c>
      <c r="L70" s="38">
        <v>0</v>
      </c>
      <c s="32">
        <f>ROUND(ROUND(L70,2)*ROUND(G70,3),2)</f>
      </c>
      <c s="36" t="s">
        <v>53</v>
      </c>
      <c>
        <f>(M70*21)/100</f>
      </c>
      <c t="s">
        <v>26</v>
      </c>
    </row>
    <row r="71" spans="1:5" ht="12.75">
      <c r="A71" s="35" t="s">
        <v>54</v>
      </c>
      <c r="E71" s="39" t="s">
        <v>5</v>
      </c>
    </row>
    <row r="72" spans="1:5" ht="12.75">
      <c r="A72" s="35" t="s">
        <v>55</v>
      </c>
      <c r="E72" s="40" t="s">
        <v>700</v>
      </c>
    </row>
    <row r="73" spans="1:5" ht="12.75">
      <c r="A73" t="s">
        <v>57</v>
      </c>
      <c r="E73" s="39" t="s">
        <v>636</v>
      </c>
    </row>
    <row r="74" spans="1:16" ht="12.75">
      <c r="A74" t="s">
        <v>48</v>
      </c>
      <c s="34" t="s">
        <v>112</v>
      </c>
      <c s="34" t="s">
        <v>999</v>
      </c>
      <c s="35" t="s">
        <v>5</v>
      </c>
      <c s="6" t="s">
        <v>1000</v>
      </c>
      <c s="36" t="s">
        <v>52</v>
      </c>
      <c s="37">
        <v>6</v>
      </c>
      <c s="36">
        <v>0</v>
      </c>
      <c s="36">
        <f>ROUND(G74*H74,6)</f>
      </c>
      <c r="L74" s="38">
        <v>0</v>
      </c>
      <c s="32">
        <f>ROUND(ROUND(L74,2)*ROUND(G74,3),2)</f>
      </c>
      <c s="36" t="s">
        <v>53</v>
      </c>
      <c>
        <f>(M74*21)/100</f>
      </c>
      <c t="s">
        <v>26</v>
      </c>
    </row>
    <row r="75" spans="1:5" ht="12.75">
      <c r="A75" s="35" t="s">
        <v>54</v>
      </c>
      <c r="E75" s="39" t="s">
        <v>5</v>
      </c>
    </row>
    <row r="76" spans="1:5" ht="12.75">
      <c r="A76" s="35" t="s">
        <v>55</v>
      </c>
      <c r="E76" s="40" t="s">
        <v>783</v>
      </c>
    </row>
    <row r="77" spans="1:5" ht="12.75">
      <c r="A77" t="s">
        <v>57</v>
      </c>
      <c r="E77" s="39" t="s">
        <v>636</v>
      </c>
    </row>
    <row r="78" spans="1:16" ht="12.75">
      <c r="A78" t="s">
        <v>48</v>
      </c>
      <c s="34" t="s">
        <v>115</v>
      </c>
      <c s="34" t="s">
        <v>1001</v>
      </c>
      <c s="35" t="s">
        <v>5</v>
      </c>
      <c s="6" t="s">
        <v>1002</v>
      </c>
      <c s="36" t="s">
        <v>1003</v>
      </c>
      <c s="37">
        <v>1</v>
      </c>
      <c s="36">
        <v>0</v>
      </c>
      <c s="36">
        <f>ROUND(G78*H78,6)</f>
      </c>
      <c r="L78" s="38">
        <v>0</v>
      </c>
      <c s="32">
        <f>ROUND(ROUND(L78,2)*ROUND(G78,3),2)</f>
      </c>
      <c s="36" t="s">
        <v>53</v>
      </c>
      <c>
        <f>(M78*21)/100</f>
      </c>
      <c t="s">
        <v>26</v>
      </c>
    </row>
    <row r="79" spans="1:5" ht="25.5">
      <c r="A79" s="35" t="s">
        <v>54</v>
      </c>
      <c r="E79" s="39" t="s">
        <v>1004</v>
      </c>
    </row>
    <row r="80" spans="1:5" ht="12.75">
      <c r="A80" s="35" t="s">
        <v>55</v>
      </c>
      <c r="E80" s="40" t="s">
        <v>663</v>
      </c>
    </row>
    <row r="81" spans="1:5" ht="12.75">
      <c r="A81" t="s">
        <v>57</v>
      </c>
      <c r="E81" s="39" t="s">
        <v>636</v>
      </c>
    </row>
    <row r="82" spans="1:13" ht="12.75">
      <c r="A82" t="s">
        <v>45</v>
      </c>
      <c r="C82" s="31" t="s">
        <v>731</v>
      </c>
      <c r="E82" s="33" t="s">
        <v>732</v>
      </c>
      <c r="J82" s="32">
        <f>0</f>
      </c>
      <c s="32">
        <f>0</f>
      </c>
      <c s="32">
        <f>0+L83+L87+L91+L95+L99</f>
      </c>
      <c s="32">
        <f>0+M83+M87+M91+M95+M99</f>
      </c>
    </row>
    <row r="83" spans="1:16" ht="12.75">
      <c r="A83" t="s">
        <v>48</v>
      </c>
      <c s="34" t="s">
        <v>119</v>
      </c>
      <c s="34" t="s">
        <v>1005</v>
      </c>
      <c s="35" t="s">
        <v>5</v>
      </c>
      <c s="6" t="s">
        <v>1006</v>
      </c>
      <c s="36" t="s">
        <v>101</v>
      </c>
      <c s="37">
        <v>25</v>
      </c>
      <c s="36">
        <v>0</v>
      </c>
      <c s="36">
        <f>ROUND(G83*H83,6)</f>
      </c>
      <c r="L83" s="38">
        <v>0</v>
      </c>
      <c s="32">
        <f>ROUND(ROUND(L83,2)*ROUND(G83,3),2)</f>
      </c>
      <c s="36" t="s">
        <v>53</v>
      </c>
      <c>
        <f>(M83*21)/100</f>
      </c>
      <c t="s">
        <v>26</v>
      </c>
    </row>
    <row r="84" spans="1:5" ht="12.75">
      <c r="A84" s="35" t="s">
        <v>54</v>
      </c>
      <c r="E84" s="39" t="s">
        <v>1007</v>
      </c>
    </row>
    <row r="85" spans="1:5" ht="12.75">
      <c r="A85" s="35" t="s">
        <v>55</v>
      </c>
      <c r="E85" s="40" t="s">
        <v>695</v>
      </c>
    </row>
    <row r="86" spans="1:5" ht="12.75">
      <c r="A86" t="s">
        <v>57</v>
      </c>
      <c r="E86" s="39" t="s">
        <v>636</v>
      </c>
    </row>
    <row r="87" spans="1:16" ht="25.5">
      <c r="A87" t="s">
        <v>48</v>
      </c>
      <c s="34" t="s">
        <v>123</v>
      </c>
      <c s="34" t="s">
        <v>383</v>
      </c>
      <c s="35" t="s">
        <v>5</v>
      </c>
      <c s="6" t="s">
        <v>384</v>
      </c>
      <c s="36" t="s">
        <v>101</v>
      </c>
      <c s="37">
        <v>12</v>
      </c>
      <c s="36">
        <v>0</v>
      </c>
      <c s="36">
        <f>ROUND(G87*H87,6)</f>
      </c>
      <c r="L87" s="38">
        <v>0</v>
      </c>
      <c s="32">
        <f>ROUND(ROUND(L87,2)*ROUND(G87,3),2)</f>
      </c>
      <c s="36" t="s">
        <v>53</v>
      </c>
      <c>
        <f>(M87*21)/100</f>
      </c>
      <c t="s">
        <v>26</v>
      </c>
    </row>
    <row r="88" spans="1:5" ht="12.75">
      <c r="A88" s="35" t="s">
        <v>54</v>
      </c>
      <c r="E88" s="39" t="s">
        <v>1093</v>
      </c>
    </row>
    <row r="89" spans="1:5" ht="12.75">
      <c r="A89" s="35" t="s">
        <v>55</v>
      </c>
      <c r="E89" s="40" t="s">
        <v>1008</v>
      </c>
    </row>
    <row r="90" spans="1:5" ht="12.75">
      <c r="A90" t="s">
        <v>57</v>
      </c>
      <c r="E90" s="39" t="s">
        <v>636</v>
      </c>
    </row>
    <row r="91" spans="1:16" ht="12.75">
      <c r="A91" t="s">
        <v>48</v>
      </c>
      <c s="34" t="s">
        <v>126</v>
      </c>
      <c s="34" t="s">
        <v>637</v>
      </c>
      <c s="35" t="s">
        <v>5</v>
      </c>
      <c s="6" t="s">
        <v>638</v>
      </c>
      <c s="36" t="s">
        <v>101</v>
      </c>
      <c s="37">
        <v>400</v>
      </c>
      <c s="36">
        <v>0</v>
      </c>
      <c s="36">
        <f>ROUND(G91*H91,6)</f>
      </c>
      <c r="L91" s="38">
        <v>0</v>
      </c>
      <c s="32">
        <f>ROUND(ROUND(L91,2)*ROUND(G91,3),2)</f>
      </c>
      <c s="36" t="s">
        <v>53</v>
      </c>
      <c>
        <f>(M91*21)/100</f>
      </c>
      <c t="s">
        <v>26</v>
      </c>
    </row>
    <row r="92" spans="1:5" ht="12.75">
      <c r="A92" s="35" t="s">
        <v>54</v>
      </c>
      <c r="E92" s="39" t="s">
        <v>5</v>
      </c>
    </row>
    <row r="93" spans="1:5" ht="12.75">
      <c r="A93" s="35" t="s">
        <v>55</v>
      </c>
      <c r="E93" s="40" t="s">
        <v>1094</v>
      </c>
    </row>
    <row r="94" spans="1:5" ht="12.75">
      <c r="A94" t="s">
        <v>57</v>
      </c>
      <c r="E94" s="39" t="s">
        <v>636</v>
      </c>
    </row>
    <row r="95" spans="1:16" ht="12.75">
      <c r="A95" t="s">
        <v>48</v>
      </c>
      <c s="34" t="s">
        <v>131</v>
      </c>
      <c s="34" t="s">
        <v>1095</v>
      </c>
      <c s="35" t="s">
        <v>5</v>
      </c>
      <c s="6" t="s">
        <v>1096</v>
      </c>
      <c s="36" t="s">
        <v>101</v>
      </c>
      <c s="37">
        <v>5</v>
      </c>
      <c s="36">
        <v>0</v>
      </c>
      <c s="36">
        <f>ROUND(G95*H95,6)</f>
      </c>
      <c r="L95" s="38">
        <v>0</v>
      </c>
      <c s="32">
        <f>ROUND(ROUND(L95,2)*ROUND(G95,3),2)</f>
      </c>
      <c s="36" t="s">
        <v>53</v>
      </c>
      <c>
        <f>(M95*21)/100</f>
      </c>
      <c t="s">
        <v>26</v>
      </c>
    </row>
    <row r="96" spans="1:5" ht="12.75">
      <c r="A96" s="35" t="s">
        <v>54</v>
      </c>
      <c r="E96" s="39" t="s">
        <v>5</v>
      </c>
    </row>
    <row r="97" spans="1:5" ht="12.75">
      <c r="A97" s="35" t="s">
        <v>55</v>
      </c>
      <c r="E97" s="40" t="s">
        <v>692</v>
      </c>
    </row>
    <row r="98" spans="1:5" ht="12.75">
      <c r="A98" t="s">
        <v>57</v>
      </c>
      <c r="E98" s="39" t="s">
        <v>636</v>
      </c>
    </row>
    <row r="99" spans="1:16" ht="25.5">
      <c r="A99" t="s">
        <v>48</v>
      </c>
      <c s="34" t="s">
        <v>135</v>
      </c>
      <c s="34" t="s">
        <v>644</v>
      </c>
      <c s="35" t="s">
        <v>5</v>
      </c>
      <c s="6" t="s">
        <v>645</v>
      </c>
      <c s="36" t="s">
        <v>52</v>
      </c>
      <c s="37">
        <v>20</v>
      </c>
      <c s="36">
        <v>0</v>
      </c>
      <c s="36">
        <f>ROUND(G99*H99,6)</f>
      </c>
      <c r="L99" s="38">
        <v>0</v>
      </c>
      <c s="32">
        <f>ROUND(ROUND(L99,2)*ROUND(G99,3),2)</f>
      </c>
      <c s="36" t="s">
        <v>53</v>
      </c>
      <c>
        <f>(M99*21)/100</f>
      </c>
      <c t="s">
        <v>26</v>
      </c>
    </row>
    <row r="100" spans="1:5" ht="12.75">
      <c r="A100" s="35" t="s">
        <v>54</v>
      </c>
      <c r="E100" s="39" t="s">
        <v>5</v>
      </c>
    </row>
    <row r="101" spans="1:5" ht="12.75">
      <c r="A101" s="35" t="s">
        <v>55</v>
      </c>
      <c r="E101" s="40" t="s">
        <v>1092</v>
      </c>
    </row>
    <row r="102" spans="1:5" ht="12.75">
      <c r="A102" t="s">
        <v>57</v>
      </c>
      <c r="E102" s="39" t="s">
        <v>636</v>
      </c>
    </row>
    <row r="103" spans="1:13" ht="12.75">
      <c r="A103" t="s">
        <v>45</v>
      </c>
      <c r="C103" s="31" t="s">
        <v>646</v>
      </c>
      <c r="E103" s="33" t="s">
        <v>647</v>
      </c>
      <c r="J103" s="32">
        <f>0</f>
      </c>
      <c s="32">
        <f>0</f>
      </c>
      <c s="32">
        <f>0+L104+L108</f>
      </c>
      <c s="32">
        <f>0+M104+M108</f>
      </c>
    </row>
    <row r="104" spans="1:16" ht="25.5">
      <c r="A104" t="s">
        <v>48</v>
      </c>
      <c s="34" t="s">
        <v>139</v>
      </c>
      <c s="34" t="s">
        <v>1097</v>
      </c>
      <c s="35" t="s">
        <v>5</v>
      </c>
      <c s="6" t="s">
        <v>1098</v>
      </c>
      <c s="36" t="s">
        <v>52</v>
      </c>
      <c s="37">
        <v>3</v>
      </c>
      <c s="36">
        <v>0</v>
      </c>
      <c s="36">
        <f>ROUND(G104*H104,6)</f>
      </c>
      <c r="L104" s="38">
        <v>0</v>
      </c>
      <c s="32">
        <f>ROUND(ROUND(L104,2)*ROUND(G104,3),2)</f>
      </c>
      <c s="36" t="s">
        <v>53</v>
      </c>
      <c>
        <f>(M104*21)/100</f>
      </c>
      <c t="s">
        <v>26</v>
      </c>
    </row>
    <row r="105" spans="1:5" ht="25.5">
      <c r="A105" s="35" t="s">
        <v>54</v>
      </c>
      <c r="E105" s="39" t="s">
        <v>1099</v>
      </c>
    </row>
    <row r="106" spans="1:5" ht="12.75">
      <c r="A106" s="35" t="s">
        <v>55</v>
      </c>
      <c r="E106" s="40" t="s">
        <v>1100</v>
      </c>
    </row>
    <row r="107" spans="1:5" ht="12.75">
      <c r="A107" t="s">
        <v>57</v>
      </c>
      <c r="E107" s="39" t="s">
        <v>636</v>
      </c>
    </row>
    <row r="108" spans="1:16" ht="25.5">
      <c r="A108" t="s">
        <v>48</v>
      </c>
      <c s="34" t="s">
        <v>143</v>
      </c>
      <c s="34" t="s">
        <v>1101</v>
      </c>
      <c s="35" t="s">
        <v>5</v>
      </c>
      <c s="6" t="s">
        <v>1102</v>
      </c>
      <c s="36" t="s">
        <v>52</v>
      </c>
      <c s="37">
        <v>2</v>
      </c>
      <c s="36">
        <v>0</v>
      </c>
      <c s="36">
        <f>ROUND(G108*H108,6)</f>
      </c>
      <c r="L108" s="38">
        <v>0</v>
      </c>
      <c s="32">
        <f>ROUND(ROUND(L108,2)*ROUND(G108,3),2)</f>
      </c>
      <c s="36" t="s">
        <v>53</v>
      </c>
      <c>
        <f>(M108*21)/100</f>
      </c>
      <c t="s">
        <v>26</v>
      </c>
    </row>
    <row r="109" spans="1:5" ht="12.75">
      <c r="A109" s="35" t="s">
        <v>54</v>
      </c>
      <c r="E109" s="39" t="s">
        <v>1103</v>
      </c>
    </row>
    <row r="110" spans="1:5" ht="12.75">
      <c r="A110" s="35" t="s">
        <v>55</v>
      </c>
      <c r="E110" s="40" t="s">
        <v>670</v>
      </c>
    </row>
    <row r="111" spans="1:5" ht="12.75">
      <c r="A111" t="s">
        <v>57</v>
      </c>
      <c r="E111" s="39" t="s">
        <v>636</v>
      </c>
    </row>
    <row r="112" spans="1:13" ht="12.75">
      <c r="A112" t="s">
        <v>45</v>
      </c>
      <c r="C112" s="31" t="s">
        <v>661</v>
      </c>
      <c r="E112" s="33" t="s">
        <v>1104</v>
      </c>
      <c r="J112" s="32">
        <f>0</f>
      </c>
      <c s="32">
        <f>0</f>
      </c>
      <c s="32">
        <f>0+L113+L117+L121+L125</f>
      </c>
      <c s="32">
        <f>0+M113+M117+M121+M125</f>
      </c>
    </row>
    <row r="113" spans="1:16" ht="25.5">
      <c r="A113" t="s">
        <v>48</v>
      </c>
      <c s="34" t="s">
        <v>147</v>
      </c>
      <c s="34" t="s">
        <v>1105</v>
      </c>
      <c s="35" t="s">
        <v>5</v>
      </c>
      <c s="6" t="s">
        <v>1106</v>
      </c>
      <c s="36" t="s">
        <v>52</v>
      </c>
      <c s="37">
        <v>1</v>
      </c>
      <c s="36">
        <v>0</v>
      </c>
      <c s="36">
        <f>ROUND(G113*H113,6)</f>
      </c>
      <c r="L113" s="38">
        <v>0</v>
      </c>
      <c s="32">
        <f>ROUND(ROUND(L113,2)*ROUND(G113,3),2)</f>
      </c>
      <c s="36" t="s">
        <v>53</v>
      </c>
      <c>
        <f>(M113*21)/100</f>
      </c>
      <c t="s">
        <v>26</v>
      </c>
    </row>
    <row r="114" spans="1:5" ht="12.75">
      <c r="A114" s="35" t="s">
        <v>54</v>
      </c>
      <c r="E114" s="39" t="s">
        <v>5</v>
      </c>
    </row>
    <row r="115" spans="1:5" ht="12.75">
      <c r="A115" s="35" t="s">
        <v>55</v>
      </c>
      <c r="E115" s="40" t="s">
        <v>663</v>
      </c>
    </row>
    <row r="116" spans="1:5" ht="12.75">
      <c r="A116" t="s">
        <v>57</v>
      </c>
      <c r="E116" s="39" t="s">
        <v>636</v>
      </c>
    </row>
    <row r="117" spans="1:16" ht="25.5">
      <c r="A117" t="s">
        <v>48</v>
      </c>
      <c s="34" t="s">
        <v>151</v>
      </c>
      <c s="34" t="s">
        <v>225</v>
      </c>
      <c s="35" t="s">
        <v>5</v>
      </c>
      <c s="6" t="s">
        <v>226</v>
      </c>
      <c s="36" t="s">
        <v>52</v>
      </c>
      <c s="37">
        <v>1</v>
      </c>
      <c s="36">
        <v>0</v>
      </c>
      <c s="36">
        <f>ROUND(G117*H117,6)</f>
      </c>
      <c r="L117" s="38">
        <v>0</v>
      </c>
      <c s="32">
        <f>ROUND(ROUND(L117,2)*ROUND(G117,3),2)</f>
      </c>
      <c s="36" t="s">
        <v>53</v>
      </c>
      <c>
        <f>(M117*21)/100</f>
      </c>
      <c t="s">
        <v>26</v>
      </c>
    </row>
    <row r="118" spans="1:5" ht="12.75">
      <c r="A118" s="35" t="s">
        <v>54</v>
      </c>
      <c r="E118" s="39" t="s">
        <v>5</v>
      </c>
    </row>
    <row r="119" spans="1:5" ht="12.75">
      <c r="A119" s="35" t="s">
        <v>55</v>
      </c>
      <c r="E119" s="40" t="s">
        <v>663</v>
      </c>
    </row>
    <row r="120" spans="1:5" ht="12.75">
      <c r="A120" t="s">
        <v>57</v>
      </c>
      <c r="E120" s="39" t="s">
        <v>636</v>
      </c>
    </row>
    <row r="121" spans="1:16" ht="12.75">
      <c r="A121" t="s">
        <v>48</v>
      </c>
      <c s="34" t="s">
        <v>155</v>
      </c>
      <c s="34" t="s">
        <v>1107</v>
      </c>
      <c s="35" t="s">
        <v>5</v>
      </c>
      <c s="6" t="s">
        <v>1108</v>
      </c>
      <c s="36" t="s">
        <v>52</v>
      </c>
      <c s="37">
        <v>2</v>
      </c>
      <c s="36">
        <v>0</v>
      </c>
      <c s="36">
        <f>ROUND(G121*H121,6)</f>
      </c>
      <c r="L121" s="38">
        <v>0</v>
      </c>
      <c s="32">
        <f>ROUND(ROUND(L121,2)*ROUND(G121,3),2)</f>
      </c>
      <c s="36" t="s">
        <v>53</v>
      </c>
      <c>
        <f>(M121*21)/100</f>
      </c>
      <c t="s">
        <v>26</v>
      </c>
    </row>
    <row r="122" spans="1:5" ht="12.75">
      <c r="A122" s="35" t="s">
        <v>54</v>
      </c>
      <c r="E122" s="39" t="s">
        <v>5</v>
      </c>
    </row>
    <row r="123" spans="1:5" ht="12.75">
      <c r="A123" s="35" t="s">
        <v>55</v>
      </c>
      <c r="E123" s="40" t="s">
        <v>689</v>
      </c>
    </row>
    <row r="124" spans="1:5" ht="12.75">
      <c r="A124" t="s">
        <v>57</v>
      </c>
      <c r="E124" s="39" t="s">
        <v>636</v>
      </c>
    </row>
    <row r="125" spans="1:16" ht="12.75">
      <c r="A125" t="s">
        <v>48</v>
      </c>
      <c s="34" t="s">
        <v>159</v>
      </c>
      <c s="34" t="s">
        <v>1109</v>
      </c>
      <c s="35" t="s">
        <v>5</v>
      </c>
      <c s="6" t="s">
        <v>1110</v>
      </c>
      <c s="36" t="s">
        <v>52</v>
      </c>
      <c s="37">
        <v>5</v>
      </c>
      <c s="36">
        <v>0</v>
      </c>
      <c s="36">
        <f>ROUND(G125*H125,6)</f>
      </c>
      <c r="L125" s="38">
        <v>0</v>
      </c>
      <c s="32">
        <f>ROUND(ROUND(L125,2)*ROUND(G125,3),2)</f>
      </c>
      <c s="36" t="s">
        <v>53</v>
      </c>
      <c>
        <f>(M125*21)/100</f>
      </c>
      <c t="s">
        <v>26</v>
      </c>
    </row>
    <row r="126" spans="1:5" ht="12.75">
      <c r="A126" s="35" t="s">
        <v>54</v>
      </c>
      <c r="E126" s="39" t="s">
        <v>5</v>
      </c>
    </row>
    <row r="127" spans="1:5" ht="12.75">
      <c r="A127" s="35" t="s">
        <v>55</v>
      </c>
      <c r="E127" s="40" t="s">
        <v>692</v>
      </c>
    </row>
    <row r="128" spans="1:5" ht="12.75">
      <c r="A128" t="s">
        <v>57</v>
      </c>
      <c r="E128" s="39" t="s">
        <v>636</v>
      </c>
    </row>
    <row r="129" spans="1:13" ht="12.75">
      <c r="A129" t="s">
        <v>45</v>
      </c>
      <c r="C129" s="31" t="s">
        <v>386</v>
      </c>
      <c r="E129" s="33" t="s">
        <v>387</v>
      </c>
      <c r="J129" s="32">
        <f>0</f>
      </c>
      <c s="32">
        <f>0</f>
      </c>
      <c s="32">
        <f>0+L130+L134+L138+L142+L146+L150+L154+L158+L162</f>
      </c>
      <c s="32">
        <f>0+M130+M134+M138+M142+M146+M150+M154+M158+M162</f>
      </c>
    </row>
    <row r="130" spans="1:16" ht="12.75">
      <c r="A130" t="s">
        <v>48</v>
      </c>
      <c s="34" t="s">
        <v>162</v>
      </c>
      <c s="34" t="s">
        <v>422</v>
      </c>
      <c s="35" t="s">
        <v>5</v>
      </c>
      <c s="6" t="s">
        <v>1111</v>
      </c>
      <c s="36" t="s">
        <v>101</v>
      </c>
      <c s="37">
        <v>160</v>
      </c>
      <c s="36">
        <v>0</v>
      </c>
      <c s="36">
        <f>ROUND(G130*H130,6)</f>
      </c>
      <c r="L130" s="38">
        <v>0</v>
      </c>
      <c s="32">
        <f>ROUND(ROUND(L130,2)*ROUND(G130,3),2)</f>
      </c>
      <c s="36" t="s">
        <v>53</v>
      </c>
      <c>
        <f>(M130*21)/100</f>
      </c>
      <c t="s">
        <v>26</v>
      </c>
    </row>
    <row r="131" spans="1:5" ht="12.75">
      <c r="A131" s="35" t="s">
        <v>54</v>
      </c>
      <c r="E131" s="39" t="s">
        <v>1112</v>
      </c>
    </row>
    <row r="132" spans="1:5" ht="12.75">
      <c r="A132" s="35" t="s">
        <v>55</v>
      </c>
      <c r="E132" s="40" t="s">
        <v>1113</v>
      </c>
    </row>
    <row r="133" spans="1:5" ht="12.75">
      <c r="A133" t="s">
        <v>57</v>
      </c>
      <c r="E133" s="39" t="s">
        <v>636</v>
      </c>
    </row>
    <row r="134" spans="1:16" ht="12.75">
      <c r="A134" t="s">
        <v>48</v>
      </c>
      <c s="34" t="s">
        <v>166</v>
      </c>
      <c s="34" t="s">
        <v>426</v>
      </c>
      <c s="35" t="s">
        <v>5</v>
      </c>
      <c s="6" t="s">
        <v>427</v>
      </c>
      <c s="36" t="s">
        <v>101</v>
      </c>
      <c s="37">
        <v>160</v>
      </c>
      <c s="36">
        <v>0</v>
      </c>
      <c s="36">
        <f>ROUND(G134*H134,6)</f>
      </c>
      <c r="L134" s="38">
        <v>0</v>
      </c>
      <c s="32">
        <f>ROUND(ROUND(L134,2)*ROUND(G134,3),2)</f>
      </c>
      <c s="36" t="s">
        <v>53</v>
      </c>
      <c>
        <f>(M134*21)/100</f>
      </c>
      <c t="s">
        <v>26</v>
      </c>
    </row>
    <row r="135" spans="1:5" ht="12.75">
      <c r="A135" s="35" t="s">
        <v>54</v>
      </c>
      <c r="E135" s="39" t="s">
        <v>5</v>
      </c>
    </row>
    <row r="136" spans="1:5" ht="12.75">
      <c r="A136" s="35" t="s">
        <v>55</v>
      </c>
      <c r="E136" s="40" t="s">
        <v>1114</v>
      </c>
    </row>
    <row r="137" spans="1:5" ht="12.75">
      <c r="A137" t="s">
        <v>57</v>
      </c>
      <c r="E137" s="39" t="s">
        <v>636</v>
      </c>
    </row>
    <row r="138" spans="1:16" ht="12.75">
      <c r="A138" t="s">
        <v>48</v>
      </c>
      <c s="34" t="s">
        <v>170</v>
      </c>
      <c s="34" t="s">
        <v>429</v>
      </c>
      <c s="35" t="s">
        <v>5</v>
      </c>
      <c s="6" t="s">
        <v>430</v>
      </c>
      <c s="36" t="s">
        <v>431</v>
      </c>
      <c s="37">
        <v>1</v>
      </c>
      <c s="36">
        <v>0</v>
      </c>
      <c s="36">
        <f>ROUND(G138*H138,6)</f>
      </c>
      <c r="L138" s="38">
        <v>0</v>
      </c>
      <c s="32">
        <f>ROUND(ROUND(L138,2)*ROUND(G138,3),2)</f>
      </c>
      <c s="36" t="s">
        <v>53</v>
      </c>
      <c>
        <f>(M138*21)/100</f>
      </c>
      <c t="s">
        <v>26</v>
      </c>
    </row>
    <row r="139" spans="1:5" ht="12.75">
      <c r="A139" s="35" t="s">
        <v>54</v>
      </c>
      <c r="E139" s="39" t="s">
        <v>5</v>
      </c>
    </row>
    <row r="140" spans="1:5" ht="12.75">
      <c r="A140" s="35" t="s">
        <v>55</v>
      </c>
      <c r="E140" s="40" t="s">
        <v>663</v>
      </c>
    </row>
    <row r="141" spans="1:5" ht="12.75">
      <c r="A141" t="s">
        <v>57</v>
      </c>
      <c r="E141" s="39" t="s">
        <v>636</v>
      </c>
    </row>
    <row r="142" spans="1:16" ht="12.75">
      <c r="A142" t="s">
        <v>48</v>
      </c>
      <c s="34" t="s">
        <v>174</v>
      </c>
      <c s="34" t="s">
        <v>433</v>
      </c>
      <c s="35" t="s">
        <v>5</v>
      </c>
      <c s="6" t="s">
        <v>434</v>
      </c>
      <c s="36" t="s">
        <v>101</v>
      </c>
      <c s="37">
        <v>160</v>
      </c>
      <c s="36">
        <v>0</v>
      </c>
      <c s="36">
        <f>ROUND(G142*H142,6)</f>
      </c>
      <c r="L142" s="38">
        <v>0</v>
      </c>
      <c s="32">
        <f>ROUND(ROUND(L142,2)*ROUND(G142,3),2)</f>
      </c>
      <c s="36" t="s">
        <v>53</v>
      </c>
      <c>
        <f>(M142*21)/100</f>
      </c>
      <c t="s">
        <v>26</v>
      </c>
    </row>
    <row r="143" spans="1:5" ht="12.75">
      <c r="A143" s="35" t="s">
        <v>54</v>
      </c>
      <c r="E143" s="39" t="s">
        <v>5</v>
      </c>
    </row>
    <row r="144" spans="1:5" ht="12.75">
      <c r="A144" s="35" t="s">
        <v>55</v>
      </c>
      <c r="E144" s="40" t="s">
        <v>1114</v>
      </c>
    </row>
    <row r="145" spans="1:5" ht="12.75">
      <c r="A145" t="s">
        <v>57</v>
      </c>
      <c r="E145" s="39" t="s">
        <v>636</v>
      </c>
    </row>
    <row r="146" spans="1:16" ht="12.75">
      <c r="A146" t="s">
        <v>48</v>
      </c>
      <c s="34" t="s">
        <v>177</v>
      </c>
      <c s="34" t="s">
        <v>1115</v>
      </c>
      <c s="35" t="s">
        <v>5</v>
      </c>
      <c s="6" t="s">
        <v>1116</v>
      </c>
      <c s="36" t="s">
        <v>52</v>
      </c>
      <c s="37">
        <v>2</v>
      </c>
      <c s="36">
        <v>0</v>
      </c>
      <c s="36">
        <f>ROUND(G146*H146,6)</f>
      </c>
      <c r="L146" s="38">
        <v>0</v>
      </c>
      <c s="32">
        <f>ROUND(ROUND(L146,2)*ROUND(G146,3),2)</f>
      </c>
      <c s="36" t="s">
        <v>53</v>
      </c>
      <c>
        <f>(M146*21)/100</f>
      </c>
      <c t="s">
        <v>26</v>
      </c>
    </row>
    <row r="147" spans="1:5" ht="12.75">
      <c r="A147" s="35" t="s">
        <v>54</v>
      </c>
      <c r="E147" s="39" t="s">
        <v>5</v>
      </c>
    </row>
    <row r="148" spans="1:5" ht="12.75">
      <c r="A148" s="35" t="s">
        <v>55</v>
      </c>
      <c r="E148" s="40" t="s">
        <v>689</v>
      </c>
    </row>
    <row r="149" spans="1:5" ht="12.75">
      <c r="A149" t="s">
        <v>57</v>
      </c>
      <c r="E149" s="39" t="s">
        <v>636</v>
      </c>
    </row>
    <row r="150" spans="1:16" ht="12.75">
      <c r="A150" t="s">
        <v>48</v>
      </c>
      <c s="34" t="s">
        <v>180</v>
      </c>
      <c s="34" t="s">
        <v>1117</v>
      </c>
      <c s="35" t="s">
        <v>5</v>
      </c>
      <c s="6" t="s">
        <v>1118</v>
      </c>
      <c s="36" t="s">
        <v>52</v>
      </c>
      <c s="37">
        <v>2</v>
      </c>
      <c s="36">
        <v>0</v>
      </c>
      <c s="36">
        <f>ROUND(G150*H150,6)</f>
      </c>
      <c r="L150" s="38">
        <v>0</v>
      </c>
      <c s="32">
        <f>ROUND(ROUND(L150,2)*ROUND(G150,3),2)</f>
      </c>
      <c s="36" t="s">
        <v>53</v>
      </c>
      <c>
        <f>(M150*21)/100</f>
      </c>
      <c t="s">
        <v>26</v>
      </c>
    </row>
    <row r="151" spans="1:5" ht="12.75">
      <c r="A151" s="35" t="s">
        <v>54</v>
      </c>
      <c r="E151" s="39" t="s">
        <v>5</v>
      </c>
    </row>
    <row r="152" spans="1:5" ht="12.75">
      <c r="A152" s="35" t="s">
        <v>55</v>
      </c>
      <c r="E152" s="40" t="s">
        <v>670</v>
      </c>
    </row>
    <row r="153" spans="1:5" ht="12.75">
      <c r="A153" t="s">
        <v>57</v>
      </c>
      <c r="E153" s="39" t="s">
        <v>636</v>
      </c>
    </row>
    <row r="154" spans="1:16" ht="12.75">
      <c r="A154" t="s">
        <v>48</v>
      </c>
      <c s="34" t="s">
        <v>183</v>
      </c>
      <c s="34" t="s">
        <v>443</v>
      </c>
      <c s="35" t="s">
        <v>5</v>
      </c>
      <c s="6" t="s">
        <v>444</v>
      </c>
      <c s="36" t="s">
        <v>52</v>
      </c>
      <c s="37">
        <v>8</v>
      </c>
      <c s="36">
        <v>0</v>
      </c>
      <c s="36">
        <f>ROUND(G154*H154,6)</f>
      </c>
      <c r="L154" s="38">
        <v>0</v>
      </c>
      <c s="32">
        <f>ROUND(ROUND(L154,2)*ROUND(G154,3),2)</f>
      </c>
      <c s="36" t="s">
        <v>53</v>
      </c>
      <c>
        <f>(M154*21)/100</f>
      </c>
      <c t="s">
        <v>26</v>
      </c>
    </row>
    <row r="155" spans="1:5" ht="12.75">
      <c r="A155" s="35" t="s">
        <v>54</v>
      </c>
      <c r="E155" s="39" t="s">
        <v>5</v>
      </c>
    </row>
    <row r="156" spans="1:5" ht="12.75">
      <c r="A156" s="35" t="s">
        <v>55</v>
      </c>
      <c r="E156" s="40" t="s">
        <v>660</v>
      </c>
    </row>
    <row r="157" spans="1:5" ht="12.75">
      <c r="A157" t="s">
        <v>57</v>
      </c>
      <c r="E157" s="39" t="s">
        <v>636</v>
      </c>
    </row>
    <row r="158" spans="1:16" ht="12.75">
      <c r="A158" t="s">
        <v>48</v>
      </c>
      <c s="34" t="s">
        <v>187</v>
      </c>
      <c s="34" t="s">
        <v>446</v>
      </c>
      <c s="35" t="s">
        <v>5</v>
      </c>
      <c s="6" t="s">
        <v>447</v>
      </c>
      <c s="36" t="s">
        <v>52</v>
      </c>
      <c s="37">
        <v>8</v>
      </c>
      <c s="36">
        <v>0</v>
      </c>
      <c s="36">
        <f>ROUND(G158*H158,6)</f>
      </c>
      <c r="L158" s="38">
        <v>0</v>
      </c>
      <c s="32">
        <f>ROUND(ROUND(L158,2)*ROUND(G158,3),2)</f>
      </c>
      <c s="36" t="s">
        <v>53</v>
      </c>
      <c>
        <f>(M158*21)/100</f>
      </c>
      <c t="s">
        <v>26</v>
      </c>
    </row>
    <row r="159" spans="1:5" ht="12.75">
      <c r="A159" s="35" t="s">
        <v>54</v>
      </c>
      <c r="E159" s="39" t="s">
        <v>5</v>
      </c>
    </row>
    <row r="160" spans="1:5" ht="12.75">
      <c r="A160" s="35" t="s">
        <v>55</v>
      </c>
      <c r="E160" s="40" t="s">
        <v>1011</v>
      </c>
    </row>
    <row r="161" spans="1:5" ht="12.75">
      <c r="A161" t="s">
        <v>57</v>
      </c>
      <c r="E161" s="39" t="s">
        <v>636</v>
      </c>
    </row>
    <row r="162" spans="1:16" ht="12.75">
      <c r="A162" t="s">
        <v>48</v>
      </c>
      <c s="34" t="s">
        <v>190</v>
      </c>
      <c s="34" t="s">
        <v>515</v>
      </c>
      <c s="35" t="s">
        <v>5</v>
      </c>
      <c s="6" t="s">
        <v>516</v>
      </c>
      <c s="36" t="s">
        <v>52</v>
      </c>
      <c s="37">
        <v>8</v>
      </c>
      <c s="36">
        <v>0</v>
      </c>
      <c s="36">
        <f>ROUND(G162*H162,6)</f>
      </c>
      <c r="L162" s="38">
        <v>0</v>
      </c>
      <c s="32">
        <f>ROUND(ROUND(L162,2)*ROUND(G162,3),2)</f>
      </c>
      <c s="36" t="s">
        <v>53</v>
      </c>
      <c>
        <f>(M162*21)/100</f>
      </c>
      <c t="s">
        <v>26</v>
      </c>
    </row>
    <row r="163" spans="1:5" ht="12.75">
      <c r="A163" s="35" t="s">
        <v>54</v>
      </c>
      <c r="E163" s="39" t="s">
        <v>5</v>
      </c>
    </row>
    <row r="164" spans="1:5" ht="12.75">
      <c r="A164" s="35" t="s">
        <v>55</v>
      </c>
      <c r="E164" s="40" t="s">
        <v>1119</v>
      </c>
    </row>
    <row r="165" spans="1:5" ht="12.75">
      <c r="A165" t="s">
        <v>57</v>
      </c>
      <c r="E165" s="39" t="s">
        <v>636</v>
      </c>
    </row>
    <row r="166" spans="1:13" ht="12.75">
      <c r="A166" t="s">
        <v>45</v>
      </c>
      <c r="C166" s="31" t="s">
        <v>741</v>
      </c>
      <c r="E166" s="33" t="s">
        <v>742</v>
      </c>
      <c r="J166" s="32">
        <f>0</f>
      </c>
      <c s="32">
        <f>0</f>
      </c>
      <c s="32">
        <f>0+L167+L171+L175+L179+L183+L187</f>
      </c>
      <c s="32">
        <f>0+M167+M171+M175+M179+M183+M187</f>
      </c>
    </row>
    <row r="167" spans="1:16" ht="12.75">
      <c r="A167" t="s">
        <v>48</v>
      </c>
      <c s="34" t="s">
        <v>193</v>
      </c>
      <c s="34" t="s">
        <v>579</v>
      </c>
      <c s="35" t="s">
        <v>5</v>
      </c>
      <c s="6" t="s">
        <v>580</v>
      </c>
      <c s="36" t="s">
        <v>581</v>
      </c>
      <c s="37">
        <v>1.9</v>
      </c>
      <c s="36">
        <v>0</v>
      </c>
      <c s="36">
        <f>ROUND(G167*H167,6)</f>
      </c>
      <c r="L167" s="38">
        <v>0</v>
      </c>
      <c s="32">
        <f>ROUND(ROUND(L167,2)*ROUND(G167,3),2)</f>
      </c>
      <c s="36" t="s">
        <v>53</v>
      </c>
      <c>
        <f>(M167*21)/100</f>
      </c>
      <c t="s">
        <v>26</v>
      </c>
    </row>
    <row r="168" spans="1:5" ht="12.75">
      <c r="A168" s="35" t="s">
        <v>54</v>
      </c>
      <c r="E168" s="39" t="s">
        <v>1120</v>
      </c>
    </row>
    <row r="169" spans="1:5" ht="12.75">
      <c r="A169" s="35" t="s">
        <v>55</v>
      </c>
      <c r="E169" s="40" t="s">
        <v>1121</v>
      </c>
    </row>
    <row r="170" spans="1:5" ht="12.75">
      <c r="A170" t="s">
        <v>57</v>
      </c>
      <c r="E170" s="39" t="s">
        <v>636</v>
      </c>
    </row>
    <row r="171" spans="1:16" ht="12.75">
      <c r="A171" t="s">
        <v>48</v>
      </c>
      <c s="34" t="s">
        <v>196</v>
      </c>
      <c s="34" t="s">
        <v>583</v>
      </c>
      <c s="35" t="s">
        <v>5</v>
      </c>
      <c s="6" t="s">
        <v>584</v>
      </c>
      <c s="36" t="s">
        <v>581</v>
      </c>
      <c s="37">
        <v>1.9</v>
      </c>
      <c s="36">
        <v>0</v>
      </c>
      <c s="36">
        <f>ROUND(G171*H171,6)</f>
      </c>
      <c r="L171" s="38">
        <v>0</v>
      </c>
      <c s="32">
        <f>ROUND(ROUND(L171,2)*ROUND(G171,3),2)</f>
      </c>
      <c s="36" t="s">
        <v>53</v>
      </c>
      <c>
        <f>(M171*21)/100</f>
      </c>
      <c t="s">
        <v>26</v>
      </c>
    </row>
    <row r="172" spans="1:5" ht="12.75">
      <c r="A172" s="35" t="s">
        <v>54</v>
      </c>
      <c r="E172" s="39" t="s">
        <v>5</v>
      </c>
    </row>
    <row r="173" spans="1:5" ht="12.75">
      <c r="A173" s="35" t="s">
        <v>55</v>
      </c>
      <c r="E173" s="40" t="s">
        <v>1122</v>
      </c>
    </row>
    <row r="174" spans="1:5" ht="12.75">
      <c r="A174" t="s">
        <v>57</v>
      </c>
      <c r="E174" s="39" t="s">
        <v>636</v>
      </c>
    </row>
    <row r="175" spans="1:16" ht="25.5">
      <c r="A175" t="s">
        <v>48</v>
      </c>
      <c s="34" t="s">
        <v>199</v>
      </c>
      <c s="34" t="s">
        <v>760</v>
      </c>
      <c s="35" t="s">
        <v>5</v>
      </c>
      <c s="6" t="s">
        <v>761</v>
      </c>
      <c s="36" t="s">
        <v>52</v>
      </c>
      <c s="37">
        <v>16</v>
      </c>
      <c s="36">
        <v>0</v>
      </c>
      <c s="36">
        <f>ROUND(G175*H175,6)</f>
      </c>
      <c r="L175" s="38">
        <v>0</v>
      </c>
      <c s="32">
        <f>ROUND(ROUND(L175,2)*ROUND(G175,3),2)</f>
      </c>
      <c s="36" t="s">
        <v>53</v>
      </c>
      <c>
        <f>(M175*21)/100</f>
      </c>
      <c t="s">
        <v>26</v>
      </c>
    </row>
    <row r="176" spans="1:5" ht="12.75">
      <c r="A176" s="35" t="s">
        <v>54</v>
      </c>
      <c r="E176" s="39" t="s">
        <v>5</v>
      </c>
    </row>
    <row r="177" spans="1:5" ht="12.75">
      <c r="A177" s="35" t="s">
        <v>55</v>
      </c>
      <c r="E177" s="40" t="s">
        <v>1123</v>
      </c>
    </row>
    <row r="178" spans="1:5" ht="12.75">
      <c r="A178" t="s">
        <v>57</v>
      </c>
      <c r="E178" s="39" t="s">
        <v>636</v>
      </c>
    </row>
    <row r="179" spans="1:16" ht="12.75">
      <c r="A179" t="s">
        <v>48</v>
      </c>
      <c s="34" t="s">
        <v>203</v>
      </c>
      <c s="34" t="s">
        <v>541</v>
      </c>
      <c s="35" t="s">
        <v>5</v>
      </c>
      <c s="6" t="s">
        <v>542</v>
      </c>
      <c s="36" t="s">
        <v>52</v>
      </c>
      <c s="37">
        <v>1</v>
      </c>
      <c s="36">
        <v>0</v>
      </c>
      <c s="36">
        <f>ROUND(G179*H179,6)</f>
      </c>
      <c r="L179" s="38">
        <v>0</v>
      </c>
      <c s="32">
        <f>ROUND(ROUND(L179,2)*ROUND(G179,3),2)</f>
      </c>
      <c s="36" t="s">
        <v>53</v>
      </c>
      <c>
        <f>(M179*21)/100</f>
      </c>
      <c t="s">
        <v>26</v>
      </c>
    </row>
    <row r="180" spans="1:5" ht="12.75">
      <c r="A180" s="35" t="s">
        <v>54</v>
      </c>
      <c r="E180" s="39" t="s">
        <v>1124</v>
      </c>
    </row>
    <row r="181" spans="1:5" ht="12.75">
      <c r="A181" s="35" t="s">
        <v>55</v>
      </c>
      <c r="E181" s="40" t="s">
        <v>663</v>
      </c>
    </row>
    <row r="182" spans="1:5" ht="12.75">
      <c r="A182" t="s">
        <v>57</v>
      </c>
      <c r="E182" s="39" t="s">
        <v>636</v>
      </c>
    </row>
    <row r="183" spans="1:16" ht="12.75">
      <c r="A183" t="s">
        <v>48</v>
      </c>
      <c s="34" t="s">
        <v>206</v>
      </c>
      <c s="34" t="s">
        <v>1125</v>
      </c>
      <c s="35" t="s">
        <v>5</v>
      </c>
      <c s="6" t="s">
        <v>1126</v>
      </c>
      <c s="36" t="s">
        <v>52</v>
      </c>
      <c s="37">
        <v>1</v>
      </c>
      <c s="36">
        <v>0</v>
      </c>
      <c s="36">
        <f>ROUND(G183*H183,6)</f>
      </c>
      <c r="L183" s="38">
        <v>0</v>
      </c>
      <c s="32">
        <f>ROUND(ROUND(L183,2)*ROUND(G183,3),2)</f>
      </c>
      <c s="36" t="s">
        <v>53</v>
      </c>
      <c>
        <f>(M183*21)/100</f>
      </c>
      <c t="s">
        <v>26</v>
      </c>
    </row>
    <row r="184" spans="1:5" ht="12.75">
      <c r="A184" s="35" t="s">
        <v>54</v>
      </c>
      <c r="E184" s="39" t="s">
        <v>1127</v>
      </c>
    </row>
    <row r="185" spans="1:5" ht="12.75">
      <c r="A185" s="35" t="s">
        <v>55</v>
      </c>
      <c r="E185" s="40" t="s">
        <v>663</v>
      </c>
    </row>
    <row r="186" spans="1:5" ht="12.75">
      <c r="A186" t="s">
        <v>57</v>
      </c>
      <c r="E186" s="39" t="s">
        <v>746</v>
      </c>
    </row>
    <row r="187" spans="1:16" ht="12.75">
      <c r="A187" t="s">
        <v>48</v>
      </c>
      <c s="34" t="s">
        <v>209</v>
      </c>
      <c s="34" t="s">
        <v>1128</v>
      </c>
      <c s="35" t="s">
        <v>5</v>
      </c>
      <c s="6" t="s">
        <v>1129</v>
      </c>
      <c s="36" t="s">
        <v>52</v>
      </c>
      <c s="37">
        <v>1</v>
      </c>
      <c s="36">
        <v>0</v>
      </c>
      <c s="36">
        <f>ROUND(G187*H187,6)</f>
      </c>
      <c r="L187" s="38">
        <v>0</v>
      </c>
      <c s="32">
        <f>ROUND(ROUND(L187,2)*ROUND(G187,3),2)</f>
      </c>
      <c s="36" t="s">
        <v>53</v>
      </c>
      <c>
        <f>(M187*21)/100</f>
      </c>
      <c t="s">
        <v>26</v>
      </c>
    </row>
    <row r="188" spans="1:5" ht="12.75">
      <c r="A188" s="35" t="s">
        <v>54</v>
      </c>
      <c r="E188" s="39" t="s">
        <v>5</v>
      </c>
    </row>
    <row r="189" spans="1:5" ht="12.75">
      <c r="A189" s="35" t="s">
        <v>55</v>
      </c>
      <c r="E189" s="40" t="s">
        <v>663</v>
      </c>
    </row>
    <row r="190" spans="1:5" ht="12.75">
      <c r="A190" t="s">
        <v>57</v>
      </c>
      <c r="E190" s="39" t="s">
        <v>746</v>
      </c>
    </row>
    <row r="191" spans="1:13" ht="12.75">
      <c r="A191" t="s">
        <v>45</v>
      </c>
      <c r="C191" s="31" t="s">
        <v>825</v>
      </c>
      <c r="E191" s="33" t="s">
        <v>1130</v>
      </c>
      <c r="J191" s="32">
        <f>0</f>
      </c>
      <c s="32">
        <f>0</f>
      </c>
      <c s="32">
        <f>0+L192+L196</f>
      </c>
      <c s="32">
        <f>0+M192+M196</f>
      </c>
    </row>
    <row r="192" spans="1:16" ht="12.75">
      <c r="A192" t="s">
        <v>48</v>
      </c>
      <c s="34" t="s">
        <v>213</v>
      </c>
      <c s="34" t="s">
        <v>1131</v>
      </c>
      <c s="35" t="s">
        <v>5</v>
      </c>
      <c s="6" t="s">
        <v>1132</v>
      </c>
      <c s="36" t="s">
        <v>52</v>
      </c>
      <c s="37">
        <v>1</v>
      </c>
      <c s="36">
        <v>0</v>
      </c>
      <c s="36">
        <f>ROUND(G192*H192,6)</f>
      </c>
      <c r="L192" s="38">
        <v>0</v>
      </c>
      <c s="32">
        <f>ROUND(ROUND(L192,2)*ROUND(G192,3),2)</f>
      </c>
      <c s="36" t="s">
        <v>53</v>
      </c>
      <c>
        <f>(M192*21)/100</f>
      </c>
      <c t="s">
        <v>26</v>
      </c>
    </row>
    <row r="193" spans="1:5" ht="12.75">
      <c r="A193" s="35" t="s">
        <v>54</v>
      </c>
      <c r="E193" s="39" t="s">
        <v>1133</v>
      </c>
    </row>
    <row r="194" spans="1:5" ht="12.75">
      <c r="A194" s="35" t="s">
        <v>55</v>
      </c>
      <c r="E194" s="40" t="s">
        <v>663</v>
      </c>
    </row>
    <row r="195" spans="1:5" ht="12.75">
      <c r="A195" t="s">
        <v>57</v>
      </c>
      <c r="E195" s="39" t="s">
        <v>636</v>
      </c>
    </row>
    <row r="196" spans="1:16" ht="12.75">
      <c r="A196" t="s">
        <v>48</v>
      </c>
      <c s="34" t="s">
        <v>217</v>
      </c>
      <c s="34" t="s">
        <v>1134</v>
      </c>
      <c s="35" t="s">
        <v>5</v>
      </c>
      <c s="6" t="s">
        <v>1135</v>
      </c>
      <c s="36" t="s">
        <v>52</v>
      </c>
      <c s="37">
        <v>1</v>
      </c>
      <c s="36">
        <v>0</v>
      </c>
      <c s="36">
        <f>ROUND(G196*H196,6)</f>
      </c>
      <c r="L196" s="38">
        <v>0</v>
      </c>
      <c s="32">
        <f>ROUND(ROUND(L196,2)*ROUND(G196,3),2)</f>
      </c>
      <c s="36" t="s">
        <v>53</v>
      </c>
      <c>
        <f>(M196*21)/100</f>
      </c>
      <c t="s">
        <v>26</v>
      </c>
    </row>
    <row r="197" spans="1:5" ht="12.75">
      <c r="A197" s="35" t="s">
        <v>54</v>
      </c>
      <c r="E197" s="39" t="s">
        <v>5</v>
      </c>
    </row>
    <row r="198" spans="1:5" ht="12.75">
      <c r="A198" s="35" t="s">
        <v>55</v>
      </c>
      <c r="E198" s="40" t="s">
        <v>663</v>
      </c>
    </row>
    <row r="199" spans="1:5" ht="12.75">
      <c r="A199" t="s">
        <v>57</v>
      </c>
      <c r="E199" s="39" t="s">
        <v>636</v>
      </c>
    </row>
    <row r="200" spans="1:13" ht="12.75">
      <c r="A200" t="s">
        <v>45</v>
      </c>
      <c r="C200" s="31" t="s">
        <v>763</v>
      </c>
      <c r="E200" s="33" t="s">
        <v>1136</v>
      </c>
      <c r="J200" s="32">
        <f>0</f>
      </c>
      <c s="32">
        <f>0</f>
      </c>
      <c s="32">
        <f>0+L201+L205+L209+L213+L217+L221+L225+L229+L233+L237+L241+L245+L249+L253+L257+L261+L265+L269+L273+L277+L281+L285+L289+L293+L297+L301+L305+L309+L313</f>
      </c>
      <c s="32">
        <f>0+M201+M205+M209+M213+M217+M221+M225+M229+M233+M237+M241+M245+M249+M253+M257+M261+M265+M269+M273+M277+M281+M285+M289+M293+M297+M301+M305+M309+M313</f>
      </c>
    </row>
    <row r="201" spans="1:16" ht="12.75">
      <c r="A201" t="s">
        <v>48</v>
      </c>
      <c s="34" t="s">
        <v>221</v>
      </c>
      <c s="34" t="s">
        <v>1137</v>
      </c>
      <c s="35" t="s">
        <v>5</v>
      </c>
      <c s="6" t="s">
        <v>1138</v>
      </c>
      <c s="36" t="s">
        <v>52</v>
      </c>
      <c s="37">
        <v>2</v>
      </c>
      <c s="36">
        <v>0</v>
      </c>
      <c s="36">
        <f>ROUND(G201*H201,6)</f>
      </c>
      <c r="L201" s="38">
        <v>0</v>
      </c>
      <c s="32">
        <f>ROUND(ROUND(L201,2)*ROUND(G201,3),2)</f>
      </c>
      <c s="36" t="s">
        <v>53</v>
      </c>
      <c>
        <f>(M201*21)/100</f>
      </c>
      <c t="s">
        <v>26</v>
      </c>
    </row>
    <row r="202" spans="1:5" ht="25.5">
      <c r="A202" s="35" t="s">
        <v>54</v>
      </c>
      <c r="E202" s="39" t="s">
        <v>1139</v>
      </c>
    </row>
    <row r="203" spans="1:5" ht="12.75">
      <c r="A203" s="35" t="s">
        <v>55</v>
      </c>
      <c r="E203" s="40" t="s">
        <v>689</v>
      </c>
    </row>
    <row r="204" spans="1:5" ht="12.75">
      <c r="A204" t="s">
        <v>57</v>
      </c>
      <c r="E204" s="39" t="s">
        <v>636</v>
      </c>
    </row>
    <row r="205" spans="1:16" ht="12.75">
      <c r="A205" t="s">
        <v>48</v>
      </c>
      <c s="34" t="s">
        <v>224</v>
      </c>
      <c s="34" t="s">
        <v>1140</v>
      </c>
      <c s="35" t="s">
        <v>5</v>
      </c>
      <c s="6" t="s">
        <v>1141</v>
      </c>
      <c s="36" t="s">
        <v>52</v>
      </c>
      <c s="37">
        <v>2</v>
      </c>
      <c s="36">
        <v>0</v>
      </c>
      <c s="36">
        <f>ROUND(G205*H205,6)</f>
      </c>
      <c r="L205" s="38">
        <v>0</v>
      </c>
      <c s="32">
        <f>ROUND(ROUND(L205,2)*ROUND(G205,3),2)</f>
      </c>
      <c s="36" t="s">
        <v>53</v>
      </c>
      <c>
        <f>(M205*21)/100</f>
      </c>
      <c t="s">
        <v>26</v>
      </c>
    </row>
    <row r="206" spans="1:5" ht="12.75">
      <c r="A206" s="35" t="s">
        <v>54</v>
      </c>
      <c r="E206" s="39" t="s">
        <v>5</v>
      </c>
    </row>
    <row r="207" spans="1:5" ht="12.75">
      <c r="A207" s="35" t="s">
        <v>55</v>
      </c>
      <c r="E207" s="40" t="s">
        <v>670</v>
      </c>
    </row>
    <row r="208" spans="1:5" ht="12.75">
      <c r="A208" t="s">
        <v>57</v>
      </c>
      <c r="E208" s="39" t="s">
        <v>636</v>
      </c>
    </row>
    <row r="209" spans="1:16" ht="12.75">
      <c r="A209" t="s">
        <v>48</v>
      </c>
      <c s="34" t="s">
        <v>228</v>
      </c>
      <c s="34" t="s">
        <v>1142</v>
      </c>
      <c s="35" t="s">
        <v>5</v>
      </c>
      <c s="6" t="s">
        <v>1143</v>
      </c>
      <c s="36" t="s">
        <v>52</v>
      </c>
      <c s="37">
        <v>6</v>
      </c>
      <c s="36">
        <v>0</v>
      </c>
      <c s="36">
        <f>ROUND(G209*H209,6)</f>
      </c>
      <c r="L209" s="38">
        <v>0</v>
      </c>
      <c s="32">
        <f>ROUND(ROUND(L209,2)*ROUND(G209,3),2)</f>
      </c>
      <c s="36" t="s">
        <v>53</v>
      </c>
      <c>
        <f>(M209*21)/100</f>
      </c>
      <c t="s">
        <v>26</v>
      </c>
    </row>
    <row r="210" spans="1:5" ht="12.75">
      <c r="A210" s="35" t="s">
        <v>54</v>
      </c>
      <c r="E210" s="39" t="s">
        <v>1144</v>
      </c>
    </row>
    <row r="211" spans="1:5" ht="12.75">
      <c r="A211" s="35" t="s">
        <v>55</v>
      </c>
      <c r="E211" s="40" t="s">
        <v>783</v>
      </c>
    </row>
    <row r="212" spans="1:5" ht="12.75">
      <c r="A212" t="s">
        <v>57</v>
      </c>
      <c r="E212" s="39" t="s">
        <v>636</v>
      </c>
    </row>
    <row r="213" spans="1:16" ht="12.75">
      <c r="A213" t="s">
        <v>48</v>
      </c>
      <c s="34" t="s">
        <v>232</v>
      </c>
      <c s="34" t="s">
        <v>1145</v>
      </c>
      <c s="35" t="s">
        <v>5</v>
      </c>
      <c s="6" t="s">
        <v>1146</v>
      </c>
      <c s="36" t="s">
        <v>52</v>
      </c>
      <c s="37">
        <v>6</v>
      </c>
      <c s="36">
        <v>0</v>
      </c>
      <c s="36">
        <f>ROUND(G213*H213,6)</f>
      </c>
      <c r="L213" s="38">
        <v>0</v>
      </c>
      <c s="32">
        <f>ROUND(ROUND(L213,2)*ROUND(G213,3),2)</f>
      </c>
      <c s="36" t="s">
        <v>53</v>
      </c>
      <c>
        <f>(M213*21)/100</f>
      </c>
      <c t="s">
        <v>26</v>
      </c>
    </row>
    <row r="214" spans="1:5" ht="25.5">
      <c r="A214" s="35" t="s">
        <v>54</v>
      </c>
      <c r="E214" s="39" t="s">
        <v>1147</v>
      </c>
    </row>
    <row r="215" spans="1:5" ht="12.75">
      <c r="A215" s="35" t="s">
        <v>55</v>
      </c>
      <c r="E215" s="40" t="s">
        <v>783</v>
      </c>
    </row>
    <row r="216" spans="1:5" ht="12.75">
      <c r="A216" t="s">
        <v>57</v>
      </c>
      <c r="E216" s="39" t="s">
        <v>636</v>
      </c>
    </row>
    <row r="217" spans="1:16" ht="25.5">
      <c r="A217" t="s">
        <v>48</v>
      </c>
      <c s="34" t="s">
        <v>236</v>
      </c>
      <c s="34" t="s">
        <v>1148</v>
      </c>
      <c s="35" t="s">
        <v>5</v>
      </c>
      <c s="6" t="s">
        <v>1149</v>
      </c>
      <c s="36" t="s">
        <v>52</v>
      </c>
      <c s="37">
        <v>2</v>
      </c>
      <c s="36">
        <v>0</v>
      </c>
      <c s="36">
        <f>ROUND(G217*H217,6)</f>
      </c>
      <c r="L217" s="38">
        <v>0</v>
      </c>
      <c s="32">
        <f>ROUND(ROUND(L217,2)*ROUND(G217,3),2)</f>
      </c>
      <c s="36" t="s">
        <v>53</v>
      </c>
      <c>
        <f>(M217*21)/100</f>
      </c>
      <c t="s">
        <v>26</v>
      </c>
    </row>
    <row r="218" spans="1:5" ht="38.25">
      <c r="A218" s="35" t="s">
        <v>54</v>
      </c>
      <c r="E218" s="39" t="s">
        <v>1150</v>
      </c>
    </row>
    <row r="219" spans="1:5" ht="12.75">
      <c r="A219" s="35" t="s">
        <v>55</v>
      </c>
      <c r="E219" s="40" t="s">
        <v>689</v>
      </c>
    </row>
    <row r="220" spans="1:5" ht="12.75">
      <c r="A220" t="s">
        <v>57</v>
      </c>
      <c r="E220" s="39" t="s">
        <v>636</v>
      </c>
    </row>
    <row r="221" spans="1:16" ht="12.75">
      <c r="A221" t="s">
        <v>48</v>
      </c>
      <c s="34" t="s">
        <v>239</v>
      </c>
      <c s="34" t="s">
        <v>1151</v>
      </c>
      <c s="35" t="s">
        <v>5</v>
      </c>
      <c s="6" t="s">
        <v>1152</v>
      </c>
      <c s="36" t="s">
        <v>52</v>
      </c>
      <c s="37">
        <v>14</v>
      </c>
      <c s="36">
        <v>0</v>
      </c>
      <c s="36">
        <f>ROUND(G221*H221,6)</f>
      </c>
      <c r="L221" s="38">
        <v>0</v>
      </c>
      <c s="32">
        <f>ROUND(ROUND(L221,2)*ROUND(G221,3),2)</f>
      </c>
      <c s="36" t="s">
        <v>53</v>
      </c>
      <c>
        <f>(M221*21)/100</f>
      </c>
      <c t="s">
        <v>26</v>
      </c>
    </row>
    <row r="222" spans="1:5" ht="12.75">
      <c r="A222" s="35" t="s">
        <v>54</v>
      </c>
      <c r="E222" s="39" t="s">
        <v>5</v>
      </c>
    </row>
    <row r="223" spans="1:5" ht="12.75">
      <c r="A223" s="35" t="s">
        <v>55</v>
      </c>
      <c r="E223" s="40" t="s">
        <v>1153</v>
      </c>
    </row>
    <row r="224" spans="1:5" ht="12.75">
      <c r="A224" t="s">
        <v>57</v>
      </c>
      <c r="E224" s="39" t="s">
        <v>636</v>
      </c>
    </row>
    <row r="225" spans="1:16" ht="12.75">
      <c r="A225" t="s">
        <v>48</v>
      </c>
      <c s="34" t="s">
        <v>242</v>
      </c>
      <c s="34" t="s">
        <v>1154</v>
      </c>
      <c s="35" t="s">
        <v>5</v>
      </c>
      <c s="6" t="s">
        <v>1155</v>
      </c>
      <c s="36" t="s">
        <v>52</v>
      </c>
      <c s="37">
        <v>4</v>
      </c>
      <c s="36">
        <v>0</v>
      </c>
      <c s="36">
        <f>ROUND(G225*H225,6)</f>
      </c>
      <c r="L225" s="38">
        <v>0</v>
      </c>
      <c s="32">
        <f>ROUND(ROUND(L225,2)*ROUND(G225,3),2)</f>
      </c>
      <c s="36" t="s">
        <v>53</v>
      </c>
      <c>
        <f>(M225*21)/100</f>
      </c>
      <c t="s">
        <v>26</v>
      </c>
    </row>
    <row r="226" spans="1:5" ht="38.25">
      <c r="A226" s="35" t="s">
        <v>54</v>
      </c>
      <c r="E226" s="39" t="s">
        <v>1156</v>
      </c>
    </row>
    <row r="227" spans="1:5" ht="12.75">
      <c r="A227" s="35" t="s">
        <v>55</v>
      </c>
      <c r="E227" s="40" t="s">
        <v>1157</v>
      </c>
    </row>
    <row r="228" spans="1:5" ht="12.75">
      <c r="A228" t="s">
        <v>57</v>
      </c>
      <c r="E228" s="39" t="s">
        <v>636</v>
      </c>
    </row>
    <row r="229" spans="1:16" ht="12.75">
      <c r="A229" t="s">
        <v>48</v>
      </c>
      <c s="34" t="s">
        <v>246</v>
      </c>
      <c s="34" t="s">
        <v>1158</v>
      </c>
      <c s="35" t="s">
        <v>5</v>
      </c>
      <c s="6" t="s">
        <v>1159</v>
      </c>
      <c s="36" t="s">
        <v>52</v>
      </c>
      <c s="37">
        <v>1</v>
      </c>
      <c s="36">
        <v>0</v>
      </c>
      <c s="36">
        <f>ROUND(G229*H229,6)</f>
      </c>
      <c r="L229" s="38">
        <v>0</v>
      </c>
      <c s="32">
        <f>ROUND(ROUND(L229,2)*ROUND(G229,3),2)</f>
      </c>
      <c s="36" t="s">
        <v>53</v>
      </c>
      <c>
        <f>(M229*21)/100</f>
      </c>
      <c t="s">
        <v>26</v>
      </c>
    </row>
    <row r="230" spans="1:5" ht="12.75">
      <c r="A230" s="35" t="s">
        <v>54</v>
      </c>
      <c r="E230" s="39" t="s">
        <v>1160</v>
      </c>
    </row>
    <row r="231" spans="1:5" ht="12.75">
      <c r="A231" s="35" t="s">
        <v>55</v>
      </c>
      <c r="E231" s="40" t="s">
        <v>663</v>
      </c>
    </row>
    <row r="232" spans="1:5" ht="12.75">
      <c r="A232" t="s">
        <v>57</v>
      </c>
      <c r="E232" s="39" t="s">
        <v>636</v>
      </c>
    </row>
    <row r="233" spans="1:16" ht="12.75">
      <c r="A233" t="s">
        <v>48</v>
      </c>
      <c s="34" t="s">
        <v>251</v>
      </c>
      <c s="34" t="s">
        <v>1161</v>
      </c>
      <c s="35" t="s">
        <v>5</v>
      </c>
      <c s="6" t="s">
        <v>1162</v>
      </c>
      <c s="36" t="s">
        <v>52</v>
      </c>
      <c s="37">
        <v>3</v>
      </c>
      <c s="36">
        <v>0</v>
      </c>
      <c s="36">
        <f>ROUND(G233*H233,6)</f>
      </c>
      <c r="L233" s="38">
        <v>0</v>
      </c>
      <c s="32">
        <f>ROUND(ROUND(L233,2)*ROUND(G233,3),2)</f>
      </c>
      <c s="36" t="s">
        <v>53</v>
      </c>
      <c>
        <f>(M233*21)/100</f>
      </c>
      <c t="s">
        <v>26</v>
      </c>
    </row>
    <row r="234" spans="1:5" ht="12.75">
      <c r="A234" s="35" t="s">
        <v>54</v>
      </c>
      <c r="E234" s="39" t="s">
        <v>1163</v>
      </c>
    </row>
    <row r="235" spans="1:5" ht="12.75">
      <c r="A235" s="35" t="s">
        <v>55</v>
      </c>
      <c r="E235" s="40" t="s">
        <v>703</v>
      </c>
    </row>
    <row r="236" spans="1:5" ht="12.75">
      <c r="A236" t="s">
        <v>57</v>
      </c>
      <c r="E236" s="39" t="s">
        <v>636</v>
      </c>
    </row>
    <row r="237" spans="1:16" ht="12.75">
      <c r="A237" t="s">
        <v>48</v>
      </c>
      <c s="34" t="s">
        <v>255</v>
      </c>
      <c s="34" t="s">
        <v>1164</v>
      </c>
      <c s="35" t="s">
        <v>5</v>
      </c>
      <c s="6" t="s">
        <v>1165</v>
      </c>
      <c s="36" t="s">
        <v>52</v>
      </c>
      <c s="37">
        <v>8</v>
      </c>
      <c s="36">
        <v>0</v>
      </c>
      <c s="36">
        <f>ROUND(G237*H237,6)</f>
      </c>
      <c r="L237" s="38">
        <v>0</v>
      </c>
      <c s="32">
        <f>ROUND(ROUND(L237,2)*ROUND(G237,3),2)</f>
      </c>
      <c s="36" t="s">
        <v>53</v>
      </c>
      <c>
        <f>(M237*21)/100</f>
      </c>
      <c t="s">
        <v>26</v>
      </c>
    </row>
    <row r="238" spans="1:5" ht="12.75">
      <c r="A238" s="35" t="s">
        <v>54</v>
      </c>
      <c r="E238" s="39" t="s">
        <v>5</v>
      </c>
    </row>
    <row r="239" spans="1:5" ht="12.75">
      <c r="A239" s="35" t="s">
        <v>55</v>
      </c>
      <c r="E239" s="40" t="s">
        <v>1166</v>
      </c>
    </row>
    <row r="240" spans="1:5" ht="12.75">
      <c r="A240" t="s">
        <v>57</v>
      </c>
      <c r="E240" s="39" t="s">
        <v>636</v>
      </c>
    </row>
    <row r="241" spans="1:16" ht="12.75">
      <c r="A241" t="s">
        <v>48</v>
      </c>
      <c s="34" t="s">
        <v>259</v>
      </c>
      <c s="34" t="s">
        <v>1167</v>
      </c>
      <c s="35" t="s">
        <v>5</v>
      </c>
      <c s="6" t="s">
        <v>1168</v>
      </c>
      <c s="36" t="s">
        <v>52</v>
      </c>
      <c s="37">
        <v>1</v>
      </c>
      <c s="36">
        <v>0</v>
      </c>
      <c s="36">
        <f>ROUND(G241*H241,6)</f>
      </c>
      <c r="L241" s="38">
        <v>0</v>
      </c>
      <c s="32">
        <f>ROUND(ROUND(L241,2)*ROUND(G241,3),2)</f>
      </c>
      <c s="36" t="s">
        <v>53</v>
      </c>
      <c>
        <f>(M241*21)/100</f>
      </c>
      <c t="s">
        <v>26</v>
      </c>
    </row>
    <row r="242" spans="1:5" ht="12.75">
      <c r="A242" s="35" t="s">
        <v>54</v>
      </c>
      <c r="E242" s="39" t="s">
        <v>1169</v>
      </c>
    </row>
    <row r="243" spans="1:5" ht="12.75">
      <c r="A243" s="35" t="s">
        <v>55</v>
      </c>
      <c r="E243" s="40" t="s">
        <v>663</v>
      </c>
    </row>
    <row r="244" spans="1:5" ht="12.75">
      <c r="A244" t="s">
        <v>57</v>
      </c>
      <c r="E244" s="39" t="s">
        <v>636</v>
      </c>
    </row>
    <row r="245" spans="1:16" ht="12.75">
      <c r="A245" t="s">
        <v>48</v>
      </c>
      <c s="34" t="s">
        <v>263</v>
      </c>
      <c s="34" t="s">
        <v>1170</v>
      </c>
      <c s="35" t="s">
        <v>5</v>
      </c>
      <c s="6" t="s">
        <v>1171</v>
      </c>
      <c s="36" t="s">
        <v>52</v>
      </c>
      <c s="37">
        <v>1</v>
      </c>
      <c s="36">
        <v>0</v>
      </c>
      <c s="36">
        <f>ROUND(G245*H245,6)</f>
      </c>
      <c r="L245" s="38">
        <v>0</v>
      </c>
      <c s="32">
        <f>ROUND(ROUND(L245,2)*ROUND(G245,3),2)</f>
      </c>
      <c s="36" t="s">
        <v>53</v>
      </c>
      <c>
        <f>(M245*21)/100</f>
      </c>
      <c t="s">
        <v>26</v>
      </c>
    </row>
    <row r="246" spans="1:5" ht="12.75">
      <c r="A246" s="35" t="s">
        <v>54</v>
      </c>
      <c r="E246" s="39" t="s">
        <v>5</v>
      </c>
    </row>
    <row r="247" spans="1:5" ht="12.75">
      <c r="A247" s="35" t="s">
        <v>55</v>
      </c>
      <c r="E247" s="40" t="s">
        <v>663</v>
      </c>
    </row>
    <row r="248" spans="1:5" ht="12.75">
      <c r="A248" t="s">
        <v>57</v>
      </c>
      <c r="E248" s="39" t="s">
        <v>636</v>
      </c>
    </row>
    <row r="249" spans="1:16" ht="25.5">
      <c r="A249" t="s">
        <v>48</v>
      </c>
      <c s="34" t="s">
        <v>267</v>
      </c>
      <c s="34" t="s">
        <v>1172</v>
      </c>
      <c s="35" t="s">
        <v>5</v>
      </c>
      <c s="6" t="s">
        <v>1173</v>
      </c>
      <c s="36" t="s">
        <v>52</v>
      </c>
      <c s="37">
        <v>1</v>
      </c>
      <c s="36">
        <v>0</v>
      </c>
      <c s="36">
        <f>ROUND(G249*H249,6)</f>
      </c>
      <c r="L249" s="38">
        <v>0</v>
      </c>
      <c s="32">
        <f>ROUND(ROUND(L249,2)*ROUND(G249,3),2)</f>
      </c>
      <c s="36" t="s">
        <v>53</v>
      </c>
      <c>
        <f>(M249*21)/100</f>
      </c>
      <c t="s">
        <v>26</v>
      </c>
    </row>
    <row r="250" spans="1:5" ht="12.75">
      <c r="A250" s="35" t="s">
        <v>54</v>
      </c>
      <c r="E250" s="39" t="s">
        <v>1174</v>
      </c>
    </row>
    <row r="251" spans="1:5" ht="12.75">
      <c r="A251" s="35" t="s">
        <v>55</v>
      </c>
      <c r="E251" s="40" t="s">
        <v>663</v>
      </c>
    </row>
    <row r="252" spans="1:5" ht="12.75">
      <c r="A252" t="s">
        <v>57</v>
      </c>
      <c r="E252" s="39" t="s">
        <v>636</v>
      </c>
    </row>
    <row r="253" spans="1:16" ht="25.5">
      <c r="A253" t="s">
        <v>48</v>
      </c>
      <c s="34" t="s">
        <v>271</v>
      </c>
      <c s="34" t="s">
        <v>1175</v>
      </c>
      <c s="35" t="s">
        <v>5</v>
      </c>
      <c s="6" t="s">
        <v>1176</v>
      </c>
      <c s="36" t="s">
        <v>52</v>
      </c>
      <c s="37">
        <v>1</v>
      </c>
      <c s="36">
        <v>0</v>
      </c>
      <c s="36">
        <f>ROUND(G253*H253,6)</f>
      </c>
      <c r="L253" s="38">
        <v>0</v>
      </c>
      <c s="32">
        <f>ROUND(ROUND(L253,2)*ROUND(G253,3),2)</f>
      </c>
      <c s="36" t="s">
        <v>53</v>
      </c>
      <c>
        <f>(M253*21)/100</f>
      </c>
      <c t="s">
        <v>26</v>
      </c>
    </row>
    <row r="254" spans="1:5" ht="12.75">
      <c r="A254" s="35" t="s">
        <v>54</v>
      </c>
      <c r="E254" s="39" t="s">
        <v>1177</v>
      </c>
    </row>
    <row r="255" spans="1:5" ht="12.75">
      <c r="A255" s="35" t="s">
        <v>55</v>
      </c>
      <c r="E255" s="40" t="s">
        <v>663</v>
      </c>
    </row>
    <row r="256" spans="1:5" ht="12.75">
      <c r="A256" t="s">
        <v>57</v>
      </c>
      <c r="E256" s="39" t="s">
        <v>636</v>
      </c>
    </row>
    <row r="257" spans="1:16" ht="12.75">
      <c r="A257" t="s">
        <v>48</v>
      </c>
      <c s="34" t="s">
        <v>275</v>
      </c>
      <c s="34" t="s">
        <v>1178</v>
      </c>
      <c s="35" t="s">
        <v>5</v>
      </c>
      <c s="6" t="s">
        <v>1179</v>
      </c>
      <c s="36" t="s">
        <v>52</v>
      </c>
      <c s="37">
        <v>2</v>
      </c>
      <c s="36">
        <v>0</v>
      </c>
      <c s="36">
        <f>ROUND(G257*H257,6)</f>
      </c>
      <c r="L257" s="38">
        <v>0</v>
      </c>
      <c s="32">
        <f>ROUND(ROUND(L257,2)*ROUND(G257,3),2)</f>
      </c>
      <c s="36" t="s">
        <v>53</v>
      </c>
      <c>
        <f>(M257*21)/100</f>
      </c>
      <c t="s">
        <v>26</v>
      </c>
    </row>
    <row r="258" spans="1:5" ht="12.75">
      <c r="A258" s="35" t="s">
        <v>54</v>
      </c>
      <c r="E258" s="39" t="s">
        <v>5</v>
      </c>
    </row>
    <row r="259" spans="1:5" ht="12.75">
      <c r="A259" s="35" t="s">
        <v>55</v>
      </c>
      <c r="E259" s="40" t="s">
        <v>689</v>
      </c>
    </row>
    <row r="260" spans="1:5" ht="12.75">
      <c r="A260" t="s">
        <v>57</v>
      </c>
      <c r="E260" s="39" t="s">
        <v>636</v>
      </c>
    </row>
    <row r="261" spans="1:16" ht="25.5">
      <c r="A261" t="s">
        <v>48</v>
      </c>
      <c s="34" t="s">
        <v>278</v>
      </c>
      <c s="34" t="s">
        <v>1180</v>
      </c>
      <c s="35" t="s">
        <v>5</v>
      </c>
      <c s="6" t="s">
        <v>1181</v>
      </c>
      <c s="36" t="s">
        <v>52</v>
      </c>
      <c s="37">
        <v>1</v>
      </c>
      <c s="36">
        <v>0</v>
      </c>
      <c s="36">
        <f>ROUND(G261*H261,6)</f>
      </c>
      <c r="L261" s="38">
        <v>0</v>
      </c>
      <c s="32">
        <f>ROUND(ROUND(L261,2)*ROUND(G261,3),2)</f>
      </c>
      <c s="36" t="s">
        <v>53</v>
      </c>
      <c>
        <f>(M261*21)/100</f>
      </c>
      <c t="s">
        <v>26</v>
      </c>
    </row>
    <row r="262" spans="1:5" ht="12.75">
      <c r="A262" s="35" t="s">
        <v>54</v>
      </c>
      <c r="E262" s="39" t="s">
        <v>1182</v>
      </c>
    </row>
    <row r="263" spans="1:5" ht="12.75">
      <c r="A263" s="35" t="s">
        <v>55</v>
      </c>
      <c r="E263" s="40" t="s">
        <v>663</v>
      </c>
    </row>
    <row r="264" spans="1:5" ht="12.75">
      <c r="A264" t="s">
        <v>57</v>
      </c>
      <c r="E264" s="39" t="s">
        <v>636</v>
      </c>
    </row>
    <row r="265" spans="1:16" ht="12.75">
      <c r="A265" t="s">
        <v>48</v>
      </c>
      <c s="34" t="s">
        <v>281</v>
      </c>
      <c s="34" t="s">
        <v>1183</v>
      </c>
      <c s="35" t="s">
        <v>5</v>
      </c>
      <c s="6" t="s">
        <v>1184</v>
      </c>
      <c s="36" t="s">
        <v>52</v>
      </c>
      <c s="37">
        <v>1</v>
      </c>
      <c s="36">
        <v>0</v>
      </c>
      <c s="36">
        <f>ROUND(G265*H265,6)</f>
      </c>
      <c r="L265" s="38">
        <v>0</v>
      </c>
      <c s="32">
        <f>ROUND(ROUND(L265,2)*ROUND(G265,3),2)</f>
      </c>
      <c s="36" t="s">
        <v>53</v>
      </c>
      <c>
        <f>(M265*21)/100</f>
      </c>
      <c t="s">
        <v>26</v>
      </c>
    </row>
    <row r="266" spans="1:5" ht="12.75">
      <c r="A266" s="35" t="s">
        <v>54</v>
      </c>
      <c r="E266" s="39" t="s">
        <v>5</v>
      </c>
    </row>
    <row r="267" spans="1:5" ht="12.75">
      <c r="A267" s="35" t="s">
        <v>55</v>
      </c>
      <c r="E267" s="40" t="s">
        <v>663</v>
      </c>
    </row>
    <row r="268" spans="1:5" ht="12.75">
      <c r="A268" t="s">
        <v>57</v>
      </c>
      <c r="E268" s="39" t="s">
        <v>636</v>
      </c>
    </row>
    <row r="269" spans="1:16" ht="25.5">
      <c r="A269" t="s">
        <v>48</v>
      </c>
      <c s="34" t="s">
        <v>284</v>
      </c>
      <c s="34" t="s">
        <v>1185</v>
      </c>
      <c s="35" t="s">
        <v>5</v>
      </c>
      <c s="6" t="s">
        <v>1186</v>
      </c>
      <c s="36" t="s">
        <v>52</v>
      </c>
      <c s="37">
        <v>1</v>
      </c>
      <c s="36">
        <v>0</v>
      </c>
      <c s="36">
        <f>ROUND(G269*H269,6)</f>
      </c>
      <c r="L269" s="38">
        <v>0</v>
      </c>
      <c s="32">
        <f>ROUND(ROUND(L269,2)*ROUND(G269,3),2)</f>
      </c>
      <c s="36" t="s">
        <v>53</v>
      </c>
      <c>
        <f>(M269*21)/100</f>
      </c>
      <c t="s">
        <v>26</v>
      </c>
    </row>
    <row r="270" spans="1:5" ht="12.75">
      <c r="A270" s="35" t="s">
        <v>54</v>
      </c>
      <c r="E270" s="39" t="s">
        <v>5</v>
      </c>
    </row>
    <row r="271" spans="1:5" ht="12.75">
      <c r="A271" s="35" t="s">
        <v>55</v>
      </c>
      <c r="E271" s="40" t="s">
        <v>663</v>
      </c>
    </row>
    <row r="272" spans="1:5" ht="12.75">
      <c r="A272" t="s">
        <v>57</v>
      </c>
      <c r="E272" s="39" t="s">
        <v>636</v>
      </c>
    </row>
    <row r="273" spans="1:16" ht="12.75">
      <c r="A273" t="s">
        <v>48</v>
      </c>
      <c s="34" t="s">
        <v>287</v>
      </c>
      <c s="34" t="s">
        <v>1187</v>
      </c>
      <c s="35" t="s">
        <v>5</v>
      </c>
      <c s="6" t="s">
        <v>1188</v>
      </c>
      <c s="36" t="s">
        <v>52</v>
      </c>
      <c s="37">
        <v>1</v>
      </c>
      <c s="36">
        <v>0</v>
      </c>
      <c s="36">
        <f>ROUND(G273*H273,6)</f>
      </c>
      <c r="L273" s="38">
        <v>0</v>
      </c>
      <c s="32">
        <f>ROUND(ROUND(L273,2)*ROUND(G273,3),2)</f>
      </c>
      <c s="36" t="s">
        <v>53</v>
      </c>
      <c>
        <f>(M273*21)/100</f>
      </c>
      <c t="s">
        <v>26</v>
      </c>
    </row>
    <row r="274" spans="1:5" ht="12.75">
      <c r="A274" s="35" t="s">
        <v>54</v>
      </c>
      <c r="E274" s="39" t="s">
        <v>5</v>
      </c>
    </row>
    <row r="275" spans="1:5" ht="12.75">
      <c r="A275" s="35" t="s">
        <v>55</v>
      </c>
      <c r="E275" s="40" t="s">
        <v>663</v>
      </c>
    </row>
    <row r="276" spans="1:5" ht="12.75">
      <c r="A276" t="s">
        <v>57</v>
      </c>
      <c r="E276" s="39" t="s">
        <v>636</v>
      </c>
    </row>
    <row r="277" spans="1:16" ht="25.5">
      <c r="A277" t="s">
        <v>48</v>
      </c>
      <c s="34" t="s">
        <v>291</v>
      </c>
      <c s="34" t="s">
        <v>1189</v>
      </c>
      <c s="35" t="s">
        <v>5</v>
      </c>
      <c s="6" t="s">
        <v>1190</v>
      </c>
      <c s="36" t="s">
        <v>52</v>
      </c>
      <c s="37">
        <v>1</v>
      </c>
      <c s="36">
        <v>0</v>
      </c>
      <c s="36">
        <f>ROUND(G277*H277,6)</f>
      </c>
      <c r="L277" s="38">
        <v>0</v>
      </c>
      <c s="32">
        <f>ROUND(ROUND(L277,2)*ROUND(G277,3),2)</f>
      </c>
      <c s="36" t="s">
        <v>53</v>
      </c>
      <c>
        <f>(M277*21)/100</f>
      </c>
      <c t="s">
        <v>26</v>
      </c>
    </row>
    <row r="278" spans="1:5" ht="12.75">
      <c r="A278" s="35" t="s">
        <v>54</v>
      </c>
      <c r="E278" s="39" t="s">
        <v>5</v>
      </c>
    </row>
    <row r="279" spans="1:5" ht="12.75">
      <c r="A279" s="35" t="s">
        <v>55</v>
      </c>
      <c r="E279" s="40" t="s">
        <v>663</v>
      </c>
    </row>
    <row r="280" spans="1:5" ht="12.75">
      <c r="A280" t="s">
        <v>57</v>
      </c>
      <c r="E280" s="39" t="s">
        <v>636</v>
      </c>
    </row>
    <row r="281" spans="1:16" ht="25.5">
      <c r="A281" t="s">
        <v>48</v>
      </c>
      <c s="34" t="s">
        <v>294</v>
      </c>
      <c s="34" t="s">
        <v>1191</v>
      </c>
      <c s="35" t="s">
        <v>5</v>
      </c>
      <c s="6" t="s">
        <v>1192</v>
      </c>
      <c s="36" t="s">
        <v>52</v>
      </c>
      <c s="37">
        <v>1</v>
      </c>
      <c s="36">
        <v>0</v>
      </c>
      <c s="36">
        <f>ROUND(G281*H281,6)</f>
      </c>
      <c r="L281" s="38">
        <v>0</v>
      </c>
      <c s="32">
        <f>ROUND(ROUND(L281,2)*ROUND(G281,3),2)</f>
      </c>
      <c s="36" t="s">
        <v>53</v>
      </c>
      <c>
        <f>(M281*21)/100</f>
      </c>
      <c t="s">
        <v>26</v>
      </c>
    </row>
    <row r="282" spans="1:5" ht="12.75">
      <c r="A282" s="35" t="s">
        <v>54</v>
      </c>
      <c r="E282" s="39" t="s">
        <v>5</v>
      </c>
    </row>
    <row r="283" spans="1:5" ht="12.75">
      <c r="A283" s="35" t="s">
        <v>55</v>
      </c>
      <c r="E283" s="40" t="s">
        <v>663</v>
      </c>
    </row>
    <row r="284" spans="1:5" ht="12.75">
      <c r="A284" t="s">
        <v>57</v>
      </c>
      <c r="E284" s="39" t="s">
        <v>636</v>
      </c>
    </row>
    <row r="285" spans="1:16" ht="12.75">
      <c r="A285" t="s">
        <v>48</v>
      </c>
      <c s="34" t="s">
        <v>298</v>
      </c>
      <c s="34" t="s">
        <v>1193</v>
      </c>
      <c s="35" t="s">
        <v>5</v>
      </c>
      <c s="6" t="s">
        <v>1194</v>
      </c>
      <c s="36" t="s">
        <v>52</v>
      </c>
      <c s="37">
        <v>1</v>
      </c>
      <c s="36">
        <v>0</v>
      </c>
      <c s="36">
        <f>ROUND(G285*H285,6)</f>
      </c>
      <c r="L285" s="38">
        <v>0</v>
      </c>
      <c s="32">
        <f>ROUND(ROUND(L285,2)*ROUND(G285,3),2)</f>
      </c>
      <c s="36" t="s">
        <v>53</v>
      </c>
      <c>
        <f>(M285*21)/100</f>
      </c>
      <c t="s">
        <v>26</v>
      </c>
    </row>
    <row r="286" spans="1:5" ht="12.75">
      <c r="A286" s="35" t="s">
        <v>54</v>
      </c>
      <c r="E286" s="39" t="s">
        <v>5</v>
      </c>
    </row>
    <row r="287" spans="1:5" ht="12.75">
      <c r="A287" s="35" t="s">
        <v>55</v>
      </c>
      <c r="E287" s="40" t="s">
        <v>663</v>
      </c>
    </row>
    <row r="288" spans="1:5" ht="12.75">
      <c r="A288" t="s">
        <v>57</v>
      </c>
      <c r="E288" s="39" t="s">
        <v>636</v>
      </c>
    </row>
    <row r="289" spans="1:16" ht="12.75">
      <c r="A289" t="s">
        <v>48</v>
      </c>
      <c s="34" t="s">
        <v>523</v>
      </c>
      <c s="34" t="s">
        <v>1195</v>
      </c>
      <c s="35" t="s">
        <v>5</v>
      </c>
      <c s="6" t="s">
        <v>1196</v>
      </c>
      <c s="36" t="s">
        <v>52</v>
      </c>
      <c s="37">
        <v>7</v>
      </c>
      <c s="36">
        <v>0</v>
      </c>
      <c s="36">
        <f>ROUND(G289*H289,6)</f>
      </c>
      <c r="L289" s="38">
        <v>0</v>
      </c>
      <c s="32">
        <f>ROUND(ROUND(L289,2)*ROUND(G289,3),2)</f>
      </c>
      <c s="36" t="s">
        <v>53</v>
      </c>
      <c>
        <f>(M289*21)/100</f>
      </c>
      <c t="s">
        <v>26</v>
      </c>
    </row>
    <row r="290" spans="1:5" ht="12.75">
      <c r="A290" s="35" t="s">
        <v>54</v>
      </c>
      <c r="E290" s="39" t="s">
        <v>5</v>
      </c>
    </row>
    <row r="291" spans="1:5" ht="12.75">
      <c r="A291" s="35" t="s">
        <v>55</v>
      </c>
      <c r="E291" s="40" t="s">
        <v>1197</v>
      </c>
    </row>
    <row r="292" spans="1:5" ht="12.75">
      <c r="A292" t="s">
        <v>57</v>
      </c>
      <c r="E292" s="39" t="s">
        <v>636</v>
      </c>
    </row>
    <row r="293" spans="1:16" ht="25.5">
      <c r="A293" t="s">
        <v>48</v>
      </c>
      <c s="34" t="s">
        <v>527</v>
      </c>
      <c s="34" t="s">
        <v>1198</v>
      </c>
      <c s="35" t="s">
        <v>5</v>
      </c>
      <c s="6" t="s">
        <v>1199</v>
      </c>
      <c s="36" t="s">
        <v>52</v>
      </c>
      <c s="37">
        <v>4</v>
      </c>
      <c s="36">
        <v>0</v>
      </c>
      <c s="36">
        <f>ROUND(G293*H293,6)</f>
      </c>
      <c r="L293" s="38">
        <v>0</v>
      </c>
      <c s="32">
        <f>ROUND(ROUND(L293,2)*ROUND(G293,3),2)</f>
      </c>
      <c s="36" t="s">
        <v>53</v>
      </c>
      <c>
        <f>(M293*21)/100</f>
      </c>
      <c t="s">
        <v>26</v>
      </c>
    </row>
    <row r="294" spans="1:5" ht="12.75">
      <c r="A294" s="35" t="s">
        <v>54</v>
      </c>
      <c r="E294" s="39" t="s">
        <v>1200</v>
      </c>
    </row>
    <row r="295" spans="1:5" ht="12.75">
      <c r="A295" s="35" t="s">
        <v>55</v>
      </c>
      <c r="E295" s="40" t="s">
        <v>664</v>
      </c>
    </row>
    <row r="296" spans="1:5" ht="12.75">
      <c r="A296" t="s">
        <v>57</v>
      </c>
      <c r="E296" s="39" t="s">
        <v>636</v>
      </c>
    </row>
    <row r="297" spans="1:16" ht="12.75">
      <c r="A297" t="s">
        <v>48</v>
      </c>
      <c s="34" t="s">
        <v>353</v>
      </c>
      <c s="34" t="s">
        <v>1201</v>
      </c>
      <c s="35" t="s">
        <v>5</v>
      </c>
      <c s="6" t="s">
        <v>1202</v>
      </c>
      <c s="36" t="s">
        <v>52</v>
      </c>
      <c s="37">
        <v>4</v>
      </c>
      <c s="36">
        <v>0</v>
      </c>
      <c s="36">
        <f>ROUND(G297*H297,6)</f>
      </c>
      <c r="L297" s="38">
        <v>0</v>
      </c>
      <c s="32">
        <f>ROUND(ROUND(L297,2)*ROUND(G297,3),2)</f>
      </c>
      <c s="36" t="s">
        <v>53</v>
      </c>
      <c>
        <f>(M297*21)/100</f>
      </c>
      <c t="s">
        <v>26</v>
      </c>
    </row>
    <row r="298" spans="1:5" ht="12.75">
      <c r="A298" s="35" t="s">
        <v>54</v>
      </c>
      <c r="E298" s="39" t="s">
        <v>5</v>
      </c>
    </row>
    <row r="299" spans="1:5" ht="12.75">
      <c r="A299" s="35" t="s">
        <v>55</v>
      </c>
      <c r="E299" s="40" t="s">
        <v>664</v>
      </c>
    </row>
    <row r="300" spans="1:5" ht="12.75">
      <c r="A300" t="s">
        <v>57</v>
      </c>
      <c r="E300" s="39" t="s">
        <v>636</v>
      </c>
    </row>
    <row r="301" spans="1:16" ht="12.75">
      <c r="A301" t="s">
        <v>48</v>
      </c>
      <c s="34" t="s">
        <v>533</v>
      </c>
      <c s="34" t="s">
        <v>1203</v>
      </c>
      <c s="35" t="s">
        <v>5</v>
      </c>
      <c s="6" t="s">
        <v>1204</v>
      </c>
      <c s="36" t="s">
        <v>52</v>
      </c>
      <c s="37">
        <v>1</v>
      </c>
      <c s="36">
        <v>0</v>
      </c>
      <c s="36">
        <f>ROUND(G301*H301,6)</f>
      </c>
      <c r="L301" s="38">
        <v>0</v>
      </c>
      <c s="32">
        <f>ROUND(ROUND(L301,2)*ROUND(G301,3),2)</f>
      </c>
      <c s="36" t="s">
        <v>53</v>
      </c>
      <c>
        <f>(M301*21)/100</f>
      </c>
      <c t="s">
        <v>26</v>
      </c>
    </row>
    <row r="302" spans="1:5" ht="12.75">
      <c r="A302" s="35" t="s">
        <v>54</v>
      </c>
      <c r="E302" s="39" t="s">
        <v>5</v>
      </c>
    </row>
    <row r="303" spans="1:5" ht="12.75">
      <c r="A303" s="35" t="s">
        <v>55</v>
      </c>
      <c r="E303" s="40" t="s">
        <v>663</v>
      </c>
    </row>
    <row r="304" spans="1:5" ht="12.75">
      <c r="A304" t="s">
        <v>57</v>
      </c>
      <c r="E304" s="39" t="s">
        <v>636</v>
      </c>
    </row>
    <row r="305" spans="1:16" ht="25.5">
      <c r="A305" t="s">
        <v>48</v>
      </c>
      <c s="34" t="s">
        <v>537</v>
      </c>
      <c s="34" t="s">
        <v>1205</v>
      </c>
      <c s="35" t="s">
        <v>5</v>
      </c>
      <c s="6" t="s">
        <v>1206</v>
      </c>
      <c s="36" t="s">
        <v>52</v>
      </c>
      <c s="37">
        <v>1</v>
      </c>
      <c s="36">
        <v>0</v>
      </c>
      <c s="36">
        <f>ROUND(G305*H305,6)</f>
      </c>
      <c r="L305" s="38">
        <v>0</v>
      </c>
      <c s="32">
        <f>ROUND(ROUND(L305,2)*ROUND(G305,3),2)</f>
      </c>
      <c s="36" t="s">
        <v>53</v>
      </c>
      <c>
        <f>(M305*21)/100</f>
      </c>
      <c t="s">
        <v>26</v>
      </c>
    </row>
    <row r="306" spans="1:5" ht="12.75">
      <c r="A306" s="35" t="s">
        <v>54</v>
      </c>
      <c r="E306" s="39" t="s">
        <v>5</v>
      </c>
    </row>
    <row r="307" spans="1:5" ht="12.75">
      <c r="A307" s="35" t="s">
        <v>55</v>
      </c>
      <c r="E307" s="40" t="s">
        <v>663</v>
      </c>
    </row>
    <row r="308" spans="1:5" ht="12.75">
      <c r="A308" t="s">
        <v>57</v>
      </c>
      <c r="E308" s="39" t="s">
        <v>636</v>
      </c>
    </row>
    <row r="309" spans="1:16" ht="12.75">
      <c r="A309" t="s">
        <v>48</v>
      </c>
      <c s="34" t="s">
        <v>540</v>
      </c>
      <c s="34" t="s">
        <v>1207</v>
      </c>
      <c s="35" t="s">
        <v>5</v>
      </c>
      <c s="6" t="s">
        <v>1208</v>
      </c>
      <c s="36" t="s">
        <v>52</v>
      </c>
      <c s="37">
        <v>5</v>
      </c>
      <c s="36">
        <v>0</v>
      </c>
      <c s="36">
        <f>ROUND(G309*H309,6)</f>
      </c>
      <c r="L309" s="38">
        <v>0</v>
      </c>
      <c s="32">
        <f>ROUND(ROUND(L309,2)*ROUND(G309,3),2)</f>
      </c>
      <c s="36" t="s">
        <v>53</v>
      </c>
      <c>
        <f>(M309*21)/100</f>
      </c>
      <c t="s">
        <v>26</v>
      </c>
    </row>
    <row r="310" spans="1:5" ht="12.75">
      <c r="A310" s="35" t="s">
        <v>54</v>
      </c>
      <c r="E310" s="39" t="s">
        <v>1209</v>
      </c>
    </row>
    <row r="311" spans="1:5" ht="12.75">
      <c r="A311" s="35" t="s">
        <v>55</v>
      </c>
      <c r="E311" s="40" t="s">
        <v>692</v>
      </c>
    </row>
    <row r="312" spans="1:5" ht="12.75">
      <c r="A312" t="s">
        <v>57</v>
      </c>
      <c r="E312" s="39" t="s">
        <v>746</v>
      </c>
    </row>
    <row r="313" spans="1:16" ht="12.75">
      <c r="A313" t="s">
        <v>48</v>
      </c>
      <c s="34" t="s">
        <v>370</v>
      </c>
      <c s="34" t="s">
        <v>1210</v>
      </c>
      <c s="35" t="s">
        <v>5</v>
      </c>
      <c s="6" t="s">
        <v>1211</v>
      </c>
      <c s="36" t="s">
        <v>52</v>
      </c>
      <c s="37">
        <v>5</v>
      </c>
      <c s="36">
        <v>0</v>
      </c>
      <c s="36">
        <f>ROUND(G313*H313,6)</f>
      </c>
      <c r="L313" s="38">
        <v>0</v>
      </c>
      <c s="32">
        <f>ROUND(ROUND(L313,2)*ROUND(G313,3),2)</f>
      </c>
      <c s="36" t="s">
        <v>53</v>
      </c>
      <c>
        <f>(M313*21)/100</f>
      </c>
      <c t="s">
        <v>26</v>
      </c>
    </row>
    <row r="314" spans="1:5" ht="12.75">
      <c r="A314" s="35" t="s">
        <v>54</v>
      </c>
      <c r="E314" s="39" t="s">
        <v>5</v>
      </c>
    </row>
    <row r="315" spans="1:5" ht="12.75">
      <c r="A315" s="35" t="s">
        <v>55</v>
      </c>
      <c r="E315" s="40" t="s">
        <v>692</v>
      </c>
    </row>
    <row r="316" spans="1:5" ht="12.75">
      <c r="A316" t="s">
        <v>57</v>
      </c>
      <c r="E316" s="39" t="s">
        <v>746</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