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1\Oprava trati v úseku Středokluky - Podlešín - Slaný\"/>
    </mc:Choice>
  </mc:AlternateContent>
  <bookViews>
    <workbookView xWindow="0" yWindow="0" windowWidth="18000" windowHeight="7020"/>
  </bookViews>
  <sheets>
    <sheet name="Rekapitulace stavby" sheetId="1" r:id="rId1"/>
    <sheet name="SO 01 - Oprava trati v ús..." sheetId="2" r:id="rId2"/>
    <sheet name="SO 02 - Oprava trati v ús..." sheetId="3" r:id="rId3"/>
    <sheet name="01 - P 2253 S" sheetId="4" r:id="rId4"/>
    <sheet name="02 - P 2254 S" sheetId="5" r:id="rId5"/>
    <sheet name="03 - P 2255 T km 37,788 v SČ" sheetId="6" r:id="rId6"/>
    <sheet name="04 - P 2256 D+M v km 38,0..." sheetId="7" r:id="rId7"/>
    <sheet name="05 - P 2257 S" sheetId="8" r:id="rId8"/>
    <sheet name="06 - P 2261 S v km 43,804" sheetId="9" r:id="rId9"/>
    <sheet name="07 - P 2262 S  v SČ" sheetId="10" r:id="rId10"/>
    <sheet name="SO 04 - VRN" sheetId="11" r:id="rId11"/>
  </sheets>
  <definedNames>
    <definedName name="_xlnm._FilterDatabase" localSheetId="3" hidden="1">'01 - P 2253 S'!$C$127:$K$215</definedName>
    <definedName name="_xlnm._FilterDatabase" localSheetId="4" hidden="1">'02 - P 2254 S'!$C$127:$K$215</definedName>
    <definedName name="_xlnm._FilterDatabase" localSheetId="5" hidden="1">'03 - P 2255 T km 37,788 v SČ'!$C$127:$K$226</definedName>
    <definedName name="_xlnm._FilterDatabase" localSheetId="6" hidden="1">'04 - P 2256 D+M v km 38,0...'!$C$127:$K$153</definedName>
    <definedName name="_xlnm._FilterDatabase" localSheetId="7" hidden="1">'05 - P 2257 S'!$C$127:$K$217</definedName>
    <definedName name="_xlnm._FilterDatabase" localSheetId="8" hidden="1">'06 - P 2261 S v km 43,804'!$C$127:$K$223</definedName>
    <definedName name="_xlnm._FilterDatabase" localSheetId="9" hidden="1">'07 - P 2262 S  v SČ'!$C$127:$K$230</definedName>
    <definedName name="_xlnm._FilterDatabase" localSheetId="1" hidden="1">'SO 01 - Oprava trati v ús...'!$C$118:$K$257</definedName>
    <definedName name="_xlnm._FilterDatabase" localSheetId="2" hidden="1">'SO 02 - Oprava trati v ús...'!$C$119:$K$312</definedName>
    <definedName name="_xlnm._FilterDatabase" localSheetId="10" hidden="1">'SO 04 - VRN'!$C$116:$K$133</definedName>
    <definedName name="_xlnm.Print_Titles" localSheetId="3">'01 - P 2253 S'!$127:$127</definedName>
    <definedName name="_xlnm.Print_Titles" localSheetId="4">'02 - P 2254 S'!$127:$127</definedName>
    <definedName name="_xlnm.Print_Titles" localSheetId="5">'03 - P 2255 T km 37,788 v SČ'!$127:$127</definedName>
    <definedName name="_xlnm.Print_Titles" localSheetId="6">'04 - P 2256 D+M v km 38,0...'!$127:$127</definedName>
    <definedName name="_xlnm.Print_Titles" localSheetId="7">'05 - P 2257 S'!$127:$127</definedName>
    <definedName name="_xlnm.Print_Titles" localSheetId="8">'06 - P 2261 S v km 43,804'!$127:$127</definedName>
    <definedName name="_xlnm.Print_Titles" localSheetId="9">'07 - P 2262 S  v SČ'!$127:$127</definedName>
    <definedName name="_xlnm.Print_Titles" localSheetId="0">'Rekapitulace stavby'!$92:$92</definedName>
    <definedName name="_xlnm.Print_Titles" localSheetId="1">'SO 01 - Oprava trati v ús...'!$118:$118</definedName>
    <definedName name="_xlnm.Print_Titles" localSheetId="2">'SO 02 - Oprava trati v ús...'!$119:$119</definedName>
    <definedName name="_xlnm.Print_Titles" localSheetId="10">'SO 04 - VRN'!$116:$116</definedName>
    <definedName name="_xlnm.Print_Area" localSheetId="3">'01 - P 2253 S'!$C$4:$J$76,'01 - P 2253 S'!$C$82:$J$105,'01 - P 2253 S'!$C$111:$J$215</definedName>
    <definedName name="_xlnm.Print_Area" localSheetId="4">'02 - P 2254 S'!$C$4:$J$76,'02 - P 2254 S'!$C$82:$J$105,'02 - P 2254 S'!$C$111:$J$215</definedName>
    <definedName name="_xlnm.Print_Area" localSheetId="5">'03 - P 2255 T km 37,788 v SČ'!$C$4:$J$76,'03 - P 2255 T km 37,788 v SČ'!$C$82:$J$105,'03 - P 2255 T km 37,788 v SČ'!$C$111:$J$226</definedName>
    <definedName name="_xlnm.Print_Area" localSheetId="6">'04 - P 2256 D+M v km 38,0...'!$C$4:$J$76,'04 - P 2256 D+M v km 38,0...'!$C$82:$J$105,'04 - P 2256 D+M v km 38,0...'!$C$111:$J$153</definedName>
    <definedName name="_xlnm.Print_Area" localSheetId="7">'05 - P 2257 S'!$C$4:$J$76,'05 - P 2257 S'!$C$82:$J$105,'05 - P 2257 S'!$C$111:$J$217</definedName>
    <definedName name="_xlnm.Print_Area" localSheetId="8">'06 - P 2261 S v km 43,804'!$C$4:$J$76,'06 - P 2261 S v km 43,804'!$C$82:$J$105,'06 - P 2261 S v km 43,804'!$C$111:$J$223</definedName>
    <definedName name="_xlnm.Print_Area" localSheetId="9">'07 - P 2262 S  v SČ'!$C$4:$J$76,'07 - P 2262 S  v SČ'!$C$82:$J$105,'07 - P 2262 S  v SČ'!$C$111:$J$230</definedName>
    <definedName name="_xlnm.Print_Area" localSheetId="0">'Rekapitulace stavby'!$D$4:$AO$76,'Rekapitulace stavby'!$C$82:$AQ$108</definedName>
    <definedName name="_xlnm.Print_Area" localSheetId="1">'SO 01 - Oprava trati v ús...'!$C$4:$J$76,'SO 01 - Oprava trati v ús...'!$C$82:$J$100,'SO 01 - Oprava trati v ús...'!$C$106:$J$257</definedName>
    <definedName name="_xlnm.Print_Area" localSheetId="2">'SO 02 - Oprava trati v ús...'!$C$4:$J$76,'SO 02 - Oprava trati v ús...'!$C$82:$J$101,'SO 02 - Oprava trati v ús...'!$C$107:$J$312</definedName>
    <definedName name="_xlnm.Print_Area" localSheetId="10">'SO 04 - VRN'!$C$4:$J$76,'SO 04 - VRN'!$C$82:$J$98,'SO 04 - VRN'!$C$104:$J$133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107" i="1"/>
  <c r="J35" i="11"/>
  <c r="AX107" i="1" s="1"/>
  <c r="BI131" i="11"/>
  <c r="BH131" i="11"/>
  <c r="BG131" i="11"/>
  <c r="BF131" i="11"/>
  <c r="T131" i="11"/>
  <c r="R131" i="11"/>
  <c r="P131" i="1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R125" i="11"/>
  <c r="P125" i="11"/>
  <c r="BI122" i="11"/>
  <c r="BH122" i="11"/>
  <c r="BG122" i="11"/>
  <c r="BF122" i="11"/>
  <c r="T122" i="11"/>
  <c r="R122" i="11"/>
  <c r="P122" i="11"/>
  <c r="BI119" i="11"/>
  <c r="BH119" i="11"/>
  <c r="BG119" i="11"/>
  <c r="BF119" i="11"/>
  <c r="T119" i="11"/>
  <c r="R119" i="11"/>
  <c r="P119" i="11"/>
  <c r="F111" i="11"/>
  <c r="E109" i="11"/>
  <c r="F89" i="11"/>
  <c r="E87" i="11"/>
  <c r="J24" i="11"/>
  <c r="E24" i="11"/>
  <c r="J114" i="11" s="1"/>
  <c r="J23" i="11"/>
  <c r="J21" i="11"/>
  <c r="E21" i="11"/>
  <c r="J91" i="11" s="1"/>
  <c r="J20" i="11"/>
  <c r="J18" i="11"/>
  <c r="E18" i="11"/>
  <c r="F114" i="11" s="1"/>
  <c r="J17" i="11"/>
  <c r="J15" i="11"/>
  <c r="E15" i="11"/>
  <c r="F113" i="11" s="1"/>
  <c r="J14" i="11"/>
  <c r="J12" i="11"/>
  <c r="J89" i="11"/>
  <c r="E7" i="11"/>
  <c r="E107" i="11"/>
  <c r="J41" i="10"/>
  <c r="J40" i="10"/>
  <c r="AY106" i="1" s="1"/>
  <c r="J39" i="10"/>
  <c r="AX106" i="1" s="1"/>
  <c r="BI228" i="10"/>
  <c r="BH228" i="10"/>
  <c r="BG228" i="10"/>
  <c r="BF228" i="10"/>
  <c r="T228" i="10"/>
  <c r="R228" i="10"/>
  <c r="P228" i="10"/>
  <c r="BI225" i="10"/>
  <c r="BH225" i="10"/>
  <c r="BG225" i="10"/>
  <c r="BF225" i="10"/>
  <c r="T225" i="10"/>
  <c r="R225" i="10"/>
  <c r="P225" i="10"/>
  <c r="BI221" i="10"/>
  <c r="BH221" i="10"/>
  <c r="BG221" i="10"/>
  <c r="BF221" i="10"/>
  <c r="T221" i="10"/>
  <c r="R221" i="10"/>
  <c r="P221" i="10"/>
  <c r="BI217" i="10"/>
  <c r="BH217" i="10"/>
  <c r="BG217" i="10"/>
  <c r="BF217" i="10"/>
  <c r="T217" i="10"/>
  <c r="R217" i="10"/>
  <c r="P217" i="10"/>
  <c r="BI214" i="10"/>
  <c r="BH214" i="10"/>
  <c r="BG214" i="10"/>
  <c r="BF214" i="10"/>
  <c r="T214" i="10"/>
  <c r="R214" i="10"/>
  <c r="P214" i="10"/>
  <c r="BI211" i="10"/>
  <c r="BH211" i="10"/>
  <c r="BG211" i="10"/>
  <c r="BF211" i="10"/>
  <c r="T211" i="10"/>
  <c r="R211" i="10"/>
  <c r="P211" i="10"/>
  <c r="BI205" i="10"/>
  <c r="BH205" i="10"/>
  <c r="BG205" i="10"/>
  <c r="BF205" i="10"/>
  <c r="T205" i="10"/>
  <c r="R205" i="10"/>
  <c r="P205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5" i="10"/>
  <c r="BH195" i="10"/>
  <c r="BG195" i="10"/>
  <c r="BF195" i="10"/>
  <c r="T195" i="10"/>
  <c r="R195" i="10"/>
  <c r="P195" i="10"/>
  <c r="BI193" i="10"/>
  <c r="BH193" i="10"/>
  <c r="BG193" i="10"/>
  <c r="BF193" i="10"/>
  <c r="T193" i="10"/>
  <c r="R193" i="10"/>
  <c r="P193" i="10"/>
  <c r="BI190" i="10"/>
  <c r="BH190" i="10"/>
  <c r="BG190" i="10"/>
  <c r="BF190" i="10"/>
  <c r="T190" i="10"/>
  <c r="R190" i="10"/>
  <c r="P190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2" i="10"/>
  <c r="BH182" i="10"/>
  <c r="BG182" i="10"/>
  <c r="BF182" i="10"/>
  <c r="T182" i="10"/>
  <c r="R182" i="10"/>
  <c r="P182" i="10"/>
  <c r="BI179" i="10"/>
  <c r="BH179" i="10"/>
  <c r="BG179" i="10"/>
  <c r="BF179" i="10"/>
  <c r="T179" i="10"/>
  <c r="R179" i="10"/>
  <c r="P179" i="10"/>
  <c r="BI176" i="10"/>
  <c r="BH176" i="10"/>
  <c r="BG176" i="10"/>
  <c r="BF176" i="10"/>
  <c r="T176" i="10"/>
  <c r="R176" i="10"/>
  <c r="P176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7" i="10"/>
  <c r="BH167" i="10"/>
  <c r="BG167" i="10"/>
  <c r="BF167" i="10"/>
  <c r="T167" i="10"/>
  <c r="R167" i="10"/>
  <c r="P167" i="10"/>
  <c r="BI164" i="10"/>
  <c r="BH164" i="10"/>
  <c r="BG164" i="10"/>
  <c r="BF164" i="10"/>
  <c r="T164" i="10"/>
  <c r="R164" i="10"/>
  <c r="P164" i="10"/>
  <c r="BI161" i="10"/>
  <c r="BH161" i="10"/>
  <c r="BG161" i="10"/>
  <c r="BF161" i="10"/>
  <c r="T161" i="10"/>
  <c r="R161" i="10"/>
  <c r="P161" i="10"/>
  <c r="BI158" i="10"/>
  <c r="BH158" i="10"/>
  <c r="BG158" i="10"/>
  <c r="BF158" i="10"/>
  <c r="T158" i="10"/>
  <c r="R158" i="10"/>
  <c r="P158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F122" i="10"/>
  <c r="E120" i="10"/>
  <c r="F93" i="10"/>
  <c r="E91" i="10"/>
  <c r="J28" i="10"/>
  <c r="E28" i="10"/>
  <c r="J125" i="10" s="1"/>
  <c r="J27" i="10"/>
  <c r="J25" i="10"/>
  <c r="E25" i="10"/>
  <c r="J124" i="10" s="1"/>
  <c r="J24" i="10"/>
  <c r="J22" i="10"/>
  <c r="E22" i="10"/>
  <c r="F125" i="10" s="1"/>
  <c r="J21" i="10"/>
  <c r="J19" i="10"/>
  <c r="E19" i="10"/>
  <c r="F124" i="10" s="1"/>
  <c r="J18" i="10"/>
  <c r="J16" i="10"/>
  <c r="J122" i="10"/>
  <c r="E7" i="10"/>
  <c r="E114" i="10"/>
  <c r="J41" i="9"/>
  <c r="J40" i="9"/>
  <c r="AY105" i="1" s="1"/>
  <c r="J39" i="9"/>
  <c r="AX105" i="1" s="1"/>
  <c r="BI221" i="9"/>
  <c r="BH221" i="9"/>
  <c r="BG221" i="9"/>
  <c r="BF221" i="9"/>
  <c r="T221" i="9"/>
  <c r="R221" i="9"/>
  <c r="P221" i="9"/>
  <c r="BI218" i="9"/>
  <c r="BH218" i="9"/>
  <c r="BG218" i="9"/>
  <c r="BF218" i="9"/>
  <c r="T218" i="9"/>
  <c r="R218" i="9"/>
  <c r="P218" i="9"/>
  <c r="BI214" i="9"/>
  <c r="BH214" i="9"/>
  <c r="BG214" i="9"/>
  <c r="BF214" i="9"/>
  <c r="T214" i="9"/>
  <c r="R214" i="9"/>
  <c r="P214" i="9"/>
  <c r="BI210" i="9"/>
  <c r="BH210" i="9"/>
  <c r="BG210" i="9"/>
  <c r="BF210" i="9"/>
  <c r="T210" i="9"/>
  <c r="R210" i="9"/>
  <c r="P210" i="9"/>
  <c r="BI207" i="9"/>
  <c r="BH207" i="9"/>
  <c r="BG207" i="9"/>
  <c r="BF207" i="9"/>
  <c r="T207" i="9"/>
  <c r="R207" i="9"/>
  <c r="P207" i="9"/>
  <c r="BI204" i="9"/>
  <c r="BH204" i="9"/>
  <c r="BG204" i="9"/>
  <c r="BF204" i="9"/>
  <c r="T204" i="9"/>
  <c r="R204" i="9"/>
  <c r="P204" i="9"/>
  <c r="BI198" i="9"/>
  <c r="BH198" i="9"/>
  <c r="BG198" i="9"/>
  <c r="BF198" i="9"/>
  <c r="T198" i="9"/>
  <c r="R198" i="9"/>
  <c r="P198" i="9"/>
  <c r="BI194" i="9"/>
  <c r="BH194" i="9"/>
  <c r="BG194" i="9"/>
  <c r="BF194" i="9"/>
  <c r="T194" i="9"/>
  <c r="R194" i="9"/>
  <c r="P194" i="9"/>
  <c r="BI191" i="9"/>
  <c r="BH191" i="9"/>
  <c r="BG191" i="9"/>
  <c r="BF191" i="9"/>
  <c r="T191" i="9"/>
  <c r="R191" i="9"/>
  <c r="P191" i="9"/>
  <c r="BI188" i="9"/>
  <c r="BH188" i="9"/>
  <c r="BG188" i="9"/>
  <c r="BF188" i="9"/>
  <c r="T188" i="9"/>
  <c r="R188" i="9"/>
  <c r="P188" i="9"/>
  <c r="BI185" i="9"/>
  <c r="BH185" i="9"/>
  <c r="BG185" i="9"/>
  <c r="BF185" i="9"/>
  <c r="T185" i="9"/>
  <c r="R185" i="9"/>
  <c r="P185" i="9"/>
  <c r="BI182" i="9"/>
  <c r="BH182" i="9"/>
  <c r="BG182" i="9"/>
  <c r="BF182" i="9"/>
  <c r="T182" i="9"/>
  <c r="R182" i="9"/>
  <c r="P182" i="9"/>
  <c r="BI179" i="9"/>
  <c r="BH179" i="9"/>
  <c r="BG179" i="9"/>
  <c r="BF179" i="9"/>
  <c r="T179" i="9"/>
  <c r="R179" i="9"/>
  <c r="P179" i="9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7" i="9"/>
  <c r="BH167" i="9"/>
  <c r="BG167" i="9"/>
  <c r="BF167" i="9"/>
  <c r="T167" i="9"/>
  <c r="R167" i="9"/>
  <c r="P167" i="9"/>
  <c r="BI164" i="9"/>
  <c r="BH164" i="9"/>
  <c r="BG164" i="9"/>
  <c r="BF164" i="9"/>
  <c r="T164" i="9"/>
  <c r="R164" i="9"/>
  <c r="P164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4" i="9"/>
  <c r="BH144" i="9"/>
  <c r="BG144" i="9"/>
  <c r="BF144" i="9"/>
  <c r="T144" i="9"/>
  <c r="R144" i="9"/>
  <c r="P144" i="9"/>
  <c r="BI140" i="9"/>
  <c r="BH140" i="9"/>
  <c r="BG140" i="9"/>
  <c r="BF140" i="9"/>
  <c r="T140" i="9"/>
  <c r="R140" i="9"/>
  <c r="P140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F122" i="9"/>
  <c r="E120" i="9"/>
  <c r="F93" i="9"/>
  <c r="E91" i="9"/>
  <c r="J28" i="9"/>
  <c r="E28" i="9"/>
  <c r="J125" i="9" s="1"/>
  <c r="J27" i="9"/>
  <c r="J25" i="9"/>
  <c r="E25" i="9"/>
  <c r="J124" i="9" s="1"/>
  <c r="J24" i="9"/>
  <c r="J22" i="9"/>
  <c r="E22" i="9"/>
  <c r="F125" i="9" s="1"/>
  <c r="J21" i="9"/>
  <c r="J19" i="9"/>
  <c r="E19" i="9"/>
  <c r="F124" i="9" s="1"/>
  <c r="J18" i="9"/>
  <c r="J16" i="9"/>
  <c r="J122" i="9" s="1"/>
  <c r="E7" i="9"/>
  <c r="E114" i="9" s="1"/>
  <c r="J41" i="8"/>
  <c r="J40" i="8"/>
  <c r="AY104" i="1" s="1"/>
  <c r="J39" i="8"/>
  <c r="AX104" i="1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8" i="8"/>
  <c r="BH208" i="8"/>
  <c r="BG208" i="8"/>
  <c r="BF208" i="8"/>
  <c r="T208" i="8"/>
  <c r="R208" i="8"/>
  <c r="P208" i="8"/>
  <c r="BI205" i="8"/>
  <c r="BH205" i="8"/>
  <c r="BG205" i="8"/>
  <c r="BF205" i="8"/>
  <c r="T205" i="8"/>
  <c r="R205" i="8"/>
  <c r="P205" i="8"/>
  <c r="BI202" i="8"/>
  <c r="BH202" i="8"/>
  <c r="BG202" i="8"/>
  <c r="BF202" i="8"/>
  <c r="T202" i="8"/>
  <c r="R202" i="8"/>
  <c r="P202" i="8"/>
  <c r="BI199" i="8"/>
  <c r="BH199" i="8"/>
  <c r="BG199" i="8"/>
  <c r="BF199" i="8"/>
  <c r="T199" i="8"/>
  <c r="R199" i="8"/>
  <c r="P199" i="8"/>
  <c r="BI195" i="8"/>
  <c r="BH195" i="8"/>
  <c r="BG195" i="8"/>
  <c r="BF195" i="8"/>
  <c r="T195" i="8"/>
  <c r="R195" i="8"/>
  <c r="P195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2" i="8"/>
  <c r="BH182" i="8"/>
  <c r="BG182" i="8"/>
  <c r="BF182" i="8"/>
  <c r="T182" i="8"/>
  <c r="R182" i="8"/>
  <c r="P182" i="8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70" i="8"/>
  <c r="BH170" i="8"/>
  <c r="BG170" i="8"/>
  <c r="BF170" i="8"/>
  <c r="T170" i="8"/>
  <c r="R170" i="8"/>
  <c r="P170" i="8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7" i="8"/>
  <c r="BH147" i="8"/>
  <c r="BG147" i="8"/>
  <c r="BF147" i="8"/>
  <c r="T147" i="8"/>
  <c r="R147" i="8"/>
  <c r="P147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F122" i="8"/>
  <c r="E120" i="8"/>
  <c r="F93" i="8"/>
  <c r="E91" i="8"/>
  <c r="J28" i="8"/>
  <c r="E28" i="8"/>
  <c r="J125" i="8"/>
  <c r="J27" i="8"/>
  <c r="J25" i="8"/>
  <c r="E25" i="8"/>
  <c r="J124" i="8"/>
  <c r="J24" i="8"/>
  <c r="J22" i="8"/>
  <c r="E22" i="8"/>
  <c r="F96" i="8"/>
  <c r="J21" i="8"/>
  <c r="J19" i="8"/>
  <c r="E19" i="8"/>
  <c r="F124" i="8"/>
  <c r="J18" i="8"/>
  <c r="J16" i="8"/>
  <c r="J93" i="8"/>
  <c r="E7" i="8"/>
  <c r="E85" i="8" s="1"/>
  <c r="J41" i="7"/>
  <c r="J40" i="7"/>
  <c r="AY102" i="1"/>
  <c r="J39" i="7"/>
  <c r="AX102" i="1"/>
  <c r="BI151" i="7"/>
  <c r="BH151" i="7"/>
  <c r="BG151" i="7"/>
  <c r="BF151" i="7"/>
  <c r="T151" i="7"/>
  <c r="T150" i="7"/>
  <c r="R151" i="7"/>
  <c r="R150" i="7"/>
  <c r="P151" i="7"/>
  <c r="P150" i="7"/>
  <c r="BI147" i="7"/>
  <c r="BH147" i="7"/>
  <c r="BG147" i="7"/>
  <c r="BF147" i="7"/>
  <c r="T147" i="7"/>
  <c r="T146" i="7"/>
  <c r="R147" i="7"/>
  <c r="R146" i="7"/>
  <c r="P147" i="7"/>
  <c r="P146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F122" i="7"/>
  <c r="E120" i="7"/>
  <c r="F93" i="7"/>
  <c r="E91" i="7"/>
  <c r="J28" i="7"/>
  <c r="E28" i="7"/>
  <c r="J96" i="7"/>
  <c r="J27" i="7"/>
  <c r="J25" i="7"/>
  <c r="E25" i="7"/>
  <c r="J95" i="7"/>
  <c r="J24" i="7"/>
  <c r="J22" i="7"/>
  <c r="E22" i="7"/>
  <c r="F125" i="7"/>
  <c r="J21" i="7"/>
  <c r="J19" i="7"/>
  <c r="E19" i="7"/>
  <c r="F124" i="7"/>
  <c r="J18" i="7"/>
  <c r="J16" i="7"/>
  <c r="J93" i="7"/>
  <c r="E7" i="7"/>
  <c r="E114" i="7" s="1"/>
  <c r="J41" i="6"/>
  <c r="J40" i="6"/>
  <c r="AY101" i="1"/>
  <c r="J39" i="6"/>
  <c r="AX101" i="1"/>
  <c r="BI224" i="6"/>
  <c r="BH224" i="6"/>
  <c r="BG224" i="6"/>
  <c r="BF224" i="6"/>
  <c r="T224" i="6"/>
  <c r="R224" i="6"/>
  <c r="P224" i="6"/>
  <c r="BI221" i="6"/>
  <c r="BH221" i="6"/>
  <c r="BG221" i="6"/>
  <c r="BF221" i="6"/>
  <c r="T221" i="6"/>
  <c r="R221" i="6"/>
  <c r="P221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3" i="6"/>
  <c r="BH203" i="6"/>
  <c r="BG203" i="6"/>
  <c r="BF203" i="6"/>
  <c r="T203" i="6"/>
  <c r="R203" i="6"/>
  <c r="P203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7" i="6"/>
  <c r="BH187" i="6"/>
  <c r="BG187" i="6"/>
  <c r="BF187" i="6"/>
  <c r="T187" i="6"/>
  <c r="R187" i="6"/>
  <c r="P187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P130" i="6" s="1"/>
  <c r="P129" i="6" s="1"/>
  <c r="F122" i="6"/>
  <c r="E120" i="6"/>
  <c r="F93" i="6"/>
  <c r="E91" i="6"/>
  <c r="J28" i="6"/>
  <c r="E28" i="6"/>
  <c r="J96" i="6" s="1"/>
  <c r="J27" i="6"/>
  <c r="J25" i="6"/>
  <c r="E25" i="6"/>
  <c r="J95" i="6" s="1"/>
  <c r="J24" i="6"/>
  <c r="J22" i="6"/>
  <c r="E22" i="6"/>
  <c r="F125" i="6" s="1"/>
  <c r="J21" i="6"/>
  <c r="J19" i="6"/>
  <c r="E19" i="6"/>
  <c r="F124" i="6" s="1"/>
  <c r="J18" i="6"/>
  <c r="J16" i="6"/>
  <c r="J122" i="6"/>
  <c r="E7" i="6"/>
  <c r="E114" i="6"/>
  <c r="J41" i="5"/>
  <c r="J40" i="5"/>
  <c r="AY100" i="1" s="1"/>
  <c r="J39" i="5"/>
  <c r="AX100" i="1" s="1"/>
  <c r="BI213" i="5"/>
  <c r="BH213" i="5"/>
  <c r="BG213" i="5"/>
  <c r="BF213" i="5"/>
  <c r="T213" i="5"/>
  <c r="R213" i="5"/>
  <c r="P213" i="5"/>
  <c r="BI210" i="5"/>
  <c r="BH210" i="5"/>
  <c r="BG210" i="5"/>
  <c r="BF210" i="5"/>
  <c r="T210" i="5"/>
  <c r="R210" i="5"/>
  <c r="P210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F122" i="5"/>
  <c r="E120" i="5"/>
  <c r="F93" i="5"/>
  <c r="E91" i="5"/>
  <c r="J28" i="5"/>
  <c r="E28" i="5"/>
  <c r="J125" i="5"/>
  <c r="J27" i="5"/>
  <c r="J25" i="5"/>
  <c r="E25" i="5"/>
  <c r="J95" i="5"/>
  <c r="J24" i="5"/>
  <c r="J22" i="5"/>
  <c r="E22" i="5"/>
  <c r="F125" i="5"/>
  <c r="J21" i="5"/>
  <c r="J19" i="5"/>
  <c r="E19" i="5"/>
  <c r="F95" i="5"/>
  <c r="J18" i="5"/>
  <c r="J16" i="5"/>
  <c r="J122" i="5"/>
  <c r="E7" i="5"/>
  <c r="E114" i="5" s="1"/>
  <c r="J41" i="4"/>
  <c r="J40" i="4"/>
  <c r="AY99" i="1"/>
  <c r="J39" i="4"/>
  <c r="AX99" i="1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F122" i="4"/>
  <c r="E120" i="4"/>
  <c r="F93" i="4"/>
  <c r="E91" i="4"/>
  <c r="J28" i="4"/>
  <c r="E28" i="4"/>
  <c r="J96" i="4" s="1"/>
  <c r="J27" i="4"/>
  <c r="J25" i="4"/>
  <c r="E25" i="4"/>
  <c r="J95" i="4" s="1"/>
  <c r="J24" i="4"/>
  <c r="J22" i="4"/>
  <c r="E22" i="4"/>
  <c r="F125" i="4" s="1"/>
  <c r="J21" i="4"/>
  <c r="J19" i="4"/>
  <c r="E19" i="4"/>
  <c r="F124" i="4" s="1"/>
  <c r="J18" i="4"/>
  <c r="J16" i="4"/>
  <c r="J122" i="4"/>
  <c r="E7" i="4"/>
  <c r="E85" i="4" s="1"/>
  <c r="J37" i="3"/>
  <c r="J36" i="3"/>
  <c r="AY96" i="1" s="1"/>
  <c r="J35" i="3"/>
  <c r="AX96" i="1" s="1"/>
  <c r="BI310" i="3"/>
  <c r="BH310" i="3"/>
  <c r="BG310" i="3"/>
  <c r="BF310" i="3"/>
  <c r="T310" i="3"/>
  <c r="T309" i="3" s="1"/>
  <c r="R310" i="3"/>
  <c r="R309" i="3" s="1"/>
  <c r="P310" i="3"/>
  <c r="P309" i="3" s="1"/>
  <c r="BI306" i="3"/>
  <c r="BH306" i="3"/>
  <c r="BG306" i="3"/>
  <c r="BF306" i="3"/>
  <c r="T306" i="3"/>
  <c r="R306" i="3"/>
  <c r="P306" i="3"/>
  <c r="BI301" i="3"/>
  <c r="BH301" i="3"/>
  <c r="BG301" i="3"/>
  <c r="BF301" i="3"/>
  <c r="T301" i="3"/>
  <c r="R301" i="3"/>
  <c r="P301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2" i="3"/>
  <c r="BH282" i="3"/>
  <c r="BG282" i="3"/>
  <c r="BF282" i="3"/>
  <c r="T282" i="3"/>
  <c r="R282" i="3"/>
  <c r="P282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4" i="3"/>
  <c r="BH134" i="3"/>
  <c r="BG134" i="3"/>
  <c r="BF134" i="3"/>
  <c r="T134" i="3"/>
  <c r="R134" i="3"/>
  <c r="P134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92" i="3" s="1"/>
  <c r="J23" i="3"/>
  <c r="J21" i="3"/>
  <c r="E21" i="3"/>
  <c r="J116" i="3" s="1"/>
  <c r="J20" i="3"/>
  <c r="J18" i="3"/>
  <c r="E18" i="3"/>
  <c r="F92" i="3" s="1"/>
  <c r="J17" i="3"/>
  <c r="J15" i="3"/>
  <c r="E15" i="3"/>
  <c r="F91" i="3" s="1"/>
  <c r="J14" i="3"/>
  <c r="J12" i="3"/>
  <c r="J114" i="3" s="1"/>
  <c r="E7" i="3"/>
  <c r="E110" i="3"/>
  <c r="J37" i="2"/>
  <c r="J36" i="2"/>
  <c r="AY95" i="1"/>
  <c r="J35" i="2"/>
  <c r="AX95" i="1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91" i="2" s="1"/>
  <c r="J20" i="2"/>
  <c r="J18" i="2"/>
  <c r="E18" i="2"/>
  <c r="F116" i="2" s="1"/>
  <c r="J17" i="2"/>
  <c r="J15" i="2"/>
  <c r="E15" i="2"/>
  <c r="F115" i="2" s="1"/>
  <c r="J14" i="2"/>
  <c r="J12" i="2"/>
  <c r="J89" i="2"/>
  <c r="E7" i="2"/>
  <c r="E109" i="2"/>
  <c r="L90" i="1"/>
  <c r="AM90" i="1"/>
  <c r="AM89" i="1"/>
  <c r="L89" i="1"/>
  <c r="AM87" i="1"/>
  <c r="L87" i="1"/>
  <c r="L85" i="1"/>
  <c r="L84" i="1"/>
  <c r="J131" i="11"/>
  <c r="J125" i="11"/>
  <c r="BK122" i="11"/>
  <c r="BK228" i="10"/>
  <c r="J225" i="10"/>
  <c r="J221" i="10"/>
  <c r="BK211" i="10"/>
  <c r="BK205" i="10"/>
  <c r="BK201" i="10"/>
  <c r="BK193" i="10"/>
  <c r="J190" i="10"/>
  <c r="J187" i="10"/>
  <c r="J185" i="10"/>
  <c r="BK182" i="10"/>
  <c r="BK179" i="10"/>
  <c r="BK173" i="10"/>
  <c r="BK170" i="10"/>
  <c r="BK167" i="10"/>
  <c r="J164" i="10"/>
  <c r="BK161" i="10"/>
  <c r="BK158" i="10"/>
  <c r="BK147" i="10"/>
  <c r="BK140" i="10"/>
  <c r="J137" i="10"/>
  <c r="BK134" i="10"/>
  <c r="BK131" i="10"/>
  <c r="BK134" i="8"/>
  <c r="J213" i="5"/>
  <c r="BK210" i="5"/>
  <c r="BK200" i="5"/>
  <c r="BK197" i="5"/>
  <c r="BK192" i="5"/>
  <c r="J188" i="5"/>
  <c r="J185" i="5"/>
  <c r="J176" i="5"/>
  <c r="BK170" i="5"/>
  <c r="BK164" i="5"/>
  <c r="BK161" i="5"/>
  <c r="J158" i="5"/>
  <c r="BK155" i="5"/>
  <c r="BK151" i="5"/>
  <c r="J148" i="5"/>
  <c r="BK140" i="5"/>
  <c r="J137" i="5"/>
  <c r="J134" i="5"/>
  <c r="J131" i="5"/>
  <c r="BK200" i="4"/>
  <c r="J197" i="4"/>
  <c r="BK192" i="4"/>
  <c r="BK182" i="4"/>
  <c r="J179" i="4"/>
  <c r="BK170" i="4"/>
  <c r="BK167" i="4"/>
  <c r="J161" i="4"/>
  <c r="BK158" i="4"/>
  <c r="J155" i="4"/>
  <c r="J151" i="4"/>
  <c r="J148" i="4"/>
  <c r="BK144" i="4"/>
  <c r="J140" i="4"/>
  <c r="BK134" i="4"/>
  <c r="J131" i="4"/>
  <c r="BK292" i="3"/>
  <c r="J272" i="3"/>
  <c r="BK260" i="3"/>
  <c r="J237" i="3"/>
  <c r="BK223" i="3"/>
  <c r="BK219" i="3"/>
  <c r="BK216" i="3"/>
  <c r="J212" i="3"/>
  <c r="BK209" i="3"/>
  <c r="J203" i="3"/>
  <c r="BK196" i="3"/>
  <c r="J189" i="3"/>
  <c r="J185" i="3"/>
  <c r="BK180" i="3"/>
  <c r="J175" i="3"/>
  <c r="BK166" i="3"/>
  <c r="J159" i="3"/>
  <c r="BK156" i="3"/>
  <c r="BK153" i="3"/>
  <c r="BK150" i="3"/>
  <c r="BK144" i="3"/>
  <c r="BK124" i="3"/>
  <c r="BK123" i="3"/>
  <c r="J244" i="2"/>
  <c r="BK237" i="2"/>
  <c r="J234" i="2"/>
  <c r="J231" i="2"/>
  <c r="J228" i="2"/>
  <c r="J222" i="2"/>
  <c r="J219" i="2"/>
  <c r="J200" i="2"/>
  <c r="BK195" i="2"/>
  <c r="J192" i="2"/>
  <c r="J189" i="2"/>
  <c r="BK186" i="2"/>
  <c r="J181" i="2"/>
  <c r="BK177" i="2"/>
  <c r="BK174" i="2"/>
  <c r="J150" i="2"/>
  <c r="BK145" i="2"/>
  <c r="J141" i="2"/>
  <c r="J138" i="2"/>
  <c r="BK128" i="11"/>
  <c r="BK125" i="11"/>
  <c r="J122" i="11"/>
  <c r="J228" i="10"/>
  <c r="BK221" i="10"/>
  <c r="BK217" i="10"/>
  <c r="BK214" i="10"/>
  <c r="J182" i="10"/>
  <c r="J176" i="10"/>
  <c r="J154" i="10"/>
  <c r="BK151" i="10"/>
  <c r="J147" i="10"/>
  <c r="BK143" i="10"/>
  <c r="J140" i="10"/>
  <c r="BK221" i="9"/>
  <c r="J218" i="9"/>
  <c r="BK214" i="9"/>
  <c r="J210" i="9"/>
  <c r="J207" i="9"/>
  <c r="BK204" i="9"/>
  <c r="BK198" i="9"/>
  <c r="J194" i="9"/>
  <c r="J191" i="9"/>
  <c r="BK188" i="9"/>
  <c r="J185" i="9"/>
  <c r="J182" i="9"/>
  <c r="J179" i="9"/>
  <c r="J176" i="9"/>
  <c r="J173" i="9"/>
  <c r="J170" i="9"/>
  <c r="J167" i="9"/>
  <c r="BK164" i="9"/>
  <c r="BK161" i="9"/>
  <c r="J158" i="9"/>
  <c r="BK155" i="9"/>
  <c r="BK151" i="9"/>
  <c r="J151" i="9"/>
  <c r="BK148" i="9"/>
  <c r="J148" i="9"/>
  <c r="BK144" i="9"/>
  <c r="J144" i="9"/>
  <c r="BK140" i="9"/>
  <c r="J140" i="9"/>
  <c r="BK137" i="9"/>
  <c r="J137" i="9"/>
  <c r="BK134" i="9"/>
  <c r="J134" i="9"/>
  <c r="BK131" i="9"/>
  <c r="J131" i="9"/>
  <c r="BK215" i="8"/>
  <c r="J215" i="8"/>
  <c r="BK212" i="8"/>
  <c r="J212" i="8"/>
  <c r="BK208" i="8"/>
  <c r="J208" i="8"/>
  <c r="BK205" i="8"/>
  <c r="J205" i="8"/>
  <c r="BK202" i="8"/>
  <c r="J202" i="8"/>
  <c r="BK199" i="8"/>
  <c r="J199" i="8"/>
  <c r="BK195" i="8"/>
  <c r="J195" i="8"/>
  <c r="BK191" i="8"/>
  <c r="J191" i="8"/>
  <c r="BK188" i="8"/>
  <c r="J188" i="8"/>
  <c r="BK185" i="8"/>
  <c r="J185" i="8"/>
  <c r="BK182" i="8"/>
  <c r="J182" i="8"/>
  <c r="BK179" i="8"/>
  <c r="J179" i="8"/>
  <c r="BK176" i="8"/>
  <c r="J176" i="8"/>
  <c r="BK173" i="8"/>
  <c r="J173" i="8"/>
  <c r="BK170" i="8"/>
  <c r="J170" i="8"/>
  <c r="BK167" i="8"/>
  <c r="J167" i="8"/>
  <c r="BK164" i="8"/>
  <c r="J164" i="8"/>
  <c r="BK161" i="8"/>
  <c r="J161" i="8"/>
  <c r="BK158" i="8"/>
  <c r="J158" i="8"/>
  <c r="BK154" i="8"/>
  <c r="J154" i="8"/>
  <c r="BK151" i="8"/>
  <c r="J151" i="8"/>
  <c r="BK147" i="8"/>
  <c r="BK143" i="8"/>
  <c r="BK140" i="8"/>
  <c r="J137" i="8"/>
  <c r="J134" i="8"/>
  <c r="J131" i="8"/>
  <c r="BK151" i="7"/>
  <c r="J147" i="7"/>
  <c r="J143" i="7"/>
  <c r="J140" i="7"/>
  <c r="J137" i="7"/>
  <c r="BK134" i="7"/>
  <c r="J131" i="7"/>
  <c r="J224" i="6"/>
  <c r="J221" i="6"/>
  <c r="BK214" i="6"/>
  <c r="J211" i="6"/>
  <c r="BK208" i="6"/>
  <c r="BK203" i="6"/>
  <c r="J199" i="6"/>
  <c r="BK196" i="6"/>
  <c r="J193" i="6"/>
  <c r="BK190" i="6"/>
  <c r="J187" i="6"/>
  <c r="BK184" i="6"/>
  <c r="BK181" i="6"/>
  <c r="J178" i="6"/>
  <c r="J175" i="6"/>
  <c r="BK172" i="6"/>
  <c r="BK169" i="6"/>
  <c r="J166" i="6"/>
  <c r="J163" i="6"/>
  <c r="J160" i="6"/>
  <c r="J157" i="6"/>
  <c r="J154" i="6"/>
  <c r="J150" i="6"/>
  <c r="BK134" i="6"/>
  <c r="J131" i="6"/>
  <c r="BK213" i="5"/>
  <c r="J210" i="5"/>
  <c r="J206" i="5"/>
  <c r="J203" i="5"/>
  <c r="J200" i="5"/>
  <c r="BK185" i="5"/>
  <c r="J182" i="5"/>
  <c r="BK179" i="5"/>
  <c r="J173" i="5"/>
  <c r="BK167" i="5"/>
  <c r="J161" i="5"/>
  <c r="BK158" i="5"/>
  <c r="J155" i="5"/>
  <c r="BK148" i="5"/>
  <c r="BK144" i="5"/>
  <c r="J144" i="5"/>
  <c r="BK213" i="4"/>
  <c r="BK210" i="4"/>
  <c r="BK206" i="4"/>
  <c r="J203" i="4"/>
  <c r="BK188" i="4"/>
  <c r="J185" i="4"/>
  <c r="J182" i="4"/>
  <c r="BK179" i="4"/>
  <c r="BK176" i="4"/>
  <c r="J173" i="4"/>
  <c r="BK164" i="4"/>
  <c r="BK161" i="4"/>
  <c r="J158" i="4"/>
  <c r="BK151" i="4"/>
  <c r="J144" i="4"/>
  <c r="BK140" i="4"/>
  <c r="J137" i="4"/>
  <c r="J134" i="4"/>
  <c r="J310" i="3"/>
  <c r="BK306" i="3"/>
  <c r="J301" i="3"/>
  <c r="J296" i="3"/>
  <c r="J292" i="3"/>
  <c r="J282" i="3"/>
  <c r="BK269" i="3"/>
  <c r="J266" i="3"/>
  <c r="BK263" i="3"/>
  <c r="J260" i="3"/>
  <c r="J234" i="3"/>
  <c r="BK231" i="3"/>
  <c r="BK228" i="3"/>
  <c r="J219" i="3"/>
  <c r="J209" i="3"/>
  <c r="J206" i="3"/>
  <c r="BK203" i="3"/>
  <c r="BK199" i="3"/>
  <c r="BK192" i="3"/>
  <c r="J171" i="3"/>
  <c r="J162" i="3"/>
  <c r="BK159" i="3"/>
  <c r="J156" i="3"/>
  <c r="J153" i="3"/>
  <c r="J150" i="3"/>
  <c r="BK147" i="3"/>
  <c r="BK134" i="3"/>
  <c r="J124" i="3"/>
  <c r="J123" i="3"/>
  <c r="J255" i="2"/>
  <c r="BK250" i="2"/>
  <c r="BK240" i="2"/>
  <c r="BK228" i="2"/>
  <c r="BK225" i="2"/>
  <c r="BK219" i="2"/>
  <c r="BK200" i="2"/>
  <c r="J198" i="2"/>
  <c r="J186" i="2"/>
  <c r="J177" i="2"/>
  <c r="J162" i="2"/>
  <c r="J159" i="2"/>
  <c r="BK155" i="2"/>
  <c r="BK141" i="2"/>
  <c r="BK134" i="2"/>
  <c r="J131" i="2"/>
  <c r="J128" i="2"/>
  <c r="J125" i="2"/>
  <c r="BK122" i="2"/>
  <c r="AS103" i="1"/>
  <c r="AS98" i="1"/>
  <c r="BK131" i="11"/>
  <c r="J128" i="11"/>
  <c r="BK119" i="11"/>
  <c r="J119" i="11"/>
  <c r="BK225" i="10"/>
  <c r="J217" i="10"/>
  <c r="J214" i="10"/>
  <c r="J211" i="10"/>
  <c r="J205" i="10"/>
  <c r="J201" i="10"/>
  <c r="BK198" i="10"/>
  <c r="J198" i="10"/>
  <c r="BK195" i="10"/>
  <c r="J195" i="10"/>
  <c r="J193" i="10"/>
  <c r="BK190" i="10"/>
  <c r="BK187" i="10"/>
  <c r="BK185" i="10"/>
  <c r="J179" i="10"/>
  <c r="BK176" i="10"/>
  <c r="J173" i="10"/>
  <c r="J170" i="10"/>
  <c r="J167" i="10"/>
  <c r="BK164" i="10"/>
  <c r="J161" i="10"/>
  <c r="J158" i="10"/>
  <c r="BK154" i="10"/>
  <c r="J151" i="10"/>
  <c r="J143" i="10"/>
  <c r="BK137" i="10"/>
  <c r="J134" i="10"/>
  <c r="J131" i="10"/>
  <c r="J221" i="9"/>
  <c r="BK218" i="9"/>
  <c r="J214" i="9"/>
  <c r="BK210" i="9"/>
  <c r="BK207" i="9"/>
  <c r="J204" i="9"/>
  <c r="J198" i="9"/>
  <c r="BK194" i="9"/>
  <c r="BK191" i="9"/>
  <c r="J188" i="9"/>
  <c r="BK185" i="9"/>
  <c r="BK182" i="9"/>
  <c r="BK179" i="9"/>
  <c r="BK176" i="9"/>
  <c r="BK173" i="9"/>
  <c r="BK170" i="9"/>
  <c r="BK167" i="9"/>
  <c r="J164" i="9"/>
  <c r="J161" i="9"/>
  <c r="BK158" i="9"/>
  <c r="J155" i="9"/>
  <c r="J147" i="8"/>
  <c r="J143" i="8"/>
  <c r="J140" i="8"/>
  <c r="BK137" i="8"/>
  <c r="BK131" i="8"/>
  <c r="J151" i="7"/>
  <c r="BK147" i="7"/>
  <c r="BK143" i="7"/>
  <c r="BK140" i="7"/>
  <c r="BK137" i="7"/>
  <c r="J134" i="7"/>
  <c r="BK131" i="7"/>
  <c r="BK224" i="6"/>
  <c r="BK221" i="6"/>
  <c r="BK217" i="6"/>
  <c r="J217" i="6"/>
  <c r="J214" i="6"/>
  <c r="BK211" i="6"/>
  <c r="J208" i="6"/>
  <c r="J203" i="6"/>
  <c r="BK199" i="6"/>
  <c r="J196" i="6"/>
  <c r="BK193" i="6"/>
  <c r="J190" i="6"/>
  <c r="BK187" i="6"/>
  <c r="J184" i="6"/>
  <c r="J181" i="6"/>
  <c r="BK178" i="6"/>
  <c r="BK175" i="6"/>
  <c r="J172" i="6"/>
  <c r="J169" i="6"/>
  <c r="BK166" i="6"/>
  <c r="BK163" i="6"/>
  <c r="BK160" i="6"/>
  <c r="BK157" i="6"/>
  <c r="BK154" i="6"/>
  <c r="BK150" i="6"/>
  <c r="BK147" i="6"/>
  <c r="J147" i="6"/>
  <c r="BK143" i="6"/>
  <c r="J143" i="6"/>
  <c r="BK139" i="6"/>
  <c r="J139" i="6"/>
  <c r="BK137" i="6"/>
  <c r="J137" i="6"/>
  <c r="J134" i="6"/>
  <c r="BK131" i="6"/>
  <c r="BK206" i="5"/>
  <c r="BK203" i="5"/>
  <c r="J197" i="5"/>
  <c r="J192" i="5"/>
  <c r="BK188" i="5"/>
  <c r="BK182" i="5"/>
  <c r="J179" i="5"/>
  <c r="BK176" i="5"/>
  <c r="BK173" i="5"/>
  <c r="J170" i="5"/>
  <c r="J167" i="5"/>
  <c r="J164" i="5"/>
  <c r="J151" i="5"/>
  <c r="J140" i="5"/>
  <c r="BK137" i="5"/>
  <c r="BK134" i="5"/>
  <c r="BK131" i="5"/>
  <c r="J213" i="4"/>
  <c r="J210" i="4"/>
  <c r="J206" i="4"/>
  <c r="BK203" i="4"/>
  <c r="J200" i="4"/>
  <c r="BK197" i="4"/>
  <c r="J192" i="4"/>
  <c r="J188" i="4"/>
  <c r="BK185" i="4"/>
  <c r="J176" i="4"/>
  <c r="BK173" i="4"/>
  <c r="J170" i="4"/>
  <c r="J167" i="4"/>
  <c r="J164" i="4"/>
  <c r="BK155" i="4"/>
  <c r="BK148" i="4"/>
  <c r="BK137" i="4"/>
  <c r="BK131" i="4"/>
  <c r="BK310" i="3"/>
  <c r="J306" i="3"/>
  <c r="BK301" i="3"/>
  <c r="BK296" i="3"/>
  <c r="BK282" i="3"/>
  <c r="BK272" i="3"/>
  <c r="J269" i="3"/>
  <c r="BK266" i="3"/>
  <c r="J263" i="3"/>
  <c r="BK237" i="3"/>
  <c r="BK234" i="3"/>
  <c r="J231" i="3"/>
  <c r="J228" i="3"/>
  <c r="J223" i="3"/>
  <c r="J216" i="3"/>
  <c r="BK212" i="3"/>
  <c r="BK206" i="3"/>
  <c r="J199" i="3"/>
  <c r="J196" i="3"/>
  <c r="J192" i="3"/>
  <c r="BK189" i="3"/>
  <c r="BK185" i="3"/>
  <c r="J180" i="3"/>
  <c r="BK175" i="3"/>
  <c r="BK171" i="3"/>
  <c r="J166" i="3"/>
  <c r="BK162" i="3"/>
  <c r="J147" i="3"/>
  <c r="J144" i="3"/>
  <c r="J134" i="3"/>
  <c r="BK255" i="2"/>
  <c r="J250" i="2"/>
  <c r="BK244" i="2"/>
  <c r="J240" i="2"/>
  <c r="J237" i="2"/>
  <c r="BK234" i="2"/>
  <c r="BK231" i="2"/>
  <c r="J225" i="2"/>
  <c r="BK222" i="2"/>
  <c r="BK198" i="2"/>
  <c r="J195" i="2"/>
  <c r="BK192" i="2"/>
  <c r="BK189" i="2"/>
  <c r="BK181" i="2"/>
  <c r="J174" i="2"/>
  <c r="BK162" i="2"/>
  <c r="BK159" i="2"/>
  <c r="J155" i="2"/>
  <c r="BK150" i="2"/>
  <c r="J145" i="2"/>
  <c r="BK138" i="2"/>
  <c r="J134" i="2"/>
  <c r="BK131" i="2"/>
  <c r="BK128" i="2"/>
  <c r="BK125" i="2"/>
  <c r="J122" i="2"/>
  <c r="BK121" i="2" l="1"/>
  <c r="J121" i="2" s="1"/>
  <c r="J98" i="2" s="1"/>
  <c r="T121" i="2"/>
  <c r="T120" i="2" s="1"/>
  <c r="P243" i="2"/>
  <c r="P122" i="3"/>
  <c r="P121" i="3" s="1"/>
  <c r="P120" i="3" s="1"/>
  <c r="AU96" i="1" s="1"/>
  <c r="BK295" i="3"/>
  <c r="J295" i="3" s="1"/>
  <c r="J99" i="3" s="1"/>
  <c r="P295" i="3"/>
  <c r="T130" i="4"/>
  <c r="T129" i="4"/>
  <c r="R191" i="4"/>
  <c r="R209" i="4"/>
  <c r="P130" i="5"/>
  <c r="P129" i="5"/>
  <c r="T130" i="5"/>
  <c r="T129" i="5" s="1"/>
  <c r="BK191" i="5"/>
  <c r="J191" i="5"/>
  <c r="J103" i="5" s="1"/>
  <c r="P191" i="5"/>
  <c r="R191" i="5"/>
  <c r="T191" i="5"/>
  <c r="BK209" i="5"/>
  <c r="J209" i="5" s="1"/>
  <c r="J104" i="5" s="1"/>
  <c r="P209" i="5"/>
  <c r="R209" i="5"/>
  <c r="T209" i="5"/>
  <c r="R130" i="6"/>
  <c r="R129" i="6"/>
  <c r="BK202" i="6"/>
  <c r="J202" i="6" s="1"/>
  <c r="J103" i="6" s="1"/>
  <c r="R202" i="6"/>
  <c r="BK220" i="6"/>
  <c r="J220" i="6" s="1"/>
  <c r="J104" i="6" s="1"/>
  <c r="T220" i="6"/>
  <c r="P130" i="7"/>
  <c r="P129" i="7" s="1"/>
  <c r="P128" i="7" s="1"/>
  <c r="AU102" i="1" s="1"/>
  <c r="BK130" i="9"/>
  <c r="BK129" i="9" s="1"/>
  <c r="J129" i="9" s="1"/>
  <c r="J101" i="9" s="1"/>
  <c r="T130" i="9"/>
  <c r="T129" i="9" s="1"/>
  <c r="T128" i="9" s="1"/>
  <c r="P197" i="9"/>
  <c r="T197" i="9"/>
  <c r="P217" i="9"/>
  <c r="T217" i="9"/>
  <c r="BK130" i="10"/>
  <c r="J130" i="10" s="1"/>
  <c r="J102" i="10" s="1"/>
  <c r="P130" i="10"/>
  <c r="P129" i="10"/>
  <c r="BK204" i="10"/>
  <c r="J204" i="10" s="1"/>
  <c r="J103" i="10" s="1"/>
  <c r="R204" i="10"/>
  <c r="R224" i="10"/>
  <c r="P118" i="11"/>
  <c r="P117" i="11"/>
  <c r="AU107" i="1"/>
  <c r="P121" i="2"/>
  <c r="P120" i="2" s="1"/>
  <c r="P119" i="2" s="1"/>
  <c r="AU95" i="1" s="1"/>
  <c r="BK243" i="2"/>
  <c r="J243" i="2" s="1"/>
  <c r="J99" i="2" s="1"/>
  <c r="R243" i="2"/>
  <c r="BK122" i="3"/>
  <c r="BK121" i="3" s="1"/>
  <c r="J121" i="3" s="1"/>
  <c r="J97" i="3" s="1"/>
  <c r="R122" i="3"/>
  <c r="R121" i="3" s="1"/>
  <c r="T295" i="3"/>
  <c r="BK130" i="4"/>
  <c r="J130" i="4"/>
  <c r="J102" i="4" s="1"/>
  <c r="P130" i="4"/>
  <c r="P129" i="4"/>
  <c r="BK191" i="4"/>
  <c r="J191" i="4" s="1"/>
  <c r="J103" i="4" s="1"/>
  <c r="T191" i="4"/>
  <c r="P209" i="4"/>
  <c r="BK130" i="5"/>
  <c r="J130" i="5"/>
  <c r="J102" i="5"/>
  <c r="R130" i="5"/>
  <c r="R129" i="5" s="1"/>
  <c r="R128" i="5" s="1"/>
  <c r="BK130" i="6"/>
  <c r="J130" i="6"/>
  <c r="J102" i="6" s="1"/>
  <c r="T130" i="6"/>
  <c r="T129" i="6"/>
  <c r="P202" i="6"/>
  <c r="P128" i="6"/>
  <c r="AU101" i="1"/>
  <c r="T202" i="6"/>
  <c r="T128" i="6" s="1"/>
  <c r="P220" i="6"/>
  <c r="R220" i="6"/>
  <c r="R130" i="7"/>
  <c r="R129" i="7"/>
  <c r="R128" i="7" s="1"/>
  <c r="BK130" i="8"/>
  <c r="J130" i="8"/>
  <c r="J102" i="8"/>
  <c r="P130" i="8"/>
  <c r="P129" i="8"/>
  <c r="R130" i="8"/>
  <c r="R129" i="8"/>
  <c r="T130" i="8"/>
  <c r="T129" i="8"/>
  <c r="BK194" i="8"/>
  <c r="J194" i="8"/>
  <c r="J103" i="8" s="1"/>
  <c r="P194" i="8"/>
  <c r="R194" i="8"/>
  <c r="T194" i="8"/>
  <c r="BK211" i="8"/>
  <c r="J211" i="8" s="1"/>
  <c r="J104" i="8" s="1"/>
  <c r="P211" i="8"/>
  <c r="R211" i="8"/>
  <c r="T211" i="8"/>
  <c r="P130" i="9"/>
  <c r="P129" i="9"/>
  <c r="P128" i="9" s="1"/>
  <c r="AU105" i="1" s="1"/>
  <c r="R130" i="9"/>
  <c r="R129" i="9"/>
  <c r="BK197" i="9"/>
  <c r="J197" i="9" s="1"/>
  <c r="J103" i="9" s="1"/>
  <c r="R197" i="9"/>
  <c r="BK217" i="9"/>
  <c r="J217" i="9" s="1"/>
  <c r="J104" i="9" s="1"/>
  <c r="R217" i="9"/>
  <c r="R130" i="10"/>
  <c r="R129" i="10"/>
  <c r="R128" i="10"/>
  <c r="P204" i="10"/>
  <c r="BK224" i="10"/>
  <c r="J224" i="10" s="1"/>
  <c r="J104" i="10" s="1"/>
  <c r="P224" i="10"/>
  <c r="R118" i="11"/>
  <c r="R117" i="11"/>
  <c r="R121" i="2"/>
  <c r="R120" i="2" s="1"/>
  <c r="R119" i="2" s="1"/>
  <c r="T243" i="2"/>
  <c r="T122" i="3"/>
  <c r="T121" i="3" s="1"/>
  <c r="T120" i="3" s="1"/>
  <c r="R295" i="3"/>
  <c r="R130" i="4"/>
  <c r="R129" i="4" s="1"/>
  <c r="R128" i="4" s="1"/>
  <c r="P191" i="4"/>
  <c r="BK209" i="4"/>
  <c r="J209" i="4" s="1"/>
  <c r="J104" i="4" s="1"/>
  <c r="T209" i="4"/>
  <c r="BK130" i="7"/>
  <c r="J130" i="7" s="1"/>
  <c r="J102" i="7" s="1"/>
  <c r="T130" i="7"/>
  <c r="T129" i="7"/>
  <c r="T128" i="7" s="1"/>
  <c r="T130" i="10"/>
  <c r="T129" i="10"/>
  <c r="T128" i="10"/>
  <c r="T204" i="10"/>
  <c r="T224" i="10"/>
  <c r="BK118" i="11"/>
  <c r="BK117" i="11" s="1"/>
  <c r="J117" i="11" s="1"/>
  <c r="J96" i="11" s="1"/>
  <c r="T118" i="11"/>
  <c r="T117" i="11"/>
  <c r="F91" i="2"/>
  <c r="F92" i="2"/>
  <c r="J113" i="2"/>
  <c r="J115" i="2"/>
  <c r="BE125" i="2"/>
  <c r="BE128" i="2"/>
  <c r="BE134" i="2"/>
  <c r="BE145" i="2"/>
  <c r="BE155" i="2"/>
  <c r="BE159" i="2"/>
  <c r="BE177" i="2"/>
  <c r="BE186" i="2"/>
  <c r="BE189" i="2"/>
  <c r="BE195" i="2"/>
  <c r="BE219" i="2"/>
  <c r="BE228" i="2"/>
  <c r="BE231" i="2"/>
  <c r="BE240" i="2"/>
  <c r="BE250" i="2"/>
  <c r="E85" i="3"/>
  <c r="J91" i="3"/>
  <c r="J117" i="3"/>
  <c r="BE134" i="3"/>
  <c r="BE166" i="3"/>
  <c r="BE180" i="3"/>
  <c r="BE203" i="3"/>
  <c r="BE209" i="3"/>
  <c r="BE212" i="3"/>
  <c r="BE263" i="3"/>
  <c r="BE272" i="3"/>
  <c r="BE296" i="3"/>
  <c r="BE301" i="3"/>
  <c r="BE306" i="3"/>
  <c r="BE310" i="3"/>
  <c r="BK309" i="3"/>
  <c r="J309" i="3"/>
  <c r="J100" i="3" s="1"/>
  <c r="F95" i="4"/>
  <c r="E114" i="4"/>
  <c r="J124" i="4"/>
  <c r="J125" i="4"/>
  <c r="BE134" i="4"/>
  <c r="BE144" i="4"/>
  <c r="BE161" i="4"/>
  <c r="BE182" i="4"/>
  <c r="BE192" i="4"/>
  <c r="BE197" i="4"/>
  <c r="BE206" i="4"/>
  <c r="J93" i="5"/>
  <c r="J96" i="5"/>
  <c r="F124" i="5"/>
  <c r="BE134" i="5"/>
  <c r="BE148" i="5"/>
  <c r="BE161" i="5"/>
  <c r="BE170" i="5"/>
  <c r="BE173" i="5"/>
  <c r="BE179" i="5"/>
  <c r="BE185" i="5"/>
  <c r="BE192" i="5"/>
  <c r="BE200" i="5"/>
  <c r="BE206" i="5"/>
  <c r="BE210" i="5"/>
  <c r="E85" i="6"/>
  <c r="F95" i="6"/>
  <c r="F96" i="6"/>
  <c r="J124" i="6"/>
  <c r="J125" i="6"/>
  <c r="BE134" i="6"/>
  <c r="BE137" i="6"/>
  <c r="BE139" i="6"/>
  <c r="BE150" i="6"/>
  <c r="BE154" i="6"/>
  <c r="BE157" i="6"/>
  <c r="BE160" i="6"/>
  <c r="BE163" i="6"/>
  <c r="BE172" i="6"/>
  <c r="BE175" i="6"/>
  <c r="BE184" i="6"/>
  <c r="BE190" i="6"/>
  <c r="BE196" i="6"/>
  <c r="BE199" i="6"/>
  <c r="BE208" i="6"/>
  <c r="BE217" i="6"/>
  <c r="BE221" i="6"/>
  <c r="BE224" i="6"/>
  <c r="E85" i="7"/>
  <c r="F95" i="7"/>
  <c r="F96" i="7"/>
  <c r="J122" i="7"/>
  <c r="J124" i="7"/>
  <c r="J125" i="7"/>
  <c r="BE134" i="7"/>
  <c r="BE140" i="7"/>
  <c r="BE143" i="7"/>
  <c r="BE147" i="7"/>
  <c r="BE151" i="7"/>
  <c r="BK146" i="7"/>
  <c r="J146" i="7" s="1"/>
  <c r="J103" i="7" s="1"/>
  <c r="F95" i="8"/>
  <c r="J96" i="8"/>
  <c r="F125" i="8"/>
  <c r="BE134" i="8"/>
  <c r="BE137" i="8"/>
  <c r="BE140" i="8"/>
  <c r="BE143" i="8"/>
  <c r="BE147" i="8"/>
  <c r="BE151" i="9"/>
  <c r="BE155" i="9"/>
  <c r="BE164" i="9"/>
  <c r="BE167" i="9"/>
  <c r="BE179" i="9"/>
  <c r="BE188" i="9"/>
  <c r="BE191" i="9"/>
  <c r="BE204" i="9"/>
  <c r="BE207" i="9"/>
  <c r="E85" i="10"/>
  <c r="J93" i="10"/>
  <c r="F95" i="10"/>
  <c r="F96" i="10"/>
  <c r="BE131" i="10"/>
  <c r="BE134" i="10"/>
  <c r="BE143" i="10"/>
  <c r="BE151" i="10"/>
  <c r="BE158" i="10"/>
  <c r="BE167" i="10"/>
  <c r="BE185" i="10"/>
  <c r="BE190" i="10"/>
  <c r="BE195" i="10"/>
  <c r="BE198" i="10"/>
  <c r="BE205" i="10"/>
  <c r="BE217" i="10"/>
  <c r="E85" i="11"/>
  <c r="F91" i="11"/>
  <c r="F92" i="11"/>
  <c r="J92" i="11"/>
  <c r="J111" i="11"/>
  <c r="J113" i="11"/>
  <c r="BE119" i="11"/>
  <c r="J92" i="2"/>
  <c r="BE122" i="2"/>
  <c r="BE131" i="2"/>
  <c r="BE150" i="2"/>
  <c r="BE198" i="2"/>
  <c r="BE222" i="2"/>
  <c r="BE237" i="2"/>
  <c r="BE255" i="2"/>
  <c r="J89" i="3"/>
  <c r="F116" i="3"/>
  <c r="F117" i="3"/>
  <c r="BE123" i="3"/>
  <c r="BE144" i="3"/>
  <c r="BE147" i="3"/>
  <c r="BE156" i="3"/>
  <c r="BE175" i="3"/>
  <c r="BE189" i="3"/>
  <c r="BE196" i="3"/>
  <c r="BE199" i="3"/>
  <c r="BE216" i="3"/>
  <c r="BE223" i="3"/>
  <c r="BE234" i="3"/>
  <c r="BE260" i="3"/>
  <c r="BE266" i="3"/>
  <c r="BE282" i="3"/>
  <c r="BE137" i="4"/>
  <c r="BE148" i="4"/>
  <c r="BE158" i="4"/>
  <c r="BE167" i="4"/>
  <c r="BE170" i="4"/>
  <c r="BE176" i="4"/>
  <c r="BE185" i="4"/>
  <c r="BE200" i="4"/>
  <c r="BE203" i="4"/>
  <c r="BE210" i="4"/>
  <c r="BE213" i="4"/>
  <c r="E85" i="5"/>
  <c r="F96" i="5"/>
  <c r="J124" i="5"/>
  <c r="BE140" i="5"/>
  <c r="BE144" i="5"/>
  <c r="BE155" i="5"/>
  <c r="BE164" i="5"/>
  <c r="BE176" i="5"/>
  <c r="BE182" i="5"/>
  <c r="BE188" i="5"/>
  <c r="J93" i="6"/>
  <c r="BE131" i="6"/>
  <c r="BE143" i="6"/>
  <c r="BE147" i="6"/>
  <c r="BE166" i="6"/>
  <c r="BE169" i="6"/>
  <c r="BE178" i="6"/>
  <c r="BE181" i="6"/>
  <c r="BE187" i="6"/>
  <c r="BE193" i="6"/>
  <c r="BE203" i="6"/>
  <c r="BE211" i="6"/>
  <c r="BE214" i="6"/>
  <c r="BE131" i="7"/>
  <c r="BE137" i="7"/>
  <c r="BK150" i="7"/>
  <c r="J150" i="7" s="1"/>
  <c r="J104" i="7" s="1"/>
  <c r="J95" i="8"/>
  <c r="E114" i="8"/>
  <c r="J122" i="8"/>
  <c r="BE131" i="8"/>
  <c r="BE151" i="8"/>
  <c r="BE154" i="8"/>
  <c r="BE158" i="8"/>
  <c r="BE161" i="8"/>
  <c r="BE164" i="8"/>
  <c r="BE167" i="8"/>
  <c r="BE170" i="8"/>
  <c r="BE173" i="8"/>
  <c r="BE176" i="8"/>
  <c r="BE179" i="8"/>
  <c r="BE182" i="8"/>
  <c r="BE185" i="8"/>
  <c r="BE188" i="8"/>
  <c r="BE191" i="8"/>
  <c r="BE195" i="8"/>
  <c r="BE199" i="8"/>
  <c r="BE202" i="8"/>
  <c r="BE205" i="8"/>
  <c r="BE208" i="8"/>
  <c r="BE212" i="8"/>
  <c r="BE215" i="8"/>
  <c r="E85" i="9"/>
  <c r="J93" i="9"/>
  <c r="F95" i="9"/>
  <c r="J95" i="9"/>
  <c r="F96" i="9"/>
  <c r="J96" i="9"/>
  <c r="BE131" i="9"/>
  <c r="BE134" i="9"/>
  <c r="BE137" i="9"/>
  <c r="BE140" i="9"/>
  <c r="BE144" i="9"/>
  <c r="BE148" i="9"/>
  <c r="BE158" i="9"/>
  <c r="BE161" i="9"/>
  <c r="BE170" i="9"/>
  <c r="BE173" i="9"/>
  <c r="BE176" i="9"/>
  <c r="BE182" i="9"/>
  <c r="BE185" i="9"/>
  <c r="BE194" i="9"/>
  <c r="BE198" i="9"/>
  <c r="BE210" i="9"/>
  <c r="BE214" i="9"/>
  <c r="BE218" i="9"/>
  <c r="BE221" i="9"/>
  <c r="BE137" i="10"/>
  <c r="BE140" i="10"/>
  <c r="BE147" i="10"/>
  <c r="BE161" i="10"/>
  <c r="BE173" i="10"/>
  <c r="BE182" i="10"/>
  <c r="BE211" i="10"/>
  <c r="BE225" i="10"/>
  <c r="BE228" i="10"/>
  <c r="BE125" i="11"/>
  <c r="BE128" i="11"/>
  <c r="E85" i="2"/>
  <c r="BE138" i="2"/>
  <c r="BE141" i="2"/>
  <c r="BE162" i="2"/>
  <c r="BE174" i="2"/>
  <c r="BE181" i="2"/>
  <c r="BE192" i="2"/>
  <c r="BE200" i="2"/>
  <c r="BE225" i="2"/>
  <c r="BE234" i="2"/>
  <c r="BE244" i="2"/>
  <c r="BE124" i="3"/>
  <c r="BE150" i="3"/>
  <c r="BE153" i="3"/>
  <c r="BE159" i="3"/>
  <c r="BE162" i="3"/>
  <c r="BE171" i="3"/>
  <c r="BE185" i="3"/>
  <c r="BE192" i="3"/>
  <c r="BE206" i="3"/>
  <c r="BE219" i="3"/>
  <c r="BE228" i="3"/>
  <c r="BE231" i="3"/>
  <c r="BE237" i="3"/>
  <c r="BE269" i="3"/>
  <c r="BE292" i="3"/>
  <c r="J93" i="4"/>
  <c r="F96" i="4"/>
  <c r="BE131" i="4"/>
  <c r="BE140" i="4"/>
  <c r="BE151" i="4"/>
  <c r="BE155" i="4"/>
  <c r="BE164" i="4"/>
  <c r="BE173" i="4"/>
  <c r="BE179" i="4"/>
  <c r="BE188" i="4"/>
  <c r="BE131" i="5"/>
  <c r="BE137" i="5"/>
  <c r="BE151" i="5"/>
  <c r="BE158" i="5"/>
  <c r="BE167" i="5"/>
  <c r="BE197" i="5"/>
  <c r="BE203" i="5"/>
  <c r="BE213" i="5"/>
  <c r="J95" i="10"/>
  <c r="J96" i="10"/>
  <c r="BE154" i="10"/>
  <c r="BE164" i="10"/>
  <c r="BE170" i="10"/>
  <c r="BE176" i="10"/>
  <c r="BE179" i="10"/>
  <c r="BE187" i="10"/>
  <c r="BE193" i="10"/>
  <c r="BE201" i="10"/>
  <c r="BE214" i="10"/>
  <c r="BE221" i="10"/>
  <c r="BE122" i="11"/>
  <c r="BE131" i="11"/>
  <c r="F34" i="3"/>
  <c r="BA96" i="1"/>
  <c r="F36" i="3"/>
  <c r="BC96" i="1" s="1"/>
  <c r="F41" i="4"/>
  <c r="BD99" i="1" s="1"/>
  <c r="F40" i="5"/>
  <c r="BC100" i="1" s="1"/>
  <c r="J34" i="2"/>
  <c r="AW95" i="1" s="1"/>
  <c r="F41" i="5"/>
  <c r="BD100" i="1" s="1"/>
  <c r="F40" i="8"/>
  <c r="BC104" i="1" s="1"/>
  <c r="F41" i="8"/>
  <c r="BD104" i="1" s="1"/>
  <c r="J38" i="9"/>
  <c r="AW105" i="1" s="1"/>
  <c r="F38" i="10"/>
  <c r="BA106" i="1" s="1"/>
  <c r="F34" i="2"/>
  <c r="BA95" i="1"/>
  <c r="F39" i="4"/>
  <c r="BB99" i="1" s="1"/>
  <c r="F41" i="7"/>
  <c r="BD102" i="1" s="1"/>
  <c r="J34" i="11"/>
  <c r="AW107" i="1" s="1"/>
  <c r="F35" i="11"/>
  <c r="BB107" i="1"/>
  <c r="F35" i="2"/>
  <c r="BB95" i="1" s="1"/>
  <c r="F41" i="6"/>
  <c r="BD101" i="1"/>
  <c r="F39" i="9"/>
  <c r="BB105" i="1" s="1"/>
  <c r="F35" i="3"/>
  <c r="BB96" i="1" s="1"/>
  <c r="F40" i="4"/>
  <c r="BC99" i="1" s="1"/>
  <c r="J38" i="5"/>
  <c r="AW100" i="1" s="1"/>
  <c r="F38" i="8"/>
  <c r="BA104" i="1" s="1"/>
  <c r="F37" i="2"/>
  <c r="BD95" i="1" s="1"/>
  <c r="F38" i="4"/>
  <c r="BA99" i="1" s="1"/>
  <c r="J38" i="7"/>
  <c r="AW102" i="1" s="1"/>
  <c r="F38" i="5"/>
  <c r="BA100" i="1" s="1"/>
  <c r="J38" i="6"/>
  <c r="AW101" i="1" s="1"/>
  <c r="F38" i="9"/>
  <c r="BA105" i="1" s="1"/>
  <c r="F40" i="10"/>
  <c r="BC106" i="1" s="1"/>
  <c r="F36" i="2"/>
  <c r="BC95" i="1" s="1"/>
  <c r="F38" i="6"/>
  <c r="BA101" i="1"/>
  <c r="F39" i="6"/>
  <c r="BB101" i="1" s="1"/>
  <c r="F40" i="7"/>
  <c r="BC102" i="1" s="1"/>
  <c r="F39" i="8"/>
  <c r="BB104" i="1" s="1"/>
  <c r="F40" i="9"/>
  <c r="BC105" i="1" s="1"/>
  <c r="F37" i="3"/>
  <c r="BD96" i="1" s="1"/>
  <c r="F41" i="10"/>
  <c r="BD106" i="1" s="1"/>
  <c r="F37" i="11"/>
  <c r="BD107" i="1" s="1"/>
  <c r="F39" i="7"/>
  <c r="BB102" i="1" s="1"/>
  <c r="F41" i="9"/>
  <c r="BD105" i="1" s="1"/>
  <c r="J38" i="10"/>
  <c r="AW106" i="1" s="1"/>
  <c r="F36" i="11"/>
  <c r="BC107" i="1" s="1"/>
  <c r="J38" i="4"/>
  <c r="AW99" i="1"/>
  <c r="F40" i="6"/>
  <c r="BC101" i="1" s="1"/>
  <c r="F38" i="7"/>
  <c r="BA102" i="1"/>
  <c r="J38" i="8"/>
  <c r="AW104" i="1" s="1"/>
  <c r="F39" i="10"/>
  <c r="BB106" i="1" s="1"/>
  <c r="J34" i="3"/>
  <c r="AW96" i="1" s="1"/>
  <c r="F39" i="5"/>
  <c r="BB100" i="1"/>
  <c r="F34" i="11"/>
  <c r="BA107" i="1" s="1"/>
  <c r="AS97" i="1"/>
  <c r="AS94" i="1"/>
  <c r="R128" i="9" l="1"/>
  <c r="T128" i="8"/>
  <c r="P128" i="5"/>
  <c r="AU100" i="1"/>
  <c r="R128" i="8"/>
  <c r="P128" i="4"/>
  <c r="AU99" i="1"/>
  <c r="R120" i="3"/>
  <c r="T128" i="4"/>
  <c r="T119" i="2"/>
  <c r="P128" i="8"/>
  <c r="AU104" i="1"/>
  <c r="T128" i="5"/>
  <c r="P128" i="10"/>
  <c r="AU106" i="1"/>
  <c r="R128" i="6"/>
  <c r="BK120" i="3"/>
  <c r="J120" i="3" s="1"/>
  <c r="J122" i="3"/>
  <c r="J98" i="3" s="1"/>
  <c r="BK129" i="4"/>
  <c r="J129" i="4"/>
  <c r="J101" i="4" s="1"/>
  <c r="BK129" i="5"/>
  <c r="J129" i="5" s="1"/>
  <c r="J101" i="5" s="1"/>
  <c r="BK129" i="6"/>
  <c r="J129" i="6" s="1"/>
  <c r="J101" i="6" s="1"/>
  <c r="BK129" i="7"/>
  <c r="BK128" i="7"/>
  <c r="J128" i="7" s="1"/>
  <c r="J100" i="7" s="1"/>
  <c r="BK128" i="9"/>
  <c r="J128" i="9" s="1"/>
  <c r="J100" i="9" s="1"/>
  <c r="J130" i="9"/>
  <c r="J102" i="9" s="1"/>
  <c r="BK129" i="8"/>
  <c r="J129" i="8" s="1"/>
  <c r="J101" i="8" s="1"/>
  <c r="BK129" i="10"/>
  <c r="J129" i="10"/>
  <c r="J101" i="10" s="1"/>
  <c r="BK120" i="2"/>
  <c r="J120" i="2" s="1"/>
  <c r="J97" i="2" s="1"/>
  <c r="J118" i="11"/>
  <c r="J97" i="11" s="1"/>
  <c r="BA98" i="1"/>
  <c r="F37" i="4"/>
  <c r="AZ99" i="1" s="1"/>
  <c r="J37" i="6"/>
  <c r="AV101" i="1"/>
  <c r="AT101" i="1"/>
  <c r="BD98" i="1"/>
  <c r="BA103" i="1"/>
  <c r="AW103" i="1" s="1"/>
  <c r="BC103" i="1"/>
  <c r="AY103" i="1" s="1"/>
  <c r="J33" i="3"/>
  <c r="AV96" i="1" s="1"/>
  <c r="AT96" i="1" s="1"/>
  <c r="BC98" i="1"/>
  <c r="AY98" i="1" s="1"/>
  <c r="J37" i="4"/>
  <c r="AV99" i="1" s="1"/>
  <c r="AT99" i="1" s="1"/>
  <c r="J37" i="7"/>
  <c r="AV102" i="1" s="1"/>
  <c r="AT102" i="1" s="1"/>
  <c r="F37" i="9"/>
  <c r="AZ105" i="1" s="1"/>
  <c r="F37" i="6"/>
  <c r="AZ101" i="1"/>
  <c r="F37" i="7"/>
  <c r="AZ102" i="1"/>
  <c r="J37" i="9"/>
  <c r="AV105" i="1" s="1"/>
  <c r="AT105" i="1" s="1"/>
  <c r="BB98" i="1"/>
  <c r="BB103" i="1"/>
  <c r="AX103" i="1" s="1"/>
  <c r="F33" i="2"/>
  <c r="AZ95" i="1" s="1"/>
  <c r="F33" i="3"/>
  <c r="AZ96" i="1" s="1"/>
  <c r="J30" i="11"/>
  <c r="AG107" i="1" s="1"/>
  <c r="J33" i="2"/>
  <c r="AV95" i="1" s="1"/>
  <c r="AT95" i="1" s="1"/>
  <c r="J37" i="8"/>
  <c r="AV104" i="1" s="1"/>
  <c r="AT104" i="1" s="1"/>
  <c r="J37" i="10"/>
  <c r="AV106" i="1" s="1"/>
  <c r="AT106" i="1" s="1"/>
  <c r="J33" i="11"/>
  <c r="AV107" i="1" s="1"/>
  <c r="AT107" i="1" s="1"/>
  <c r="BD103" i="1"/>
  <c r="F37" i="5"/>
  <c r="AZ100" i="1" s="1"/>
  <c r="F37" i="10"/>
  <c r="AZ106" i="1" s="1"/>
  <c r="F37" i="8"/>
  <c r="AZ104" i="1" s="1"/>
  <c r="J37" i="5"/>
  <c r="AV100" i="1"/>
  <c r="AT100" i="1" s="1"/>
  <c r="F33" i="11"/>
  <c r="AZ107" i="1" s="1"/>
  <c r="J30" i="3" l="1"/>
  <c r="AG96" i="1" s="1"/>
  <c r="AN96" i="1" s="1"/>
  <c r="J96" i="3"/>
  <c r="J39" i="11"/>
  <c r="BK128" i="5"/>
  <c r="J128" i="5"/>
  <c r="J34" i="5" s="1"/>
  <c r="AG100" i="1" s="1"/>
  <c r="AN100" i="1" s="1"/>
  <c r="BK128" i="6"/>
  <c r="J128" i="6" s="1"/>
  <c r="J100" i="6" s="1"/>
  <c r="BK119" i="2"/>
  <c r="J119" i="2" s="1"/>
  <c r="J30" i="2" s="1"/>
  <c r="AG95" i="1" s="1"/>
  <c r="J129" i="7"/>
  <c r="J101" i="7" s="1"/>
  <c r="BK128" i="8"/>
  <c r="J128" i="8" s="1"/>
  <c r="J100" i="8" s="1"/>
  <c r="BK128" i="4"/>
  <c r="J128" i="4"/>
  <c r="J100" i="4"/>
  <c r="BK128" i="10"/>
  <c r="J128" i="10" s="1"/>
  <c r="J100" i="10" s="1"/>
  <c r="BA97" i="1"/>
  <c r="AW97" i="1" s="1"/>
  <c r="BD97" i="1"/>
  <c r="BB97" i="1"/>
  <c r="AX97" i="1" s="1"/>
  <c r="AN107" i="1"/>
  <c r="AU98" i="1"/>
  <c r="AZ103" i="1"/>
  <c r="AV103" i="1" s="1"/>
  <c r="AT103" i="1" s="1"/>
  <c r="J34" i="7"/>
  <c r="AG102" i="1" s="1"/>
  <c r="AN102" i="1" s="1"/>
  <c r="AX98" i="1"/>
  <c r="AU103" i="1"/>
  <c r="AZ98" i="1"/>
  <c r="AV98" i="1" s="1"/>
  <c r="AW98" i="1"/>
  <c r="J34" i="9"/>
  <c r="AG105" i="1"/>
  <c r="AN105" i="1" s="1"/>
  <c r="BC97" i="1"/>
  <c r="AY97" i="1" s="1"/>
  <c r="J43" i="5" l="1"/>
  <c r="AN95" i="1"/>
  <c r="J39" i="2"/>
  <c r="J96" i="2"/>
  <c r="J39" i="3"/>
  <c r="J100" i="5"/>
  <c r="J43" i="7"/>
  <c r="J43" i="9"/>
  <c r="BA94" i="1"/>
  <c r="W30" i="1" s="1"/>
  <c r="BB94" i="1"/>
  <c r="AX94" i="1" s="1"/>
  <c r="BD94" i="1"/>
  <c r="W33" i="1" s="1"/>
  <c r="BC94" i="1"/>
  <c r="W32" i="1" s="1"/>
  <c r="AU97" i="1"/>
  <c r="AU94" i="1" s="1"/>
  <c r="AZ97" i="1"/>
  <c r="AV97" i="1" s="1"/>
  <c r="AT97" i="1" s="1"/>
  <c r="J34" i="4"/>
  <c r="AG99" i="1"/>
  <c r="AN99" i="1" s="1"/>
  <c r="J34" i="6"/>
  <c r="AG101" i="1" s="1"/>
  <c r="AN101" i="1" s="1"/>
  <c r="J34" i="8"/>
  <c r="AG104" i="1" s="1"/>
  <c r="AN104" i="1" s="1"/>
  <c r="J34" i="10"/>
  <c r="AG106" i="1" s="1"/>
  <c r="AN106" i="1" s="1"/>
  <c r="AT98" i="1"/>
  <c r="J43" i="10" l="1"/>
  <c r="J43" i="6"/>
  <c r="J43" i="8"/>
  <c r="J43" i="4"/>
  <c r="AZ94" i="1"/>
  <c r="W29" i="1" s="1"/>
  <c r="AG98" i="1"/>
  <c r="AY94" i="1"/>
  <c r="AG103" i="1"/>
  <c r="AN103" i="1" s="1"/>
  <c r="AW94" i="1"/>
  <c r="AK30" i="1" s="1"/>
  <c r="W31" i="1"/>
  <c r="AN98" i="1" l="1"/>
  <c r="AG97" i="1"/>
  <c r="AN97" i="1" s="1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<sst xmlns="http://schemas.openxmlformats.org/spreadsheetml/2006/main" count="11172" uniqueCount="923">
  <si>
    <t>Export Komplet</t>
  </si>
  <si>
    <t/>
  </si>
  <si>
    <t>2.0</t>
  </si>
  <si>
    <t>False</t>
  </si>
  <si>
    <t>{cf192092-4ab2-404f-bf8c-3a81ac295e62}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</si>
  <si>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</si>
  <si>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</si>
  <si>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</si>
  <si>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</si>
  <si>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</si>
  <si>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</si>
  <si>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</si>
  <si>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</si>
  <si>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</t>
  </si>
  <si>
    <t>Stavba:</t>
  </si>
  <si>
    <t>KSO:</t>
  </si>
  <si>
    <t>CC-CZ:</t>
  </si>
  <si>
    <t>Místo:</t>
  </si>
  <si>
    <t xml:space="preserve"> </t>
  </si>
  <si>
    <t>Datum:</t>
  </si>
  <si>
    <t>30. 10. 2020</t>
  </si>
  <si>
    <t>Zadavatel:</t>
  </si>
  <si>
    <t>IČ:</t>
  </si>
  <si>
    <t>DIČ:</t>
  </si>
  <si>
    <t>Zhotovitel:</t>
  </si>
  <si>
    <t>True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</si>
  <si>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</si>
  <si>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</si>
  <si>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</si>
  <si>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</si>
  <si>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</si>
  <si>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</si>
  <si>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</si>
  <si>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</si>
  <si>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</si>
  <si>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</si>
  <si>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</si>
  <si>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</si>
  <si>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</si>
  <si>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</si>
  <si>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</si>
  <si>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</si>
  <si>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</si>
  <si>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</si>
  <si>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</si>
  <si>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</si>
  <si>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</si>
  <si>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</si>
  <si>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</si>
  <si>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</si>
  <si>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</si>
  <si>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</si>
  <si>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</si>
  <si>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</si>
  <si>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</si>
  <si>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</si>
  <si>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</si>
  <si>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</si>
  <si>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</si>
  <si>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</si>
  <si>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</si>
  <si>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</si>
  <si>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</si>
  <si>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</si>
  <si>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</si>
  <si>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</si>
  <si>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</si>
  <si>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</si>
  <si>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</si>
  <si>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</si>
  <si>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</si>
  <si>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</si>
  <si>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</si>
  <si>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</si>
  <si>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</si>
  <si>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trati v úseku Noutonice - Zákolany 32,340 - 39,200</t>
  </si>
  <si>
    <t>STA</t>
  </si>
  <si>
    <t>1</t>
  </si>
  <si>
    <t>{b49f0642-7219-4588-b59c-cde767736ebf}</t>
  </si>
  <si>
    <t>2</t>
  </si>
  <si>
    <t>SO 02</t>
  </si>
  <si>
    <t>Oprava trati v úseku Zákolany - Podlešín 39,230 - 47,530</t>
  </si>
  <si>
    <t>{45fce7c6-0d19-4bb2-af41-b61bddf74d6f}</t>
  </si>
  <si>
    <t>SO 03</t>
  </si>
  <si>
    <t>Přejezdy</t>
  </si>
  <si>
    <t>{4133c757-0206-4310-9f1f-8348e1221d0a}</t>
  </si>
  <si>
    <t>0001</t>
  </si>
  <si>
    <t>Noutonice - Zákolany</t>
  </si>
  <si>
    <t>Soupis</t>
  </si>
  <si>
    <t>{853086e5-c0f5-4538-86b0-901768580ca0}</t>
  </si>
  <si>
    <t>01</t>
  </si>
  <si>
    <t>P 2253 S</t>
  </si>
  <si>
    <t>3</t>
  </si>
  <si>
    <t>{e3aa01e1-0af1-4fc5-877c-c97297aea22b}</t>
  </si>
  <si>
    <t>02</t>
  </si>
  <si>
    <t>P 2254 S</t>
  </si>
  <si>
    <t>{5cb6bc66-539a-4800-adf4-6c21a21b2529}</t>
  </si>
  <si>
    <t>03</t>
  </si>
  <si>
    <t>P 2255 T km 37,788 v SČ</t>
  </si>
  <si>
    <t>{13d69ce5-99c1-4066-91cd-7a95d9957110}</t>
  </si>
  <si>
    <t>04</t>
  </si>
  <si>
    <t>P 2256 D+M v km 38,081 v SČ</t>
  </si>
  <si>
    <t>{05711f81-a7e6-416a-9f94-b7281e5c9356}</t>
  </si>
  <si>
    <t>0002</t>
  </si>
  <si>
    <t>Zákolany - Podlešín</t>
  </si>
  <si>
    <t>{8711ffdd-b8fe-48ea-973a-d6e88d761d42}</t>
  </si>
  <si>
    <t>05</t>
  </si>
  <si>
    <t>P 2257 S</t>
  </si>
  <si>
    <t>{5ad2f8d1-5c71-4594-8170-e446c6b19c84}</t>
  </si>
  <si>
    <t>06</t>
  </si>
  <si>
    <t>P 2261 S v km 43,804</t>
  </si>
  <si>
    <t>{ee529569-35e9-454e-9838-cc97946f2669}</t>
  </si>
  <si>
    <t>07</t>
  </si>
  <si>
    <t>P 2262 S  v SČ</t>
  </si>
  <si>
    <t>{6903b8d1-f34e-4c17-9af2-97f67765afcc}</t>
  </si>
  <si>
    <t>SO 04</t>
  </si>
  <si>
    <t>VRN</t>
  </si>
  <si>
    <t>{7ccef558-e3a2-4d73-ba1a-f21869d52bd2}</t>
  </si>
  <si>
    <t>KRYCÍ LIST SOUPISU PRACÍ</t>
  </si>
  <si>
    <t>Objekt:</t>
  </si>
  <si>
    <t>SO 01 - Oprava trati v úseku Noutonice - Zákolany 32,340 - 39,200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</si>
  <si>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</si>
  <si>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</si>
  <si>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</si>
  <si>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</si>
  <si>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</si>
  <si>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</si>
  <si>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</si>
  <si>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</si>
  <si>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</si>
  <si>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</si>
  <si>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</si>
  <si>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</si>
  <si>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</si>
  <si>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</si>
  <si>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</si>
  <si>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</si>
  <si>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</si>
  <si>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</si>
  <si>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</si>
  <si>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</si>
  <si>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</si>
  <si>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</si>
  <si>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</si>
  <si>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</si>
  <si>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</si>
  <si>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</si>
  <si>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</si>
  <si>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</si>
  <si>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</si>
  <si>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</si>
  <si>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4</t>
  </si>
  <si>
    <t>-752716261</t>
  </si>
  <si>
    <t>VV</t>
  </si>
  <si>
    <t>2250</t>
  </si>
  <si>
    <t>Součet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</si>
  <si>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</si>
  <si>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</si>
  <si>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km</t>
  </si>
  <si>
    <t>-528935413</t>
  </si>
  <si>
    <t>38,175-33,000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</si>
  <si>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</si>
  <si>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</si>
  <si>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</si>
  <si>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-1582618311</t>
  </si>
  <si>
    <t>5175*0,7"pro SČ</t>
  </si>
  <si>
    <t>M</t>
  </si>
  <si>
    <t>5955101005</t>
  </si>
  <si>
    <t>Kamenivo drcené štěrk frakce 31,5/63 třídy min. BII</t>
  </si>
  <si>
    <t>t</t>
  </si>
  <si>
    <t>8</t>
  </si>
  <si>
    <t>-1281832072</t>
  </si>
  <si>
    <t>3622,5*1,8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</si>
  <si>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</si>
  <si>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</si>
  <si>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kus</t>
  </si>
  <si>
    <t>495656551</t>
  </si>
  <si>
    <t>"za tupláky"131</t>
  </si>
  <si>
    <t>"u mostku km 32,950"22+8</t>
  </si>
  <si>
    <t>6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</si>
  <si>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</si>
  <si>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</si>
  <si>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-1604669850</t>
  </si>
  <si>
    <t>(35710-35605)/25*41+0,8</t>
  </si>
  <si>
    <t>7</t>
  </si>
  <si>
    <t>5956213040</t>
  </si>
  <si>
    <t>Pražec betonový příčný vystrojený  užitý SB6</t>
  </si>
  <si>
    <t>1428518287</t>
  </si>
  <si>
    <t>Neoceňovat dodá ST PHAZ</t>
  </si>
  <si>
    <t>173+161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</si>
  <si>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</si>
  <si>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</si>
  <si>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m</t>
  </si>
  <si>
    <t>840218433</t>
  </si>
  <si>
    <t>34240-33510</t>
  </si>
  <si>
    <t>34550-34400</t>
  </si>
  <si>
    <t>35750-35350</t>
  </si>
  <si>
    <t>9</t>
  </si>
  <si>
    <t>5957104025</t>
  </si>
  <si>
    <t>Kolejnicové pásy třídy R260 tv. 49 E1 délky 75 metrů</t>
  </si>
  <si>
    <t>1846896651</t>
  </si>
  <si>
    <t>(34240-34000)/75+0,8</t>
  </si>
  <si>
    <t>(34550-34400)/75</t>
  </si>
  <si>
    <t>10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</si>
  <si>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</si>
  <si>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</si>
  <si>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-724041238</t>
  </si>
  <si>
    <t>(33210-33160)*2</t>
  </si>
  <si>
    <t>(34620-34550)*2</t>
  </si>
  <si>
    <t>11</t>
  </si>
  <si>
    <t>5907050120</t>
  </si>
  <si>
    <t>Dělení kolejnic kyslíkem tv. S49. Poznámka: 1. V cenách jsou započteny náklady na manipulaci, podložení, označení a provedení řezu kolejnice.</t>
  </si>
  <si>
    <t>563636715</t>
  </si>
  <si>
    <t>320</t>
  </si>
  <si>
    <t>12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</si>
  <si>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</si>
  <si>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</si>
  <si>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</si>
  <si>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1165851188</t>
  </si>
  <si>
    <t>(32650-32336)/25*41*2+0,08</t>
  </si>
  <si>
    <t>(33200-32950)/25*38*2</t>
  </si>
  <si>
    <t>(34242-33460)/25*41*2+1,04</t>
  </si>
  <si>
    <t>(34650-34242)/25*38*2+1,68</t>
  </si>
  <si>
    <t>(35000-34780)/25*38*2+1,2</t>
  </si>
  <si>
    <t>(35790-35700)/25*38*2+0,4</t>
  </si>
  <si>
    <t>(35700-35350)/25*41*2</t>
  </si>
  <si>
    <t>(35350-35190)/25*38*2+1,6</t>
  </si>
  <si>
    <t>(37400-36450)/25*38*2</t>
  </si>
  <si>
    <t>(38350-38130)/25*38*2+1,2</t>
  </si>
  <si>
    <t>13</t>
  </si>
  <si>
    <t>5958128010</t>
  </si>
  <si>
    <t>Komplety ŽS 4 (šroub RS 1, matice M 24, podložka Fe6, svěrka ŽS4)</t>
  </si>
  <si>
    <t>1767603062</t>
  </si>
  <si>
    <t>11736*2</t>
  </si>
  <si>
    <t>14</t>
  </si>
  <si>
    <t>5958158005</t>
  </si>
  <si>
    <t>Podložka pryžová pod patu kolejnice S49  183/126/6</t>
  </si>
  <si>
    <t>-1272358146</t>
  </si>
  <si>
    <t>11736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</si>
  <si>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</si>
  <si>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</si>
  <si>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775737328</t>
  </si>
  <si>
    <t>(33,000-32,340)*2</t>
  </si>
  <si>
    <t>(39,200-38,175)*2</t>
  </si>
  <si>
    <t>16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</si>
  <si>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</si>
  <si>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</si>
  <si>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</si>
  <si>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957471777</t>
  </si>
  <si>
    <t>12040/75+1,467</t>
  </si>
  <si>
    <t>17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</si>
  <si>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</si>
  <si>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</si>
  <si>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-120254362</t>
  </si>
  <si>
    <t>40</t>
  </si>
  <si>
    <t>18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</si>
  <si>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</si>
  <si>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</si>
  <si>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-1719777829</t>
  </si>
  <si>
    <t>(38350-32330)*2</t>
  </si>
  <si>
    <t>19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</si>
  <si>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</si>
  <si>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</si>
  <si>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-1315855745</t>
  </si>
  <si>
    <t>(37875-37801)/25*41/3+0,547</t>
  </si>
  <si>
    <t>20</t>
  </si>
  <si>
    <t>5960101010</t>
  </si>
  <si>
    <t>Pražcové kotvy TDHB pro pražec betonový SB 6</t>
  </si>
  <si>
    <t>-1034536961</t>
  </si>
  <si>
    <t>41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</si>
  <si>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</si>
  <si>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</si>
  <si>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-849380679</t>
  </si>
  <si>
    <t>(32590-32310)*2*0,7</t>
  </si>
  <si>
    <t>(33500-33000)*2*0,7</t>
  </si>
  <si>
    <t>(34150-34000)*1*0,7</t>
  </si>
  <si>
    <t>(34450-34150)*2*0,7</t>
  </si>
  <si>
    <t>(34750-34450)*1*0,7</t>
  </si>
  <si>
    <t>(35250-34950)*1*0,7</t>
  </si>
  <si>
    <t>(35300-35250)*2*0,7</t>
  </si>
  <si>
    <t>(35350-35300)*1*0,7</t>
  </si>
  <si>
    <t>(35700-35650)*1*0,7</t>
  </si>
  <si>
    <t>(35750-35700)*2*0,7</t>
  </si>
  <si>
    <t>(35800-35750)*1*0,7</t>
  </si>
  <si>
    <t>(36450-36400)*1*0,7</t>
  </si>
  <si>
    <t>(36550-36450)*2*0,7</t>
  </si>
  <si>
    <t>(36930-36870)*2*0,7</t>
  </si>
  <si>
    <t>(37550-37100)*2*0,7</t>
  </si>
  <si>
    <t>(38000-37800)*2*0,7</t>
  </si>
  <si>
    <t>(38500-38250)*2*0,5</t>
  </si>
  <si>
    <t>22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</si>
  <si>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</si>
  <si>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</si>
  <si>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1858995540</t>
  </si>
  <si>
    <t>50"Kováry</t>
  </si>
  <si>
    <t>23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</si>
  <si>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</si>
  <si>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</si>
  <si>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524754529</t>
  </si>
  <si>
    <t>24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</si>
  <si>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</si>
  <si>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</si>
  <si>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1650570128</t>
  </si>
  <si>
    <t>50*0,5*0,3"pro nástupiště</t>
  </si>
  <si>
    <t>25</t>
  </si>
  <si>
    <t>5964161005</t>
  </si>
  <si>
    <t>Beton lehce zhutnitelný C 16/20;X0 F5 2 200 2 662</t>
  </si>
  <si>
    <t>-1137841077</t>
  </si>
  <si>
    <t>4"rýha nástupiště</t>
  </si>
  <si>
    <t>26</t>
  </si>
  <si>
    <t>5964147000</t>
  </si>
  <si>
    <t>Nástupištní díly blok úložný U65</t>
  </si>
  <si>
    <t>-1749384288</t>
  </si>
  <si>
    <t>50</t>
  </si>
  <si>
    <t>27</t>
  </si>
  <si>
    <t>5964147105</t>
  </si>
  <si>
    <t>Nástupištní díly výplňová deska D3</t>
  </si>
  <si>
    <t>2134892317</t>
  </si>
  <si>
    <t>50*2</t>
  </si>
  <si>
    <t>28</t>
  </si>
  <si>
    <t>5955101013</t>
  </si>
  <si>
    <t>Kamenivo drcené štěrkodrť frakce 0/4</t>
  </si>
  <si>
    <t>782285904</t>
  </si>
  <si>
    <t>50*3*0,05*2</t>
  </si>
  <si>
    <t>29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</si>
  <si>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</si>
  <si>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</si>
  <si>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515073718</t>
  </si>
  <si>
    <t>1800</t>
  </si>
  <si>
    <t>OST</t>
  </si>
  <si>
    <t>Ostatní</t>
  </si>
  <si>
    <t>30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</si>
  <si>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</si>
  <si>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</si>
  <si>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</si>
  <si>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-703702351</t>
  </si>
  <si>
    <t>"Z příkopů"2000</t>
  </si>
  <si>
    <t>"Nové a staré pražce"((173+161)*0,25)+((173+161)*0,1)</t>
  </si>
  <si>
    <t>22,226*2"nové a staré kolejnice</t>
  </si>
  <si>
    <t>28,871*2"staré a nové komplety</t>
  </si>
  <si>
    <t>31</t>
  </si>
  <si>
    <t>9902100500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</si>
  <si>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</si>
  <si>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1041302011</t>
  </si>
  <si>
    <t>6520,5"nový štěrk</t>
  </si>
  <si>
    <t>83,5+33,4"pražce nové a staré</t>
  </si>
  <si>
    <t>6,6+4,7"nástupištní díly</t>
  </si>
  <si>
    <t>32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</si>
  <si>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</si>
  <si>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</si>
  <si>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469680782</t>
  </si>
  <si>
    <t>SO 02 - Oprava trati v úseku Zákolany - Podlešín 39,230 - 47,530</t>
  </si>
  <si>
    <t>VRN - Vedlejší rozpočtové náklady</t>
  </si>
  <si>
    <t>751934649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</si>
  <si>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</si>
  <si>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</si>
  <si>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-346540920</t>
  </si>
  <si>
    <t>44,775-44,380</t>
  </si>
  <si>
    <t>45,075-44,950</t>
  </si>
  <si>
    <t>45,440-45,320</t>
  </si>
  <si>
    <t>46,020-45,770</t>
  </si>
  <si>
    <t>46,170-46,090</t>
  </si>
  <si>
    <t>46,520-46,290</t>
  </si>
  <si>
    <t>46,800-46,620</t>
  </si>
  <si>
    <t>47,450-47,360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</si>
  <si>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</si>
  <si>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</si>
  <si>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1965533901</t>
  </si>
  <si>
    <t>44,950-44,775</t>
  </si>
  <si>
    <t>45,320-45,075</t>
  </si>
  <si>
    <t>45,770-45,440</t>
  </si>
  <si>
    <t>46,090-46,020</t>
  </si>
  <si>
    <t>46,290-46,170</t>
  </si>
  <si>
    <t>46,620-46,520</t>
  </si>
  <si>
    <t>47,360-46,800</t>
  </si>
  <si>
    <t>47,530-47,450</t>
  </si>
  <si>
    <t>5914110130</t>
  </si>
  <si>
    <t>Oprava nástupiště z prefabrikátů povrchové vrstvy. Poznámka: 1. V cenách jsou započteny náklady na manipulaci a naložení výzisku kameniva na dopravní prostředek. 2. V cenách nejsou obsaženy náklady na dodávku materiálu.</t>
  </si>
  <si>
    <t>-116674723</t>
  </si>
  <si>
    <t>80"Koleč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</si>
  <si>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</si>
  <si>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</si>
  <si>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330454975</t>
  </si>
  <si>
    <t>80"výplňové desky Koleč</t>
  </si>
  <si>
    <t>1594389945</t>
  </si>
  <si>
    <t>50"Želenice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</si>
  <si>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</si>
  <si>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</si>
  <si>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-961798996</t>
  </si>
  <si>
    <t>350"otevření lože u zast. Želenice</t>
  </si>
  <si>
    <t>5915025010</t>
  </si>
  <si>
    <t>Úprava vrstvy KL po snesení kolejového roštu koleje nebo výhybky. Poznámka: 1. V cenách jsou započteny náklady na rozhrnutí a urovnání KL a terénu z důvodu rušení trati.</t>
  </si>
  <si>
    <t>-755489094</t>
  </si>
  <si>
    <t>(47530-44380)*3,5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</si>
  <si>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</si>
  <si>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</si>
  <si>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-534064563</t>
  </si>
  <si>
    <t>(47530-44380)*1,7</t>
  </si>
  <si>
    <t>5956140030</t>
  </si>
  <si>
    <t>Pražec betonový příčný vystrojený včetně kompletů tv. B 91S/2 (S)</t>
  </si>
  <si>
    <t>1289931568</t>
  </si>
  <si>
    <t>(47530-44380)/25*42</t>
  </si>
  <si>
    <t>-1566187485</t>
  </si>
  <si>
    <t>((47530-44380)*2)/75</t>
  </si>
  <si>
    <t>((41750-41650)*2)/75+0,333</t>
  </si>
  <si>
    <t>691934381</t>
  </si>
  <si>
    <t>40,800-39,230</t>
  </si>
  <si>
    <t>44,380-43,900</t>
  </si>
  <si>
    <t>-1054145975</t>
  </si>
  <si>
    <t>2050*0,7"pro SČ</t>
  </si>
  <si>
    <t>5355"pro zřízení KL</t>
  </si>
  <si>
    <t>(44380-40800)/100*30"pro ASP</t>
  </si>
  <si>
    <t>1802029736</t>
  </si>
  <si>
    <t>5355*1,8"zřízení kol. lože</t>
  </si>
  <si>
    <t>2050*0,7*1,8"u SČ</t>
  </si>
  <si>
    <t>1074*1,8</t>
  </si>
  <si>
    <t>1804377170</t>
  </si>
  <si>
    <t>50"popraskané</t>
  </si>
  <si>
    <t>15"za tupláky</t>
  </si>
  <si>
    <t>579720151</t>
  </si>
  <si>
    <t>11"u mostu 39,2</t>
  </si>
  <si>
    <t>-717033327</t>
  </si>
  <si>
    <t>65+11+295+54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</si>
  <si>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</si>
  <si>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</si>
  <si>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1988611059</t>
  </si>
  <si>
    <t>(39750-39570)/25*41+0,4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</si>
  <si>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</si>
  <si>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</si>
  <si>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403942666</t>
  </si>
  <si>
    <t>(40000-39750)/25*3</t>
  </si>
  <si>
    <t>(39570-39375)/25*3+0,6</t>
  </si>
  <si>
    <t>5906125380</t>
  </si>
  <si>
    <t>Montáž kolejového roštu na úložišti pražce betonové vystrojené tv. S49 rozdělení "u". Poznámka: 1. V cenách jsou započteny náklady na úpravu plochy pro montáž, manipulaci a montáž KR, u nevystrojených pražců dřevěných i vrtání. 2. V cenách nejsou obsaženy náklady na dodávku materiálu.</t>
  </si>
  <si>
    <t>-1589400963</t>
  </si>
  <si>
    <t>47,530-44,380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</si>
  <si>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</si>
  <si>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</si>
  <si>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1672838722</t>
  </si>
  <si>
    <t>-211557860</t>
  </si>
  <si>
    <t>250</t>
  </si>
  <si>
    <t>-759652849</t>
  </si>
  <si>
    <t>(40025-39375)/25*41*2</t>
  </si>
  <si>
    <t>(44380-43880)/25*38*2</t>
  </si>
  <si>
    <t>1427712409</t>
  </si>
  <si>
    <t>3652*2</t>
  </si>
  <si>
    <t>-2092474908</t>
  </si>
  <si>
    <t>Neoceňovat dodá ST Praha západ</t>
  </si>
  <si>
    <t>3652</t>
  </si>
  <si>
    <t>1162788946</t>
  </si>
  <si>
    <t>(47,530-44,380)*3</t>
  </si>
  <si>
    <t>(40,800-39,230)*1</t>
  </si>
  <si>
    <t>(44,380-40,800)*2</t>
  </si>
  <si>
    <t>790516167</t>
  </si>
  <si>
    <t>84"pasy</t>
  </si>
  <si>
    <t>-1167394021</t>
  </si>
  <si>
    <t>925975283</t>
  </si>
  <si>
    <t>(47530-44380)*2</t>
  </si>
  <si>
    <t>1351841928</t>
  </si>
  <si>
    <t>(39550-39230)*0,4*2</t>
  </si>
  <si>
    <t>(40050-39790)*0,5*2</t>
  </si>
  <si>
    <t>(40700-40050)*0,4*1</t>
  </si>
  <si>
    <t>(40950-40700)*0,4*2</t>
  </si>
  <si>
    <t>(41250-40950)*0,7*2</t>
  </si>
  <si>
    <t>(41340-41250)*0,4*1</t>
  </si>
  <si>
    <t>(42100-41700)*0,5*2</t>
  </si>
  <si>
    <t>(42150-42100)*0,5*1</t>
  </si>
  <si>
    <t>(42450-42350)*0,4*1</t>
  </si>
  <si>
    <t>(43030-42800)*0,5*1</t>
  </si>
  <si>
    <t>(43780-43230)*0,5*2</t>
  </si>
  <si>
    <t>(43900-43800)*0,4*2</t>
  </si>
  <si>
    <t>(44410-43900)*0,8*2</t>
  </si>
  <si>
    <t>(44700-44410)*0,5*1</t>
  </si>
  <si>
    <t>(45000-44700)*0,4*2</t>
  </si>
  <si>
    <t>(45160-45000)*0,4*1</t>
  </si>
  <si>
    <t>(45960-45160)*0,5*2</t>
  </si>
  <si>
    <t>(46650-46360)*0,4*2</t>
  </si>
  <si>
    <t>(47090-46950)*0,5*1</t>
  </si>
  <si>
    <t>(47320-47090)*0,4*2</t>
  </si>
  <si>
    <t>(47530-47320)*0,5*1</t>
  </si>
  <si>
    <t>-1397847082</t>
  </si>
  <si>
    <t>1361667330</t>
  </si>
  <si>
    <t>50*2*1*0,05"koleč</t>
  </si>
  <si>
    <t>33</t>
  </si>
  <si>
    <t>-1986714224</t>
  </si>
  <si>
    <t>1900</t>
  </si>
  <si>
    <t>34</t>
  </si>
  <si>
    <t>5915030030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</si>
  <si>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</si>
  <si>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969156671</t>
  </si>
  <si>
    <t xml:space="preserve">15"u přejezdu </t>
  </si>
  <si>
    <t>35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</si>
  <si>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</si>
  <si>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</si>
  <si>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-1953520386</t>
  </si>
  <si>
    <t>(44775-44380)/25*6,725</t>
  </si>
  <si>
    <t>(45075-44950)/25*6,725</t>
  </si>
  <si>
    <t>(45440-45320)/25*6,725</t>
  </si>
  <si>
    <t>(46020-45770)/25*6,725</t>
  </si>
  <si>
    <t>(46170-46090)/25*6,725</t>
  </si>
  <si>
    <t>(46520-46290)/25*6,725</t>
  </si>
  <si>
    <t>(46800-46620)/25*6,725</t>
  </si>
  <si>
    <t>(47450-47360)/25*6,725</t>
  </si>
  <si>
    <t>36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</si>
  <si>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</si>
  <si>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</si>
  <si>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-67972534</t>
  </si>
  <si>
    <t>(44950-44775)/25*13,831</t>
  </si>
  <si>
    <t>(45320-45075)/25*13,831</t>
  </si>
  <si>
    <t>(45770-45440)/25*13,831</t>
  </si>
  <si>
    <t>(46090-46020)/25*13,831</t>
  </si>
  <si>
    <t>(46290-46170)/25*13,831</t>
  </si>
  <si>
    <t>(46620-46520)/25*13,831</t>
  </si>
  <si>
    <t>(47360-46800)/25*13,831</t>
  </si>
  <si>
    <t>(47530-47450)/25*13,831</t>
  </si>
  <si>
    <t>37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</si>
  <si>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</si>
  <si>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</si>
  <si>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1073297551</t>
  </si>
  <si>
    <t>(47530-44380)/25*15,457</t>
  </si>
  <si>
    <t>38</t>
  </si>
  <si>
    <t>-903918229</t>
  </si>
  <si>
    <t>3500" kolejnice, pražce, drobné</t>
  </si>
  <si>
    <t>5000"zemina z příkopů a stezek</t>
  </si>
  <si>
    <t>20+(15*2,5)"betonový odpad z příkopů+u přejezdu</t>
  </si>
  <si>
    <t>39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</si>
  <si>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</si>
  <si>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</si>
  <si>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1778942731</t>
  </si>
  <si>
    <t>14155,200"štěrk</t>
  </si>
  <si>
    <t>5"drť</t>
  </si>
  <si>
    <t>3,76"desky zákrytové Koleč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</si>
  <si>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</si>
  <si>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-327214621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</si>
  <si>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</si>
  <si>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</si>
  <si>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</si>
  <si>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-1180936440</t>
  </si>
  <si>
    <t>SO 03 - Přejezdy</t>
  </si>
  <si>
    <t>Soupis:</t>
  </si>
  <si>
    <t>0001 - Noutonice - Zákolany</t>
  </si>
  <si>
    <t>Úroveň 3:</t>
  </si>
  <si>
    <t>01 - P 2253 S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</si>
  <si>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</si>
  <si>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</si>
  <si>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513216399</t>
  </si>
  <si>
    <t>0,015</t>
  </si>
  <si>
    <t>640523012</t>
  </si>
  <si>
    <t>15*3,5*0,45*1,8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</si>
  <si>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</si>
  <si>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</si>
  <si>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1704237564</t>
  </si>
  <si>
    <t>5956213065</t>
  </si>
  <si>
    <t>Pražec betonový příčný vystrojený  užitý tv. SB 8 P</t>
  </si>
  <si>
    <t>394522618</t>
  </si>
  <si>
    <t>5957201010</t>
  </si>
  <si>
    <t>Kolejnice užité tv. S49</t>
  </si>
  <si>
    <t>-461230695</t>
  </si>
  <si>
    <t>2*25</t>
  </si>
  <si>
    <t>5958125010</t>
  </si>
  <si>
    <t>Komplety s antikorozní úpravou ŽS 4 (svěrka ŽS4, šroub RS 1, matice M24, podložka Fe6)</t>
  </si>
  <si>
    <t>1231592627</t>
  </si>
  <si>
    <t>14*4</t>
  </si>
  <si>
    <t>1549436236</t>
  </si>
  <si>
    <t>14*2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</si>
  <si>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</si>
  <si>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</si>
  <si>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2004680056</t>
  </si>
  <si>
    <t>1902508504</t>
  </si>
  <si>
    <t>3*0,05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</si>
  <si>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</si>
  <si>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</si>
  <si>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882852870</t>
  </si>
  <si>
    <t>1231501448</t>
  </si>
  <si>
    <t>2*60</t>
  </si>
  <si>
    <t>5963104035</t>
  </si>
  <si>
    <t>Přejezd železobetonový kompletní sestava</t>
  </si>
  <si>
    <t>1214404501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</si>
  <si>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</si>
  <si>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</si>
  <si>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1408438570</t>
  </si>
  <si>
    <t>5*1,2</t>
  </si>
  <si>
    <t>5913140010</t>
  </si>
  <si>
    <t>Demontáž přejezdové konstrukce se silničními panely vnější i vnitřní část. Poznámka: 1. V cenách jsou započteny náklady na demontáž a naložení na dopravní prostředek.</t>
  </si>
  <si>
    <t>-1525643688</t>
  </si>
  <si>
    <t>5913235010</t>
  </si>
  <si>
    <t>Dělení AB komunikace řezáním hloubky do 10 cm. Poznámka: 1. V cenách jsou započteny náklady na provedení úkolu.</t>
  </si>
  <si>
    <t>-1918491227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</si>
  <si>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</si>
  <si>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</si>
  <si>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1437900064</t>
  </si>
  <si>
    <t>3*6*2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</si>
  <si>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</si>
  <si>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</si>
  <si>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510803403</t>
  </si>
  <si>
    <t>5963146010</t>
  </si>
  <si>
    <t>Asfaltový beton ACL 16S 50/70 hrubozrnný-ložní vrstva</t>
  </si>
  <si>
    <t>1382341044</t>
  </si>
  <si>
    <t>3*6*2*0,15*2,3</t>
  </si>
  <si>
    <t>5963146000</t>
  </si>
  <si>
    <t>Asfaltový beton ACO 11S 50/70 střednězrnný-obrusná vrstva</t>
  </si>
  <si>
    <t>136603156</t>
  </si>
  <si>
    <t>3*6*2*0,05*2,3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</si>
  <si>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</si>
  <si>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</si>
  <si>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636477580</t>
  </si>
  <si>
    <t>12,42+4,140"živice nová</t>
  </si>
  <si>
    <t>16,56"živice stará</t>
  </si>
  <si>
    <t>42,525*2"šrěrk starý a nový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</si>
  <si>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</si>
  <si>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</si>
  <si>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2097790218</t>
  </si>
  <si>
    <t>6,6"přejezd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</si>
  <si>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</si>
  <si>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1531139664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</si>
  <si>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</si>
  <si>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</si>
  <si>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-1732472031</t>
  </si>
  <si>
    <t>42,525"Starý štěrk</t>
  </si>
  <si>
    <t>9909000200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</si>
  <si>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</si>
  <si>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-460700667</t>
  </si>
  <si>
    <t>46,025"živice</t>
  </si>
  <si>
    <t>740187835</t>
  </si>
  <si>
    <t>033111001</t>
  </si>
  <si>
    <t>Provozní vlivy Výluka silničního provozu se zajištěním objížďky</t>
  </si>
  <si>
    <t>soubor</t>
  </si>
  <si>
    <t>2083848973</t>
  </si>
  <si>
    <t>02 - P 2254 S</t>
  </si>
  <si>
    <t>-1061276362</t>
  </si>
  <si>
    <t>0,02</t>
  </si>
  <si>
    <t>-36681526</t>
  </si>
  <si>
    <t>20*3,5*0,45*1,8</t>
  </si>
  <si>
    <t>-2015269898</t>
  </si>
  <si>
    <t>-1240667256</t>
  </si>
  <si>
    <t>45</t>
  </si>
  <si>
    <t>-1237358467</t>
  </si>
  <si>
    <t>2008080722</t>
  </si>
  <si>
    <t>45*4</t>
  </si>
  <si>
    <t>1355930156</t>
  </si>
  <si>
    <t>45*2</t>
  </si>
  <si>
    <t>-2141390443</t>
  </si>
  <si>
    <t>-1438737754</t>
  </si>
  <si>
    <t>0,05*3</t>
  </si>
  <si>
    <t>-1298358417</t>
  </si>
  <si>
    <t>-1382090343</t>
  </si>
  <si>
    <t>-299043559</t>
  </si>
  <si>
    <t>9*1,2</t>
  </si>
  <si>
    <t>407123739</t>
  </si>
  <si>
    <t>2044475709</t>
  </si>
  <si>
    <t>10,8</t>
  </si>
  <si>
    <t>1028971175</t>
  </si>
  <si>
    <t>60</t>
  </si>
  <si>
    <t>1437479886</t>
  </si>
  <si>
    <t>4,5*7*2+6</t>
  </si>
  <si>
    <t>-1510459241</t>
  </si>
  <si>
    <t>4*7*2+6</t>
  </si>
  <si>
    <t>1775660556</t>
  </si>
  <si>
    <t>4*7*2*0,15*2,3</t>
  </si>
  <si>
    <t>-303642100</t>
  </si>
  <si>
    <t>4*7*2*0,05*2,3</t>
  </si>
  <si>
    <t>-179072903</t>
  </si>
  <si>
    <t>56,7*2"starý a nový štěrk</t>
  </si>
  <si>
    <t>69*0,2*2,3"stará živice</t>
  </si>
  <si>
    <t>62*0,2*2,3"nová živice</t>
  </si>
  <si>
    <t>-1230032685</t>
  </si>
  <si>
    <t>-855176033</t>
  </si>
  <si>
    <t>347814318</t>
  </si>
  <si>
    <t>56,7"staré KL</t>
  </si>
  <si>
    <t>1188761254</t>
  </si>
  <si>
    <t>31,74"stará živice</t>
  </si>
  <si>
    <t>221328171</t>
  </si>
  <si>
    <t>1674276210</t>
  </si>
  <si>
    <t>03 - P 2255 T km 37,788 v SČ</t>
  </si>
  <si>
    <t>87887057</t>
  </si>
  <si>
    <t>1092315260</t>
  </si>
  <si>
    <t>20*3,5*0,4</t>
  </si>
  <si>
    <t>1183878219</t>
  </si>
  <si>
    <t>-80757882</t>
  </si>
  <si>
    <t>-1538347840</t>
  </si>
  <si>
    <t>2*20</t>
  </si>
  <si>
    <t>603075274</t>
  </si>
  <si>
    <t>23*4</t>
  </si>
  <si>
    <t>-1394847922</t>
  </si>
  <si>
    <t>23*2</t>
  </si>
  <si>
    <t>-1084717756</t>
  </si>
  <si>
    <t>-2011570999</t>
  </si>
  <si>
    <t>0,1*3</t>
  </si>
  <si>
    <t>-1358808217</t>
  </si>
  <si>
    <t>1494626096</t>
  </si>
  <si>
    <t>39736182</t>
  </si>
  <si>
    <t>-1312148300</t>
  </si>
  <si>
    <t>1060082482</t>
  </si>
  <si>
    <t>-582086003</t>
  </si>
  <si>
    <t>1762915033</t>
  </si>
  <si>
    <t>7*4*2</t>
  </si>
  <si>
    <t>1376346006</t>
  </si>
  <si>
    <t>7*4+7*3</t>
  </si>
  <si>
    <t>-995919654</t>
  </si>
  <si>
    <t>49*0,15*2,3</t>
  </si>
  <si>
    <t>1679335781</t>
  </si>
  <si>
    <t>49*0,05*2,3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</si>
  <si>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</si>
  <si>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</si>
  <si>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-1509506922</t>
  </si>
  <si>
    <t>5964129000</t>
  </si>
  <si>
    <t>Odvodňovací ECO žlaby betonové</t>
  </si>
  <si>
    <t>-478255134</t>
  </si>
  <si>
    <t>8"8m</t>
  </si>
  <si>
    <t>-722595256</t>
  </si>
  <si>
    <t>8*0,5*0,3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</si>
  <si>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</si>
  <si>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</si>
  <si>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-1072665465</t>
  </si>
  <si>
    <t>8*0,5*0,5</t>
  </si>
  <si>
    <t>-1850938180</t>
  </si>
  <si>
    <t>(16,905+5,635)*2"živice</t>
  </si>
  <si>
    <t>3,6"z rýhy</t>
  </si>
  <si>
    <t>28"štěrk</t>
  </si>
  <si>
    <t>1286089487</t>
  </si>
  <si>
    <t>-918242349</t>
  </si>
  <si>
    <t>1632999758</t>
  </si>
  <si>
    <t>2*1,8"z rýhy</t>
  </si>
  <si>
    <t>-1779133418</t>
  </si>
  <si>
    <t>49*0,2*2,3</t>
  </si>
  <si>
    <t>1134015716</t>
  </si>
  <si>
    <t>-402094829</t>
  </si>
  <si>
    <t>04 - P 2256 D+M v km 38,081 v SČ</t>
  </si>
  <si>
    <t>5955101014</t>
  </si>
  <si>
    <t>Kamenivo drcené štěrkodrť frakce 0/8</t>
  </si>
  <si>
    <t>2028424815</t>
  </si>
  <si>
    <t>6*0,05*3*2*2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</si>
  <si>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</si>
  <si>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</si>
  <si>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758830224</t>
  </si>
  <si>
    <t>3,6</t>
  </si>
  <si>
    <t>5913005020</t>
  </si>
  <si>
    <t>Vyčištění železničního přejezdu od nánosu povrch konstrukce. Poznámka: 1. V cenách jsou započteny náklady na vyčištění a uložení výzisku na terén nebo naložení na dopravní prostředek.</t>
  </si>
  <si>
    <t>1866954995</t>
  </si>
  <si>
    <t>6*3*2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</si>
  <si>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</si>
  <si>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</si>
  <si>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-603451639</t>
  </si>
  <si>
    <t>977346163</t>
  </si>
  <si>
    <t>-1772197341</t>
  </si>
  <si>
    <t>-2136000655</t>
  </si>
  <si>
    <t>0002 - Zákolany - Podlešín</t>
  </si>
  <si>
    <t>05 - P 2257 S</t>
  </si>
  <si>
    <t>-68878571</t>
  </si>
  <si>
    <t>-1018908859</t>
  </si>
  <si>
    <t>15*3,5*0,4*1,8</t>
  </si>
  <si>
    <t>-1812872234</t>
  </si>
  <si>
    <t>15*3,5*0,4</t>
  </si>
  <si>
    <t>1405141310</t>
  </si>
  <si>
    <t>-1713630051</t>
  </si>
  <si>
    <t>-1009931035</t>
  </si>
  <si>
    <t>2*15</t>
  </si>
  <si>
    <t>-139681577</t>
  </si>
  <si>
    <t>25*4</t>
  </si>
  <si>
    <t>9075588</t>
  </si>
  <si>
    <t>25*2</t>
  </si>
  <si>
    <t>1461696103</t>
  </si>
  <si>
    <t>336476518</t>
  </si>
  <si>
    <t>330262208</t>
  </si>
  <si>
    <t>705579569</t>
  </si>
  <si>
    <t>1254853806</t>
  </si>
  <si>
    <t>8*1,2</t>
  </si>
  <si>
    <t>1652609954</t>
  </si>
  <si>
    <t>9,6</t>
  </si>
  <si>
    <t>-743562909</t>
  </si>
  <si>
    <t>-59726111</t>
  </si>
  <si>
    <t>9*4*2</t>
  </si>
  <si>
    <t>-425757975</t>
  </si>
  <si>
    <t>9*3*2</t>
  </si>
  <si>
    <t>788425292</t>
  </si>
  <si>
    <t>-647027564</t>
  </si>
  <si>
    <t>9*3*2*0,15*2,3</t>
  </si>
  <si>
    <t>-1115554119</t>
  </si>
  <si>
    <t>9*3*2*0,05*2,3</t>
  </si>
  <si>
    <t>155277912</t>
  </si>
  <si>
    <t>24,84*2"živice</t>
  </si>
  <si>
    <t>37,8*2"starý a nový štěrk</t>
  </si>
  <si>
    <t>-313496921</t>
  </si>
  <si>
    <t>-1252133172</t>
  </si>
  <si>
    <t>-1997732348</t>
  </si>
  <si>
    <t>37,8"starý štěrk</t>
  </si>
  <si>
    <t>1225973819</t>
  </si>
  <si>
    <t>18,63+6,21</t>
  </si>
  <si>
    <t>1006359409</t>
  </si>
  <si>
    <t>-721490632</t>
  </si>
  <si>
    <t>06 - P 2261 S v km 43,804</t>
  </si>
  <si>
    <t>1695737418</t>
  </si>
  <si>
    <t>1146597096</t>
  </si>
  <si>
    <t>1536705058</t>
  </si>
  <si>
    <t>-2025101004</t>
  </si>
  <si>
    <t>15/0,6</t>
  </si>
  <si>
    <t>2076256903</t>
  </si>
  <si>
    <t>691111959</t>
  </si>
  <si>
    <t>-12156550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</si>
  <si>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</si>
  <si>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</si>
  <si>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1054526981</t>
  </si>
  <si>
    <t>1010537173</t>
  </si>
  <si>
    <t>0,050*3</t>
  </si>
  <si>
    <t>488446941</t>
  </si>
  <si>
    <t>-460128114</t>
  </si>
  <si>
    <t>7,2</t>
  </si>
  <si>
    <t>-2145098445</t>
  </si>
  <si>
    <t>6*1,2</t>
  </si>
  <si>
    <t>5913215020</t>
  </si>
  <si>
    <t>Demontáž kolejnicových dílů přejezdu ochranná kolejnice. Poznámka: 1. V cenách jsou započteny náklady na demontáž a naložení na dopravní prostředek.</t>
  </si>
  <si>
    <t>1665615326</t>
  </si>
  <si>
    <t>5913235020</t>
  </si>
  <si>
    <t>Dělení AB komunikace řezáním hloubky do 20 cm. Poznámka: 1. V cenách jsou započteny náklady na provedení úkolu.</t>
  </si>
  <si>
    <t>-1513289768</t>
  </si>
  <si>
    <t>1837495594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</si>
  <si>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</si>
  <si>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</si>
  <si>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-1746455600</t>
  </si>
  <si>
    <t>7*3*2</t>
  </si>
  <si>
    <t>-1490623551</t>
  </si>
  <si>
    <t>56*0,15*2,3</t>
  </si>
  <si>
    <t>-1282789335</t>
  </si>
  <si>
    <t>56*0,05*2,3</t>
  </si>
  <si>
    <t>-831200450</t>
  </si>
  <si>
    <t>2*7,5*0,3*0,3</t>
  </si>
  <si>
    <t>1367897445</t>
  </si>
  <si>
    <t>14,5*0,3*0,3*2,5</t>
  </si>
  <si>
    <t>1551238956</t>
  </si>
  <si>
    <t>15*3,5</t>
  </si>
  <si>
    <t>273586543</t>
  </si>
  <si>
    <t>42,525*2"štěrk starý a nový</t>
  </si>
  <si>
    <t>56*0,2*2,3*2"stará a nová živice</t>
  </si>
  <si>
    <t>1,35*1,8"z rýhy</t>
  </si>
  <si>
    <t>3,263"beton</t>
  </si>
  <si>
    <t>-1392210307</t>
  </si>
  <si>
    <t>1207276432</t>
  </si>
  <si>
    <t>153430440</t>
  </si>
  <si>
    <t>45,525"staré lože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</si>
  <si>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</si>
  <si>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-346907359</t>
  </si>
  <si>
    <t>56*0,2*2,3"stará živice</t>
  </si>
  <si>
    <t>-2090097864</t>
  </si>
  <si>
    <t>-1737154136</t>
  </si>
  <si>
    <t>07 - P 2262 S  v SČ</t>
  </si>
  <si>
    <t>úprava GPK a výměna KL v souvislém SČ</t>
  </si>
  <si>
    <t>1747090991</t>
  </si>
  <si>
    <t>0,025</t>
  </si>
  <si>
    <t>1307043178</t>
  </si>
  <si>
    <t>25*3,5*0,4*1,8</t>
  </si>
  <si>
    <t>730304096</t>
  </si>
  <si>
    <t>25*3,5*0,4</t>
  </si>
  <si>
    <t>887832659</t>
  </si>
  <si>
    <t>1236319894</t>
  </si>
  <si>
    <t>42</t>
  </si>
  <si>
    <t>-1988165971</t>
  </si>
  <si>
    <t>1762082514</t>
  </si>
  <si>
    <t>42*4</t>
  </si>
  <si>
    <t>-433358487</t>
  </si>
  <si>
    <t>42*2</t>
  </si>
  <si>
    <t>-1247760711</t>
  </si>
  <si>
    <t>1189548047</t>
  </si>
  <si>
    <t>2003523849</t>
  </si>
  <si>
    <t>1322214201</t>
  </si>
  <si>
    <t>1738422207</t>
  </si>
  <si>
    <t>-75688063</t>
  </si>
  <si>
    <t>-1375345477</t>
  </si>
  <si>
    <t>2070125770</t>
  </si>
  <si>
    <t>70</t>
  </si>
  <si>
    <t>-316449165</t>
  </si>
  <si>
    <t>9*5*2</t>
  </si>
  <si>
    <t>2062652057</t>
  </si>
  <si>
    <t>1806059742</t>
  </si>
  <si>
    <t>9*5*2*0,15*2,3</t>
  </si>
  <si>
    <t>-1320380564</t>
  </si>
  <si>
    <t>9*5*2*0,05*2,3</t>
  </si>
  <si>
    <t>-1944027250</t>
  </si>
  <si>
    <t>1041812694</t>
  </si>
  <si>
    <t>-367970733</t>
  </si>
  <si>
    <t>9*0,5*0,3</t>
  </si>
  <si>
    <t>2023668198</t>
  </si>
  <si>
    <t>9*0,5*0,5</t>
  </si>
  <si>
    <t>1163562143</t>
  </si>
  <si>
    <t>3,016"beton</t>
  </si>
  <si>
    <t>31,050+10,35"nová živice</t>
  </si>
  <si>
    <t>90*0,2*2,3"stará živice</t>
  </si>
  <si>
    <t>63+63"starý a nový štěrk</t>
  </si>
  <si>
    <t>-1303942797</t>
  </si>
  <si>
    <t>-269527714</t>
  </si>
  <si>
    <t>-2139607696</t>
  </si>
  <si>
    <t>2,25*1,8" z rýhy</t>
  </si>
  <si>
    <t>63" starý štěrk</t>
  </si>
  <si>
    <t>-1213853043</t>
  </si>
  <si>
    <t>41,4</t>
  </si>
  <si>
    <t>1543778261</t>
  </si>
  <si>
    <t>-773270125</t>
  </si>
  <si>
    <t>SO 04 - VRN</t>
  </si>
  <si>
    <t>022101001</t>
  </si>
  <si>
    <t>Geodetické práce Geodetické práce před opravou</t>
  </si>
  <si>
    <t>1759004214</t>
  </si>
  <si>
    <t>022101011</t>
  </si>
  <si>
    <t>Geodetické práce Geodetické práce v průběhu opravy</t>
  </si>
  <si>
    <t>1950097023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</si>
  <si>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</si>
  <si>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</si>
  <si>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-739629244</t>
  </si>
  <si>
    <t>47,530-32,340</t>
  </si>
  <si>
    <t>024101001</t>
  </si>
  <si>
    <t>Inženýrská činnost střežení pracovní skupiny zaměstnanců</t>
  </si>
  <si>
    <t>-1849405854</t>
  </si>
  <si>
    <t>1"strážní služba</t>
  </si>
  <si>
    <t>031111051</t>
  </si>
  <si>
    <t>Zařízení a vybavení staveniště pronájem ploch</t>
  </si>
  <si>
    <t>2022081000</t>
  </si>
  <si>
    <t xml:space="preserve">10 - Oprava trati v úseku Noutonice -  Podlešín </t>
  </si>
  <si>
    <t>Sborník UOŽI 01 2021</t>
  </si>
  <si>
    <t>Sborník UOŽI 01 2020</t>
  </si>
  <si>
    <t>OST2</t>
  </si>
  <si>
    <t>Ostatní 2</t>
  </si>
  <si>
    <t>OST2 - Ostatní 2</t>
  </si>
  <si>
    <t xml:space="preserve">Ostatní </t>
  </si>
  <si>
    <t>OST2 - Ostatní2</t>
  </si>
  <si>
    <t>((41750-41650)*2)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</si>
</sst>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12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top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0" fillId="0" borderId="4" xfId="0" applyBorder="1" applyProtection="1">
      <protection hidden="1"/>
    </xf>
    <xf numFmtId="0" fontId="0" fillId="0" borderId="0" xfId="0" applyFont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15" fillId="0" borderId="5" xfId="0" applyFont="1" applyBorder="1" applyAlignment="1" applyProtection="1">
      <alignment horizontal="left"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0" fillId="3" borderId="0" xfId="0" applyFont="1" applyFill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horizontal="left" vertical="center"/>
      <protection hidden="1"/>
    </xf>
    <xf numFmtId="0" fontId="0" fillId="3" borderId="7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vertical="center"/>
      <protection hidden="1"/>
    </xf>
    <xf numFmtId="0" fontId="17" fillId="0" borderId="4" xfId="0" applyFont="1" applyBorder="1" applyAlignment="1" applyProtection="1">
      <alignment horizontal="left"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0" fillId="0" borderId="9" xfId="0" applyFont="1" applyBorder="1" applyAlignment="1" applyProtection="1">
      <alignment vertical="center"/>
      <protection hidden="1"/>
    </xf>
    <xf numFmtId="0" fontId="0" fillId="0" borderId="10" xfId="0" applyFont="1" applyBorder="1" applyAlignment="1" applyProtection="1">
      <alignment vertical="center"/>
      <protection hidden="1"/>
    </xf>
    <xf numFmtId="0" fontId="0" fillId="0" borderId="1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12" xfId="0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15" xfId="0" applyFont="1" applyBorder="1" applyAlignment="1" applyProtection="1">
      <alignment vertical="center"/>
      <protection hidden="1"/>
    </xf>
    <xf numFmtId="0" fontId="0" fillId="4" borderId="7" xfId="0" applyFont="1" applyFill="1" applyBorder="1" applyAlignment="1" applyProtection="1">
      <alignment vertical="center"/>
      <protection hidden="1"/>
    </xf>
    <xf numFmtId="0" fontId="20" fillId="4" borderId="0" xfId="0" applyFont="1" applyFill="1" applyAlignment="1" applyProtection="1">
      <alignment horizontal="center" vertical="center"/>
      <protection hidden="1"/>
    </xf>
    <xf numFmtId="0" fontId="21" fillId="0" borderId="16" xfId="0" applyFont="1" applyBorder="1" applyAlignment="1" applyProtection="1">
      <alignment horizontal="center" vertical="center" wrapText="1"/>
      <protection hidden="1"/>
    </xf>
    <xf numFmtId="0" fontId="21" fillId="0" borderId="17" xfId="0" applyFont="1" applyBorder="1" applyAlignment="1" applyProtection="1">
      <alignment horizontal="center" vertical="center" wrapText="1"/>
      <protection hidden="1"/>
    </xf>
    <xf numFmtId="0" fontId="21" fillId="0" borderId="18" xfId="0" applyFont="1" applyBorder="1" applyAlignment="1" applyProtection="1">
      <alignment horizontal="center" vertical="center" wrapText="1"/>
      <protection hidden="1"/>
    </xf>
    <xf numFmtId="0" fontId="0" fillId="0" borderId="11" xfId="0" applyFont="1" applyBorder="1" applyAlignment="1" applyProtection="1">
      <alignment vertical="center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22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4" fontId="18" fillId="0" borderId="14" xfId="0" applyNumberFormat="1" applyFont="1" applyBorder="1" applyAlignment="1" applyProtection="1">
      <alignment vertical="center"/>
      <protection hidden="1"/>
    </xf>
    <xf numFmtId="4" fontId="18" fillId="0" borderId="0" xfId="0" applyNumberFormat="1" applyFont="1" applyBorder="1" applyAlignment="1" applyProtection="1">
      <alignment vertical="center"/>
      <protection hidden="1"/>
    </xf>
    <xf numFmtId="166" fontId="18" fillId="0" borderId="0" xfId="0" applyNumberFormat="1" applyFont="1" applyBorder="1" applyAlignment="1" applyProtection="1">
      <alignment vertical="center"/>
      <protection hidden="1"/>
    </xf>
    <xf numFmtId="4" fontId="18" fillId="0" borderId="15" xfId="0" applyNumberFormat="1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left" vertical="center"/>
      <protection hidden="1"/>
    </xf>
    <xf numFmtId="0" fontId="24" fillId="0" borderId="0" xfId="1" applyFont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6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4" fontId="27" fillId="0" borderId="14" xfId="0" applyNumberFormat="1" applyFont="1" applyBorder="1" applyAlignment="1" applyProtection="1">
      <alignment vertical="center"/>
      <protection hidden="1"/>
    </xf>
    <xf numFmtId="4" fontId="27" fillId="0" borderId="0" xfId="0" applyNumberFormat="1" applyFont="1" applyBorder="1" applyAlignment="1" applyProtection="1">
      <alignment vertical="center"/>
      <protection hidden="1"/>
    </xf>
    <xf numFmtId="166" fontId="27" fillId="0" borderId="0" xfId="0" applyNumberFormat="1" applyFont="1" applyBorder="1" applyAlignment="1" applyProtection="1">
      <alignment vertical="center"/>
      <protection hidden="1"/>
    </xf>
    <xf numFmtId="4" fontId="27" fillId="0" borderId="15" xfId="0" applyNumberFormat="1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4" fontId="1" fillId="0" borderId="14" xfId="0" applyNumberFormat="1" applyFont="1" applyBorder="1" applyAlignment="1" applyProtection="1">
      <alignment vertical="center"/>
      <protection hidden="1"/>
    </xf>
    <xf numFmtId="4" fontId="1" fillId="0" borderId="0" xfId="0" applyNumberFormat="1" applyFont="1" applyBorder="1" applyAlignment="1" applyProtection="1">
      <alignment vertical="center"/>
      <protection hidden="1"/>
    </xf>
    <xf numFmtId="166" fontId="1" fillId="0" borderId="0" xfId="0" applyNumberFormat="1" applyFont="1" applyBorder="1" applyAlignment="1" applyProtection="1">
      <alignment vertical="center"/>
      <protection hidden="1"/>
    </xf>
    <xf numFmtId="4" fontId="1" fillId="0" borderId="15" xfId="0" applyNumberFormat="1" applyFont="1" applyBorder="1" applyAlignment="1" applyProtection="1">
      <alignment vertical="center"/>
      <protection hidden="1"/>
    </xf>
    <xf numFmtId="4" fontId="27" fillId="0" borderId="19" xfId="0" applyNumberFormat="1" applyFont="1" applyBorder="1" applyAlignment="1" applyProtection="1">
      <alignment vertical="center"/>
      <protection hidden="1"/>
    </xf>
    <xf numFmtId="4" fontId="27" fillId="0" borderId="20" xfId="0" applyNumberFormat="1" applyFont="1" applyBorder="1" applyAlignment="1" applyProtection="1">
      <alignment vertical="center"/>
      <protection hidden="1"/>
    </xf>
    <xf numFmtId="166" fontId="27" fillId="0" borderId="20" xfId="0" applyNumberFormat="1" applyFont="1" applyBorder="1" applyAlignment="1" applyProtection="1">
      <alignment vertical="center"/>
      <protection hidden="1"/>
    </xf>
    <xf numFmtId="4" fontId="27" fillId="0" borderId="21" xfId="0" applyNumberFormat="1" applyFont="1" applyBorder="1" applyAlignment="1" applyProtection="1">
      <alignment vertical="center"/>
      <protection hidden="1"/>
    </xf>
    <xf numFmtId="0" fontId="29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 wrapText="1"/>
      <protection hidden="1"/>
    </xf>
    <xf numFmtId="0" fontId="0" fillId="0" borderId="3" xfId="0" applyFont="1" applyBorder="1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5" fillId="0" borderId="0" xfId="0" applyFont="1" applyAlignment="1" applyProtection="1">
      <alignment horizontal="left" vertical="center"/>
      <protection hidden="1"/>
    </xf>
    <xf numFmtId="4" fontId="22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0" fontId="0" fillId="4" borderId="0" xfId="0" applyFont="1" applyFill="1" applyAlignment="1" applyProtection="1">
      <alignment vertical="center"/>
      <protection hidden="1"/>
    </xf>
    <xf numFmtId="0" fontId="4" fillId="4" borderId="6" xfId="0" applyFont="1" applyFill="1" applyBorder="1" applyAlignment="1" applyProtection="1">
      <alignment horizontal="left" vertical="center"/>
      <protection hidden="1"/>
    </xf>
    <xf numFmtId="0" fontId="4" fillId="4" borderId="7" xfId="0" applyFont="1" applyFill="1" applyBorder="1" applyAlignment="1" applyProtection="1">
      <alignment horizontal="right" vertical="center"/>
      <protection hidden="1"/>
    </xf>
    <xf numFmtId="0" fontId="4" fillId="4" borderId="7" xfId="0" applyFont="1" applyFill="1" applyBorder="1" applyAlignment="1" applyProtection="1">
      <alignment horizontal="center" vertical="center"/>
      <protection hidden="1"/>
    </xf>
    <xf numFmtId="4" fontId="4" fillId="4" borderId="7" xfId="0" applyNumberFormat="1" applyFont="1" applyFill="1" applyBorder="1" applyAlignment="1" applyProtection="1">
      <alignment vertical="center"/>
      <protection hidden="1"/>
    </xf>
    <xf numFmtId="0" fontId="0" fillId="4" borderId="8" xfId="0" applyFont="1" applyFill="1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20" fillId="4" borderId="0" xfId="0" applyFont="1" applyFill="1" applyAlignment="1" applyProtection="1">
      <alignment horizontal="left" vertical="center"/>
      <protection hidden="1"/>
    </xf>
    <xf numFmtId="0" fontId="20" fillId="4" borderId="0" xfId="0" applyFont="1" applyFill="1" applyAlignment="1" applyProtection="1">
      <alignment horizontal="right" vertical="center"/>
      <protection hidden="1"/>
    </xf>
    <xf numFmtId="0" fontId="30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20" xfId="0" applyFont="1" applyBorder="1" applyAlignment="1" applyProtection="1">
      <alignment vertical="center"/>
      <protection hidden="1"/>
    </xf>
    <xf numFmtId="4" fontId="6" fillId="0" borderId="20" xfId="0" applyNumberFormat="1" applyFont="1" applyBorder="1" applyAlignment="1" applyProtection="1">
      <alignment vertical="center"/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7" fillId="0" borderId="20" xfId="0" applyFont="1" applyBorder="1" applyAlignment="1" applyProtection="1">
      <alignment horizontal="left" vertical="center"/>
      <protection hidden="1"/>
    </xf>
    <xf numFmtId="0" fontId="7" fillId="0" borderId="20" xfId="0" applyFont="1" applyBorder="1" applyAlignment="1" applyProtection="1">
      <alignment vertical="center"/>
      <protection hidden="1"/>
    </xf>
    <xf numFmtId="4" fontId="7" fillId="0" borderId="20" xfId="0" applyNumberFormat="1" applyFont="1" applyBorder="1" applyAlignment="1" applyProtection="1">
      <alignment vertical="center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0" fillId="0" borderId="3" xfId="0" applyFont="1" applyBorder="1" applyAlignment="1" applyProtection="1">
      <alignment horizontal="center" vertical="center" wrapText="1"/>
      <protection hidden="1"/>
    </xf>
    <xf numFmtId="0" fontId="20" fillId="4" borderId="16" xfId="0" applyFont="1" applyFill="1" applyBorder="1" applyAlignment="1" applyProtection="1">
      <alignment horizontal="center" vertical="center" wrapText="1"/>
      <protection hidden="1"/>
    </xf>
    <xf numFmtId="0" fontId="20" fillId="4" borderId="17" xfId="0" applyFont="1" applyFill="1" applyBorder="1" applyAlignment="1" applyProtection="1">
      <alignment horizontal="center" vertical="center" wrapText="1"/>
      <protection hidden="1"/>
    </xf>
    <xf numFmtId="0" fontId="20" fillId="4" borderId="18" xfId="0" applyFont="1" applyFill="1" applyBorder="1" applyAlignment="1" applyProtection="1">
      <alignment horizontal="center" vertical="center" wrapText="1"/>
      <protection hidden="1"/>
    </xf>
    <xf numFmtId="0" fontId="20" fillId="4" borderId="0" xfId="0" applyFont="1" applyFill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" fontId="22" fillId="0" borderId="0" xfId="0" applyNumberFormat="1" applyFont="1" applyAlignment="1" applyProtection="1">
      <protection hidden="1"/>
    </xf>
    <xf numFmtId="166" fontId="31" fillId="0" borderId="12" xfId="0" applyNumberFormat="1" applyFont="1" applyBorder="1" applyAlignment="1" applyProtection="1">
      <protection hidden="1"/>
    </xf>
    <xf numFmtId="166" fontId="31" fillId="0" borderId="13" xfId="0" applyNumberFormat="1" applyFont="1" applyBorder="1" applyAlignment="1" applyProtection="1">
      <protection hidden="1"/>
    </xf>
    <xf numFmtId="4" fontId="32" fillId="0" borderId="0" xfId="0" applyNumberFormat="1" applyFont="1" applyAlignment="1" applyProtection="1">
      <alignment vertical="center"/>
      <protection hidden="1"/>
    </xf>
    <xf numFmtId="0" fontId="8" fillId="0" borderId="0" xfId="0" applyFont="1" applyAlignment="1" applyProtection="1">
      <protection hidden="1"/>
    </xf>
    <xf numFmtId="0" fontId="8" fillId="0" borderId="3" xfId="0" applyFont="1" applyBorder="1" applyAlignment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4" fontId="6" fillId="0" borderId="0" xfId="0" applyNumberFormat="1" applyFont="1" applyAlignment="1" applyProtection="1">
      <protection hidden="1"/>
    </xf>
    <xf numFmtId="0" fontId="8" fillId="0" borderId="14" xfId="0" applyFont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166" fontId="8" fillId="0" borderId="0" xfId="0" applyNumberFormat="1" applyFont="1" applyBorder="1" applyAlignment="1" applyProtection="1">
      <protection hidden="1"/>
    </xf>
    <xf numFmtId="166" fontId="8" fillId="0" borderId="15" xfId="0" applyNumberFormat="1" applyFont="1" applyBorder="1" applyAlignme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/>
      <protection hidden="1"/>
    </xf>
    <xf numFmtId="4" fontId="7" fillId="0" borderId="0" xfId="0" applyNumberFormat="1" applyFont="1" applyAlignment="1" applyProtection="1"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49" fontId="20" fillId="0" borderId="22" xfId="0" applyNumberFormat="1" applyFont="1" applyBorder="1" applyAlignment="1" applyProtection="1">
      <alignment horizontal="left" vertical="center" wrapText="1"/>
      <protection hidden="1"/>
    </xf>
    <xf numFmtId="0" fontId="20" fillId="0" borderId="22" xfId="0" applyFont="1" applyBorder="1" applyAlignment="1" applyProtection="1">
      <alignment horizontal="left" vertical="center" wrapText="1"/>
      <protection hidden="1"/>
    </xf>
    <xf numFmtId="0" fontId="20" fillId="0" borderId="22" xfId="0" applyFont="1" applyBorder="1" applyAlignment="1" applyProtection="1">
      <alignment horizontal="center" vertical="center" wrapText="1"/>
      <protection hidden="1"/>
    </xf>
    <xf numFmtId="167" fontId="20" fillId="0" borderId="22" xfId="0" applyNumberFormat="1" applyFont="1" applyBorder="1" applyAlignment="1" applyProtection="1">
      <alignment vertical="center"/>
      <protection hidden="1"/>
    </xf>
    <xf numFmtId="4" fontId="20" fillId="0" borderId="22" xfId="0" applyNumberFormat="1" applyFont="1" applyBorder="1" applyAlignment="1" applyProtection="1">
      <alignment vertical="center"/>
      <protection hidden="1"/>
    </xf>
    <xf numFmtId="0" fontId="21" fillId="0" borderId="14" xfId="0" applyFont="1" applyBorder="1" applyAlignment="1" applyProtection="1">
      <alignment horizontal="left" vertical="center"/>
      <protection hidden="1"/>
    </xf>
    <xf numFmtId="0" fontId="21" fillId="0" borderId="0" xfId="0" applyFont="1" applyBorder="1" applyAlignment="1" applyProtection="1">
      <alignment horizontal="center" vertical="center"/>
      <protection hidden="1"/>
    </xf>
    <xf numFmtId="166" fontId="21" fillId="0" borderId="0" xfId="0" applyNumberFormat="1" applyFont="1" applyBorder="1" applyAlignment="1" applyProtection="1">
      <alignment vertical="center"/>
      <protection hidden="1"/>
    </xf>
    <xf numFmtId="166" fontId="21" fillId="0" borderId="15" xfId="0" applyNumberFormat="1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4" fontId="0" fillId="0" borderId="0" xfId="0" applyNumberFormat="1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33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167" fontId="9" fillId="0" borderId="0" xfId="0" applyNumberFormat="1" applyFont="1" applyAlignment="1" applyProtection="1">
      <alignment vertical="center"/>
      <protection hidden="1"/>
    </xf>
    <xf numFmtId="0" fontId="9" fillId="0" borderId="14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9" fillId="0" borderId="15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3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167" fontId="10" fillId="0" borderId="0" xfId="0" applyNumberFormat="1" applyFont="1" applyAlignment="1" applyProtection="1">
      <alignment vertical="center"/>
      <protection hidden="1"/>
    </xf>
    <xf numFmtId="0" fontId="10" fillId="0" borderId="14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15" xfId="0" applyFont="1" applyBorder="1" applyAlignment="1" applyProtection="1">
      <alignment vertical="center"/>
      <protection hidden="1"/>
    </xf>
    <xf numFmtId="0" fontId="34" fillId="0" borderId="22" xfId="0" applyFont="1" applyBorder="1" applyAlignment="1" applyProtection="1">
      <alignment horizontal="center" vertical="center"/>
      <protection hidden="1"/>
    </xf>
    <xf numFmtId="49" fontId="34" fillId="0" borderId="22" xfId="0" applyNumberFormat="1" applyFont="1" applyBorder="1" applyAlignment="1" applyProtection="1">
      <alignment horizontal="left" vertical="center" wrapText="1"/>
      <protection hidden="1"/>
    </xf>
    <xf numFmtId="0" fontId="34" fillId="0" borderId="22" xfId="0" applyFont="1" applyBorder="1" applyAlignment="1" applyProtection="1">
      <alignment horizontal="left" vertical="center" wrapText="1"/>
      <protection hidden="1"/>
    </xf>
    <xf numFmtId="0" fontId="34" fillId="0" borderId="22" xfId="0" applyFont="1" applyBorder="1" applyAlignment="1" applyProtection="1">
      <alignment horizontal="center" vertical="center" wrapText="1"/>
      <protection hidden="1"/>
    </xf>
    <xf numFmtId="167" fontId="34" fillId="0" borderId="22" xfId="0" applyNumberFormat="1" applyFont="1" applyBorder="1" applyAlignment="1" applyProtection="1">
      <alignment vertical="center"/>
      <protection hidden="1"/>
    </xf>
    <xf numFmtId="4" fontId="34" fillId="0" borderId="22" xfId="0" applyNumberFormat="1" applyFont="1" applyBorder="1" applyAlignment="1" applyProtection="1">
      <alignment vertical="center"/>
      <protection hidden="1"/>
    </xf>
    <xf numFmtId="0" fontId="35" fillId="0" borderId="3" xfId="0" applyFont="1" applyBorder="1" applyAlignment="1" applyProtection="1">
      <alignment vertical="center"/>
      <protection hidden="1"/>
    </xf>
    <xf numFmtId="0" fontId="34" fillId="0" borderId="14" xfId="0" applyFont="1" applyBorder="1" applyAlignment="1" applyProtection="1">
      <alignment horizontal="left" vertical="center"/>
      <protection hidden="1"/>
    </xf>
    <xf numFmtId="0" fontId="34" fillId="0" borderId="0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1" fillId="0" borderId="3" xfId="0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11" fillId="0" borderId="14" xfId="0" applyFont="1" applyBorder="1" applyAlignment="1" applyProtection="1">
      <alignment vertical="center"/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11" fillId="0" borderId="15" xfId="0" applyFont="1" applyBorder="1" applyAlignment="1" applyProtection="1">
      <alignment vertical="center"/>
      <protection hidden="1"/>
    </xf>
    <xf numFmtId="0" fontId="10" fillId="0" borderId="19" xfId="0" applyFont="1" applyBorder="1" applyAlignment="1" applyProtection="1">
      <alignment vertical="center"/>
      <protection hidden="1"/>
    </xf>
    <xf numFmtId="0" fontId="10" fillId="0" borderId="20" xfId="0" applyFont="1" applyBorder="1" applyAlignment="1" applyProtection="1">
      <alignment vertical="center"/>
      <protection hidden="1"/>
    </xf>
    <xf numFmtId="0" fontId="10" fillId="0" borderId="21" xfId="0" applyFont="1" applyBorder="1" applyAlignment="1" applyProtection="1">
      <alignment vertical="center"/>
      <protection hidden="1"/>
    </xf>
    <xf numFmtId="0" fontId="0" fillId="0" borderId="0" xfId="0" applyProtection="1">
      <protection locked="0" hidden="1"/>
    </xf>
    <xf numFmtId="0" fontId="0" fillId="0" borderId="2" xfId="0" applyBorder="1" applyProtection="1">
      <protection locked="0" hidden="1"/>
    </xf>
    <xf numFmtId="0" fontId="0" fillId="0" borderId="0" xfId="0" applyFont="1" applyAlignment="1" applyProtection="1">
      <alignment vertical="center"/>
      <protection locked="0" hidden="1"/>
    </xf>
    <xf numFmtId="0" fontId="1" fillId="0" borderId="0" xfId="0" applyFont="1" applyAlignment="1" applyProtection="1">
      <alignment horizontal="left" vertical="center"/>
      <protection locked="0" hidden="1"/>
    </xf>
    <xf numFmtId="0" fontId="0" fillId="0" borderId="0" xfId="0" applyFont="1" applyAlignment="1" applyProtection="1">
      <alignment vertical="center" wrapText="1"/>
      <protection locked="0" hidden="1"/>
    </xf>
    <xf numFmtId="0" fontId="0" fillId="0" borderId="12" xfId="0" applyFont="1" applyBorder="1" applyAlignment="1" applyProtection="1">
      <alignment vertical="center"/>
      <protection locked="0" hidden="1"/>
    </xf>
    <xf numFmtId="0" fontId="1" fillId="0" borderId="0" xfId="0" applyFont="1" applyAlignment="1" applyProtection="1">
      <alignment horizontal="right" vertical="center"/>
      <protection locked="0" hidden="1"/>
    </xf>
    <xf numFmtId="164" fontId="1" fillId="0" borderId="0" xfId="0" applyNumberFormat="1" applyFont="1" applyAlignment="1" applyProtection="1">
      <alignment horizontal="right" vertical="center"/>
      <protection locked="0" hidden="1"/>
    </xf>
    <xf numFmtId="0" fontId="0" fillId="4" borderId="7" xfId="0" applyFont="1" applyFill="1" applyBorder="1" applyAlignment="1" applyProtection="1">
      <alignment vertical="center"/>
      <protection locked="0" hidden="1"/>
    </xf>
    <xf numFmtId="0" fontId="0" fillId="0" borderId="4" xfId="0" applyBorder="1" applyAlignment="1" applyProtection="1">
      <alignment vertical="center"/>
      <protection locked="0" hidden="1"/>
    </xf>
    <xf numFmtId="0" fontId="0" fillId="0" borderId="5" xfId="0" applyFont="1" applyBorder="1" applyAlignment="1" applyProtection="1">
      <alignment vertical="center"/>
      <protection locked="0" hidden="1"/>
    </xf>
    <xf numFmtId="0" fontId="0" fillId="0" borderId="4" xfId="0" applyFont="1" applyBorder="1" applyAlignment="1" applyProtection="1">
      <alignment vertical="center"/>
      <protection locked="0" hidden="1"/>
    </xf>
    <xf numFmtId="0" fontId="0" fillId="0" borderId="10" xfId="0" applyFont="1" applyBorder="1" applyAlignment="1" applyProtection="1">
      <alignment vertical="center"/>
      <protection locked="0" hidden="1"/>
    </xf>
    <xf numFmtId="0" fontId="0" fillId="0" borderId="2" xfId="0" applyFont="1" applyBorder="1" applyAlignment="1" applyProtection="1">
      <alignment vertical="center"/>
      <protection locked="0" hidden="1"/>
    </xf>
    <xf numFmtId="0" fontId="0" fillId="4" borderId="0" xfId="0" applyFont="1" applyFill="1" applyAlignment="1" applyProtection="1">
      <alignment vertical="center"/>
      <protection locked="0" hidden="1"/>
    </xf>
    <xf numFmtId="0" fontId="6" fillId="0" borderId="20" xfId="0" applyFont="1" applyBorder="1" applyAlignment="1" applyProtection="1">
      <alignment vertical="center"/>
      <protection locked="0" hidden="1"/>
    </xf>
    <xf numFmtId="0" fontId="7" fillId="0" borderId="20" xfId="0" applyFont="1" applyBorder="1" applyAlignment="1" applyProtection="1">
      <alignment vertical="center"/>
      <protection locked="0" hidden="1"/>
    </xf>
    <xf numFmtId="0" fontId="20" fillId="4" borderId="17" xfId="0" applyFont="1" applyFill="1" applyBorder="1" applyAlignment="1" applyProtection="1">
      <alignment horizontal="center" vertical="center" wrapText="1"/>
      <protection locked="0" hidden="1"/>
    </xf>
    <xf numFmtId="0" fontId="8" fillId="0" borderId="0" xfId="0" applyFont="1" applyAlignment="1" applyProtection="1">
      <protection locked="0" hidden="1"/>
    </xf>
    <xf numFmtId="4" fontId="20" fillId="5" borderId="22" xfId="0" applyNumberFormat="1" applyFont="1" applyFill="1" applyBorder="1" applyAlignment="1" applyProtection="1">
      <alignment vertical="center"/>
      <protection locked="0" hidden="1"/>
    </xf>
    <xf numFmtId="0" fontId="9" fillId="5" borderId="0" xfId="0" applyFont="1" applyFill="1" applyAlignment="1" applyProtection="1">
      <alignment vertical="center"/>
      <protection locked="0" hidden="1"/>
    </xf>
    <xf numFmtId="0" fontId="10" fillId="5" borderId="0" xfId="0" applyFont="1" applyFill="1" applyAlignment="1" applyProtection="1">
      <alignment vertical="center"/>
      <protection locked="0" hidden="1"/>
    </xf>
    <xf numFmtId="4" fontId="34" fillId="5" borderId="22" xfId="0" applyNumberFormat="1" applyFont="1" applyFill="1" applyBorder="1" applyAlignment="1" applyProtection="1">
      <alignment vertical="center"/>
      <protection locked="0" hidden="1"/>
    </xf>
    <xf numFmtId="0" fontId="11" fillId="5" borderId="0" xfId="0" applyFont="1" applyFill="1" applyAlignment="1" applyProtection="1">
      <alignment vertical="center"/>
      <protection locked="0" hidden="1"/>
    </xf>
    <xf numFmtId="0" fontId="8" fillId="5" borderId="0" xfId="0" applyFont="1" applyFill="1" applyAlignment="1" applyProtection="1">
      <protection locked="0" hidden="1"/>
    </xf>
    <xf numFmtId="0" fontId="0" fillId="5" borderId="10" xfId="0" applyFont="1" applyFill="1" applyBorder="1" applyAlignment="1" applyProtection="1">
      <alignment vertical="center"/>
      <protection locked="0" hidden="1"/>
    </xf>
    <xf numFmtId="0" fontId="9" fillId="0" borderId="0" xfId="0" applyFont="1" applyAlignment="1" applyProtection="1">
      <alignment vertical="center"/>
      <protection locked="0" hidden="1"/>
    </xf>
    <xf numFmtId="0" fontId="10" fillId="0" borderId="0" xfId="0" applyFont="1" applyAlignment="1" applyProtection="1">
      <alignment vertical="center"/>
      <protection locked="0" hidden="1"/>
    </xf>
    <xf numFmtId="0" fontId="0" fillId="0" borderId="22" xfId="0" applyFont="1" applyBorder="1" applyAlignment="1" applyProtection="1">
      <alignment vertical="center"/>
      <protection hidden="1"/>
    </xf>
    <xf numFmtId="4" fontId="26" fillId="0" borderId="0" xfId="0" applyNumberFormat="1" applyFont="1" applyAlignment="1" applyProtection="1">
      <alignment vertical="center"/>
      <protection hidden="1"/>
    </xf>
    <xf numFmtId="0" fontId="26" fillId="0" borderId="0" xfId="0" applyFont="1" applyAlignment="1" applyProtection="1">
      <alignment vertical="center"/>
      <protection hidden="1"/>
    </xf>
    <xf numFmtId="4" fontId="22" fillId="0" borderId="0" xfId="0" applyNumberFormat="1" applyFont="1" applyAlignment="1" applyProtection="1">
      <alignment vertical="center"/>
      <protection hidden="1"/>
    </xf>
    <xf numFmtId="0" fontId="18" fillId="0" borderId="11" xfId="0" applyFont="1" applyBorder="1" applyAlignment="1" applyProtection="1">
      <alignment horizontal="center" vertical="center"/>
      <protection hidden="1"/>
    </xf>
    <xf numFmtId="0" fontId="18" fillId="0" borderId="12" xfId="0" applyFont="1" applyBorder="1" applyAlignment="1" applyProtection="1">
      <alignment horizontal="left" vertical="center"/>
      <protection hidden="1"/>
    </xf>
    <xf numFmtId="0" fontId="19" fillId="0" borderId="14" xfId="0" applyFont="1" applyBorder="1" applyAlignment="1" applyProtection="1">
      <alignment horizontal="left" vertical="center"/>
      <protection hidden="1"/>
    </xf>
    <xf numFmtId="0" fontId="19" fillId="0" borderId="0" xfId="0" applyFont="1" applyBorder="1" applyAlignment="1" applyProtection="1">
      <alignment horizontal="left" vertical="center"/>
      <protection hidden="1"/>
    </xf>
    <xf numFmtId="4" fontId="7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3" fillId="2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" fontId="7" fillId="0" borderId="0" xfId="0" applyNumberFormat="1" applyFont="1" applyAlignment="1" applyProtection="1">
      <alignment horizontal="right" vertical="center"/>
      <protection hidden="1"/>
    </xf>
    <xf numFmtId="4" fontId="26" fillId="0" borderId="0" xfId="0" applyNumberFormat="1" applyFont="1" applyAlignment="1" applyProtection="1">
      <alignment horizontal="right" vertical="center"/>
      <protection hidden="1"/>
    </xf>
    <xf numFmtId="0" fontId="20" fillId="4" borderId="7" xfId="0" applyFont="1" applyFill="1" applyBorder="1" applyAlignment="1" applyProtection="1">
      <alignment horizontal="right" vertical="center"/>
      <protection hidden="1"/>
    </xf>
    <xf numFmtId="0" fontId="20" fillId="4" borderId="7" xfId="0" applyFont="1" applyFill="1" applyBorder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164" fontId="1" fillId="0" borderId="0" xfId="0" applyNumberFormat="1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4" fontId="16" fillId="0" borderId="0" xfId="0" applyNumberFormat="1" applyFont="1" applyAlignment="1" applyProtection="1">
      <alignment vertical="center"/>
      <protection hidden="1"/>
    </xf>
    <xf numFmtId="4" fontId="4" fillId="3" borderId="7" xfId="0" applyNumberFormat="1" applyFont="1" applyFill="1" applyBorder="1" applyAlignment="1" applyProtection="1">
      <alignment vertical="center"/>
      <protection hidden="1"/>
    </xf>
    <xf numFmtId="0" fontId="0" fillId="3" borderId="7" xfId="0" applyFont="1" applyFill="1" applyBorder="1" applyAlignment="1" applyProtection="1">
      <alignment vertical="center"/>
      <protection hidden="1"/>
    </xf>
    <xf numFmtId="0" fontId="0" fillId="3" borderId="8" xfId="0" applyFont="1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left" vertical="center"/>
      <protection hidden="1"/>
    </xf>
    <xf numFmtId="0" fontId="25" fillId="0" borderId="0" xfId="0" applyFont="1" applyAlignment="1" applyProtection="1">
      <alignment horizontal="left" vertical="center" wrapText="1"/>
      <protection hidden="1"/>
    </xf>
    <xf numFmtId="4" fontId="22" fillId="0" borderId="0" xfId="0" applyNumberFormat="1" applyFont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4" fontId="15" fillId="0" borderId="5" xfId="0" applyNumberFormat="1" applyFont="1" applyBorder="1" applyAlignment="1" applyProtection="1">
      <alignment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28" fillId="0" borderId="0" xfId="0" applyFont="1" applyAlignment="1" applyProtection="1">
      <alignment horizontal="left" vertical="center" wrapText="1"/>
      <protection hidden="1"/>
    </xf>
    <xf numFmtId="0" fontId="20" fillId="4" borderId="7" xfId="0" applyFont="1" applyFill="1" applyBorder="1" applyAlignment="1" applyProtection="1">
      <alignment horizontal="center" vertical="center"/>
      <protection hidden="1"/>
    </xf>
    <xf numFmtId="0" fontId="20" fillId="4" borderId="8" xfId="0" applyFont="1" applyFill="1" applyBorder="1" applyAlignment="1" applyProtection="1">
      <alignment horizontal="left" vertical="center"/>
      <protection hidden="1"/>
    </xf>
    <xf numFmtId="0" fontId="20" fillId="4" borderId="6" xfId="0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abSelected="1" topLeftCell="A34" workbookViewId="0">
      <selection activeCell="BE98" sqref="BE98"/>
    </sheetView>
  </sheetViews>
  <sheetFormatPr defaultRowHeight="11.25" x14ac:dyDescent="0.2"/>
  <cols>
    <col min="1" max="1" width="8.33203125" style="2" customWidth="1"/>
    <col min="2" max="2" width="1.6640625" style="2" customWidth="1"/>
    <col min="3" max="3" width="4.1640625" style="2" customWidth="1"/>
    <col min="4" max="33" width="2.6640625" style="2" customWidth="1"/>
    <col min="34" max="34" width="3.33203125" style="2" customWidth="1"/>
    <col min="35" max="35" width="31.6640625" style="2" customWidth="1"/>
    <col min="36" max="37" width="2.5" style="2" customWidth="1"/>
    <col min="38" max="38" width="8.33203125" style="2" customWidth="1"/>
    <col min="39" max="39" width="3.33203125" style="2" customWidth="1"/>
    <col min="40" max="40" width="13.33203125" style="2" customWidth="1"/>
    <col min="41" max="41" width="7.5" style="2" customWidth="1"/>
    <col min="42" max="42" width="4.1640625" style="2" customWidth="1"/>
    <col min="43" max="43" width="15.6640625" style="2" hidden="1" customWidth="1"/>
    <col min="44" max="44" width="13.6640625" style="2" customWidth="1"/>
    <col min="45" max="47" width="25.83203125" style="2" hidden="1" customWidth="1"/>
    <col min="48" max="49" width="21.6640625" style="2" hidden="1" customWidth="1"/>
    <col min="50" max="51" width="25" style="2" hidden="1" customWidth="1"/>
    <col min="52" max="52" width="21.6640625" style="2" hidden="1" customWidth="1"/>
    <col min="53" max="53" width="19.1640625" style="2" hidden="1" customWidth="1"/>
    <col min="54" max="54" width="25" style="2" hidden="1" customWidth="1"/>
    <col min="55" max="55" width="21.6640625" style="2" hidden="1" customWidth="1"/>
    <col min="56" max="56" width="19.1640625" style="2" hidden="1" customWidth="1"/>
    <col min="57" max="57" width="66.5" style="2" customWidth="1"/>
    <col min="58" max="70" width="9.33203125" style="2"/>
    <col min="71" max="91" width="9.33203125" style="2" hidden="1"/>
    <col min="92" max="16384" width="9.33203125" style="2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1</v>
      </c>
      <c r="BT1" s="1" t="s">
        <v>3</v>
      </c>
      <c r="BU1" s="1" t="s">
        <v>3</v>
      </c>
      <c r="BV1" s="1" t="s">
        <v>4</v>
      </c>
    </row>
    <row r="2" spans="1:74" ht="36.950000000000003" customHeight="1" x14ac:dyDescent="0.2">
      <c r="AR2" s="227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3" t="s">
        <v>6</v>
      </c>
      <c r="BT2" s="3" t="s">
        <v>7</v>
      </c>
    </row>
    <row r="3" spans="1:74" ht="6.95" customHeight="1" x14ac:dyDescent="0.2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6</v>
      </c>
      <c r="BT3" s="3" t="s">
        <v>8</v>
      </c>
    </row>
    <row r="4" spans="1:74" ht="24.95" customHeight="1" x14ac:dyDescent="0.2">
      <c r="B4" s="6"/>
      <c r="D4" s="7" t="s">
        <v>9</v>
      </c>
      <c r="AR4" s="6"/>
      <c r="AS4" s="8" t="s">
        <v>10</v>
      </c>
      <c r="BS4" s="3" t="s">
        <v>11</v>
      </c>
    </row>
    <row r="5" spans="1:74" ht="12" customHeight="1" x14ac:dyDescent="0.2">
      <c r="B5" s="6"/>
      <c r="D5" s="9" t="s">
        <v>12</v>
      </c>
      <c r="K5" s="245" t="s">
        <v>13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6"/>
      <c r="BS5" s="3" t="s">
        <v>6</v>
      </c>
    </row>
    <row r="6" spans="1:74" ht="36.950000000000003" customHeight="1" x14ac:dyDescent="0.2">
      <c r="B6" s="6"/>
      <c r="D6" s="10" t="s">
        <v>14</v>
      </c>
      <c r="K6" s="246" t="s">
        <v>914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6"/>
      <c r="BS6" s="3" t="s">
        <v>6</v>
      </c>
    </row>
    <row r="7" spans="1:74" ht="12" customHeight="1" x14ac:dyDescent="0.2">
      <c r="B7" s="6"/>
      <c r="D7" s="11" t="s">
        <v>15</v>
      </c>
      <c r="K7" s="12" t="s">
        <v>1</v>
      </c>
      <c r="AK7" s="11" t="s">
        <v>16</v>
      </c>
      <c r="AN7" s="12" t="s">
        <v>1</v>
      </c>
      <c r="AR7" s="6"/>
      <c r="BS7" s="3" t="s">
        <v>6</v>
      </c>
    </row>
    <row r="8" spans="1:74" ht="12" customHeight="1" x14ac:dyDescent="0.2">
      <c r="B8" s="6"/>
      <c r="D8" s="11" t="s">
        <v>17</v>
      </c>
      <c r="K8" s="12" t="s">
        <v>18</v>
      </c>
      <c r="AK8" s="11" t="s">
        <v>19</v>
      </c>
      <c r="AN8" s="12" t="s">
        <v>20</v>
      </c>
      <c r="AR8" s="6"/>
      <c r="BS8" s="3" t="s">
        <v>6</v>
      </c>
    </row>
    <row r="9" spans="1:74" ht="14.45" customHeight="1" x14ac:dyDescent="0.2">
      <c r="B9" s="6"/>
      <c r="AR9" s="6"/>
      <c r="BS9" s="3" t="s">
        <v>6</v>
      </c>
    </row>
    <row r="10" spans="1:74" ht="12" customHeight="1" x14ac:dyDescent="0.2">
      <c r="B10" s="6"/>
      <c r="D10" s="11" t="s">
        <v>21</v>
      </c>
      <c r="AK10" s="11" t="s">
        <v>22</v>
      </c>
      <c r="AN10" s="12" t="s">
        <v>1</v>
      </c>
      <c r="AR10" s="6"/>
      <c r="BS10" s="3" t="s">
        <v>6</v>
      </c>
    </row>
    <row r="11" spans="1:74" ht="18.399999999999999" customHeight="1" x14ac:dyDescent="0.2">
      <c r="B11" s="6"/>
      <c r="E11" s="12" t="s">
        <v>18</v>
      </c>
      <c r="AK11" s="11" t="s">
        <v>23</v>
      </c>
      <c r="AN11" s="12" t="s">
        <v>1</v>
      </c>
      <c r="AR11" s="6"/>
      <c r="BS11" s="3" t="s">
        <v>6</v>
      </c>
    </row>
    <row r="12" spans="1:74" ht="6.95" customHeight="1" x14ac:dyDescent="0.2">
      <c r="B12" s="6"/>
      <c r="AR12" s="6"/>
      <c r="BS12" s="3" t="s">
        <v>6</v>
      </c>
    </row>
    <row r="13" spans="1:74" ht="12" customHeight="1" x14ac:dyDescent="0.2">
      <c r="B13" s="6"/>
      <c r="D13" s="11" t="s">
        <v>24</v>
      </c>
      <c r="AK13" s="11" t="s">
        <v>22</v>
      </c>
      <c r="AN13" s="12" t="s">
        <v>1</v>
      </c>
      <c r="AR13" s="6"/>
      <c r="BS13" s="3" t="s">
        <v>6</v>
      </c>
    </row>
    <row r="14" spans="1:74" ht="12.75" x14ac:dyDescent="0.2">
      <c r="B14" s="6"/>
      <c r="E14" s="12" t="s">
        <v>18</v>
      </c>
      <c r="AK14" s="11" t="s">
        <v>23</v>
      </c>
      <c r="AN14" s="12" t="s">
        <v>1</v>
      </c>
      <c r="AR14" s="6"/>
      <c r="BS14" s="3" t="s">
        <v>6</v>
      </c>
    </row>
    <row r="15" spans="1:74" ht="6.95" customHeight="1" x14ac:dyDescent="0.2">
      <c r="B15" s="6"/>
      <c r="AR15" s="6"/>
      <c r="BS15" s="3" t="s">
        <v>25</v>
      </c>
    </row>
    <row r="16" spans="1:74" ht="12" customHeight="1" x14ac:dyDescent="0.2">
      <c r="B16" s="6"/>
      <c r="D16" s="11" t="s">
        <v>26</v>
      </c>
      <c r="AK16" s="11" t="s">
        <v>22</v>
      </c>
      <c r="AN16" s="12" t="s">
        <v>1</v>
      </c>
      <c r="AR16" s="6"/>
      <c r="BS16" s="3" t="s">
        <v>3</v>
      </c>
    </row>
    <row r="17" spans="1:71" ht="18.399999999999999" customHeight="1" x14ac:dyDescent="0.2">
      <c r="B17" s="6"/>
      <c r="E17" s="12" t="s">
        <v>18</v>
      </c>
      <c r="AK17" s="11" t="s">
        <v>23</v>
      </c>
      <c r="AN17" s="12" t="s">
        <v>1</v>
      </c>
      <c r="AR17" s="6"/>
      <c r="BS17" s="3" t="s">
        <v>25</v>
      </c>
    </row>
    <row r="18" spans="1:71" ht="6.95" customHeight="1" x14ac:dyDescent="0.2">
      <c r="B18" s="6"/>
      <c r="AR18" s="6"/>
      <c r="BS18" s="3" t="s">
        <v>6</v>
      </c>
    </row>
    <row r="19" spans="1:71" ht="12" customHeight="1" x14ac:dyDescent="0.2">
      <c r="B19" s="6"/>
      <c r="D19" s="11" t="s">
        <v>27</v>
      </c>
      <c r="AK19" s="11" t="s">
        <v>22</v>
      </c>
      <c r="AN19" s="12" t="s">
        <v>1</v>
      </c>
      <c r="AR19" s="6"/>
      <c r="BS19" s="3" t="s">
        <v>6</v>
      </c>
    </row>
    <row r="20" spans="1:71" ht="18.399999999999999" customHeight="1" x14ac:dyDescent="0.2">
      <c r="B20" s="6"/>
      <c r="E20" s="12" t="s">
        <v>18</v>
      </c>
      <c r="AK20" s="11" t="s">
        <v>23</v>
      </c>
      <c r="AN20" s="12" t="s">
        <v>1</v>
      </c>
      <c r="AR20" s="6"/>
      <c r="BS20" s="3" t="s">
        <v>3</v>
      </c>
    </row>
    <row r="21" spans="1:71" ht="6.95" customHeight="1" x14ac:dyDescent="0.2">
      <c r="B21" s="6"/>
      <c r="AR21" s="6"/>
    </row>
    <row r="22" spans="1:71" ht="12" customHeight="1" x14ac:dyDescent="0.2">
      <c r="B22" s="6"/>
      <c r="D22" s="11" t="s">
        <v>28</v>
      </c>
      <c r="AR22" s="6"/>
    </row>
    <row r="23" spans="1:71" ht="16.5" customHeight="1" x14ac:dyDescent="0.2">
      <c r="B23" s="6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6"/>
    </row>
    <row r="24" spans="1:71" ht="6.95" customHeight="1" x14ac:dyDescent="0.2">
      <c r="B24" s="6"/>
      <c r="AR24" s="6"/>
    </row>
    <row r="25" spans="1:71" ht="6.95" customHeight="1" x14ac:dyDescent="0.2">
      <c r="B25" s="6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R25" s="6"/>
    </row>
    <row r="26" spans="1:71" s="18" customFormat="1" ht="25.9" customHeight="1" x14ac:dyDescent="0.2">
      <c r="A26" s="14"/>
      <c r="B26" s="15"/>
      <c r="C26" s="14"/>
      <c r="D26" s="16" t="s">
        <v>29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48">
        <f>ROUND(AG94,2)</f>
        <v>0</v>
      </c>
      <c r="AL26" s="249"/>
      <c r="AM26" s="249"/>
      <c r="AN26" s="249"/>
      <c r="AO26" s="249"/>
      <c r="AP26" s="14"/>
      <c r="AQ26" s="14"/>
      <c r="AR26" s="15"/>
      <c r="BE26" s="14"/>
    </row>
    <row r="27" spans="1:71" s="18" customFormat="1" ht="6.95" customHeight="1" x14ac:dyDescent="0.2">
      <c r="A27" s="14"/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5"/>
      <c r="BE27" s="14"/>
    </row>
    <row r="28" spans="1:71" s="18" customFormat="1" ht="12.75" x14ac:dyDescent="0.2">
      <c r="A28" s="14"/>
      <c r="B28" s="15"/>
      <c r="C28" s="14"/>
      <c r="D28" s="14"/>
      <c r="E28" s="14"/>
      <c r="F28" s="14"/>
      <c r="G28" s="14"/>
      <c r="H28" s="14"/>
      <c r="I28" s="14"/>
      <c r="J28" s="14"/>
      <c r="K28" s="14"/>
      <c r="L28" s="250" t="s">
        <v>30</v>
      </c>
      <c r="M28" s="250"/>
      <c r="N28" s="250"/>
      <c r="O28" s="250"/>
      <c r="P28" s="250"/>
      <c r="Q28" s="14"/>
      <c r="R28" s="14"/>
      <c r="S28" s="14"/>
      <c r="T28" s="14"/>
      <c r="U28" s="14"/>
      <c r="V28" s="14"/>
      <c r="W28" s="250" t="s">
        <v>31</v>
      </c>
      <c r="X28" s="250"/>
      <c r="Y28" s="250"/>
      <c r="Z28" s="250"/>
      <c r="AA28" s="250"/>
      <c r="AB28" s="250"/>
      <c r="AC28" s="250"/>
      <c r="AD28" s="250"/>
      <c r="AE28" s="250"/>
      <c r="AF28" s="14"/>
      <c r="AG28" s="14"/>
      <c r="AH28" s="14"/>
      <c r="AI28" s="14"/>
      <c r="AJ28" s="14"/>
      <c r="AK28" s="250" t="s">
        <v>32</v>
      </c>
      <c r="AL28" s="250"/>
      <c r="AM28" s="250"/>
      <c r="AN28" s="250"/>
      <c r="AO28" s="250"/>
      <c r="AP28" s="14"/>
      <c r="AQ28" s="14"/>
      <c r="AR28" s="15"/>
      <c r="BE28" s="14"/>
    </row>
    <row r="29" spans="1:71" s="19" customFormat="1" ht="14.45" customHeight="1" x14ac:dyDescent="0.2">
      <c r="B29" s="20"/>
      <c r="D29" s="11" t="s">
        <v>33</v>
      </c>
      <c r="F29" s="11" t="s">
        <v>34</v>
      </c>
      <c r="L29" s="236">
        <v>0.21</v>
      </c>
      <c r="M29" s="237"/>
      <c r="N29" s="237"/>
      <c r="O29" s="237"/>
      <c r="P29" s="237"/>
      <c r="W29" s="238">
        <f>ROUND(AZ94, 2)</f>
        <v>0</v>
      </c>
      <c r="X29" s="237"/>
      <c r="Y29" s="237"/>
      <c r="Z29" s="237"/>
      <c r="AA29" s="237"/>
      <c r="AB29" s="237"/>
      <c r="AC29" s="237"/>
      <c r="AD29" s="237"/>
      <c r="AE29" s="237"/>
      <c r="AK29" s="238">
        <f>ROUND(AV94, 2)</f>
        <v>0</v>
      </c>
      <c r="AL29" s="237"/>
      <c r="AM29" s="237"/>
      <c r="AN29" s="237"/>
      <c r="AO29" s="237"/>
      <c r="AR29" s="20"/>
    </row>
    <row r="30" spans="1:71" s="19" customFormat="1" ht="14.45" customHeight="1" x14ac:dyDescent="0.2">
      <c r="B30" s="20"/>
      <c r="F30" s="11" t="s">
        <v>35</v>
      </c>
      <c r="L30" s="236">
        <v>0.15</v>
      </c>
      <c r="M30" s="237"/>
      <c r="N30" s="237"/>
      <c r="O30" s="237"/>
      <c r="P30" s="237"/>
      <c r="W30" s="238">
        <f>ROUND(BA94, 2)</f>
        <v>0</v>
      </c>
      <c r="X30" s="237"/>
      <c r="Y30" s="237"/>
      <c r="Z30" s="237"/>
      <c r="AA30" s="237"/>
      <c r="AB30" s="237"/>
      <c r="AC30" s="237"/>
      <c r="AD30" s="237"/>
      <c r="AE30" s="237"/>
      <c r="AK30" s="238">
        <f>ROUND(AW94, 2)</f>
        <v>0</v>
      </c>
      <c r="AL30" s="237"/>
      <c r="AM30" s="237"/>
      <c r="AN30" s="237"/>
      <c r="AO30" s="237"/>
      <c r="AR30" s="20"/>
    </row>
    <row r="31" spans="1:71" s="19" customFormat="1" ht="14.45" hidden="1" customHeight="1" x14ac:dyDescent="0.2">
      <c r="B31" s="20"/>
      <c r="F31" s="11" t="s">
        <v>36</v>
      </c>
      <c r="L31" s="236">
        <v>0.21</v>
      </c>
      <c r="M31" s="237"/>
      <c r="N31" s="237"/>
      <c r="O31" s="237"/>
      <c r="P31" s="237"/>
      <c r="W31" s="238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K31" s="238">
        <v>0</v>
      </c>
      <c r="AL31" s="237"/>
      <c r="AM31" s="237"/>
      <c r="AN31" s="237"/>
      <c r="AO31" s="237"/>
      <c r="AR31" s="20"/>
    </row>
    <row r="32" spans="1:71" s="19" customFormat="1" ht="14.45" hidden="1" customHeight="1" x14ac:dyDescent="0.2">
      <c r="B32" s="20"/>
      <c r="F32" s="11" t="s">
        <v>37</v>
      </c>
      <c r="L32" s="236">
        <v>0.15</v>
      </c>
      <c r="M32" s="237"/>
      <c r="N32" s="237"/>
      <c r="O32" s="237"/>
      <c r="P32" s="237"/>
      <c r="W32" s="238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K32" s="238">
        <v>0</v>
      </c>
      <c r="AL32" s="237"/>
      <c r="AM32" s="237"/>
      <c r="AN32" s="237"/>
      <c r="AO32" s="237"/>
      <c r="AR32" s="20"/>
    </row>
    <row r="33" spans="1:57" s="19" customFormat="1" ht="14.45" hidden="1" customHeight="1" x14ac:dyDescent="0.2">
      <c r="B33" s="20"/>
      <c r="F33" s="11" t="s">
        <v>38</v>
      </c>
      <c r="L33" s="236">
        <v>0</v>
      </c>
      <c r="M33" s="237"/>
      <c r="N33" s="237"/>
      <c r="O33" s="237"/>
      <c r="P33" s="237"/>
      <c r="W33" s="238">
        <f>ROUND(BD94, 2)</f>
        <v>0</v>
      </c>
      <c r="X33" s="237"/>
      <c r="Y33" s="237"/>
      <c r="Z33" s="237"/>
      <c r="AA33" s="237"/>
      <c r="AB33" s="237"/>
      <c r="AC33" s="237"/>
      <c r="AD33" s="237"/>
      <c r="AE33" s="237"/>
      <c r="AK33" s="238">
        <v>0</v>
      </c>
      <c r="AL33" s="237"/>
      <c r="AM33" s="237"/>
      <c r="AN33" s="237"/>
      <c r="AO33" s="237"/>
      <c r="AR33" s="20"/>
    </row>
    <row r="34" spans="1:57" s="18" customFormat="1" ht="6.95" customHeight="1" x14ac:dyDescent="0.2">
      <c r="A34" s="14"/>
      <c r="B34" s="15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5"/>
      <c r="BE34" s="14"/>
    </row>
    <row r="35" spans="1:57" s="18" customFormat="1" ht="25.9" customHeight="1" x14ac:dyDescent="0.2">
      <c r="A35" s="14"/>
      <c r="B35" s="15"/>
      <c r="C35" s="21"/>
      <c r="D35" s="22" t="s">
        <v>39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4" t="s">
        <v>40</v>
      </c>
      <c r="U35" s="23"/>
      <c r="V35" s="23"/>
      <c r="W35" s="23"/>
      <c r="X35" s="242" t="s">
        <v>41</v>
      </c>
      <c r="Y35" s="240"/>
      <c r="Z35" s="240"/>
      <c r="AA35" s="240"/>
      <c r="AB35" s="240"/>
      <c r="AC35" s="23"/>
      <c r="AD35" s="23"/>
      <c r="AE35" s="23"/>
      <c r="AF35" s="23"/>
      <c r="AG35" s="23"/>
      <c r="AH35" s="23"/>
      <c r="AI35" s="23"/>
      <c r="AJ35" s="23"/>
      <c r="AK35" s="239">
        <f>SUM(AK26:AK33)</f>
        <v>0</v>
      </c>
      <c r="AL35" s="240"/>
      <c r="AM35" s="240"/>
      <c r="AN35" s="240"/>
      <c r="AO35" s="241"/>
      <c r="AP35" s="21"/>
      <c r="AQ35" s="21"/>
      <c r="AR35" s="15"/>
      <c r="BE35" s="14"/>
    </row>
    <row r="36" spans="1:57" s="18" customFormat="1" ht="6.95" customHeight="1" x14ac:dyDescent="0.2">
      <c r="A36" s="14"/>
      <c r="B36" s="15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5"/>
      <c r="BE36" s="14"/>
    </row>
    <row r="37" spans="1:57" s="18" customFormat="1" ht="14.45" customHeight="1" x14ac:dyDescent="0.2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5"/>
      <c r="BE37" s="14"/>
    </row>
    <row r="38" spans="1:57" ht="14.45" customHeight="1" x14ac:dyDescent="0.2">
      <c r="B38" s="6"/>
      <c r="AR38" s="6"/>
    </row>
    <row r="39" spans="1:57" ht="14.45" customHeight="1" x14ac:dyDescent="0.2">
      <c r="B39" s="6"/>
      <c r="AR39" s="6"/>
    </row>
    <row r="40" spans="1:57" ht="14.45" customHeight="1" x14ac:dyDescent="0.2">
      <c r="B40" s="6"/>
      <c r="AR40" s="6"/>
    </row>
    <row r="41" spans="1:57" ht="14.45" customHeight="1" x14ac:dyDescent="0.2">
      <c r="B41" s="6"/>
      <c r="AR41" s="6"/>
    </row>
    <row r="42" spans="1:57" ht="14.45" customHeight="1" x14ac:dyDescent="0.2">
      <c r="B42" s="6"/>
      <c r="AR42" s="6"/>
    </row>
    <row r="43" spans="1:57" ht="14.45" customHeight="1" x14ac:dyDescent="0.2">
      <c r="B43" s="6"/>
      <c r="AR43" s="6"/>
    </row>
    <row r="44" spans="1:57" ht="14.45" customHeight="1" x14ac:dyDescent="0.2">
      <c r="B44" s="6"/>
      <c r="AR44" s="6"/>
    </row>
    <row r="45" spans="1:57" ht="14.45" customHeight="1" x14ac:dyDescent="0.2">
      <c r="B45" s="6"/>
      <c r="AR45" s="6"/>
    </row>
    <row r="46" spans="1:57" ht="14.45" customHeight="1" x14ac:dyDescent="0.2">
      <c r="B46" s="6"/>
      <c r="AR46" s="6"/>
    </row>
    <row r="47" spans="1:57" ht="14.45" customHeight="1" x14ac:dyDescent="0.2">
      <c r="B47" s="6"/>
      <c r="AR47" s="6"/>
    </row>
    <row r="48" spans="1:57" ht="14.45" customHeight="1" x14ac:dyDescent="0.2">
      <c r="B48" s="6"/>
      <c r="AR48" s="6"/>
    </row>
    <row r="49" spans="1:57" s="18" customFormat="1" ht="14.45" customHeight="1" x14ac:dyDescent="0.2">
      <c r="B49" s="25"/>
      <c r="D49" s="26" t="s">
        <v>42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6" t="s">
        <v>43</v>
      </c>
      <c r="AI49" s="27"/>
      <c r="AJ49" s="27"/>
      <c r="AK49" s="27"/>
      <c r="AL49" s="27"/>
      <c r="AM49" s="27"/>
      <c r="AN49" s="27"/>
      <c r="AO49" s="27"/>
      <c r="AR49" s="25"/>
    </row>
    <row r="50" spans="1:57" x14ac:dyDescent="0.2">
      <c r="B50" s="6"/>
      <c r="AR50" s="6"/>
    </row>
    <row r="51" spans="1:57" x14ac:dyDescent="0.2">
      <c r="B51" s="6"/>
      <c r="AR51" s="6"/>
    </row>
    <row r="52" spans="1:57" x14ac:dyDescent="0.2">
      <c r="B52" s="6"/>
      <c r="AR52" s="6"/>
    </row>
    <row r="53" spans="1:57" x14ac:dyDescent="0.2">
      <c r="B53" s="6"/>
      <c r="AR53" s="6"/>
    </row>
    <row r="54" spans="1:57" x14ac:dyDescent="0.2">
      <c r="B54" s="6"/>
      <c r="AR54" s="6"/>
    </row>
    <row r="55" spans="1:57" x14ac:dyDescent="0.2">
      <c r="B55" s="6"/>
      <c r="AR55" s="6"/>
    </row>
    <row r="56" spans="1:57" x14ac:dyDescent="0.2">
      <c r="B56" s="6"/>
      <c r="AR56" s="6"/>
    </row>
    <row r="57" spans="1:57" x14ac:dyDescent="0.2">
      <c r="B57" s="6"/>
      <c r="AR57" s="6"/>
    </row>
    <row r="58" spans="1:57" x14ac:dyDescent="0.2">
      <c r="B58" s="6"/>
      <c r="AR58" s="6"/>
    </row>
    <row r="59" spans="1:57" x14ac:dyDescent="0.2">
      <c r="B59" s="6"/>
      <c r="AR59" s="6"/>
    </row>
    <row r="60" spans="1:57" s="18" customFormat="1" ht="12.75" x14ac:dyDescent="0.2">
      <c r="A60" s="14"/>
      <c r="B60" s="15"/>
      <c r="C60" s="14"/>
      <c r="D60" s="28" t="s">
        <v>44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8" t="s">
        <v>45</v>
      </c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28" t="s">
        <v>44</v>
      </c>
      <c r="AI60" s="17"/>
      <c r="AJ60" s="17"/>
      <c r="AK60" s="17"/>
      <c r="AL60" s="17"/>
      <c r="AM60" s="28" t="s">
        <v>45</v>
      </c>
      <c r="AN60" s="17"/>
      <c r="AO60" s="17"/>
      <c r="AP60" s="14"/>
      <c r="AQ60" s="14"/>
      <c r="AR60" s="15"/>
      <c r="BE60" s="14"/>
    </row>
    <row r="61" spans="1:57" x14ac:dyDescent="0.2">
      <c r="B61" s="6"/>
      <c r="AR61" s="6"/>
    </row>
    <row r="62" spans="1:57" x14ac:dyDescent="0.2">
      <c r="B62" s="6"/>
      <c r="AR62" s="6"/>
    </row>
    <row r="63" spans="1:57" x14ac:dyDescent="0.2">
      <c r="B63" s="6"/>
      <c r="AR63" s="6"/>
    </row>
    <row r="64" spans="1:57" s="18" customFormat="1" ht="12.75" x14ac:dyDescent="0.2">
      <c r="A64" s="14"/>
      <c r="B64" s="15"/>
      <c r="C64" s="14"/>
      <c r="D64" s="26" t="s">
        <v>46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6" t="s">
        <v>47</v>
      </c>
      <c r="AI64" s="29"/>
      <c r="AJ64" s="29"/>
      <c r="AK64" s="29"/>
      <c r="AL64" s="29"/>
      <c r="AM64" s="29"/>
      <c r="AN64" s="29"/>
      <c r="AO64" s="29"/>
      <c r="AP64" s="14"/>
      <c r="AQ64" s="14"/>
      <c r="AR64" s="15"/>
      <c r="BE64" s="14"/>
    </row>
    <row r="65" spans="1:57" x14ac:dyDescent="0.2">
      <c r="B65" s="6"/>
      <c r="AR65" s="6"/>
    </row>
    <row r="66" spans="1:57" x14ac:dyDescent="0.2">
      <c r="B66" s="6"/>
      <c r="AR66" s="6"/>
    </row>
    <row r="67" spans="1:57" x14ac:dyDescent="0.2">
      <c r="B67" s="6"/>
      <c r="AR67" s="6"/>
    </row>
    <row r="68" spans="1:57" x14ac:dyDescent="0.2">
      <c r="B68" s="6"/>
      <c r="AR68" s="6"/>
    </row>
    <row r="69" spans="1:57" x14ac:dyDescent="0.2">
      <c r="B69" s="6"/>
      <c r="AR69" s="6"/>
    </row>
    <row r="70" spans="1:57" x14ac:dyDescent="0.2">
      <c r="B70" s="6"/>
      <c r="AR70" s="6"/>
    </row>
    <row r="71" spans="1:57" x14ac:dyDescent="0.2">
      <c r="B71" s="6"/>
      <c r="AR71" s="6"/>
    </row>
    <row r="72" spans="1:57" x14ac:dyDescent="0.2">
      <c r="B72" s="6"/>
      <c r="AR72" s="6"/>
    </row>
    <row r="73" spans="1:57" x14ac:dyDescent="0.2">
      <c r="B73" s="6"/>
      <c r="AR73" s="6"/>
    </row>
    <row r="74" spans="1:57" x14ac:dyDescent="0.2">
      <c r="B74" s="6"/>
      <c r="AR74" s="6"/>
    </row>
    <row r="75" spans="1:57" s="18" customFormat="1" ht="12.75" x14ac:dyDescent="0.2">
      <c r="A75" s="14"/>
      <c r="B75" s="15"/>
      <c r="C75" s="14"/>
      <c r="D75" s="28" t="s">
        <v>44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28" t="s">
        <v>45</v>
      </c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28" t="s">
        <v>44</v>
      </c>
      <c r="AI75" s="17"/>
      <c r="AJ75" s="17"/>
      <c r="AK75" s="17"/>
      <c r="AL75" s="17"/>
      <c r="AM75" s="28" t="s">
        <v>45</v>
      </c>
      <c r="AN75" s="17"/>
      <c r="AO75" s="17"/>
      <c r="AP75" s="14"/>
      <c r="AQ75" s="14"/>
      <c r="AR75" s="15"/>
      <c r="BE75" s="14"/>
    </row>
    <row r="76" spans="1:57" s="18" customFormat="1" x14ac:dyDescent="0.2">
      <c r="A76" s="14"/>
      <c r="B76" s="15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5"/>
      <c r="BE76" s="14"/>
    </row>
    <row r="77" spans="1:57" s="18" customFormat="1" ht="6.95" customHeight="1" x14ac:dyDescent="0.2">
      <c r="A77" s="14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5"/>
      <c r="BE77" s="14"/>
    </row>
    <row r="81" spans="1:91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5"/>
      <c r="BE81" s="14"/>
    </row>
    <row r="82" spans="1:91" s="18" customFormat="1" ht="24.95" customHeight="1" x14ac:dyDescent="0.2">
      <c r="A82" s="14"/>
      <c r="B82" s="15"/>
      <c r="C82" s="7" t="s">
        <v>48</v>
      </c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5"/>
      <c r="BE82" s="14"/>
    </row>
    <row r="83" spans="1:91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5"/>
      <c r="BE83" s="14"/>
    </row>
    <row r="84" spans="1:91" s="34" customFormat="1" ht="12" customHeight="1" x14ac:dyDescent="0.2">
      <c r="B84" s="35"/>
      <c r="C84" s="11" t="s">
        <v>12</v>
      </c>
      <c r="L84" s="34" t="str">
        <f>K5</f>
        <v>2021</v>
      </c>
      <c r="AR84" s="35"/>
    </row>
    <row r="85" spans="1:91" s="36" customFormat="1" ht="36.950000000000003" customHeight="1" x14ac:dyDescent="0.2">
      <c r="B85" s="37"/>
      <c r="C85" s="38" t="s">
        <v>14</v>
      </c>
      <c r="L85" s="251" t="str">
        <f>K6</f>
        <v xml:space="preserve">10 - Oprava trati v úseku Noutonice -  Podlešín 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R85" s="37"/>
    </row>
    <row r="86" spans="1:91" s="18" customFormat="1" ht="6.95" customHeight="1" x14ac:dyDescent="0.2">
      <c r="A86" s="14"/>
      <c r="B86" s="15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5"/>
      <c r="BE86" s="14"/>
    </row>
    <row r="87" spans="1:91" s="18" customFormat="1" ht="12" customHeight="1" x14ac:dyDescent="0.2">
      <c r="A87" s="14"/>
      <c r="B87" s="15"/>
      <c r="C87" s="11" t="s">
        <v>17</v>
      </c>
      <c r="D87" s="14"/>
      <c r="E87" s="14"/>
      <c r="F87" s="14"/>
      <c r="G87" s="14"/>
      <c r="H87" s="14"/>
      <c r="I87" s="14"/>
      <c r="J87" s="14"/>
      <c r="K87" s="14"/>
      <c r="L87" s="39" t="str">
        <f>IF(K8="","",K8)</f>
        <v xml:space="preserve"> </v>
      </c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1" t="s">
        <v>19</v>
      </c>
      <c r="AJ87" s="14"/>
      <c r="AK87" s="14"/>
      <c r="AL87" s="14"/>
      <c r="AM87" s="233" t="str">
        <f>IF(AN8= "","",AN8)</f>
        <v>30. 10. 2020</v>
      </c>
      <c r="AN87" s="233"/>
      <c r="AO87" s="14"/>
      <c r="AP87" s="14"/>
      <c r="AQ87" s="14"/>
      <c r="AR87" s="15"/>
      <c r="BE87" s="14"/>
    </row>
    <row r="88" spans="1:91" s="18" customFormat="1" ht="6.95" customHeight="1" x14ac:dyDescent="0.2">
      <c r="A88" s="14"/>
      <c r="B88" s="15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5"/>
      <c r="BE88" s="14"/>
    </row>
    <row r="89" spans="1:91" s="18" customFormat="1" ht="15.2" customHeight="1" x14ac:dyDescent="0.2">
      <c r="A89" s="14"/>
      <c r="B89" s="15"/>
      <c r="C89" s="11" t="s">
        <v>21</v>
      </c>
      <c r="D89" s="14"/>
      <c r="E89" s="14"/>
      <c r="F89" s="14"/>
      <c r="G89" s="14"/>
      <c r="H89" s="14"/>
      <c r="I89" s="14"/>
      <c r="J89" s="14"/>
      <c r="K89" s="14"/>
      <c r="L89" s="34" t="str">
        <f>IF(E11= "","",E11)</f>
        <v xml:space="preserve"> 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1" t="s">
        <v>26</v>
      </c>
      <c r="AJ89" s="14"/>
      <c r="AK89" s="14"/>
      <c r="AL89" s="14"/>
      <c r="AM89" s="234" t="str">
        <f>IF(E17="","",E17)</f>
        <v xml:space="preserve"> </v>
      </c>
      <c r="AN89" s="235"/>
      <c r="AO89" s="235"/>
      <c r="AP89" s="235"/>
      <c r="AQ89" s="14"/>
      <c r="AR89" s="15"/>
      <c r="AS89" s="221" t="s">
        <v>49</v>
      </c>
      <c r="AT89" s="222"/>
      <c r="AU89" s="40"/>
      <c r="AV89" s="40"/>
      <c r="AW89" s="40"/>
      <c r="AX89" s="40"/>
      <c r="AY89" s="40"/>
      <c r="AZ89" s="40"/>
      <c r="BA89" s="40"/>
      <c r="BB89" s="40"/>
      <c r="BC89" s="40"/>
      <c r="BD89" s="41"/>
      <c r="BE89" s="14"/>
    </row>
    <row r="90" spans="1:91" s="18" customFormat="1" ht="15.2" customHeight="1" x14ac:dyDescent="0.2">
      <c r="A90" s="14"/>
      <c r="B90" s="15"/>
      <c r="C90" s="11" t="s">
        <v>24</v>
      </c>
      <c r="D90" s="14"/>
      <c r="E90" s="14"/>
      <c r="F90" s="14"/>
      <c r="G90" s="14"/>
      <c r="H90" s="14"/>
      <c r="I90" s="14"/>
      <c r="J90" s="14"/>
      <c r="K90" s="14"/>
      <c r="L90" s="34" t="str">
        <f>IF(E14="","",E14)</f>
        <v xml:space="preserve"> </v>
      </c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1" t="s">
        <v>27</v>
      </c>
      <c r="AJ90" s="14"/>
      <c r="AK90" s="14"/>
      <c r="AL90" s="14"/>
      <c r="AM90" s="234" t="str">
        <f>IF(E20="","",E20)</f>
        <v xml:space="preserve"> </v>
      </c>
      <c r="AN90" s="235"/>
      <c r="AO90" s="235"/>
      <c r="AP90" s="235"/>
      <c r="AQ90" s="14"/>
      <c r="AR90" s="15"/>
      <c r="AS90" s="223"/>
      <c r="AT90" s="224"/>
      <c r="AU90" s="42"/>
      <c r="AV90" s="42"/>
      <c r="AW90" s="42"/>
      <c r="AX90" s="42"/>
      <c r="AY90" s="42"/>
      <c r="AZ90" s="42"/>
      <c r="BA90" s="42"/>
      <c r="BB90" s="42"/>
      <c r="BC90" s="42"/>
      <c r="BD90" s="43"/>
      <c r="BE90" s="14"/>
    </row>
    <row r="91" spans="1:91" s="18" customFormat="1" ht="10.9" customHeight="1" x14ac:dyDescent="0.2">
      <c r="A91" s="14"/>
      <c r="B91" s="15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5"/>
      <c r="AS91" s="223"/>
      <c r="AT91" s="224"/>
      <c r="AU91" s="42"/>
      <c r="AV91" s="42"/>
      <c r="AW91" s="42"/>
      <c r="AX91" s="42"/>
      <c r="AY91" s="42"/>
      <c r="AZ91" s="42"/>
      <c r="BA91" s="42"/>
      <c r="BB91" s="42"/>
      <c r="BC91" s="42"/>
      <c r="BD91" s="43"/>
      <c r="BE91" s="14"/>
    </row>
    <row r="92" spans="1:91" s="18" customFormat="1" ht="29.25" customHeight="1" x14ac:dyDescent="0.2">
      <c r="A92" s="14"/>
      <c r="B92" s="15"/>
      <c r="C92" s="256" t="s">
        <v>50</v>
      </c>
      <c r="D92" s="232"/>
      <c r="E92" s="232"/>
      <c r="F92" s="232"/>
      <c r="G92" s="232"/>
      <c r="H92" s="44"/>
      <c r="I92" s="254" t="s">
        <v>51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1" t="s">
        <v>52</v>
      </c>
      <c r="AH92" s="232"/>
      <c r="AI92" s="232"/>
      <c r="AJ92" s="232"/>
      <c r="AK92" s="232"/>
      <c r="AL92" s="232"/>
      <c r="AM92" s="232"/>
      <c r="AN92" s="254" t="s">
        <v>53</v>
      </c>
      <c r="AO92" s="232"/>
      <c r="AP92" s="255"/>
      <c r="AQ92" s="45" t="s">
        <v>54</v>
      </c>
      <c r="AR92" s="15"/>
      <c r="AS92" s="46" t="s">
        <v>55</v>
      </c>
      <c r="AT92" s="47" t="s">
        <v>56</v>
      </c>
      <c r="AU92" s="47" t="s">
        <v>57</v>
      </c>
      <c r="AV92" s="47" t="s">
        <v>58</v>
      </c>
      <c r="AW92" s="47" t="s">
        <v>59</v>
      </c>
      <c r="AX92" s="47" t="s">
        <v>60</v>
      </c>
      <c r="AY92" s="47" t="s">
        <v>61</v>
      </c>
      <c r="AZ92" s="47" t="s">
        <v>62</v>
      </c>
      <c r="BA92" s="47" t="s">
        <v>63</v>
      </c>
      <c r="BB92" s="47" t="s">
        <v>64</v>
      </c>
      <c r="BC92" s="47" t="s">
        <v>65</v>
      </c>
      <c r="BD92" s="48" t="s">
        <v>66</v>
      </c>
      <c r="BE92" s="14"/>
    </row>
    <row r="93" spans="1:91" s="18" customFormat="1" ht="10.9" customHeight="1" x14ac:dyDescent="0.2">
      <c r="A93" s="14"/>
      <c r="B93" s="15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5"/>
      <c r="AS93" s="4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  <c r="BE93" s="14"/>
    </row>
    <row r="94" spans="1:91" s="52" customFormat="1" ht="32.450000000000003" customHeight="1" x14ac:dyDescent="0.2">
      <c r="B94" s="53"/>
      <c r="C94" s="54" t="s">
        <v>67</v>
      </c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244">
        <f>ROUND(AG95+AG96+AG97+AG107,2)</f>
        <v>0</v>
      </c>
      <c r="AH94" s="244"/>
      <c r="AI94" s="244"/>
      <c r="AJ94" s="244"/>
      <c r="AK94" s="244"/>
      <c r="AL94" s="244"/>
      <c r="AM94" s="244"/>
      <c r="AN94" s="220">
        <f t="shared" ref="AN94:AN107" si="0">SUM(AG94,AT94)</f>
        <v>0</v>
      </c>
      <c r="AO94" s="220"/>
      <c r="AP94" s="220"/>
      <c r="AQ94" s="56" t="s">
        <v>1</v>
      </c>
      <c r="AR94" s="53"/>
      <c r="AS94" s="57">
        <f>ROUND(AS95+AS96+AS97+AS107,2)</f>
        <v>0</v>
      </c>
      <c r="AT94" s="58">
        <f t="shared" ref="AT94:AT107" si="1">ROUND(SUM(AV94:AW94),2)</f>
        <v>0</v>
      </c>
      <c r="AU94" s="59">
        <f>ROUND(AU95+AU96+AU97+AU107,5)</f>
        <v>790.35784999999998</v>
      </c>
      <c r="AV94" s="58">
        <f>ROUND(AZ94*L29,2)</f>
        <v>0</v>
      </c>
      <c r="AW94" s="58">
        <f>ROUND(BA94*L30,2)</f>
        <v>0</v>
      </c>
      <c r="AX94" s="58">
        <f>ROUND(BB94*L29,2)</f>
        <v>0</v>
      </c>
      <c r="AY94" s="58">
        <f>ROUND(BC94*L30,2)</f>
        <v>0</v>
      </c>
      <c r="AZ94" s="58">
        <f>ROUND(AZ95+AZ96+AZ97+AZ107,2)</f>
        <v>0</v>
      </c>
      <c r="BA94" s="58">
        <f>ROUND(BA95+BA96+BA97+BA107,2)</f>
        <v>0</v>
      </c>
      <c r="BB94" s="58">
        <f>ROUND(BB95+BB96+BB97+BB107,2)</f>
        <v>0</v>
      </c>
      <c r="BC94" s="58">
        <f>ROUND(BC95+BC96+BC97+BC107,2)</f>
        <v>0</v>
      </c>
      <c r="BD94" s="60">
        <f>ROUND(BD95+BD96+BD97+BD107,2)</f>
        <v>0</v>
      </c>
      <c r="BS94" s="61" t="s">
        <v>68</v>
      </c>
      <c r="BT94" s="61" t="s">
        <v>69</v>
      </c>
      <c r="BU94" s="62" t="s">
        <v>70</v>
      </c>
      <c r="BV94" s="61" t="s">
        <v>71</v>
      </c>
      <c r="BW94" s="61" t="s">
        <v>4</v>
      </c>
      <c r="BX94" s="61" t="s">
        <v>72</v>
      </c>
      <c r="CL94" s="61" t="s">
        <v>1</v>
      </c>
    </row>
    <row r="95" spans="1:91" s="72" customFormat="1" ht="24.75" customHeight="1" x14ac:dyDescent="0.2">
      <c r="A95" s="63" t="s">
        <v>73</v>
      </c>
      <c r="B95" s="64"/>
      <c r="C95" s="65"/>
      <c r="D95" s="243" t="s">
        <v>74</v>
      </c>
      <c r="E95" s="243"/>
      <c r="F95" s="243"/>
      <c r="G95" s="243"/>
      <c r="H95" s="243"/>
      <c r="I95" s="66"/>
      <c r="J95" s="243" t="s">
        <v>75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18">
        <f>'SO 01 - Oprava trati v ús...'!J30</f>
        <v>0</v>
      </c>
      <c r="AH95" s="219"/>
      <c r="AI95" s="219"/>
      <c r="AJ95" s="219"/>
      <c r="AK95" s="219"/>
      <c r="AL95" s="219"/>
      <c r="AM95" s="219"/>
      <c r="AN95" s="218">
        <f t="shared" si="0"/>
        <v>0</v>
      </c>
      <c r="AO95" s="219"/>
      <c r="AP95" s="219"/>
      <c r="AQ95" s="67" t="s">
        <v>76</v>
      </c>
      <c r="AR95" s="64"/>
      <c r="AS95" s="68">
        <v>0</v>
      </c>
      <c r="AT95" s="69">
        <f t="shared" si="1"/>
        <v>0</v>
      </c>
      <c r="AU95" s="70">
        <f>'SO 01 - Oprava trati v ús...'!P119</f>
        <v>0</v>
      </c>
      <c r="AV95" s="69">
        <f>'SO 01 - Oprava trati v ús...'!J33</f>
        <v>0</v>
      </c>
      <c r="AW95" s="69">
        <f>'SO 01 - Oprava trati v ús...'!J34</f>
        <v>0</v>
      </c>
      <c r="AX95" s="69">
        <f>'SO 01 - Oprava trati v ús...'!J35</f>
        <v>0</v>
      </c>
      <c r="AY95" s="69">
        <f>'SO 01 - Oprava trati v ús...'!J36</f>
        <v>0</v>
      </c>
      <c r="AZ95" s="69">
        <f>'SO 01 - Oprava trati v ús...'!F33</f>
        <v>0</v>
      </c>
      <c r="BA95" s="69">
        <f>'SO 01 - Oprava trati v ús...'!F34</f>
        <v>0</v>
      </c>
      <c r="BB95" s="69">
        <f>'SO 01 - Oprava trati v ús...'!F35</f>
        <v>0</v>
      </c>
      <c r="BC95" s="69">
        <f>'SO 01 - Oprava trati v ús...'!F36</f>
        <v>0</v>
      </c>
      <c r="BD95" s="71">
        <f>'SO 01 - Oprava trati v ús...'!F37</f>
        <v>0</v>
      </c>
      <c r="BT95" s="73" t="s">
        <v>77</v>
      </c>
      <c r="BV95" s="73" t="s">
        <v>71</v>
      </c>
      <c r="BW95" s="73" t="s">
        <v>78</v>
      </c>
      <c r="BX95" s="73" t="s">
        <v>4</v>
      </c>
      <c r="CL95" s="73" t="s">
        <v>1</v>
      </c>
      <c r="CM95" s="73" t="s">
        <v>79</v>
      </c>
    </row>
    <row r="96" spans="1:91" s="72" customFormat="1" ht="24.75" customHeight="1" x14ac:dyDescent="0.2">
      <c r="A96" s="63" t="s">
        <v>73</v>
      </c>
      <c r="B96" s="64"/>
      <c r="C96" s="65"/>
      <c r="D96" s="243" t="s">
        <v>80</v>
      </c>
      <c r="E96" s="243"/>
      <c r="F96" s="243"/>
      <c r="G96" s="243"/>
      <c r="H96" s="243"/>
      <c r="I96" s="66"/>
      <c r="J96" s="243" t="s">
        <v>81</v>
      </c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/>
      <c r="AF96" s="243"/>
      <c r="AG96" s="218">
        <f>'SO 02 - Oprava trati v ús...'!J30</f>
        <v>0</v>
      </c>
      <c r="AH96" s="219"/>
      <c r="AI96" s="219"/>
      <c r="AJ96" s="219"/>
      <c r="AK96" s="219"/>
      <c r="AL96" s="219"/>
      <c r="AM96" s="219"/>
      <c r="AN96" s="218">
        <f t="shared" si="0"/>
        <v>0</v>
      </c>
      <c r="AO96" s="219"/>
      <c r="AP96" s="219"/>
      <c r="AQ96" s="67" t="s">
        <v>76</v>
      </c>
      <c r="AR96" s="64"/>
      <c r="AS96" s="68">
        <v>0</v>
      </c>
      <c r="AT96" s="69">
        <f t="shared" si="1"/>
        <v>0</v>
      </c>
      <c r="AU96" s="70">
        <f>'SO 02 - Oprava trati v ús...'!P120</f>
        <v>106.76610000000001</v>
      </c>
      <c r="AV96" s="69">
        <f>'SO 02 - Oprava trati v ús...'!J33</f>
        <v>0</v>
      </c>
      <c r="AW96" s="69">
        <f>'SO 02 - Oprava trati v ús...'!J34</f>
        <v>0</v>
      </c>
      <c r="AX96" s="69">
        <f>'SO 02 - Oprava trati v ús...'!J35</f>
        <v>0</v>
      </c>
      <c r="AY96" s="69">
        <f>'SO 02 - Oprava trati v ús...'!J36</f>
        <v>0</v>
      </c>
      <c r="AZ96" s="69">
        <f>'SO 02 - Oprava trati v ús...'!F33</f>
        <v>0</v>
      </c>
      <c r="BA96" s="69">
        <f>'SO 02 - Oprava trati v ús...'!F34</f>
        <v>0</v>
      </c>
      <c r="BB96" s="69">
        <f>'SO 02 - Oprava trati v ús...'!F35</f>
        <v>0</v>
      </c>
      <c r="BC96" s="69">
        <f>'SO 02 - Oprava trati v ús...'!F36</f>
        <v>0</v>
      </c>
      <c r="BD96" s="71">
        <f>'SO 02 - Oprava trati v ús...'!F37</f>
        <v>0</v>
      </c>
      <c r="BT96" s="73" t="s">
        <v>77</v>
      </c>
      <c r="BV96" s="73" t="s">
        <v>71</v>
      </c>
      <c r="BW96" s="73" t="s">
        <v>82</v>
      </c>
      <c r="BX96" s="73" t="s">
        <v>4</v>
      </c>
      <c r="CL96" s="73" t="s">
        <v>1</v>
      </c>
      <c r="CM96" s="73" t="s">
        <v>79</v>
      </c>
    </row>
    <row r="97" spans="1:91" s="72" customFormat="1" ht="16.5" customHeight="1" x14ac:dyDescent="0.2">
      <c r="B97" s="64"/>
      <c r="C97" s="65"/>
      <c r="D97" s="243" t="s">
        <v>83</v>
      </c>
      <c r="E97" s="243"/>
      <c r="F97" s="243"/>
      <c r="G97" s="243"/>
      <c r="H97" s="243"/>
      <c r="I97" s="66"/>
      <c r="J97" s="243" t="s">
        <v>84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30">
        <f>ROUND(AG98+AG103,2)</f>
        <v>0</v>
      </c>
      <c r="AH97" s="219"/>
      <c r="AI97" s="219"/>
      <c r="AJ97" s="219"/>
      <c r="AK97" s="219"/>
      <c r="AL97" s="219"/>
      <c r="AM97" s="219"/>
      <c r="AN97" s="218">
        <f t="shared" si="0"/>
        <v>0</v>
      </c>
      <c r="AO97" s="219"/>
      <c r="AP97" s="219"/>
      <c r="AQ97" s="67" t="s">
        <v>76</v>
      </c>
      <c r="AR97" s="64"/>
      <c r="AS97" s="68">
        <f>ROUND(AS98+AS103,2)</f>
        <v>0</v>
      </c>
      <c r="AT97" s="69">
        <f t="shared" si="1"/>
        <v>0</v>
      </c>
      <c r="AU97" s="70">
        <f>ROUND(AU98+AU103,5)</f>
        <v>683.59175000000005</v>
      </c>
      <c r="AV97" s="69">
        <f>ROUND(AZ97*L29,2)</f>
        <v>0</v>
      </c>
      <c r="AW97" s="69">
        <f>ROUND(BA97*L30,2)</f>
        <v>0</v>
      </c>
      <c r="AX97" s="69">
        <f>ROUND(BB97*L29,2)</f>
        <v>0</v>
      </c>
      <c r="AY97" s="69">
        <f>ROUND(BC97*L30,2)</f>
        <v>0</v>
      </c>
      <c r="AZ97" s="69">
        <f>ROUND(AZ98+AZ103,2)</f>
        <v>0</v>
      </c>
      <c r="BA97" s="69">
        <f>ROUND(BA98+BA103,2)</f>
        <v>0</v>
      </c>
      <c r="BB97" s="69">
        <f>ROUND(BB98+BB103,2)</f>
        <v>0</v>
      </c>
      <c r="BC97" s="69">
        <f>ROUND(BC98+BC103,2)</f>
        <v>0</v>
      </c>
      <c r="BD97" s="71">
        <f>ROUND(BD98+BD103,2)</f>
        <v>0</v>
      </c>
      <c r="BS97" s="73" t="s">
        <v>68</v>
      </c>
      <c r="BT97" s="73" t="s">
        <v>77</v>
      </c>
      <c r="BU97" s="73" t="s">
        <v>70</v>
      </c>
      <c r="BV97" s="73" t="s">
        <v>71</v>
      </c>
      <c r="BW97" s="73" t="s">
        <v>85</v>
      </c>
      <c r="BX97" s="73" t="s">
        <v>4</v>
      </c>
      <c r="CL97" s="73" t="s">
        <v>1</v>
      </c>
      <c r="CM97" s="73" t="s">
        <v>79</v>
      </c>
    </row>
    <row r="98" spans="1:91" s="34" customFormat="1" ht="16.5" customHeight="1" x14ac:dyDescent="0.2">
      <c r="B98" s="35"/>
      <c r="C98" s="74"/>
      <c r="D98" s="74"/>
      <c r="E98" s="253" t="s">
        <v>86</v>
      </c>
      <c r="F98" s="253"/>
      <c r="G98" s="253"/>
      <c r="H98" s="253"/>
      <c r="I98" s="253"/>
      <c r="J98" s="74"/>
      <c r="K98" s="253" t="s">
        <v>87</v>
      </c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29">
        <f>ROUND(SUM(AG99:AG102),2)</f>
        <v>0</v>
      </c>
      <c r="AH98" s="226"/>
      <c r="AI98" s="226"/>
      <c r="AJ98" s="226"/>
      <c r="AK98" s="226"/>
      <c r="AL98" s="226"/>
      <c r="AM98" s="226"/>
      <c r="AN98" s="225">
        <f t="shared" si="0"/>
        <v>0</v>
      </c>
      <c r="AO98" s="226"/>
      <c r="AP98" s="226"/>
      <c r="AQ98" s="75" t="s">
        <v>88</v>
      </c>
      <c r="AR98" s="35"/>
      <c r="AS98" s="76">
        <f>ROUND(SUM(AS99:AS102),2)</f>
        <v>0</v>
      </c>
      <c r="AT98" s="77">
        <f t="shared" si="1"/>
        <v>0</v>
      </c>
      <c r="AU98" s="78">
        <f>ROUND(SUM(AU99:AU102),5)</f>
        <v>303.68700000000001</v>
      </c>
      <c r="AV98" s="77">
        <f>ROUND(AZ98*L29,2)</f>
        <v>0</v>
      </c>
      <c r="AW98" s="77">
        <f>ROUND(BA98*L30,2)</f>
        <v>0</v>
      </c>
      <c r="AX98" s="77">
        <f>ROUND(BB98*L29,2)</f>
        <v>0</v>
      </c>
      <c r="AY98" s="77">
        <f>ROUND(BC98*L30,2)</f>
        <v>0</v>
      </c>
      <c r="AZ98" s="77">
        <f>ROUND(SUM(AZ99:AZ102),2)</f>
        <v>0</v>
      </c>
      <c r="BA98" s="77">
        <f>ROUND(SUM(BA99:BA102),2)</f>
        <v>0</v>
      </c>
      <c r="BB98" s="77">
        <f>ROUND(SUM(BB99:BB102),2)</f>
        <v>0</v>
      </c>
      <c r="BC98" s="77">
        <f>ROUND(SUM(BC99:BC102),2)</f>
        <v>0</v>
      </c>
      <c r="BD98" s="79">
        <f>ROUND(SUM(BD99:BD102),2)</f>
        <v>0</v>
      </c>
      <c r="BS98" s="12" t="s">
        <v>68</v>
      </c>
      <c r="BT98" s="12" t="s">
        <v>79</v>
      </c>
      <c r="BU98" s="12" t="s">
        <v>70</v>
      </c>
      <c r="BV98" s="12" t="s">
        <v>71</v>
      </c>
      <c r="BW98" s="12" t="s">
        <v>89</v>
      </c>
      <c r="BX98" s="12" t="s">
        <v>85</v>
      </c>
      <c r="CL98" s="12" t="s">
        <v>1</v>
      </c>
    </row>
    <row r="99" spans="1:91" s="34" customFormat="1" ht="16.5" customHeight="1" x14ac:dyDescent="0.2">
      <c r="A99" s="63" t="s">
        <v>73</v>
      </c>
      <c r="B99" s="35"/>
      <c r="C99" s="74"/>
      <c r="D99" s="74"/>
      <c r="E99" s="74"/>
      <c r="F99" s="253" t="s">
        <v>90</v>
      </c>
      <c r="G99" s="253"/>
      <c r="H99" s="253"/>
      <c r="I99" s="253"/>
      <c r="J99" s="253"/>
      <c r="K99" s="74"/>
      <c r="L99" s="253" t="s">
        <v>91</v>
      </c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25">
        <f>'01 - P 2253 S'!J34</f>
        <v>0</v>
      </c>
      <c r="AH99" s="226"/>
      <c r="AI99" s="226"/>
      <c r="AJ99" s="226"/>
      <c r="AK99" s="226"/>
      <c r="AL99" s="226"/>
      <c r="AM99" s="226"/>
      <c r="AN99" s="225">
        <f t="shared" si="0"/>
        <v>0</v>
      </c>
      <c r="AO99" s="226"/>
      <c r="AP99" s="226"/>
      <c r="AQ99" s="75" t="s">
        <v>88</v>
      </c>
      <c r="AR99" s="35"/>
      <c r="AS99" s="76">
        <v>0</v>
      </c>
      <c r="AT99" s="77">
        <f t="shared" si="1"/>
        <v>0</v>
      </c>
      <c r="AU99" s="78">
        <f>'01 - P 2253 S'!P128</f>
        <v>0</v>
      </c>
      <c r="AV99" s="77">
        <f>'01 - P 2253 S'!J37</f>
        <v>0</v>
      </c>
      <c r="AW99" s="77">
        <f>'01 - P 2253 S'!J38</f>
        <v>0</v>
      </c>
      <c r="AX99" s="77">
        <f>'01 - P 2253 S'!J39</f>
        <v>0</v>
      </c>
      <c r="AY99" s="77">
        <f>'01 - P 2253 S'!J40</f>
        <v>0</v>
      </c>
      <c r="AZ99" s="77">
        <f>'01 - P 2253 S'!F37</f>
        <v>0</v>
      </c>
      <c r="BA99" s="77">
        <f>'01 - P 2253 S'!F38</f>
        <v>0</v>
      </c>
      <c r="BB99" s="77">
        <f>'01 - P 2253 S'!F39</f>
        <v>0</v>
      </c>
      <c r="BC99" s="77">
        <f>'01 - P 2253 S'!F40</f>
        <v>0</v>
      </c>
      <c r="BD99" s="79">
        <f>'01 - P 2253 S'!F41</f>
        <v>0</v>
      </c>
      <c r="BT99" s="12" t="s">
        <v>92</v>
      </c>
      <c r="BV99" s="12" t="s">
        <v>71</v>
      </c>
      <c r="BW99" s="12" t="s">
        <v>93</v>
      </c>
      <c r="BX99" s="12" t="s">
        <v>89</v>
      </c>
      <c r="CL99" s="12" t="s">
        <v>1</v>
      </c>
    </row>
    <row r="100" spans="1:91" s="34" customFormat="1" ht="16.5" customHeight="1" x14ac:dyDescent="0.2">
      <c r="A100" s="63" t="s">
        <v>73</v>
      </c>
      <c r="B100" s="35"/>
      <c r="C100" s="74"/>
      <c r="D100" s="74"/>
      <c r="E100" s="74"/>
      <c r="F100" s="253" t="s">
        <v>94</v>
      </c>
      <c r="G100" s="253"/>
      <c r="H100" s="253"/>
      <c r="I100" s="253"/>
      <c r="J100" s="253"/>
      <c r="K100" s="74"/>
      <c r="L100" s="253" t="s">
        <v>95</v>
      </c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25">
        <f>'02 - P 2254 S'!J34</f>
        <v>0</v>
      </c>
      <c r="AH100" s="226"/>
      <c r="AI100" s="226"/>
      <c r="AJ100" s="226"/>
      <c r="AK100" s="226"/>
      <c r="AL100" s="226"/>
      <c r="AM100" s="226"/>
      <c r="AN100" s="225">
        <f t="shared" si="0"/>
        <v>0</v>
      </c>
      <c r="AO100" s="226"/>
      <c r="AP100" s="226"/>
      <c r="AQ100" s="75" t="s">
        <v>88</v>
      </c>
      <c r="AR100" s="35"/>
      <c r="AS100" s="76">
        <v>0</v>
      </c>
      <c r="AT100" s="77">
        <f t="shared" si="1"/>
        <v>0</v>
      </c>
      <c r="AU100" s="78">
        <f>'02 - P 2254 S'!P128</f>
        <v>303.68700000000007</v>
      </c>
      <c r="AV100" s="77">
        <f>'02 - P 2254 S'!J37</f>
        <v>0</v>
      </c>
      <c r="AW100" s="77">
        <f>'02 - P 2254 S'!J38</f>
        <v>0</v>
      </c>
      <c r="AX100" s="77">
        <f>'02 - P 2254 S'!J39</f>
        <v>0</v>
      </c>
      <c r="AY100" s="77">
        <f>'02 - P 2254 S'!J40</f>
        <v>0</v>
      </c>
      <c r="AZ100" s="77">
        <f>'02 - P 2254 S'!F37</f>
        <v>0</v>
      </c>
      <c r="BA100" s="77">
        <f>'02 - P 2254 S'!F38</f>
        <v>0</v>
      </c>
      <c r="BB100" s="77">
        <f>'02 - P 2254 S'!F39</f>
        <v>0</v>
      </c>
      <c r="BC100" s="77">
        <f>'02 - P 2254 S'!F40</f>
        <v>0</v>
      </c>
      <c r="BD100" s="79">
        <f>'02 - P 2254 S'!F41</f>
        <v>0</v>
      </c>
      <c r="BT100" s="12" t="s">
        <v>92</v>
      </c>
      <c r="BV100" s="12" t="s">
        <v>71</v>
      </c>
      <c r="BW100" s="12" t="s">
        <v>96</v>
      </c>
      <c r="BX100" s="12" t="s">
        <v>89</v>
      </c>
      <c r="CL100" s="12" t="s">
        <v>1</v>
      </c>
    </row>
    <row r="101" spans="1:91" s="34" customFormat="1" ht="16.5" customHeight="1" x14ac:dyDescent="0.2">
      <c r="A101" s="63" t="s">
        <v>73</v>
      </c>
      <c r="B101" s="35"/>
      <c r="C101" s="74"/>
      <c r="D101" s="74"/>
      <c r="E101" s="74"/>
      <c r="F101" s="253" t="s">
        <v>97</v>
      </c>
      <c r="G101" s="253"/>
      <c r="H101" s="253"/>
      <c r="I101" s="253"/>
      <c r="J101" s="253"/>
      <c r="K101" s="74"/>
      <c r="L101" s="253" t="s">
        <v>98</v>
      </c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25">
        <f>'03 - P 2255 T km 37,788 v SČ'!J34</f>
        <v>0</v>
      </c>
      <c r="AH101" s="226"/>
      <c r="AI101" s="226"/>
      <c r="AJ101" s="226"/>
      <c r="AK101" s="226"/>
      <c r="AL101" s="226"/>
      <c r="AM101" s="226"/>
      <c r="AN101" s="225">
        <f t="shared" si="0"/>
        <v>0</v>
      </c>
      <c r="AO101" s="226"/>
      <c r="AP101" s="226"/>
      <c r="AQ101" s="75" t="s">
        <v>88</v>
      </c>
      <c r="AR101" s="35"/>
      <c r="AS101" s="76">
        <v>0</v>
      </c>
      <c r="AT101" s="77">
        <f t="shared" si="1"/>
        <v>0</v>
      </c>
      <c r="AU101" s="78">
        <f>'03 - P 2255 T km 37,788 v SČ'!P128</f>
        <v>0</v>
      </c>
      <c r="AV101" s="77">
        <f>'03 - P 2255 T km 37,788 v SČ'!J37</f>
        <v>0</v>
      </c>
      <c r="AW101" s="77">
        <f>'03 - P 2255 T km 37,788 v SČ'!J38</f>
        <v>0</v>
      </c>
      <c r="AX101" s="77">
        <f>'03 - P 2255 T km 37,788 v SČ'!J39</f>
        <v>0</v>
      </c>
      <c r="AY101" s="77">
        <f>'03 - P 2255 T km 37,788 v SČ'!J40</f>
        <v>0</v>
      </c>
      <c r="AZ101" s="77">
        <f>'03 - P 2255 T km 37,788 v SČ'!F37</f>
        <v>0</v>
      </c>
      <c r="BA101" s="77">
        <f>'03 - P 2255 T km 37,788 v SČ'!F38</f>
        <v>0</v>
      </c>
      <c r="BB101" s="77">
        <f>'03 - P 2255 T km 37,788 v SČ'!F39</f>
        <v>0</v>
      </c>
      <c r="BC101" s="77">
        <f>'03 - P 2255 T km 37,788 v SČ'!F40</f>
        <v>0</v>
      </c>
      <c r="BD101" s="79">
        <f>'03 - P 2255 T km 37,788 v SČ'!F41</f>
        <v>0</v>
      </c>
      <c r="BT101" s="12" t="s">
        <v>92</v>
      </c>
      <c r="BV101" s="12" t="s">
        <v>71</v>
      </c>
      <c r="BW101" s="12" t="s">
        <v>99</v>
      </c>
      <c r="BX101" s="12" t="s">
        <v>89</v>
      </c>
      <c r="CL101" s="12" t="s">
        <v>1</v>
      </c>
    </row>
    <row r="102" spans="1:91" s="34" customFormat="1" ht="16.5" customHeight="1" x14ac:dyDescent="0.2">
      <c r="A102" s="63" t="s">
        <v>73</v>
      </c>
      <c r="B102" s="35"/>
      <c r="C102" s="74"/>
      <c r="D102" s="74"/>
      <c r="E102" s="74"/>
      <c r="F102" s="253" t="s">
        <v>100</v>
      </c>
      <c r="G102" s="253"/>
      <c r="H102" s="253"/>
      <c r="I102" s="253"/>
      <c r="J102" s="253"/>
      <c r="K102" s="74"/>
      <c r="L102" s="253" t="s">
        <v>101</v>
      </c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253"/>
      <c r="AD102" s="253"/>
      <c r="AE102" s="253"/>
      <c r="AF102" s="253"/>
      <c r="AG102" s="225">
        <f>'04 - P 2256 D+M v km 38,0...'!J34</f>
        <v>0</v>
      </c>
      <c r="AH102" s="226"/>
      <c r="AI102" s="226"/>
      <c r="AJ102" s="226"/>
      <c r="AK102" s="226"/>
      <c r="AL102" s="226"/>
      <c r="AM102" s="226"/>
      <c r="AN102" s="225">
        <f t="shared" si="0"/>
        <v>0</v>
      </c>
      <c r="AO102" s="226"/>
      <c r="AP102" s="226"/>
      <c r="AQ102" s="75" t="s">
        <v>88</v>
      </c>
      <c r="AR102" s="35"/>
      <c r="AS102" s="76">
        <v>0</v>
      </c>
      <c r="AT102" s="77">
        <f t="shared" si="1"/>
        <v>0</v>
      </c>
      <c r="AU102" s="78">
        <f>'04 - P 2256 D+M v km 38,0...'!P128</f>
        <v>0</v>
      </c>
      <c r="AV102" s="77">
        <f>'04 - P 2256 D+M v km 38,0...'!J37</f>
        <v>0</v>
      </c>
      <c r="AW102" s="77">
        <f>'04 - P 2256 D+M v km 38,0...'!J38</f>
        <v>0</v>
      </c>
      <c r="AX102" s="77">
        <f>'04 - P 2256 D+M v km 38,0...'!J39</f>
        <v>0</v>
      </c>
      <c r="AY102" s="77">
        <f>'04 - P 2256 D+M v km 38,0...'!J40</f>
        <v>0</v>
      </c>
      <c r="AZ102" s="77">
        <f>'04 - P 2256 D+M v km 38,0...'!F37</f>
        <v>0</v>
      </c>
      <c r="BA102" s="77">
        <f>'04 - P 2256 D+M v km 38,0...'!F38</f>
        <v>0</v>
      </c>
      <c r="BB102" s="77">
        <f>'04 - P 2256 D+M v km 38,0...'!F39</f>
        <v>0</v>
      </c>
      <c r="BC102" s="77">
        <f>'04 - P 2256 D+M v km 38,0...'!F40</f>
        <v>0</v>
      </c>
      <c r="BD102" s="79">
        <f>'04 - P 2256 D+M v km 38,0...'!F41</f>
        <v>0</v>
      </c>
      <c r="BT102" s="12" t="s">
        <v>92</v>
      </c>
      <c r="BV102" s="12" t="s">
        <v>71</v>
      </c>
      <c r="BW102" s="12" t="s">
        <v>102</v>
      </c>
      <c r="BX102" s="12" t="s">
        <v>89</v>
      </c>
      <c r="CL102" s="12" t="s">
        <v>1</v>
      </c>
    </row>
    <row r="103" spans="1:91" s="34" customFormat="1" ht="16.5" customHeight="1" x14ac:dyDescent="0.2">
      <c r="B103" s="35"/>
      <c r="C103" s="74"/>
      <c r="D103" s="74"/>
      <c r="E103" s="253" t="s">
        <v>103</v>
      </c>
      <c r="F103" s="253"/>
      <c r="G103" s="253"/>
      <c r="H103" s="253"/>
      <c r="I103" s="253"/>
      <c r="J103" s="74"/>
      <c r="K103" s="253" t="s">
        <v>104</v>
      </c>
      <c r="L103" s="253"/>
      <c r="M103" s="253"/>
      <c r="N103" s="253"/>
      <c r="O103" s="253"/>
      <c r="P103" s="253"/>
      <c r="Q103" s="253"/>
      <c r="R103" s="253"/>
      <c r="S103" s="253"/>
      <c r="T103" s="253"/>
      <c r="U103" s="253"/>
      <c r="V103" s="253"/>
      <c r="W103" s="253"/>
      <c r="X103" s="253"/>
      <c r="Y103" s="253"/>
      <c r="Z103" s="253"/>
      <c r="AA103" s="253"/>
      <c r="AB103" s="253"/>
      <c r="AC103" s="253"/>
      <c r="AD103" s="253"/>
      <c r="AE103" s="253"/>
      <c r="AF103" s="253"/>
      <c r="AG103" s="229">
        <f>ROUND(SUM(AG104:AG106),2)</f>
        <v>0</v>
      </c>
      <c r="AH103" s="226"/>
      <c r="AI103" s="226"/>
      <c r="AJ103" s="226"/>
      <c r="AK103" s="226"/>
      <c r="AL103" s="226"/>
      <c r="AM103" s="226"/>
      <c r="AN103" s="225">
        <f t="shared" si="0"/>
        <v>0</v>
      </c>
      <c r="AO103" s="226"/>
      <c r="AP103" s="226"/>
      <c r="AQ103" s="75" t="s">
        <v>88</v>
      </c>
      <c r="AR103" s="35"/>
      <c r="AS103" s="76">
        <f>ROUND(SUM(AS104:AS106),2)</f>
        <v>0</v>
      </c>
      <c r="AT103" s="77">
        <f t="shared" si="1"/>
        <v>0</v>
      </c>
      <c r="AU103" s="78">
        <f>ROUND(SUM(AU104:AU106),5)</f>
        <v>379.90474999999998</v>
      </c>
      <c r="AV103" s="77">
        <f>ROUND(AZ103*L29,2)</f>
        <v>0</v>
      </c>
      <c r="AW103" s="77">
        <f>ROUND(BA103*L30,2)</f>
        <v>0</v>
      </c>
      <c r="AX103" s="77">
        <f>ROUND(BB103*L29,2)</f>
        <v>0</v>
      </c>
      <c r="AY103" s="77">
        <f>ROUND(BC103*L30,2)</f>
        <v>0</v>
      </c>
      <c r="AZ103" s="77">
        <f>ROUND(SUM(AZ104:AZ106),2)</f>
        <v>0</v>
      </c>
      <c r="BA103" s="77">
        <f>ROUND(SUM(BA104:BA106),2)</f>
        <v>0</v>
      </c>
      <c r="BB103" s="77">
        <f>ROUND(SUM(BB104:BB106),2)</f>
        <v>0</v>
      </c>
      <c r="BC103" s="77">
        <f>ROUND(SUM(BC104:BC106),2)</f>
        <v>0</v>
      </c>
      <c r="BD103" s="79">
        <f>ROUND(SUM(BD104:BD106),2)</f>
        <v>0</v>
      </c>
      <c r="BS103" s="12" t="s">
        <v>68</v>
      </c>
      <c r="BT103" s="12" t="s">
        <v>79</v>
      </c>
      <c r="BU103" s="12" t="s">
        <v>70</v>
      </c>
      <c r="BV103" s="12" t="s">
        <v>71</v>
      </c>
      <c r="BW103" s="12" t="s">
        <v>105</v>
      </c>
      <c r="BX103" s="12" t="s">
        <v>85</v>
      </c>
      <c r="CL103" s="12" t="s">
        <v>1</v>
      </c>
    </row>
    <row r="104" spans="1:91" s="34" customFormat="1" ht="16.5" customHeight="1" x14ac:dyDescent="0.2">
      <c r="A104" s="63" t="s">
        <v>73</v>
      </c>
      <c r="B104" s="35"/>
      <c r="C104" s="74"/>
      <c r="D104" s="74"/>
      <c r="E104" s="74"/>
      <c r="F104" s="253" t="s">
        <v>106</v>
      </c>
      <c r="G104" s="253"/>
      <c r="H104" s="253"/>
      <c r="I104" s="253"/>
      <c r="J104" s="253"/>
      <c r="K104" s="74"/>
      <c r="L104" s="253" t="s">
        <v>107</v>
      </c>
      <c r="M104" s="253"/>
      <c r="N104" s="253"/>
      <c r="O104" s="253"/>
      <c r="P104" s="253"/>
      <c r="Q104" s="253"/>
      <c r="R104" s="253"/>
      <c r="S104" s="253"/>
      <c r="T104" s="253"/>
      <c r="U104" s="253"/>
      <c r="V104" s="253"/>
      <c r="W104" s="253"/>
      <c r="X104" s="253"/>
      <c r="Y104" s="253"/>
      <c r="Z104" s="253"/>
      <c r="AA104" s="253"/>
      <c r="AB104" s="253"/>
      <c r="AC104" s="253"/>
      <c r="AD104" s="253"/>
      <c r="AE104" s="253"/>
      <c r="AF104" s="253"/>
      <c r="AG104" s="225">
        <f>'05 - P 2257 S'!J34</f>
        <v>0</v>
      </c>
      <c r="AH104" s="226"/>
      <c r="AI104" s="226"/>
      <c r="AJ104" s="226"/>
      <c r="AK104" s="226"/>
      <c r="AL104" s="226"/>
      <c r="AM104" s="226"/>
      <c r="AN104" s="225">
        <f t="shared" si="0"/>
        <v>0</v>
      </c>
      <c r="AO104" s="226"/>
      <c r="AP104" s="226"/>
      <c r="AQ104" s="75" t="s">
        <v>88</v>
      </c>
      <c r="AR104" s="35"/>
      <c r="AS104" s="76">
        <v>0</v>
      </c>
      <c r="AT104" s="77">
        <f t="shared" si="1"/>
        <v>0</v>
      </c>
      <c r="AU104" s="78">
        <f>'05 - P 2257 S'!P128</f>
        <v>0</v>
      </c>
      <c r="AV104" s="77">
        <f>'05 - P 2257 S'!J37</f>
        <v>0</v>
      </c>
      <c r="AW104" s="77">
        <f>'05 - P 2257 S'!J38</f>
        <v>0</v>
      </c>
      <c r="AX104" s="77">
        <f>'05 - P 2257 S'!J39</f>
        <v>0</v>
      </c>
      <c r="AY104" s="77">
        <f>'05 - P 2257 S'!J40</f>
        <v>0</v>
      </c>
      <c r="AZ104" s="77">
        <f>'05 - P 2257 S'!F37</f>
        <v>0</v>
      </c>
      <c r="BA104" s="77">
        <f>'05 - P 2257 S'!F38</f>
        <v>0</v>
      </c>
      <c r="BB104" s="77">
        <f>'05 - P 2257 S'!F39</f>
        <v>0</v>
      </c>
      <c r="BC104" s="77">
        <f>'05 - P 2257 S'!F40</f>
        <v>0</v>
      </c>
      <c r="BD104" s="79">
        <f>'05 - P 2257 S'!F41</f>
        <v>0</v>
      </c>
      <c r="BT104" s="12" t="s">
        <v>92</v>
      </c>
      <c r="BV104" s="12" t="s">
        <v>71</v>
      </c>
      <c r="BW104" s="12" t="s">
        <v>108</v>
      </c>
      <c r="BX104" s="12" t="s">
        <v>105</v>
      </c>
      <c r="CL104" s="12" t="s">
        <v>1</v>
      </c>
    </row>
    <row r="105" spans="1:91" s="34" customFormat="1" ht="16.5" customHeight="1" x14ac:dyDescent="0.2">
      <c r="A105" s="63" t="s">
        <v>73</v>
      </c>
      <c r="B105" s="35"/>
      <c r="C105" s="74"/>
      <c r="D105" s="74"/>
      <c r="E105" s="74"/>
      <c r="F105" s="253" t="s">
        <v>109</v>
      </c>
      <c r="G105" s="253"/>
      <c r="H105" s="253"/>
      <c r="I105" s="253"/>
      <c r="J105" s="253"/>
      <c r="K105" s="74"/>
      <c r="L105" s="253" t="s">
        <v>110</v>
      </c>
      <c r="M105" s="253"/>
      <c r="N105" s="253"/>
      <c r="O105" s="253"/>
      <c r="P105" s="253"/>
      <c r="Q105" s="253"/>
      <c r="R105" s="253"/>
      <c r="S105" s="253"/>
      <c r="T105" s="253"/>
      <c r="U105" s="253"/>
      <c r="V105" s="253"/>
      <c r="W105" s="253"/>
      <c r="X105" s="253"/>
      <c r="Y105" s="253"/>
      <c r="Z105" s="253"/>
      <c r="AA105" s="253"/>
      <c r="AB105" s="253"/>
      <c r="AC105" s="253"/>
      <c r="AD105" s="253"/>
      <c r="AE105" s="253"/>
      <c r="AF105" s="253"/>
      <c r="AG105" s="225">
        <f>'06 - P 2261 S v km 43,804'!J34</f>
        <v>0</v>
      </c>
      <c r="AH105" s="226"/>
      <c r="AI105" s="226"/>
      <c r="AJ105" s="226"/>
      <c r="AK105" s="226"/>
      <c r="AL105" s="226"/>
      <c r="AM105" s="226"/>
      <c r="AN105" s="225">
        <f t="shared" si="0"/>
        <v>0</v>
      </c>
      <c r="AO105" s="226"/>
      <c r="AP105" s="226"/>
      <c r="AQ105" s="75" t="s">
        <v>88</v>
      </c>
      <c r="AR105" s="35"/>
      <c r="AS105" s="76">
        <v>0</v>
      </c>
      <c r="AT105" s="77">
        <f t="shared" si="1"/>
        <v>0</v>
      </c>
      <c r="AU105" s="78">
        <f>'06 - P 2261 S v km 43,804'!P128</f>
        <v>0</v>
      </c>
      <c r="AV105" s="77">
        <f>'06 - P 2261 S v km 43,804'!J37</f>
        <v>0</v>
      </c>
      <c r="AW105" s="77">
        <f>'06 - P 2261 S v km 43,804'!J38</f>
        <v>0</v>
      </c>
      <c r="AX105" s="77">
        <f>'06 - P 2261 S v km 43,804'!J39</f>
        <v>0</v>
      </c>
      <c r="AY105" s="77">
        <f>'06 - P 2261 S v km 43,804'!J40</f>
        <v>0</v>
      </c>
      <c r="AZ105" s="77">
        <f>'06 - P 2261 S v km 43,804'!F37</f>
        <v>0</v>
      </c>
      <c r="BA105" s="77">
        <f>'06 - P 2261 S v km 43,804'!F38</f>
        <v>0</v>
      </c>
      <c r="BB105" s="77">
        <f>'06 - P 2261 S v km 43,804'!F39</f>
        <v>0</v>
      </c>
      <c r="BC105" s="77">
        <f>'06 - P 2261 S v km 43,804'!F40</f>
        <v>0</v>
      </c>
      <c r="BD105" s="79">
        <f>'06 - P 2261 S v km 43,804'!F41</f>
        <v>0</v>
      </c>
      <c r="BT105" s="12" t="s">
        <v>92</v>
      </c>
      <c r="BV105" s="12" t="s">
        <v>71</v>
      </c>
      <c r="BW105" s="12" t="s">
        <v>111</v>
      </c>
      <c r="BX105" s="12" t="s">
        <v>105</v>
      </c>
      <c r="CL105" s="12" t="s">
        <v>1</v>
      </c>
    </row>
    <row r="106" spans="1:91" s="34" customFormat="1" ht="16.5" customHeight="1" x14ac:dyDescent="0.2">
      <c r="A106" s="63" t="s">
        <v>73</v>
      </c>
      <c r="B106" s="35"/>
      <c r="C106" s="74"/>
      <c r="D106" s="74"/>
      <c r="E106" s="74"/>
      <c r="F106" s="253" t="s">
        <v>112</v>
      </c>
      <c r="G106" s="253"/>
      <c r="H106" s="253"/>
      <c r="I106" s="253"/>
      <c r="J106" s="253"/>
      <c r="K106" s="74"/>
      <c r="L106" s="253" t="s">
        <v>113</v>
      </c>
      <c r="M106" s="253"/>
      <c r="N106" s="253"/>
      <c r="O106" s="253"/>
      <c r="P106" s="253"/>
      <c r="Q106" s="253"/>
      <c r="R106" s="253"/>
      <c r="S106" s="253"/>
      <c r="T106" s="253"/>
      <c r="U106" s="253"/>
      <c r="V106" s="253"/>
      <c r="W106" s="253"/>
      <c r="X106" s="253"/>
      <c r="Y106" s="253"/>
      <c r="Z106" s="253"/>
      <c r="AA106" s="253"/>
      <c r="AB106" s="253"/>
      <c r="AC106" s="253"/>
      <c r="AD106" s="253"/>
      <c r="AE106" s="253"/>
      <c r="AF106" s="253"/>
      <c r="AG106" s="225">
        <f>'07 - P 2262 S  v SČ'!J34</f>
        <v>0</v>
      </c>
      <c r="AH106" s="226"/>
      <c r="AI106" s="226"/>
      <c r="AJ106" s="226"/>
      <c r="AK106" s="226"/>
      <c r="AL106" s="226"/>
      <c r="AM106" s="226"/>
      <c r="AN106" s="225">
        <f t="shared" si="0"/>
        <v>0</v>
      </c>
      <c r="AO106" s="226"/>
      <c r="AP106" s="226"/>
      <c r="AQ106" s="75" t="s">
        <v>88</v>
      </c>
      <c r="AR106" s="35"/>
      <c r="AS106" s="76">
        <v>0</v>
      </c>
      <c r="AT106" s="77">
        <f t="shared" si="1"/>
        <v>0</v>
      </c>
      <c r="AU106" s="78">
        <f>'07 - P 2262 S  v SČ'!P128</f>
        <v>379.90474999999998</v>
      </c>
      <c r="AV106" s="77">
        <f>'07 - P 2262 S  v SČ'!J37</f>
        <v>0</v>
      </c>
      <c r="AW106" s="77">
        <f>'07 - P 2262 S  v SČ'!J38</f>
        <v>0</v>
      </c>
      <c r="AX106" s="77">
        <f>'07 - P 2262 S  v SČ'!J39</f>
        <v>0</v>
      </c>
      <c r="AY106" s="77">
        <f>'07 - P 2262 S  v SČ'!J40</f>
        <v>0</v>
      </c>
      <c r="AZ106" s="77">
        <f>'07 - P 2262 S  v SČ'!F37</f>
        <v>0</v>
      </c>
      <c r="BA106" s="77">
        <f>'07 - P 2262 S  v SČ'!F38</f>
        <v>0</v>
      </c>
      <c r="BB106" s="77">
        <f>'07 - P 2262 S  v SČ'!F39</f>
        <v>0</v>
      </c>
      <c r="BC106" s="77">
        <f>'07 - P 2262 S  v SČ'!F40</f>
        <v>0</v>
      </c>
      <c r="BD106" s="79">
        <f>'07 - P 2262 S  v SČ'!F41</f>
        <v>0</v>
      </c>
      <c r="BT106" s="12" t="s">
        <v>92</v>
      </c>
      <c r="BV106" s="12" t="s">
        <v>71</v>
      </c>
      <c r="BW106" s="12" t="s">
        <v>114</v>
      </c>
      <c r="BX106" s="12" t="s">
        <v>105</v>
      </c>
      <c r="CL106" s="12" t="s">
        <v>1</v>
      </c>
    </row>
    <row r="107" spans="1:91" s="72" customFormat="1" ht="16.5" customHeight="1" x14ac:dyDescent="0.2">
      <c r="A107" s="63" t="s">
        <v>73</v>
      </c>
      <c r="B107" s="64"/>
      <c r="C107" s="65"/>
      <c r="D107" s="243" t="s">
        <v>115</v>
      </c>
      <c r="E107" s="243"/>
      <c r="F107" s="243"/>
      <c r="G107" s="243"/>
      <c r="H107" s="243"/>
      <c r="I107" s="66"/>
      <c r="J107" s="243" t="s">
        <v>116</v>
      </c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3"/>
      <c r="AG107" s="218">
        <f>'SO 04 - VRN'!J30</f>
        <v>0</v>
      </c>
      <c r="AH107" s="219"/>
      <c r="AI107" s="219"/>
      <c r="AJ107" s="219"/>
      <c r="AK107" s="219"/>
      <c r="AL107" s="219"/>
      <c r="AM107" s="219"/>
      <c r="AN107" s="218">
        <f t="shared" si="0"/>
        <v>0</v>
      </c>
      <c r="AO107" s="219"/>
      <c r="AP107" s="219"/>
      <c r="AQ107" s="67" t="s">
        <v>76</v>
      </c>
      <c r="AR107" s="64"/>
      <c r="AS107" s="80">
        <v>0</v>
      </c>
      <c r="AT107" s="81">
        <f t="shared" si="1"/>
        <v>0</v>
      </c>
      <c r="AU107" s="82">
        <f>'SO 04 - VRN'!P117</f>
        <v>0</v>
      </c>
      <c r="AV107" s="81">
        <f>'SO 04 - VRN'!J33</f>
        <v>0</v>
      </c>
      <c r="AW107" s="81">
        <f>'SO 04 - VRN'!J34</f>
        <v>0</v>
      </c>
      <c r="AX107" s="81">
        <f>'SO 04 - VRN'!J35</f>
        <v>0</v>
      </c>
      <c r="AY107" s="81">
        <f>'SO 04 - VRN'!J36</f>
        <v>0</v>
      </c>
      <c r="AZ107" s="81">
        <f>'SO 04 - VRN'!F33</f>
        <v>0</v>
      </c>
      <c r="BA107" s="81">
        <f>'SO 04 - VRN'!F34</f>
        <v>0</v>
      </c>
      <c r="BB107" s="81">
        <f>'SO 04 - VRN'!F35</f>
        <v>0</v>
      </c>
      <c r="BC107" s="81">
        <f>'SO 04 - VRN'!F36</f>
        <v>0</v>
      </c>
      <c r="BD107" s="83">
        <f>'SO 04 - VRN'!F37</f>
        <v>0</v>
      </c>
      <c r="BT107" s="73" t="s">
        <v>77</v>
      </c>
      <c r="BV107" s="73" t="s">
        <v>71</v>
      </c>
      <c r="BW107" s="73" t="s">
        <v>117</v>
      </c>
      <c r="BX107" s="73" t="s">
        <v>4</v>
      </c>
      <c r="CL107" s="73" t="s">
        <v>1</v>
      </c>
      <c r="CM107" s="73" t="s">
        <v>79</v>
      </c>
    </row>
    <row r="108" spans="1:91" s="18" customFormat="1" ht="30" customHeight="1" x14ac:dyDescent="0.2">
      <c r="A108" s="14"/>
      <c r="B108" s="15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5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</row>
    <row r="109" spans="1:91" s="18" customFormat="1" ht="6.95" customHeight="1" x14ac:dyDescent="0.2">
      <c r="A109" s="14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15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</row>
  </sheetData>
  <sheetProtection algorithmName="SHA-512" hashValue="UzKCqtMn8vgQR5nnkiEUzYFCXe6TY6Ras47Ub9DAxDZaMWWP59DLxjcqZfCHYSA7Y3ZMR+fetrpLyfLJ6vJxeg==" saltValue="P3DDXfb5/NpaunOMbgGNjA==" spinCount="100000" sheet="1" objects="1" scenarios="1"/>
  <mergeCells count="88">
    <mergeCell ref="L104:AF104"/>
    <mergeCell ref="C92:G92"/>
    <mergeCell ref="D97:H97"/>
    <mergeCell ref="D96:H96"/>
    <mergeCell ref="D95:H95"/>
    <mergeCell ref="E103:I103"/>
    <mergeCell ref="E98:I98"/>
    <mergeCell ref="F99:J99"/>
    <mergeCell ref="F100:J100"/>
    <mergeCell ref="F101:J101"/>
    <mergeCell ref="F102:J102"/>
    <mergeCell ref="K103:AF103"/>
    <mergeCell ref="L100:AF100"/>
    <mergeCell ref="L101:AF101"/>
    <mergeCell ref="L99:AF99"/>
    <mergeCell ref="L102:AF102"/>
    <mergeCell ref="I92:AF92"/>
    <mergeCell ref="J95:AF95"/>
    <mergeCell ref="J96:AF96"/>
    <mergeCell ref="J97:AF97"/>
    <mergeCell ref="K98:AF98"/>
    <mergeCell ref="L85:AO85"/>
    <mergeCell ref="F105:J105"/>
    <mergeCell ref="L105:AF105"/>
    <mergeCell ref="F106:J106"/>
    <mergeCell ref="L106:AF106"/>
    <mergeCell ref="AN97:AP97"/>
    <mergeCell ref="AN104:AP104"/>
    <mergeCell ref="AN103:AP103"/>
    <mergeCell ref="AN102:AP102"/>
    <mergeCell ref="AN96:AP96"/>
    <mergeCell ref="AN92:AP92"/>
    <mergeCell ref="AN99:AP99"/>
    <mergeCell ref="AN101:AP101"/>
    <mergeCell ref="AN100:AP100"/>
    <mergeCell ref="AN98:AP98"/>
    <mergeCell ref="F104:J104"/>
    <mergeCell ref="D107:H107"/>
    <mergeCell ref="J107:AF107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6:AM96"/>
    <mergeCell ref="AG99:AM99"/>
    <mergeCell ref="AM87:AN87"/>
    <mergeCell ref="AM90:AP90"/>
    <mergeCell ref="AM89:AP89"/>
    <mergeCell ref="AN95:AP95"/>
    <mergeCell ref="AN107:AP107"/>
    <mergeCell ref="AG107:AM107"/>
    <mergeCell ref="AN94:AP94"/>
    <mergeCell ref="AS89:AT91"/>
    <mergeCell ref="AN105:AP105"/>
    <mergeCell ref="AG105:AM105"/>
    <mergeCell ref="AN106:AP106"/>
    <mergeCell ref="AG106:AM106"/>
  </mergeCells>
  <hyperlinks>
    <hyperlink ref="A95" location="'SO 01 - Oprava trati v ús...'!C2" display="/"/>
    <hyperlink ref="A96" location="'SO 02 - Oprava trati v ús...'!C2" display="/"/>
    <hyperlink ref="A99" location="'01 - P 2253 S'!C2" display="/"/>
    <hyperlink ref="A100" location="'02 - P 2254 S'!C2" display="/"/>
    <hyperlink ref="A101" location="'03 - P 2255 T km 37,788 v SČ'!C2" display="/"/>
    <hyperlink ref="A102" location="'04 - P 2256 D+M v km 38,0...'!C2" display="/"/>
    <hyperlink ref="A104" location="'05 - P 2257 S'!C2" display="/"/>
    <hyperlink ref="A105" location="'06 - P 2261 S v km 43,804'!C2" display="/"/>
    <hyperlink ref="A106" location="'07 - P 2262 S  v SČ'!C2" display="/"/>
    <hyperlink ref="A107" location="'SO 04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topLeftCell="A124" workbookViewId="0">
      <selection activeCell="W131" sqref="W131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22.5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114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ht="12.75" x14ac:dyDescent="0.2">
      <c r="B8" s="6"/>
      <c r="D8" s="11" t="s">
        <v>119</v>
      </c>
      <c r="L8" s="6"/>
    </row>
    <row r="9" spans="1:46" ht="16.5" customHeight="1" x14ac:dyDescent="0.2">
      <c r="B9" s="6"/>
      <c r="E9" s="258" t="s">
        <v>538</v>
      </c>
      <c r="F9" s="228"/>
      <c r="G9" s="228"/>
      <c r="H9" s="228"/>
      <c r="L9" s="6"/>
    </row>
    <row r="10" spans="1:46" ht="12" customHeight="1" x14ac:dyDescent="0.2">
      <c r="B10" s="6"/>
      <c r="D10" s="11" t="s">
        <v>539</v>
      </c>
      <c r="L10" s="6"/>
    </row>
    <row r="11" spans="1:46" s="18" customFormat="1" ht="16.5" customHeight="1" x14ac:dyDescent="0.2">
      <c r="A11" s="14"/>
      <c r="B11" s="15"/>
      <c r="C11" s="14"/>
      <c r="D11" s="14"/>
      <c r="E11" s="260" t="s">
        <v>746</v>
      </c>
      <c r="F11" s="257"/>
      <c r="G11" s="257"/>
      <c r="H11" s="257"/>
      <c r="I11" s="191"/>
      <c r="J11" s="14"/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541</v>
      </c>
      <c r="E12" s="14"/>
      <c r="F12" s="14"/>
      <c r="G12" s="14"/>
      <c r="H12" s="14"/>
      <c r="I12" s="191"/>
      <c r="J12" s="14"/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6.5" customHeight="1" x14ac:dyDescent="0.2">
      <c r="A13" s="14"/>
      <c r="B13" s="15"/>
      <c r="C13" s="14"/>
      <c r="D13" s="14"/>
      <c r="E13" s="251" t="s">
        <v>844</v>
      </c>
      <c r="F13" s="257"/>
      <c r="G13" s="257"/>
      <c r="H13" s="257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x14ac:dyDescent="0.2">
      <c r="A14" s="14"/>
      <c r="B14" s="15"/>
      <c r="C14" s="14"/>
      <c r="D14" s="14"/>
      <c r="E14" s="14"/>
      <c r="F14" s="14"/>
      <c r="G14" s="14"/>
      <c r="H14" s="14"/>
      <c r="I14" s="191"/>
      <c r="J14" s="14"/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2" customHeight="1" x14ac:dyDescent="0.2">
      <c r="A15" s="14"/>
      <c r="B15" s="15"/>
      <c r="C15" s="14"/>
      <c r="D15" s="11" t="s">
        <v>15</v>
      </c>
      <c r="E15" s="14"/>
      <c r="F15" s="12" t="s">
        <v>1</v>
      </c>
      <c r="G15" s="14"/>
      <c r="H15" s="14"/>
      <c r="I15" s="192" t="s">
        <v>16</v>
      </c>
      <c r="J15" s="12" t="s">
        <v>1</v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12" customHeight="1" x14ac:dyDescent="0.2">
      <c r="A16" s="14"/>
      <c r="B16" s="15"/>
      <c r="C16" s="14"/>
      <c r="D16" s="11" t="s">
        <v>17</v>
      </c>
      <c r="E16" s="14"/>
      <c r="F16" s="12" t="s">
        <v>18</v>
      </c>
      <c r="G16" s="14"/>
      <c r="H16" s="14"/>
      <c r="I16" s="192" t="s">
        <v>19</v>
      </c>
      <c r="J16" s="85" t="str">
        <f>'Rekapitulace stavby'!AN8</f>
        <v>30. 10. 2020</v>
      </c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0.9" customHeight="1" x14ac:dyDescent="0.2">
      <c r="A17" s="14"/>
      <c r="B17" s="15"/>
      <c r="C17" s="14"/>
      <c r="D17" s="14"/>
      <c r="E17" s="14"/>
      <c r="F17" s="14"/>
      <c r="G17" s="14"/>
      <c r="H17" s="14"/>
      <c r="I17" s="191"/>
      <c r="J17" s="14"/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2" customHeight="1" x14ac:dyDescent="0.2">
      <c r="A18" s="14"/>
      <c r="B18" s="15"/>
      <c r="C18" s="14"/>
      <c r="D18" s="11" t="s">
        <v>21</v>
      </c>
      <c r="E18" s="14"/>
      <c r="F18" s="14"/>
      <c r="G18" s="14"/>
      <c r="H18" s="14"/>
      <c r="I18" s="192" t="s">
        <v>22</v>
      </c>
      <c r="J18" s="12" t="str">
        <f>IF('Rekapitulace stavby'!AN10="","",'Rekapitulace stavby'!AN10)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18" customHeight="1" x14ac:dyDescent="0.2">
      <c r="A19" s="14"/>
      <c r="B19" s="15"/>
      <c r="C19" s="14"/>
      <c r="D19" s="14"/>
      <c r="E19" s="12" t="str">
        <f>IF('Rekapitulace stavby'!E11="","",'Rekapitulace stavby'!E11)</f>
        <v xml:space="preserve"> </v>
      </c>
      <c r="F19" s="14"/>
      <c r="G19" s="14"/>
      <c r="H19" s="14"/>
      <c r="I19" s="192" t="s">
        <v>23</v>
      </c>
      <c r="J19" s="12" t="str">
        <f>IF('Rekapitulace stavby'!AN11="","",'Rekapitulace stavby'!AN11)</f>
        <v/>
      </c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6.95" customHeight="1" x14ac:dyDescent="0.2">
      <c r="A20" s="14"/>
      <c r="B20" s="15"/>
      <c r="C20" s="14"/>
      <c r="D20" s="14"/>
      <c r="E20" s="14"/>
      <c r="F20" s="14"/>
      <c r="G20" s="14"/>
      <c r="H20" s="14"/>
      <c r="I20" s="191"/>
      <c r="J20" s="14"/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2" customHeight="1" x14ac:dyDescent="0.2">
      <c r="A21" s="14"/>
      <c r="B21" s="15"/>
      <c r="C21" s="14"/>
      <c r="D21" s="11" t="s">
        <v>24</v>
      </c>
      <c r="E21" s="14"/>
      <c r="F21" s="14"/>
      <c r="G21" s="14"/>
      <c r="H21" s="14"/>
      <c r="I21" s="192" t="s">
        <v>22</v>
      </c>
      <c r="J21" s="12" t="str">
        <f>'Rekapitulace stavby'!AN13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18" customHeight="1" x14ac:dyDescent="0.2">
      <c r="A22" s="14"/>
      <c r="B22" s="15"/>
      <c r="C22" s="14"/>
      <c r="D22" s="14"/>
      <c r="E22" s="245" t="str">
        <f>'Rekapitulace stavby'!E14</f>
        <v xml:space="preserve"> </v>
      </c>
      <c r="F22" s="245"/>
      <c r="G22" s="245"/>
      <c r="H22" s="245"/>
      <c r="I22" s="192" t="s">
        <v>23</v>
      </c>
      <c r="J22" s="12" t="str">
        <f>'Rekapitulace stavby'!AN14</f>
        <v/>
      </c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6.95" customHeight="1" x14ac:dyDescent="0.2">
      <c r="A23" s="14"/>
      <c r="B23" s="15"/>
      <c r="C23" s="14"/>
      <c r="D23" s="14"/>
      <c r="E23" s="14"/>
      <c r="F23" s="14"/>
      <c r="G23" s="14"/>
      <c r="H23" s="14"/>
      <c r="I23" s="191"/>
      <c r="J23" s="14"/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2" customHeight="1" x14ac:dyDescent="0.2">
      <c r="A24" s="14"/>
      <c r="B24" s="15"/>
      <c r="C24" s="14"/>
      <c r="D24" s="11" t="s">
        <v>26</v>
      </c>
      <c r="E24" s="14"/>
      <c r="F24" s="14"/>
      <c r="G24" s="14"/>
      <c r="H24" s="14"/>
      <c r="I24" s="192" t="s">
        <v>22</v>
      </c>
      <c r="J24" s="12" t="str">
        <f>IF('Rekapitulace stavby'!AN16="","",'Rekapitulace stavby'!AN16)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18" customHeight="1" x14ac:dyDescent="0.2">
      <c r="A25" s="14"/>
      <c r="B25" s="15"/>
      <c r="C25" s="14"/>
      <c r="D25" s="14"/>
      <c r="E25" s="12" t="str">
        <f>IF('Rekapitulace stavby'!E17="","",'Rekapitulace stavby'!E17)</f>
        <v xml:space="preserve"> </v>
      </c>
      <c r="F25" s="14"/>
      <c r="G25" s="14"/>
      <c r="H25" s="14"/>
      <c r="I25" s="192" t="s">
        <v>23</v>
      </c>
      <c r="J25" s="12" t="str">
        <f>IF('Rekapitulace stavby'!AN17="","",'Rekapitulace stavby'!AN17)</f>
        <v/>
      </c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6.95" customHeight="1" x14ac:dyDescent="0.2">
      <c r="A26" s="14"/>
      <c r="B26" s="15"/>
      <c r="C26" s="14"/>
      <c r="D26" s="14"/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18" customFormat="1" ht="12" customHeight="1" x14ac:dyDescent="0.2">
      <c r="A27" s="14"/>
      <c r="B27" s="15"/>
      <c r="C27" s="14"/>
      <c r="D27" s="11" t="s">
        <v>27</v>
      </c>
      <c r="E27" s="14"/>
      <c r="F27" s="14"/>
      <c r="G27" s="14"/>
      <c r="H27" s="14"/>
      <c r="I27" s="192" t="s">
        <v>22</v>
      </c>
      <c r="J27" s="12" t="str">
        <f>IF('Rekapitulace stavby'!AN19="","",'Rekapitulace stavby'!AN19)</f>
        <v/>
      </c>
      <c r="K27" s="14"/>
      <c r="L27" s="25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18" customFormat="1" ht="18" customHeight="1" x14ac:dyDescent="0.2">
      <c r="A28" s="14"/>
      <c r="B28" s="15"/>
      <c r="C28" s="14"/>
      <c r="D28" s="14"/>
      <c r="E28" s="12" t="str">
        <f>IF('Rekapitulace stavby'!E20="","",'Rekapitulace stavby'!E20)</f>
        <v xml:space="preserve"> </v>
      </c>
      <c r="F28" s="14"/>
      <c r="G28" s="14"/>
      <c r="H28" s="14"/>
      <c r="I28" s="192" t="s">
        <v>23</v>
      </c>
      <c r="J28" s="12" t="str">
        <f>IF('Rekapitulace stavby'!AN20="","",'Rekapitulace stavby'!AN20)</f>
        <v/>
      </c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14"/>
      <c r="E29" s="14"/>
      <c r="F29" s="14"/>
      <c r="G29" s="14"/>
      <c r="H29" s="14"/>
      <c r="I29" s="191"/>
      <c r="J29" s="14"/>
      <c r="K29" s="14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12" customHeight="1" x14ac:dyDescent="0.2">
      <c r="A30" s="14"/>
      <c r="B30" s="15"/>
      <c r="C30" s="14"/>
      <c r="D30" s="11" t="s">
        <v>28</v>
      </c>
      <c r="E30" s="14"/>
      <c r="F30" s="14"/>
      <c r="G30" s="14"/>
      <c r="H30" s="14"/>
      <c r="I30" s="191"/>
      <c r="J30" s="14"/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89" customFormat="1" ht="16.5" customHeight="1" x14ac:dyDescent="0.2">
      <c r="A31" s="86"/>
      <c r="B31" s="87"/>
      <c r="C31" s="86"/>
      <c r="D31" s="86"/>
      <c r="E31" s="247" t="s">
        <v>845</v>
      </c>
      <c r="F31" s="247"/>
      <c r="G31" s="247"/>
      <c r="H31" s="247"/>
      <c r="I31" s="193"/>
      <c r="J31" s="86"/>
      <c r="K31" s="86"/>
      <c r="L31" s="88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</row>
    <row r="32" spans="1:31" s="18" customFormat="1" ht="6.95" customHeight="1" x14ac:dyDescent="0.2">
      <c r="A32" s="14"/>
      <c r="B32" s="15"/>
      <c r="C32" s="14"/>
      <c r="D32" s="14"/>
      <c r="E32" s="14"/>
      <c r="F32" s="14"/>
      <c r="G32" s="14"/>
      <c r="H32" s="14"/>
      <c r="I32" s="191"/>
      <c r="J32" s="14"/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6.95" customHeight="1" x14ac:dyDescent="0.2">
      <c r="A33" s="14"/>
      <c r="B33" s="15"/>
      <c r="C33" s="14"/>
      <c r="D33" s="50"/>
      <c r="E33" s="50"/>
      <c r="F33" s="50"/>
      <c r="G33" s="50"/>
      <c r="H33" s="50"/>
      <c r="I33" s="194"/>
      <c r="J33" s="50"/>
      <c r="K33" s="50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25.35" customHeight="1" x14ac:dyDescent="0.2">
      <c r="A34" s="14"/>
      <c r="B34" s="15"/>
      <c r="C34" s="14"/>
      <c r="D34" s="90" t="s">
        <v>29</v>
      </c>
      <c r="E34" s="14"/>
      <c r="F34" s="14"/>
      <c r="G34" s="14"/>
      <c r="H34" s="14"/>
      <c r="I34" s="191"/>
      <c r="J34" s="91">
        <f>ROUND(J128,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6.95" customHeight="1" x14ac:dyDescent="0.2">
      <c r="A35" s="14"/>
      <c r="B35" s="15"/>
      <c r="C35" s="14"/>
      <c r="D35" s="50"/>
      <c r="E35" s="50"/>
      <c r="F35" s="50"/>
      <c r="G35" s="50"/>
      <c r="H35" s="50"/>
      <c r="I35" s="194"/>
      <c r="J35" s="50"/>
      <c r="K35" s="50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customHeight="1" x14ac:dyDescent="0.2">
      <c r="A36" s="14"/>
      <c r="B36" s="15"/>
      <c r="C36" s="14"/>
      <c r="D36" s="14"/>
      <c r="E36" s="14"/>
      <c r="F36" s="92" t="s">
        <v>31</v>
      </c>
      <c r="G36" s="14"/>
      <c r="H36" s="14"/>
      <c r="I36" s="195" t="s">
        <v>30</v>
      </c>
      <c r="J36" s="92" t="s">
        <v>32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customHeight="1" x14ac:dyDescent="0.2">
      <c r="A37" s="14"/>
      <c r="B37" s="15"/>
      <c r="C37" s="14"/>
      <c r="D37" s="93" t="s">
        <v>33</v>
      </c>
      <c r="E37" s="11" t="s">
        <v>34</v>
      </c>
      <c r="F37" s="94">
        <f>ROUND((SUM(BE128:BE230)),  2)</f>
        <v>0</v>
      </c>
      <c r="G37" s="14"/>
      <c r="H37" s="14"/>
      <c r="I37" s="196">
        <v>0.21</v>
      </c>
      <c r="J37" s="94">
        <f>ROUND(((SUM(BE128:BE230))*I37),  2)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14.45" customHeight="1" x14ac:dyDescent="0.2">
      <c r="A38" s="14"/>
      <c r="B38" s="15"/>
      <c r="C38" s="14"/>
      <c r="D38" s="14"/>
      <c r="E38" s="11" t="s">
        <v>35</v>
      </c>
      <c r="F38" s="94">
        <f>ROUND((SUM(BF128:BF230)),  2)</f>
        <v>0</v>
      </c>
      <c r="G38" s="14"/>
      <c r="H38" s="14"/>
      <c r="I38" s="196">
        <v>0.15</v>
      </c>
      <c r="J38" s="94">
        <f>ROUND(((SUM(BF128:BF230))*I38),  2)</f>
        <v>0</v>
      </c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14.45" hidden="1" customHeight="1" x14ac:dyDescent="0.2">
      <c r="A39" s="14"/>
      <c r="B39" s="15"/>
      <c r="C39" s="14"/>
      <c r="D39" s="14"/>
      <c r="E39" s="11" t="s">
        <v>36</v>
      </c>
      <c r="F39" s="94">
        <f>ROUND((SUM(BG128:BG230)),  2)</f>
        <v>0</v>
      </c>
      <c r="G39" s="14"/>
      <c r="H39" s="14"/>
      <c r="I39" s="196">
        <v>0.21</v>
      </c>
      <c r="J39" s="94">
        <f>0</f>
        <v>0</v>
      </c>
      <c r="K39" s="14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hidden="1" customHeight="1" x14ac:dyDescent="0.2">
      <c r="A40" s="14"/>
      <c r="B40" s="15"/>
      <c r="C40" s="14"/>
      <c r="D40" s="14"/>
      <c r="E40" s="11" t="s">
        <v>37</v>
      </c>
      <c r="F40" s="94">
        <f>ROUND((SUM(BH128:BH230)),  2)</f>
        <v>0</v>
      </c>
      <c r="G40" s="14"/>
      <c r="H40" s="14"/>
      <c r="I40" s="196">
        <v>0.15</v>
      </c>
      <c r="J40" s="94">
        <f>0</f>
        <v>0</v>
      </c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s="18" customFormat="1" ht="14.45" hidden="1" customHeight="1" x14ac:dyDescent="0.2">
      <c r="A41" s="14"/>
      <c r="B41" s="15"/>
      <c r="C41" s="14"/>
      <c r="D41" s="14"/>
      <c r="E41" s="11" t="s">
        <v>38</v>
      </c>
      <c r="F41" s="94">
        <f>ROUND((SUM(BI128:BI230)),  2)</f>
        <v>0</v>
      </c>
      <c r="G41" s="14"/>
      <c r="H41" s="14"/>
      <c r="I41" s="196">
        <v>0</v>
      </c>
      <c r="J41" s="94">
        <f>0</f>
        <v>0</v>
      </c>
      <c r="K41" s="14"/>
      <c r="L41" s="25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1:31" s="18" customFormat="1" ht="6.95" customHeight="1" x14ac:dyDescent="0.2">
      <c r="A42" s="14"/>
      <c r="B42" s="15"/>
      <c r="C42" s="14"/>
      <c r="D42" s="14"/>
      <c r="E42" s="14"/>
      <c r="F42" s="14"/>
      <c r="G42" s="14"/>
      <c r="H42" s="14"/>
      <c r="I42" s="191"/>
      <c r="J42" s="14"/>
      <c r="K42" s="14"/>
      <c r="L42" s="25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1:31" s="18" customFormat="1" ht="25.35" customHeight="1" x14ac:dyDescent="0.2">
      <c r="A43" s="14"/>
      <c r="B43" s="15"/>
      <c r="C43" s="95"/>
      <c r="D43" s="96" t="s">
        <v>39</v>
      </c>
      <c r="E43" s="44"/>
      <c r="F43" s="44"/>
      <c r="G43" s="97" t="s">
        <v>40</v>
      </c>
      <c r="H43" s="98" t="s">
        <v>41</v>
      </c>
      <c r="I43" s="197"/>
      <c r="J43" s="99">
        <f>SUM(J34:J41)</f>
        <v>0</v>
      </c>
      <c r="K43" s="100"/>
      <c r="L43" s="25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31" s="18" customFormat="1" ht="14.45" customHeight="1" x14ac:dyDescent="0.2">
      <c r="A44" s="14"/>
      <c r="B44" s="15"/>
      <c r="C44" s="14"/>
      <c r="D44" s="14"/>
      <c r="E44" s="14"/>
      <c r="F44" s="14"/>
      <c r="G44" s="14"/>
      <c r="H44" s="14"/>
      <c r="I44" s="191"/>
      <c r="J44" s="14"/>
      <c r="K44" s="14"/>
      <c r="L44" s="25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31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31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31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31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31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31" ht="12" customHeight="1" x14ac:dyDescent="0.2">
      <c r="B86" s="6"/>
      <c r="C86" s="11" t="s">
        <v>119</v>
      </c>
      <c r="L86" s="6"/>
    </row>
    <row r="87" spans="1:31" ht="16.5" customHeight="1" x14ac:dyDescent="0.2">
      <c r="B87" s="6"/>
      <c r="E87" s="258" t="s">
        <v>538</v>
      </c>
      <c r="F87" s="228"/>
      <c r="G87" s="228"/>
      <c r="H87" s="228"/>
      <c r="L87" s="6"/>
    </row>
    <row r="88" spans="1:31" ht="12" customHeight="1" x14ac:dyDescent="0.2">
      <c r="B88" s="6"/>
      <c r="C88" s="11" t="s">
        <v>539</v>
      </c>
      <c r="L88" s="6"/>
    </row>
    <row r="89" spans="1:31" s="18" customFormat="1" ht="16.5" customHeight="1" x14ac:dyDescent="0.2">
      <c r="A89" s="14"/>
      <c r="B89" s="15"/>
      <c r="C89" s="14"/>
      <c r="D89" s="14"/>
      <c r="E89" s="260" t="s">
        <v>746</v>
      </c>
      <c r="F89" s="257"/>
      <c r="G89" s="257"/>
      <c r="H89" s="257"/>
      <c r="I89" s="191"/>
      <c r="J89" s="14"/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31" s="18" customFormat="1" ht="12" customHeight="1" x14ac:dyDescent="0.2">
      <c r="A90" s="14"/>
      <c r="B90" s="15"/>
      <c r="C90" s="11" t="s">
        <v>541</v>
      </c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31" s="18" customFormat="1" ht="16.5" customHeight="1" x14ac:dyDescent="0.2">
      <c r="A91" s="14"/>
      <c r="B91" s="15"/>
      <c r="C91" s="14"/>
      <c r="D91" s="14"/>
      <c r="E91" s="251" t="str">
        <f>E13</f>
        <v>07 - P 2262 S  v SČ</v>
      </c>
      <c r="F91" s="257"/>
      <c r="G91" s="257"/>
      <c r="H91" s="257"/>
      <c r="I91" s="191"/>
      <c r="J91" s="14"/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31" s="18" customFormat="1" ht="6.95" customHeight="1" x14ac:dyDescent="0.2">
      <c r="A92" s="14"/>
      <c r="B92" s="15"/>
      <c r="C92" s="14"/>
      <c r="D92" s="14"/>
      <c r="E92" s="14"/>
      <c r="F92" s="14"/>
      <c r="G92" s="14"/>
      <c r="H92" s="14"/>
      <c r="I92" s="191"/>
      <c r="J92" s="14"/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31" s="18" customFormat="1" ht="12" customHeight="1" x14ac:dyDescent="0.2">
      <c r="A93" s="14"/>
      <c r="B93" s="15"/>
      <c r="C93" s="11" t="s">
        <v>17</v>
      </c>
      <c r="D93" s="14"/>
      <c r="E93" s="14"/>
      <c r="F93" s="12" t="str">
        <f>F16</f>
        <v xml:space="preserve"> </v>
      </c>
      <c r="G93" s="14"/>
      <c r="H93" s="14"/>
      <c r="I93" s="192" t="s">
        <v>19</v>
      </c>
      <c r="J93" s="85" t="str">
        <f>IF(J16="","",J16)</f>
        <v>30. 10. 2020</v>
      </c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31" s="18" customFormat="1" ht="6.95" customHeight="1" x14ac:dyDescent="0.2">
      <c r="A94" s="14"/>
      <c r="B94" s="15"/>
      <c r="C94" s="14"/>
      <c r="D94" s="14"/>
      <c r="E94" s="14"/>
      <c r="F94" s="14"/>
      <c r="G94" s="14"/>
      <c r="H94" s="14"/>
      <c r="I94" s="191"/>
      <c r="J94" s="14"/>
      <c r="K94" s="14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31" s="18" customFormat="1" ht="15.2" customHeight="1" x14ac:dyDescent="0.2">
      <c r="A95" s="14"/>
      <c r="B95" s="15"/>
      <c r="C95" s="11" t="s">
        <v>21</v>
      </c>
      <c r="D95" s="14"/>
      <c r="E95" s="14"/>
      <c r="F95" s="12" t="str">
        <f>E19</f>
        <v xml:space="preserve"> </v>
      </c>
      <c r="G95" s="14"/>
      <c r="H95" s="14"/>
      <c r="I95" s="192" t="s">
        <v>26</v>
      </c>
      <c r="J95" s="103" t="str">
        <f>E25</f>
        <v xml:space="preserve"> </v>
      </c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31" s="18" customFormat="1" ht="15.2" customHeight="1" x14ac:dyDescent="0.2">
      <c r="A96" s="14"/>
      <c r="B96" s="15"/>
      <c r="C96" s="11" t="s">
        <v>24</v>
      </c>
      <c r="D96" s="14"/>
      <c r="E96" s="14"/>
      <c r="F96" s="12" t="str">
        <f>IF(E22="","",E22)</f>
        <v xml:space="preserve"> </v>
      </c>
      <c r="G96" s="14"/>
      <c r="H96" s="14"/>
      <c r="I96" s="192" t="s">
        <v>27</v>
      </c>
      <c r="J96" s="103" t="str">
        <f>E28</f>
        <v xml:space="preserve"> 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1:47" s="18" customFormat="1" ht="10.35" customHeight="1" x14ac:dyDescent="0.2">
      <c r="A97" s="14"/>
      <c r="B97" s="15"/>
      <c r="C97" s="14"/>
      <c r="D97" s="14"/>
      <c r="E97" s="14"/>
      <c r="F97" s="14"/>
      <c r="G97" s="14"/>
      <c r="H97" s="14"/>
      <c r="I97" s="191"/>
      <c r="J97" s="14"/>
      <c r="K97" s="14"/>
      <c r="L97" s="25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1:47" s="18" customFormat="1" ht="29.25" customHeight="1" x14ac:dyDescent="0.2">
      <c r="A98" s="14"/>
      <c r="B98" s="15"/>
      <c r="C98" s="104" t="s">
        <v>122</v>
      </c>
      <c r="D98" s="95"/>
      <c r="E98" s="95"/>
      <c r="F98" s="95"/>
      <c r="G98" s="95"/>
      <c r="H98" s="95"/>
      <c r="I98" s="203"/>
      <c r="J98" s="105" t="s">
        <v>123</v>
      </c>
      <c r="K98" s="95"/>
      <c r="L98" s="2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47" s="18" customFormat="1" ht="10.35" customHeight="1" x14ac:dyDescent="0.2">
      <c r="A99" s="14"/>
      <c r="B99" s="15"/>
      <c r="C99" s="14"/>
      <c r="D99" s="14"/>
      <c r="E99" s="14"/>
      <c r="F99" s="14"/>
      <c r="G99" s="14"/>
      <c r="H99" s="14"/>
      <c r="I99" s="191"/>
      <c r="J99" s="14"/>
      <c r="K99" s="14"/>
      <c r="L99" s="2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47" s="18" customFormat="1" ht="22.9" customHeight="1" x14ac:dyDescent="0.2">
      <c r="A100" s="14"/>
      <c r="B100" s="15"/>
      <c r="C100" s="106" t="s">
        <v>124</v>
      </c>
      <c r="D100" s="14"/>
      <c r="E100" s="14"/>
      <c r="F100" s="14"/>
      <c r="G100" s="14"/>
      <c r="H100" s="14"/>
      <c r="I100" s="191"/>
      <c r="J100" s="91">
        <f>J128</f>
        <v>0</v>
      </c>
      <c r="K100" s="14"/>
      <c r="L100" s="2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U100" s="3" t="s">
        <v>125</v>
      </c>
    </row>
    <row r="101" spans="1:47" s="107" customFormat="1" ht="24.95" customHeight="1" x14ac:dyDescent="0.2">
      <c r="B101" s="108"/>
      <c r="D101" s="109" t="s">
        <v>126</v>
      </c>
      <c r="E101" s="110"/>
      <c r="F101" s="110"/>
      <c r="G101" s="110"/>
      <c r="H101" s="110"/>
      <c r="I101" s="204"/>
      <c r="J101" s="111">
        <f>J129</f>
        <v>0</v>
      </c>
      <c r="L101" s="108"/>
    </row>
    <row r="102" spans="1:47" s="74" customFormat="1" ht="19.899999999999999" customHeight="1" x14ac:dyDescent="0.2">
      <c r="B102" s="112"/>
      <c r="D102" s="113" t="s">
        <v>127</v>
      </c>
      <c r="E102" s="114"/>
      <c r="F102" s="114"/>
      <c r="G102" s="114"/>
      <c r="H102" s="114"/>
      <c r="I102" s="205"/>
      <c r="J102" s="115">
        <f>J130</f>
        <v>0</v>
      </c>
      <c r="L102" s="112"/>
    </row>
    <row r="103" spans="1:47" s="107" customFormat="1" ht="24.95" customHeight="1" x14ac:dyDescent="0.2">
      <c r="B103" s="108"/>
      <c r="D103" s="109" t="s">
        <v>128</v>
      </c>
      <c r="E103" s="110"/>
      <c r="F103" s="110"/>
      <c r="G103" s="110"/>
      <c r="H103" s="110"/>
      <c r="I103" s="204"/>
      <c r="J103" s="111">
        <f>J204</f>
        <v>0</v>
      </c>
      <c r="L103" s="108"/>
    </row>
    <row r="104" spans="1:47" s="107" customFormat="1" ht="24.95" customHeight="1" x14ac:dyDescent="0.2">
      <c r="B104" s="108"/>
      <c r="D104" s="109" t="s">
        <v>921</v>
      </c>
      <c r="E104" s="110"/>
      <c r="F104" s="110"/>
      <c r="G104" s="110"/>
      <c r="H104" s="110"/>
      <c r="I104" s="204"/>
      <c r="J104" s="111">
        <f>J224</f>
        <v>0</v>
      </c>
      <c r="L104" s="108"/>
    </row>
    <row r="105" spans="1:47" s="18" customFormat="1" ht="21.75" customHeight="1" x14ac:dyDescent="0.2">
      <c r="A105" s="14"/>
      <c r="B105" s="15"/>
      <c r="C105" s="14"/>
      <c r="D105" s="14"/>
      <c r="E105" s="14"/>
      <c r="F105" s="14"/>
      <c r="G105" s="14"/>
      <c r="H105" s="14"/>
      <c r="I105" s="191"/>
      <c r="J105" s="14"/>
      <c r="K105" s="14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47" s="18" customFormat="1" ht="6.95" customHeight="1" x14ac:dyDescent="0.2">
      <c r="A106" s="14"/>
      <c r="B106" s="30"/>
      <c r="C106" s="31"/>
      <c r="D106" s="31"/>
      <c r="E106" s="31"/>
      <c r="F106" s="31"/>
      <c r="G106" s="31"/>
      <c r="H106" s="31"/>
      <c r="I106" s="201"/>
      <c r="J106" s="31"/>
      <c r="K106" s="31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10" spans="1:47" s="18" customFormat="1" ht="6.95" customHeight="1" x14ac:dyDescent="0.2">
      <c r="A110" s="14"/>
      <c r="B110" s="32"/>
      <c r="C110" s="33"/>
      <c r="D110" s="33"/>
      <c r="E110" s="33"/>
      <c r="F110" s="33"/>
      <c r="G110" s="33"/>
      <c r="H110" s="33"/>
      <c r="I110" s="202"/>
      <c r="J110" s="33"/>
      <c r="K110" s="33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47" s="18" customFormat="1" ht="24.95" customHeight="1" x14ac:dyDescent="0.2">
      <c r="A111" s="14"/>
      <c r="B111" s="15"/>
      <c r="C111" s="7" t="s">
        <v>129</v>
      </c>
      <c r="D111" s="14"/>
      <c r="E111" s="14"/>
      <c r="F111" s="14"/>
      <c r="G111" s="14"/>
      <c r="H111" s="14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47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3" s="18" customFormat="1" ht="12" customHeight="1" x14ac:dyDescent="0.2">
      <c r="A113" s="14"/>
      <c r="B113" s="15"/>
      <c r="C113" s="11" t="s">
        <v>14</v>
      </c>
      <c r="D113" s="14"/>
      <c r="E113" s="14"/>
      <c r="F113" s="14"/>
      <c r="G113" s="14"/>
      <c r="H113" s="14"/>
      <c r="I113" s="191"/>
      <c r="J113" s="14"/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3" s="18" customFormat="1" ht="26.25" customHeight="1" x14ac:dyDescent="0.2">
      <c r="A114" s="14"/>
      <c r="B114" s="15"/>
      <c r="C114" s="14"/>
      <c r="D114" s="14"/>
      <c r="E114" s="258" t="str">
        <f>E7</f>
        <v xml:space="preserve">10 - Oprava trati v úseku Noutonice -  Podlešín </v>
      </c>
      <c r="F114" s="259"/>
      <c r="G114" s="259"/>
      <c r="H114" s="259"/>
      <c r="I114" s="191"/>
      <c r="J114" s="14"/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3" ht="12" customHeight="1" x14ac:dyDescent="0.2">
      <c r="B115" s="6"/>
      <c r="C115" s="11" t="s">
        <v>119</v>
      </c>
      <c r="L115" s="6"/>
    </row>
    <row r="116" spans="1:63" ht="16.5" customHeight="1" x14ac:dyDescent="0.2">
      <c r="B116" s="6"/>
      <c r="E116" s="258" t="s">
        <v>538</v>
      </c>
      <c r="F116" s="228"/>
      <c r="G116" s="228"/>
      <c r="H116" s="228"/>
      <c r="L116" s="6"/>
    </row>
    <row r="117" spans="1:63" ht="12" customHeight="1" x14ac:dyDescent="0.2">
      <c r="B117" s="6"/>
      <c r="C117" s="11" t="s">
        <v>539</v>
      </c>
      <c r="L117" s="6"/>
    </row>
    <row r="118" spans="1:63" s="18" customFormat="1" ht="16.5" customHeight="1" x14ac:dyDescent="0.2">
      <c r="A118" s="14"/>
      <c r="B118" s="15"/>
      <c r="C118" s="14"/>
      <c r="D118" s="14"/>
      <c r="E118" s="260" t="s">
        <v>746</v>
      </c>
      <c r="F118" s="257"/>
      <c r="G118" s="257"/>
      <c r="H118" s="257"/>
      <c r="I118" s="191"/>
      <c r="J118" s="14"/>
      <c r="K118" s="14"/>
      <c r="L118" s="2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3" s="18" customFormat="1" ht="12" customHeight="1" x14ac:dyDescent="0.2">
      <c r="A119" s="14"/>
      <c r="B119" s="15"/>
      <c r="C119" s="11" t="s">
        <v>541</v>
      </c>
      <c r="D119" s="14"/>
      <c r="E119" s="14"/>
      <c r="F119" s="14"/>
      <c r="G119" s="14"/>
      <c r="H119" s="14"/>
      <c r="I119" s="191"/>
      <c r="J119" s="14"/>
      <c r="K119" s="14"/>
      <c r="L119" s="25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1:63" s="18" customFormat="1" ht="16.5" customHeight="1" x14ac:dyDescent="0.2">
      <c r="A120" s="14"/>
      <c r="B120" s="15"/>
      <c r="C120" s="14"/>
      <c r="D120" s="14"/>
      <c r="E120" s="251" t="str">
        <f>E13</f>
        <v>07 - P 2262 S  v SČ</v>
      </c>
      <c r="F120" s="257"/>
      <c r="G120" s="257"/>
      <c r="H120" s="257"/>
      <c r="I120" s="191"/>
      <c r="J120" s="14"/>
      <c r="K120" s="14"/>
      <c r="L120" s="25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1:63" s="18" customFormat="1" ht="6.95" customHeight="1" x14ac:dyDescent="0.2">
      <c r="A121" s="14"/>
      <c r="B121" s="15"/>
      <c r="C121" s="14"/>
      <c r="D121" s="14"/>
      <c r="E121" s="14"/>
      <c r="F121" s="14"/>
      <c r="G121" s="14"/>
      <c r="H121" s="14"/>
      <c r="I121" s="191"/>
      <c r="J121" s="14"/>
      <c r="K121" s="14"/>
      <c r="L121" s="25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1:63" s="18" customFormat="1" ht="12" customHeight="1" x14ac:dyDescent="0.2">
      <c r="A122" s="14"/>
      <c r="B122" s="15"/>
      <c r="C122" s="11" t="s">
        <v>17</v>
      </c>
      <c r="D122" s="14"/>
      <c r="E122" s="14"/>
      <c r="F122" s="12" t="str">
        <f>F16</f>
        <v xml:space="preserve"> </v>
      </c>
      <c r="G122" s="14"/>
      <c r="H122" s="14"/>
      <c r="I122" s="192" t="s">
        <v>19</v>
      </c>
      <c r="J122" s="85" t="str">
        <f>IF(J16="","",J16)</f>
        <v>30. 10. 2020</v>
      </c>
      <c r="K122" s="14"/>
      <c r="L122" s="25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63" s="18" customFormat="1" ht="6.95" customHeight="1" x14ac:dyDescent="0.2">
      <c r="A123" s="14"/>
      <c r="B123" s="15"/>
      <c r="C123" s="14"/>
      <c r="D123" s="14"/>
      <c r="E123" s="14"/>
      <c r="F123" s="14"/>
      <c r="G123" s="14"/>
      <c r="H123" s="14"/>
      <c r="I123" s="191"/>
      <c r="J123" s="14"/>
      <c r="K123" s="14"/>
      <c r="L123" s="25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63" s="18" customFormat="1" ht="15.2" customHeight="1" x14ac:dyDescent="0.2">
      <c r="A124" s="14"/>
      <c r="B124" s="15"/>
      <c r="C124" s="11" t="s">
        <v>21</v>
      </c>
      <c r="D124" s="14"/>
      <c r="E124" s="14"/>
      <c r="F124" s="12" t="str">
        <f>E19</f>
        <v xml:space="preserve"> </v>
      </c>
      <c r="G124" s="14"/>
      <c r="H124" s="14"/>
      <c r="I124" s="192" t="s">
        <v>26</v>
      </c>
      <c r="J124" s="103" t="str">
        <f>E25</f>
        <v xml:space="preserve"> </v>
      </c>
      <c r="K124" s="14"/>
      <c r="L124" s="25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63" s="18" customFormat="1" ht="15.2" customHeight="1" x14ac:dyDescent="0.2">
      <c r="A125" s="14"/>
      <c r="B125" s="15"/>
      <c r="C125" s="11" t="s">
        <v>24</v>
      </c>
      <c r="D125" s="14"/>
      <c r="E125" s="14"/>
      <c r="F125" s="12" t="str">
        <f>IF(E22="","",E22)</f>
        <v xml:space="preserve"> </v>
      </c>
      <c r="G125" s="14"/>
      <c r="H125" s="14"/>
      <c r="I125" s="192" t="s">
        <v>27</v>
      </c>
      <c r="J125" s="103" t="str">
        <f>E28</f>
        <v xml:space="preserve"> </v>
      </c>
      <c r="K125" s="14"/>
      <c r="L125" s="25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63" s="18" customFormat="1" ht="10.35" customHeight="1" x14ac:dyDescent="0.2">
      <c r="A126" s="14"/>
      <c r="B126" s="15"/>
      <c r="C126" s="14"/>
      <c r="D126" s="14"/>
      <c r="E126" s="14"/>
      <c r="F126" s="14"/>
      <c r="G126" s="14"/>
      <c r="H126" s="14"/>
      <c r="I126" s="191"/>
      <c r="J126" s="14"/>
      <c r="K126" s="14"/>
      <c r="L126" s="25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63" s="123" customFormat="1" ht="29.25" customHeight="1" x14ac:dyDescent="0.2">
      <c r="A127" s="116"/>
      <c r="B127" s="117"/>
      <c r="C127" s="118" t="s">
        <v>130</v>
      </c>
      <c r="D127" s="119" t="s">
        <v>54</v>
      </c>
      <c r="E127" s="119" t="s">
        <v>50</v>
      </c>
      <c r="F127" s="119" t="s">
        <v>51</v>
      </c>
      <c r="G127" s="119" t="s">
        <v>131</v>
      </c>
      <c r="H127" s="119" t="s">
        <v>132</v>
      </c>
      <c r="I127" s="206" t="s">
        <v>133</v>
      </c>
      <c r="J127" s="120" t="s">
        <v>123</v>
      </c>
      <c r="K127" s="121" t="s">
        <v>134</v>
      </c>
      <c r="L127" s="122"/>
      <c r="M127" s="46" t="s">
        <v>1</v>
      </c>
      <c r="N127" s="47" t="s">
        <v>33</v>
      </c>
      <c r="O127" s="47" t="s">
        <v>135</v>
      </c>
      <c r="P127" s="47" t="s">
        <v>136</v>
      </c>
      <c r="Q127" s="47" t="s">
        <v>137</v>
      </c>
      <c r="R127" s="47" t="s">
        <v>138</v>
      </c>
      <c r="S127" s="47" t="s">
        <v>139</v>
      </c>
      <c r="T127" s="48" t="s">
        <v>140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18" customFormat="1" ht="22.9" customHeight="1" x14ac:dyDescent="0.25">
      <c r="A128" s="14"/>
      <c r="B128" s="15"/>
      <c r="C128" s="54" t="s">
        <v>141</v>
      </c>
      <c r="D128" s="14"/>
      <c r="E128" s="14"/>
      <c r="F128" s="14"/>
      <c r="G128" s="14"/>
      <c r="H128" s="14"/>
      <c r="I128" s="191"/>
      <c r="J128" s="124">
        <f>BK128</f>
        <v>0</v>
      </c>
      <c r="K128" s="14"/>
      <c r="L128" s="15"/>
      <c r="M128" s="49"/>
      <c r="N128" s="40"/>
      <c r="O128" s="50"/>
      <c r="P128" s="125">
        <f>P129+P204+P224</f>
        <v>379.90474999999998</v>
      </c>
      <c r="Q128" s="50"/>
      <c r="R128" s="125">
        <f>R129+R204+R224</f>
        <v>116.01666</v>
      </c>
      <c r="S128" s="50"/>
      <c r="T128" s="126">
        <f>T129+T204+T224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3" t="s">
        <v>68</v>
      </c>
      <c r="AU128" s="3" t="s">
        <v>125</v>
      </c>
      <c r="BK128" s="127">
        <f>BK129+BK204+BK224</f>
        <v>0</v>
      </c>
    </row>
    <row r="129" spans="1:65" s="128" customFormat="1" ht="25.9" customHeight="1" x14ac:dyDescent="0.2">
      <c r="B129" s="129"/>
      <c r="D129" s="130" t="s">
        <v>68</v>
      </c>
      <c r="E129" s="131" t="s">
        <v>142</v>
      </c>
      <c r="F129" s="131" t="s">
        <v>143</v>
      </c>
      <c r="I129" s="207"/>
      <c r="J129" s="132">
        <f>BK129</f>
        <v>0</v>
      </c>
      <c r="L129" s="129"/>
      <c r="M129" s="133"/>
      <c r="N129" s="134"/>
      <c r="O129" s="134"/>
      <c r="P129" s="135">
        <f>P130</f>
        <v>379.90474999999998</v>
      </c>
      <c r="Q129" s="134"/>
      <c r="R129" s="135">
        <f>R130</f>
        <v>116.01666</v>
      </c>
      <c r="S129" s="134"/>
      <c r="T129" s="136">
        <f>T130</f>
        <v>0</v>
      </c>
      <c r="AR129" s="130" t="s">
        <v>77</v>
      </c>
      <c r="AT129" s="137" t="s">
        <v>68</v>
      </c>
      <c r="AU129" s="137" t="s">
        <v>69</v>
      </c>
      <c r="AY129" s="130" t="s">
        <v>144</v>
      </c>
      <c r="BK129" s="138">
        <f>BK130</f>
        <v>0</v>
      </c>
    </row>
    <row r="130" spans="1:65" s="128" customFormat="1" ht="22.9" customHeight="1" x14ac:dyDescent="0.2">
      <c r="B130" s="129"/>
      <c r="D130" s="130" t="s">
        <v>68</v>
      </c>
      <c r="E130" s="139" t="s">
        <v>145</v>
      </c>
      <c r="F130" s="139" t="s">
        <v>146</v>
      </c>
      <c r="I130" s="207"/>
      <c r="J130" s="140">
        <f>BK130</f>
        <v>0</v>
      </c>
      <c r="L130" s="129"/>
      <c r="M130" s="133"/>
      <c r="N130" s="134"/>
      <c r="O130" s="134"/>
      <c r="P130" s="135">
        <f>SUM(P131:P203)</f>
        <v>379.90474999999998</v>
      </c>
      <c r="Q130" s="134"/>
      <c r="R130" s="135">
        <f>SUM(R131:R203)</f>
        <v>116.01666</v>
      </c>
      <c r="S130" s="134"/>
      <c r="T130" s="136">
        <f>SUM(T131:T203)</f>
        <v>0</v>
      </c>
      <c r="AR130" s="130" t="s">
        <v>77</v>
      </c>
      <c r="AT130" s="137" t="s">
        <v>68</v>
      </c>
      <c r="AU130" s="137" t="s">
        <v>77</v>
      </c>
      <c r="AY130" s="130" t="s">
        <v>144</v>
      </c>
      <c r="BK130" s="138">
        <f>SUM(BK131:BK203)</f>
        <v>0</v>
      </c>
    </row>
    <row r="131" spans="1:65" s="18" customFormat="1" ht="178.5" customHeight="1" x14ac:dyDescent="0.2">
      <c r="A131" s="14"/>
      <c r="B131" s="15"/>
      <c r="C131" s="141" t="s">
        <v>77</v>
      </c>
      <c r="D131" s="141" t="s">
        <v>147</v>
      </c>
      <c r="E131" s="142" t="s">
        <v>543</v>
      </c>
      <c r="F131" s="143" t="s">
        <v>544</v>
      </c>
      <c r="G131" s="144" t="s">
        <v>158</v>
      </c>
      <c r="H131" s="145">
        <v>2.5000000000000001E-2</v>
      </c>
      <c r="I131" s="208"/>
      <c r="J131" s="146">
        <f>ROUND(I131*H131,2)</f>
        <v>0</v>
      </c>
      <c r="K131" s="143" t="s">
        <v>915</v>
      </c>
      <c r="L131" s="15"/>
      <c r="M131" s="147" t="s">
        <v>1</v>
      </c>
      <c r="N131" s="148" t="s">
        <v>34</v>
      </c>
      <c r="O131" s="149">
        <v>4080.57</v>
      </c>
      <c r="P131" s="149">
        <f>O131*H131</f>
        <v>102.01425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151</v>
      </c>
      <c r="AT131" s="151" t="s">
        <v>147</v>
      </c>
      <c r="AU131" s="151" t="s">
        <v>79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846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847</v>
      </c>
      <c r="H132" s="158">
        <v>2.5000000000000001E-2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2.5000000000000001E-2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21.75" customHeight="1" x14ac:dyDescent="0.2">
      <c r="A134" s="14"/>
      <c r="B134" s="15"/>
      <c r="C134" s="170" t="s">
        <v>79</v>
      </c>
      <c r="D134" s="170" t="s">
        <v>166</v>
      </c>
      <c r="E134" s="171" t="s">
        <v>167</v>
      </c>
      <c r="F134" s="172" t="s">
        <v>168</v>
      </c>
      <c r="G134" s="173" t="s">
        <v>169</v>
      </c>
      <c r="H134" s="174">
        <v>63</v>
      </c>
      <c r="I134" s="211"/>
      <c r="J134" s="175">
        <f>ROUND(I134*H134,2)</f>
        <v>0</v>
      </c>
      <c r="K134" s="172" t="s">
        <v>915</v>
      </c>
      <c r="L134" s="176"/>
      <c r="M134" s="177" t="s">
        <v>1</v>
      </c>
      <c r="N134" s="178" t="s">
        <v>34</v>
      </c>
      <c r="O134" s="149">
        <v>0</v>
      </c>
      <c r="P134" s="149">
        <f>O134*H134</f>
        <v>0</v>
      </c>
      <c r="Q134" s="149">
        <v>1</v>
      </c>
      <c r="R134" s="149">
        <f>Q134*H134</f>
        <v>63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170</v>
      </c>
      <c r="AT134" s="151" t="s">
        <v>166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848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849</v>
      </c>
      <c r="H135" s="158">
        <v>63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62" customFormat="1" x14ac:dyDescent="0.2">
      <c r="B136" s="163"/>
      <c r="D136" s="155" t="s">
        <v>153</v>
      </c>
      <c r="E136" s="164" t="s">
        <v>1</v>
      </c>
      <c r="F136" s="165" t="s">
        <v>155</v>
      </c>
      <c r="H136" s="166">
        <v>63</v>
      </c>
      <c r="I136" s="210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153</v>
      </c>
      <c r="AU136" s="164" t="s">
        <v>79</v>
      </c>
      <c r="AV136" s="162" t="s">
        <v>151</v>
      </c>
      <c r="AW136" s="162" t="s">
        <v>25</v>
      </c>
      <c r="AX136" s="162" t="s">
        <v>77</v>
      </c>
      <c r="AY136" s="164" t="s">
        <v>144</v>
      </c>
    </row>
    <row r="137" spans="1:65" s="18" customFormat="1" ht="66.75" customHeight="1" x14ac:dyDescent="0.2">
      <c r="A137" s="14"/>
      <c r="B137" s="15"/>
      <c r="C137" s="141" t="s">
        <v>92</v>
      </c>
      <c r="D137" s="141" t="s">
        <v>147</v>
      </c>
      <c r="E137" s="142" t="s">
        <v>161</v>
      </c>
      <c r="F137" s="143" t="s">
        <v>162</v>
      </c>
      <c r="G137" s="144" t="s">
        <v>163</v>
      </c>
      <c r="H137" s="145">
        <v>35</v>
      </c>
      <c r="I137" s="208"/>
      <c r="J137" s="146">
        <f>ROUND(I137*H137,2)</f>
        <v>0</v>
      </c>
      <c r="K137" s="143" t="s">
        <v>915</v>
      </c>
      <c r="L137" s="15"/>
      <c r="M137" s="147" t="s">
        <v>1</v>
      </c>
      <c r="N137" s="148" t="s">
        <v>34</v>
      </c>
      <c r="O137" s="149">
        <v>0.28399999999999997</v>
      </c>
      <c r="P137" s="149">
        <f>O137*H137</f>
        <v>9.94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151" t="s">
        <v>151</v>
      </c>
      <c r="AT137" s="151" t="s">
        <v>147</v>
      </c>
      <c r="AU137" s="151" t="s">
        <v>79</v>
      </c>
      <c r="AY137" s="3" t="s">
        <v>144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3" t="s">
        <v>77</v>
      </c>
      <c r="BK137" s="152">
        <f>ROUND(I137*H137,2)</f>
        <v>0</v>
      </c>
      <c r="BL137" s="3" t="s">
        <v>151</v>
      </c>
      <c r="BM137" s="151" t="s">
        <v>850</v>
      </c>
    </row>
    <row r="138" spans="1:65" s="153" customFormat="1" x14ac:dyDescent="0.2">
      <c r="B138" s="154"/>
      <c r="D138" s="155" t="s">
        <v>153</v>
      </c>
      <c r="E138" s="156" t="s">
        <v>1</v>
      </c>
      <c r="F138" s="157" t="s">
        <v>851</v>
      </c>
      <c r="H138" s="158">
        <v>35</v>
      </c>
      <c r="I138" s="209"/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153</v>
      </c>
      <c r="AU138" s="156" t="s">
        <v>79</v>
      </c>
      <c r="AV138" s="153" t="s">
        <v>79</v>
      </c>
      <c r="AW138" s="153" t="s">
        <v>25</v>
      </c>
      <c r="AX138" s="153" t="s">
        <v>69</v>
      </c>
      <c r="AY138" s="156" t="s">
        <v>144</v>
      </c>
    </row>
    <row r="139" spans="1:65" s="162" customFormat="1" x14ac:dyDescent="0.2">
      <c r="B139" s="163"/>
      <c r="D139" s="155" t="s">
        <v>153</v>
      </c>
      <c r="E139" s="164" t="s">
        <v>1</v>
      </c>
      <c r="F139" s="165" t="s">
        <v>155</v>
      </c>
      <c r="H139" s="166">
        <v>35</v>
      </c>
      <c r="I139" s="210"/>
      <c r="L139" s="163"/>
      <c r="M139" s="167"/>
      <c r="N139" s="168"/>
      <c r="O139" s="168"/>
      <c r="P139" s="168"/>
      <c r="Q139" s="168"/>
      <c r="R139" s="168"/>
      <c r="S139" s="168"/>
      <c r="T139" s="169"/>
      <c r="AT139" s="164" t="s">
        <v>153</v>
      </c>
      <c r="AU139" s="164" t="s">
        <v>79</v>
      </c>
      <c r="AV139" s="162" t="s">
        <v>151</v>
      </c>
      <c r="AW139" s="162" t="s">
        <v>25</v>
      </c>
      <c r="AX139" s="162" t="s">
        <v>77</v>
      </c>
      <c r="AY139" s="164" t="s">
        <v>144</v>
      </c>
    </row>
    <row r="140" spans="1:65" s="18" customFormat="1" ht="78" customHeight="1" x14ac:dyDescent="0.2">
      <c r="A140" s="14"/>
      <c r="B140" s="15"/>
      <c r="C140" s="141" t="s">
        <v>151</v>
      </c>
      <c r="D140" s="141" t="s">
        <v>147</v>
      </c>
      <c r="E140" s="142" t="s">
        <v>549</v>
      </c>
      <c r="F140" s="143" t="s">
        <v>550</v>
      </c>
      <c r="G140" s="144" t="s">
        <v>158</v>
      </c>
      <c r="H140" s="145">
        <v>2.5000000000000001E-2</v>
      </c>
      <c r="I140" s="208"/>
      <c r="J140" s="146">
        <f>ROUND(I140*H140,2)</f>
        <v>0</v>
      </c>
      <c r="K140" s="143" t="s">
        <v>915</v>
      </c>
      <c r="L140" s="15"/>
      <c r="M140" s="147" t="s">
        <v>1</v>
      </c>
      <c r="N140" s="148" t="s">
        <v>34</v>
      </c>
      <c r="O140" s="149">
        <v>502.87</v>
      </c>
      <c r="P140" s="149">
        <f>O140*H140</f>
        <v>12.571750000000002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R140" s="151" t="s">
        <v>151</v>
      </c>
      <c r="AT140" s="151" t="s">
        <v>147</v>
      </c>
      <c r="AU140" s="151" t="s">
        <v>79</v>
      </c>
      <c r="AY140" s="3" t="s">
        <v>144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3" t="s">
        <v>77</v>
      </c>
      <c r="BK140" s="152">
        <f>ROUND(I140*H140,2)</f>
        <v>0</v>
      </c>
      <c r="BL140" s="3" t="s">
        <v>151</v>
      </c>
      <c r="BM140" s="151" t="s">
        <v>852</v>
      </c>
    </row>
    <row r="141" spans="1:65" s="153" customFormat="1" x14ac:dyDescent="0.2">
      <c r="B141" s="154"/>
      <c r="D141" s="155" t="s">
        <v>153</v>
      </c>
      <c r="E141" s="156" t="s">
        <v>1</v>
      </c>
      <c r="F141" s="157" t="s">
        <v>847</v>
      </c>
      <c r="H141" s="158">
        <v>2.5000000000000001E-2</v>
      </c>
      <c r="I141" s="209"/>
      <c r="L141" s="154"/>
      <c r="M141" s="159"/>
      <c r="N141" s="160"/>
      <c r="O141" s="160"/>
      <c r="P141" s="160"/>
      <c r="Q141" s="160"/>
      <c r="R141" s="160"/>
      <c r="S141" s="160"/>
      <c r="T141" s="161"/>
      <c r="AT141" s="156" t="s">
        <v>153</v>
      </c>
      <c r="AU141" s="156" t="s">
        <v>79</v>
      </c>
      <c r="AV141" s="153" t="s">
        <v>79</v>
      </c>
      <c r="AW141" s="153" t="s">
        <v>25</v>
      </c>
      <c r="AX141" s="153" t="s">
        <v>69</v>
      </c>
      <c r="AY141" s="156" t="s">
        <v>144</v>
      </c>
    </row>
    <row r="142" spans="1:65" s="162" customFormat="1" x14ac:dyDescent="0.2">
      <c r="B142" s="163"/>
      <c r="D142" s="155" t="s">
        <v>153</v>
      </c>
      <c r="E142" s="164" t="s">
        <v>1</v>
      </c>
      <c r="F142" s="165" t="s">
        <v>155</v>
      </c>
      <c r="H142" s="166">
        <v>2.5000000000000001E-2</v>
      </c>
      <c r="I142" s="210"/>
      <c r="L142" s="163"/>
      <c r="M142" s="167"/>
      <c r="N142" s="168"/>
      <c r="O142" s="168"/>
      <c r="P142" s="168"/>
      <c r="Q142" s="168"/>
      <c r="R142" s="168"/>
      <c r="S142" s="168"/>
      <c r="T142" s="169"/>
      <c r="AT142" s="164" t="s">
        <v>153</v>
      </c>
      <c r="AU142" s="164" t="s">
        <v>79</v>
      </c>
      <c r="AV142" s="162" t="s">
        <v>151</v>
      </c>
      <c r="AW142" s="162" t="s">
        <v>25</v>
      </c>
      <c r="AX142" s="162" t="s">
        <v>77</v>
      </c>
      <c r="AY142" s="164" t="s">
        <v>144</v>
      </c>
    </row>
    <row r="143" spans="1:65" s="18" customFormat="1" ht="21.75" customHeight="1" x14ac:dyDescent="0.2">
      <c r="A143" s="14"/>
      <c r="B143" s="15"/>
      <c r="C143" s="170" t="s">
        <v>145</v>
      </c>
      <c r="D143" s="170" t="s">
        <v>166</v>
      </c>
      <c r="E143" s="171" t="s">
        <v>552</v>
      </c>
      <c r="F143" s="172" t="s">
        <v>553</v>
      </c>
      <c r="G143" s="173" t="s">
        <v>175</v>
      </c>
      <c r="H143" s="174">
        <v>42</v>
      </c>
      <c r="I143" s="211"/>
      <c r="J143" s="175">
        <f>ROUND(I143*H143,2)</f>
        <v>0</v>
      </c>
      <c r="K143" s="172" t="s">
        <v>915</v>
      </c>
      <c r="L143" s="176"/>
      <c r="M143" s="177" t="s">
        <v>1</v>
      </c>
      <c r="N143" s="178" t="s">
        <v>34</v>
      </c>
      <c r="O143" s="149">
        <v>0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R143" s="151" t="s">
        <v>170</v>
      </c>
      <c r="AT143" s="151" t="s">
        <v>166</v>
      </c>
      <c r="AU143" s="151" t="s">
        <v>79</v>
      </c>
      <c r="AY143" s="3" t="s">
        <v>144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3" t="s">
        <v>77</v>
      </c>
      <c r="BK143" s="152">
        <f>ROUND(I143*H143,2)</f>
        <v>0</v>
      </c>
      <c r="BL143" s="3" t="s">
        <v>151</v>
      </c>
      <c r="BM143" s="151" t="s">
        <v>853</v>
      </c>
    </row>
    <row r="144" spans="1:65" s="179" customFormat="1" x14ac:dyDescent="0.2">
      <c r="B144" s="180"/>
      <c r="D144" s="155" t="s">
        <v>153</v>
      </c>
      <c r="E144" s="181" t="s">
        <v>1</v>
      </c>
      <c r="F144" s="182" t="s">
        <v>188</v>
      </c>
      <c r="H144" s="181" t="s">
        <v>1</v>
      </c>
      <c r="I144" s="212"/>
      <c r="L144" s="180"/>
      <c r="M144" s="183"/>
      <c r="N144" s="184"/>
      <c r="O144" s="184"/>
      <c r="P144" s="184"/>
      <c r="Q144" s="184"/>
      <c r="R144" s="184"/>
      <c r="S144" s="184"/>
      <c r="T144" s="185"/>
      <c r="AT144" s="181" t="s">
        <v>153</v>
      </c>
      <c r="AU144" s="181" t="s">
        <v>79</v>
      </c>
      <c r="AV144" s="179" t="s">
        <v>77</v>
      </c>
      <c r="AW144" s="179" t="s">
        <v>25</v>
      </c>
      <c r="AX144" s="179" t="s">
        <v>69</v>
      </c>
      <c r="AY144" s="181" t="s">
        <v>144</v>
      </c>
    </row>
    <row r="145" spans="1:65" s="153" customFormat="1" x14ac:dyDescent="0.2">
      <c r="B145" s="154"/>
      <c r="D145" s="155" t="s">
        <v>153</v>
      </c>
      <c r="E145" s="156" t="s">
        <v>1</v>
      </c>
      <c r="F145" s="157" t="s">
        <v>854</v>
      </c>
      <c r="H145" s="158">
        <v>42</v>
      </c>
      <c r="I145" s="209"/>
      <c r="L145" s="154"/>
      <c r="M145" s="159"/>
      <c r="N145" s="160"/>
      <c r="O145" s="160"/>
      <c r="P145" s="160"/>
      <c r="Q145" s="160"/>
      <c r="R145" s="160"/>
      <c r="S145" s="160"/>
      <c r="T145" s="161"/>
      <c r="AT145" s="156" t="s">
        <v>153</v>
      </c>
      <c r="AU145" s="156" t="s">
        <v>79</v>
      </c>
      <c r="AV145" s="153" t="s">
        <v>79</v>
      </c>
      <c r="AW145" s="153" t="s">
        <v>25</v>
      </c>
      <c r="AX145" s="153" t="s">
        <v>69</v>
      </c>
      <c r="AY145" s="156" t="s">
        <v>144</v>
      </c>
    </row>
    <row r="146" spans="1:65" s="162" customFormat="1" x14ac:dyDescent="0.2">
      <c r="B146" s="163"/>
      <c r="D146" s="155" t="s">
        <v>153</v>
      </c>
      <c r="E146" s="164" t="s">
        <v>1</v>
      </c>
      <c r="F146" s="165" t="s">
        <v>155</v>
      </c>
      <c r="H146" s="166">
        <v>42</v>
      </c>
      <c r="I146" s="210"/>
      <c r="L146" s="163"/>
      <c r="M146" s="167"/>
      <c r="N146" s="168"/>
      <c r="O146" s="168"/>
      <c r="P146" s="168"/>
      <c r="Q146" s="168"/>
      <c r="R146" s="168"/>
      <c r="S146" s="168"/>
      <c r="T146" s="169"/>
      <c r="AT146" s="164" t="s">
        <v>153</v>
      </c>
      <c r="AU146" s="164" t="s">
        <v>79</v>
      </c>
      <c r="AV146" s="162" t="s">
        <v>151</v>
      </c>
      <c r="AW146" s="162" t="s">
        <v>25</v>
      </c>
      <c r="AX146" s="162" t="s">
        <v>77</v>
      </c>
      <c r="AY146" s="164" t="s">
        <v>144</v>
      </c>
    </row>
    <row r="147" spans="1:65" s="18" customFormat="1" ht="16.5" customHeight="1" x14ac:dyDescent="0.2">
      <c r="A147" s="14"/>
      <c r="B147" s="15"/>
      <c r="C147" s="170" t="s">
        <v>179</v>
      </c>
      <c r="D147" s="170" t="s">
        <v>166</v>
      </c>
      <c r="E147" s="171" t="s">
        <v>555</v>
      </c>
      <c r="F147" s="172" t="s">
        <v>556</v>
      </c>
      <c r="G147" s="173" t="s">
        <v>192</v>
      </c>
      <c r="H147" s="174">
        <v>50</v>
      </c>
      <c r="I147" s="211"/>
      <c r="J147" s="175">
        <f>ROUND(I147*H147,2)</f>
        <v>0</v>
      </c>
      <c r="K147" s="172" t="s">
        <v>915</v>
      </c>
      <c r="L147" s="176"/>
      <c r="M147" s="177" t="s">
        <v>1</v>
      </c>
      <c r="N147" s="178" t="s">
        <v>34</v>
      </c>
      <c r="O147" s="149">
        <v>0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R147" s="151" t="s">
        <v>170</v>
      </c>
      <c r="AT147" s="151" t="s">
        <v>166</v>
      </c>
      <c r="AU147" s="151" t="s">
        <v>79</v>
      </c>
      <c r="AY147" s="3" t="s">
        <v>144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3" t="s">
        <v>77</v>
      </c>
      <c r="BK147" s="152">
        <f>ROUND(I147*H147,2)</f>
        <v>0</v>
      </c>
      <c r="BL147" s="3" t="s">
        <v>151</v>
      </c>
      <c r="BM147" s="151" t="s">
        <v>855</v>
      </c>
    </row>
    <row r="148" spans="1:65" s="179" customFormat="1" x14ac:dyDescent="0.2">
      <c r="B148" s="180"/>
      <c r="D148" s="155" t="s">
        <v>153</v>
      </c>
      <c r="E148" s="181" t="s">
        <v>1</v>
      </c>
      <c r="F148" s="182" t="s">
        <v>188</v>
      </c>
      <c r="H148" s="181" t="s">
        <v>1</v>
      </c>
      <c r="I148" s="212"/>
      <c r="L148" s="180"/>
      <c r="M148" s="183"/>
      <c r="N148" s="184"/>
      <c r="O148" s="184"/>
      <c r="P148" s="184"/>
      <c r="Q148" s="184"/>
      <c r="R148" s="184"/>
      <c r="S148" s="184"/>
      <c r="T148" s="185"/>
      <c r="AT148" s="181" t="s">
        <v>153</v>
      </c>
      <c r="AU148" s="181" t="s">
        <v>79</v>
      </c>
      <c r="AV148" s="179" t="s">
        <v>77</v>
      </c>
      <c r="AW148" s="179" t="s">
        <v>25</v>
      </c>
      <c r="AX148" s="179" t="s">
        <v>69</v>
      </c>
      <c r="AY148" s="181" t="s">
        <v>144</v>
      </c>
    </row>
    <row r="149" spans="1:65" s="153" customFormat="1" x14ac:dyDescent="0.2">
      <c r="B149" s="154"/>
      <c r="D149" s="155" t="s">
        <v>153</v>
      </c>
      <c r="E149" s="156" t="s">
        <v>1</v>
      </c>
      <c r="F149" s="157" t="s">
        <v>558</v>
      </c>
      <c r="H149" s="158">
        <v>50</v>
      </c>
      <c r="I149" s="209"/>
      <c r="L149" s="154"/>
      <c r="M149" s="159"/>
      <c r="N149" s="160"/>
      <c r="O149" s="160"/>
      <c r="P149" s="160"/>
      <c r="Q149" s="160"/>
      <c r="R149" s="160"/>
      <c r="S149" s="160"/>
      <c r="T149" s="161"/>
      <c r="AT149" s="156" t="s">
        <v>153</v>
      </c>
      <c r="AU149" s="156" t="s">
        <v>79</v>
      </c>
      <c r="AV149" s="153" t="s">
        <v>79</v>
      </c>
      <c r="AW149" s="153" t="s">
        <v>25</v>
      </c>
      <c r="AX149" s="153" t="s">
        <v>69</v>
      </c>
      <c r="AY149" s="156" t="s">
        <v>144</v>
      </c>
    </row>
    <row r="150" spans="1:65" s="162" customFormat="1" x14ac:dyDescent="0.2">
      <c r="B150" s="163"/>
      <c r="D150" s="155" t="s">
        <v>153</v>
      </c>
      <c r="E150" s="164" t="s">
        <v>1</v>
      </c>
      <c r="F150" s="165" t="s">
        <v>155</v>
      </c>
      <c r="H150" s="166">
        <v>50</v>
      </c>
      <c r="I150" s="210"/>
      <c r="L150" s="163"/>
      <c r="M150" s="167"/>
      <c r="N150" s="168"/>
      <c r="O150" s="168"/>
      <c r="P150" s="168"/>
      <c r="Q150" s="168"/>
      <c r="R150" s="168"/>
      <c r="S150" s="168"/>
      <c r="T150" s="169"/>
      <c r="AT150" s="164" t="s">
        <v>153</v>
      </c>
      <c r="AU150" s="164" t="s">
        <v>79</v>
      </c>
      <c r="AV150" s="162" t="s">
        <v>151</v>
      </c>
      <c r="AW150" s="162" t="s">
        <v>25</v>
      </c>
      <c r="AX150" s="162" t="s">
        <v>77</v>
      </c>
      <c r="AY150" s="164" t="s">
        <v>144</v>
      </c>
    </row>
    <row r="151" spans="1:65" s="18" customFormat="1" ht="21.75" customHeight="1" x14ac:dyDescent="0.2">
      <c r="A151" s="14"/>
      <c r="B151" s="15"/>
      <c r="C151" s="170" t="s">
        <v>184</v>
      </c>
      <c r="D151" s="170" t="s">
        <v>166</v>
      </c>
      <c r="E151" s="171" t="s">
        <v>559</v>
      </c>
      <c r="F151" s="172" t="s">
        <v>560</v>
      </c>
      <c r="G151" s="173" t="s">
        <v>175</v>
      </c>
      <c r="H151" s="174">
        <v>168</v>
      </c>
      <c r="I151" s="211"/>
      <c r="J151" s="175">
        <f>ROUND(I151*H151,2)</f>
        <v>0</v>
      </c>
      <c r="K151" s="172" t="s">
        <v>915</v>
      </c>
      <c r="L151" s="176"/>
      <c r="M151" s="177" t="s">
        <v>1</v>
      </c>
      <c r="N151" s="178" t="s">
        <v>34</v>
      </c>
      <c r="O151" s="149">
        <v>0</v>
      </c>
      <c r="P151" s="149">
        <f>O151*H151</f>
        <v>0</v>
      </c>
      <c r="Q151" s="149">
        <v>1.23E-3</v>
      </c>
      <c r="R151" s="149">
        <f>Q151*H151</f>
        <v>0.20663999999999999</v>
      </c>
      <c r="S151" s="149">
        <v>0</v>
      </c>
      <c r="T151" s="150">
        <f>S151*H151</f>
        <v>0</v>
      </c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R151" s="151" t="s">
        <v>170</v>
      </c>
      <c r="AT151" s="151" t="s">
        <v>166</v>
      </c>
      <c r="AU151" s="151" t="s">
        <v>79</v>
      </c>
      <c r="AY151" s="3" t="s">
        <v>144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3" t="s">
        <v>77</v>
      </c>
      <c r="BK151" s="152">
        <f>ROUND(I151*H151,2)</f>
        <v>0</v>
      </c>
      <c r="BL151" s="3" t="s">
        <v>151</v>
      </c>
      <c r="BM151" s="151" t="s">
        <v>856</v>
      </c>
    </row>
    <row r="152" spans="1:65" s="153" customFormat="1" x14ac:dyDescent="0.2">
      <c r="B152" s="154"/>
      <c r="D152" s="155" t="s">
        <v>153</v>
      </c>
      <c r="E152" s="156" t="s">
        <v>1</v>
      </c>
      <c r="F152" s="157" t="s">
        <v>857</v>
      </c>
      <c r="H152" s="158">
        <v>168</v>
      </c>
      <c r="I152" s="209"/>
      <c r="L152" s="154"/>
      <c r="M152" s="159"/>
      <c r="N152" s="160"/>
      <c r="O152" s="160"/>
      <c r="P152" s="160"/>
      <c r="Q152" s="160"/>
      <c r="R152" s="160"/>
      <c r="S152" s="160"/>
      <c r="T152" s="161"/>
      <c r="AT152" s="156" t="s">
        <v>153</v>
      </c>
      <c r="AU152" s="156" t="s">
        <v>79</v>
      </c>
      <c r="AV152" s="153" t="s">
        <v>79</v>
      </c>
      <c r="AW152" s="153" t="s">
        <v>25</v>
      </c>
      <c r="AX152" s="153" t="s">
        <v>69</v>
      </c>
      <c r="AY152" s="156" t="s">
        <v>144</v>
      </c>
    </row>
    <row r="153" spans="1:65" s="162" customFormat="1" x14ac:dyDescent="0.2">
      <c r="B153" s="163"/>
      <c r="D153" s="155" t="s">
        <v>153</v>
      </c>
      <c r="E153" s="164" t="s">
        <v>1</v>
      </c>
      <c r="F153" s="165" t="s">
        <v>155</v>
      </c>
      <c r="H153" s="166">
        <v>168</v>
      </c>
      <c r="I153" s="210"/>
      <c r="L153" s="163"/>
      <c r="M153" s="167"/>
      <c r="N153" s="168"/>
      <c r="O153" s="168"/>
      <c r="P153" s="168"/>
      <c r="Q153" s="168"/>
      <c r="R153" s="168"/>
      <c r="S153" s="168"/>
      <c r="T153" s="169"/>
      <c r="AT153" s="164" t="s">
        <v>153</v>
      </c>
      <c r="AU153" s="164" t="s">
        <v>79</v>
      </c>
      <c r="AV153" s="162" t="s">
        <v>151</v>
      </c>
      <c r="AW153" s="162" t="s">
        <v>25</v>
      </c>
      <c r="AX153" s="162" t="s">
        <v>77</v>
      </c>
      <c r="AY153" s="164" t="s">
        <v>144</v>
      </c>
    </row>
    <row r="154" spans="1:65" s="18" customFormat="1" ht="21.75" customHeight="1" x14ac:dyDescent="0.2">
      <c r="A154" s="14"/>
      <c r="B154" s="15"/>
      <c r="C154" s="170" t="s">
        <v>170</v>
      </c>
      <c r="D154" s="170" t="s">
        <v>166</v>
      </c>
      <c r="E154" s="171" t="s">
        <v>235</v>
      </c>
      <c r="F154" s="172" t="s">
        <v>236</v>
      </c>
      <c r="G154" s="173" t="s">
        <v>175</v>
      </c>
      <c r="H154" s="174">
        <v>84</v>
      </c>
      <c r="I154" s="211"/>
      <c r="J154" s="175">
        <f>ROUND(I154*H154,2)</f>
        <v>0</v>
      </c>
      <c r="K154" s="172" t="s">
        <v>915</v>
      </c>
      <c r="L154" s="176"/>
      <c r="M154" s="177" t="s">
        <v>1</v>
      </c>
      <c r="N154" s="178" t="s">
        <v>34</v>
      </c>
      <c r="O154" s="149">
        <v>0</v>
      </c>
      <c r="P154" s="149">
        <f>O154*H154</f>
        <v>0</v>
      </c>
      <c r="Q154" s="149">
        <v>1.8000000000000001E-4</v>
      </c>
      <c r="R154" s="149">
        <f>Q154*H154</f>
        <v>1.5120000000000001E-2</v>
      </c>
      <c r="S154" s="149">
        <v>0</v>
      </c>
      <c r="T154" s="150">
        <f>S154*H154</f>
        <v>0</v>
      </c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R154" s="151" t="s">
        <v>170</v>
      </c>
      <c r="AT154" s="151" t="s">
        <v>166</v>
      </c>
      <c r="AU154" s="151" t="s">
        <v>79</v>
      </c>
      <c r="AY154" s="3" t="s">
        <v>144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3" t="s">
        <v>77</v>
      </c>
      <c r="BK154" s="152">
        <f>ROUND(I154*H154,2)</f>
        <v>0</v>
      </c>
      <c r="BL154" s="3" t="s">
        <v>151</v>
      </c>
      <c r="BM154" s="151" t="s">
        <v>858</v>
      </c>
    </row>
    <row r="155" spans="1:65" s="179" customFormat="1" x14ac:dyDescent="0.2">
      <c r="B155" s="180"/>
      <c r="D155" s="155" t="s">
        <v>153</v>
      </c>
      <c r="E155" s="181" t="s">
        <v>1</v>
      </c>
      <c r="F155" s="182" t="s">
        <v>188</v>
      </c>
      <c r="H155" s="181" t="s">
        <v>1</v>
      </c>
      <c r="I155" s="212"/>
      <c r="L155" s="180"/>
      <c r="M155" s="183"/>
      <c r="N155" s="184"/>
      <c r="O155" s="184"/>
      <c r="P155" s="184"/>
      <c r="Q155" s="184"/>
      <c r="R155" s="184"/>
      <c r="S155" s="184"/>
      <c r="T155" s="185"/>
      <c r="AT155" s="181" t="s">
        <v>153</v>
      </c>
      <c r="AU155" s="181" t="s">
        <v>79</v>
      </c>
      <c r="AV155" s="179" t="s">
        <v>77</v>
      </c>
      <c r="AW155" s="179" t="s">
        <v>25</v>
      </c>
      <c r="AX155" s="179" t="s">
        <v>69</v>
      </c>
      <c r="AY155" s="181" t="s">
        <v>144</v>
      </c>
    </row>
    <row r="156" spans="1:65" s="153" customFormat="1" x14ac:dyDescent="0.2">
      <c r="B156" s="154"/>
      <c r="D156" s="155" t="s">
        <v>153</v>
      </c>
      <c r="E156" s="156" t="s">
        <v>1</v>
      </c>
      <c r="F156" s="157" t="s">
        <v>859</v>
      </c>
      <c r="H156" s="158">
        <v>84</v>
      </c>
      <c r="I156" s="209"/>
      <c r="L156" s="154"/>
      <c r="M156" s="159"/>
      <c r="N156" s="160"/>
      <c r="O156" s="160"/>
      <c r="P156" s="160"/>
      <c r="Q156" s="160"/>
      <c r="R156" s="160"/>
      <c r="S156" s="160"/>
      <c r="T156" s="161"/>
      <c r="AT156" s="156" t="s">
        <v>153</v>
      </c>
      <c r="AU156" s="156" t="s">
        <v>79</v>
      </c>
      <c r="AV156" s="153" t="s">
        <v>79</v>
      </c>
      <c r="AW156" s="153" t="s">
        <v>25</v>
      </c>
      <c r="AX156" s="153" t="s">
        <v>69</v>
      </c>
      <c r="AY156" s="156" t="s">
        <v>144</v>
      </c>
    </row>
    <row r="157" spans="1:65" s="162" customFormat="1" x14ac:dyDescent="0.2">
      <c r="B157" s="163"/>
      <c r="D157" s="155" t="s">
        <v>153</v>
      </c>
      <c r="E157" s="164" t="s">
        <v>1</v>
      </c>
      <c r="F157" s="165" t="s">
        <v>155</v>
      </c>
      <c r="H157" s="166">
        <v>84</v>
      </c>
      <c r="I157" s="210"/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153</v>
      </c>
      <c r="AU157" s="164" t="s">
        <v>79</v>
      </c>
      <c r="AV157" s="162" t="s">
        <v>151</v>
      </c>
      <c r="AW157" s="162" t="s">
        <v>25</v>
      </c>
      <c r="AX157" s="162" t="s">
        <v>77</v>
      </c>
      <c r="AY157" s="164" t="s">
        <v>144</v>
      </c>
    </row>
    <row r="158" spans="1:65" s="18" customFormat="1" ht="89.25" customHeight="1" x14ac:dyDescent="0.2">
      <c r="A158" s="14"/>
      <c r="B158" s="15"/>
      <c r="C158" s="141" t="s">
        <v>197</v>
      </c>
      <c r="D158" s="141" t="s">
        <v>147</v>
      </c>
      <c r="E158" s="142" t="s">
        <v>565</v>
      </c>
      <c r="F158" s="143" t="s">
        <v>566</v>
      </c>
      <c r="G158" s="144" t="s">
        <v>158</v>
      </c>
      <c r="H158" s="145">
        <v>2.5000000000000001E-2</v>
      </c>
      <c r="I158" s="208"/>
      <c r="J158" s="146">
        <f>ROUND(I158*H158,2)</f>
        <v>0</v>
      </c>
      <c r="K158" s="143" t="s">
        <v>915</v>
      </c>
      <c r="L158" s="15"/>
      <c r="M158" s="147" t="s">
        <v>1</v>
      </c>
      <c r="N158" s="148" t="s">
        <v>34</v>
      </c>
      <c r="O158" s="149">
        <v>768.21</v>
      </c>
      <c r="P158" s="149">
        <f>O158*H158</f>
        <v>19.205250000000003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R158" s="151" t="s">
        <v>151</v>
      </c>
      <c r="AT158" s="151" t="s">
        <v>147</v>
      </c>
      <c r="AU158" s="151" t="s">
        <v>79</v>
      </c>
      <c r="AY158" s="3" t="s">
        <v>144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3" t="s">
        <v>77</v>
      </c>
      <c r="BK158" s="152">
        <f>ROUND(I158*H158,2)</f>
        <v>0</v>
      </c>
      <c r="BL158" s="3" t="s">
        <v>151</v>
      </c>
      <c r="BM158" s="151" t="s">
        <v>860</v>
      </c>
    </row>
    <row r="159" spans="1:65" s="153" customFormat="1" x14ac:dyDescent="0.2">
      <c r="B159" s="154"/>
      <c r="D159" s="155" t="s">
        <v>153</v>
      </c>
      <c r="E159" s="156" t="s">
        <v>1</v>
      </c>
      <c r="F159" s="157" t="s">
        <v>847</v>
      </c>
      <c r="H159" s="158">
        <v>2.5000000000000001E-2</v>
      </c>
      <c r="I159" s="209"/>
      <c r="L159" s="154"/>
      <c r="M159" s="159"/>
      <c r="N159" s="160"/>
      <c r="O159" s="160"/>
      <c r="P159" s="160"/>
      <c r="Q159" s="160"/>
      <c r="R159" s="160"/>
      <c r="S159" s="160"/>
      <c r="T159" s="161"/>
      <c r="AT159" s="156" t="s">
        <v>153</v>
      </c>
      <c r="AU159" s="156" t="s">
        <v>79</v>
      </c>
      <c r="AV159" s="153" t="s">
        <v>79</v>
      </c>
      <c r="AW159" s="153" t="s">
        <v>25</v>
      </c>
      <c r="AX159" s="153" t="s">
        <v>69</v>
      </c>
      <c r="AY159" s="156" t="s">
        <v>144</v>
      </c>
    </row>
    <row r="160" spans="1:65" s="162" customFormat="1" x14ac:dyDescent="0.2">
      <c r="B160" s="163"/>
      <c r="D160" s="155" t="s">
        <v>153</v>
      </c>
      <c r="E160" s="164" t="s">
        <v>1</v>
      </c>
      <c r="F160" s="165" t="s">
        <v>155</v>
      </c>
      <c r="H160" s="166">
        <v>2.5000000000000001E-2</v>
      </c>
      <c r="I160" s="210"/>
      <c r="L160" s="163"/>
      <c r="M160" s="167"/>
      <c r="N160" s="168"/>
      <c r="O160" s="168"/>
      <c r="P160" s="168"/>
      <c r="Q160" s="168"/>
      <c r="R160" s="168"/>
      <c r="S160" s="168"/>
      <c r="T160" s="169"/>
      <c r="AT160" s="164" t="s">
        <v>153</v>
      </c>
      <c r="AU160" s="164" t="s">
        <v>79</v>
      </c>
      <c r="AV160" s="162" t="s">
        <v>151</v>
      </c>
      <c r="AW160" s="162" t="s">
        <v>25</v>
      </c>
      <c r="AX160" s="162" t="s">
        <v>77</v>
      </c>
      <c r="AY160" s="164" t="s">
        <v>144</v>
      </c>
    </row>
    <row r="161" spans="1:65" s="18" customFormat="1" ht="134.25" customHeight="1" x14ac:dyDescent="0.2">
      <c r="A161" s="14"/>
      <c r="B161" s="15"/>
      <c r="C161" s="141" t="s">
        <v>203</v>
      </c>
      <c r="D161" s="141" t="s">
        <v>147</v>
      </c>
      <c r="E161" s="142" t="s">
        <v>239</v>
      </c>
      <c r="F161" s="143" t="s">
        <v>240</v>
      </c>
      <c r="G161" s="144" t="s">
        <v>158</v>
      </c>
      <c r="H161" s="145">
        <v>0.15</v>
      </c>
      <c r="I161" s="208"/>
      <c r="J161" s="146">
        <f>ROUND(I161*H161,2)</f>
        <v>0</v>
      </c>
      <c r="K161" s="143" t="s">
        <v>915</v>
      </c>
      <c r="L161" s="15"/>
      <c r="M161" s="147" t="s">
        <v>1</v>
      </c>
      <c r="N161" s="148" t="s">
        <v>34</v>
      </c>
      <c r="O161" s="149">
        <v>0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R161" s="151" t="s">
        <v>151</v>
      </c>
      <c r="AT161" s="151" t="s">
        <v>147</v>
      </c>
      <c r="AU161" s="151" t="s">
        <v>79</v>
      </c>
      <c r="AY161" s="3" t="s">
        <v>144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3" t="s">
        <v>77</v>
      </c>
      <c r="BK161" s="152">
        <f>ROUND(I161*H161,2)</f>
        <v>0</v>
      </c>
      <c r="BL161" s="3" t="s">
        <v>151</v>
      </c>
      <c r="BM161" s="151" t="s">
        <v>861</v>
      </c>
    </row>
    <row r="162" spans="1:65" s="153" customFormat="1" x14ac:dyDescent="0.2">
      <c r="B162" s="154"/>
      <c r="D162" s="155" t="s">
        <v>153</v>
      </c>
      <c r="E162" s="156" t="s">
        <v>1</v>
      </c>
      <c r="F162" s="157" t="s">
        <v>803</v>
      </c>
      <c r="H162" s="158">
        <v>0.15</v>
      </c>
      <c r="I162" s="209"/>
      <c r="L162" s="154"/>
      <c r="M162" s="159"/>
      <c r="N162" s="160"/>
      <c r="O162" s="160"/>
      <c r="P162" s="160"/>
      <c r="Q162" s="160"/>
      <c r="R162" s="160"/>
      <c r="S162" s="160"/>
      <c r="T162" s="161"/>
      <c r="AT162" s="156" t="s">
        <v>153</v>
      </c>
      <c r="AU162" s="156" t="s">
        <v>79</v>
      </c>
      <c r="AV162" s="153" t="s">
        <v>79</v>
      </c>
      <c r="AW162" s="153" t="s">
        <v>25</v>
      </c>
      <c r="AX162" s="153" t="s">
        <v>69</v>
      </c>
      <c r="AY162" s="156" t="s">
        <v>144</v>
      </c>
    </row>
    <row r="163" spans="1:65" s="162" customFormat="1" x14ac:dyDescent="0.2">
      <c r="B163" s="163"/>
      <c r="D163" s="155" t="s">
        <v>153</v>
      </c>
      <c r="E163" s="164" t="s">
        <v>1</v>
      </c>
      <c r="F163" s="165" t="s">
        <v>155</v>
      </c>
      <c r="H163" s="166">
        <v>0.15</v>
      </c>
      <c r="I163" s="210"/>
      <c r="L163" s="163"/>
      <c r="M163" s="167"/>
      <c r="N163" s="168"/>
      <c r="O163" s="168"/>
      <c r="P163" s="168"/>
      <c r="Q163" s="168"/>
      <c r="R163" s="168"/>
      <c r="S163" s="168"/>
      <c r="T163" s="169"/>
      <c r="AT163" s="164" t="s">
        <v>153</v>
      </c>
      <c r="AU163" s="164" t="s">
        <v>79</v>
      </c>
      <c r="AV163" s="162" t="s">
        <v>151</v>
      </c>
      <c r="AW163" s="162" t="s">
        <v>25</v>
      </c>
      <c r="AX163" s="162" t="s">
        <v>77</v>
      </c>
      <c r="AY163" s="164" t="s">
        <v>144</v>
      </c>
    </row>
    <row r="164" spans="1:65" s="18" customFormat="1" ht="111.75" customHeight="1" x14ac:dyDescent="0.2">
      <c r="A164" s="14"/>
      <c r="B164" s="15"/>
      <c r="C164" s="141" t="s">
        <v>209</v>
      </c>
      <c r="D164" s="141" t="s">
        <v>147</v>
      </c>
      <c r="E164" s="142" t="s">
        <v>570</v>
      </c>
      <c r="F164" s="143" t="s">
        <v>571</v>
      </c>
      <c r="G164" s="144" t="s">
        <v>247</v>
      </c>
      <c r="H164" s="145">
        <v>4</v>
      </c>
      <c r="I164" s="208"/>
      <c r="J164" s="146">
        <f>ROUND(I164*H164,2)</f>
        <v>0</v>
      </c>
      <c r="K164" s="143" t="s">
        <v>915</v>
      </c>
      <c r="L164" s="15"/>
      <c r="M164" s="147" t="s">
        <v>1</v>
      </c>
      <c r="N164" s="148" t="s">
        <v>34</v>
      </c>
      <c r="O164" s="149">
        <v>0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R164" s="151" t="s">
        <v>151</v>
      </c>
      <c r="AT164" s="151" t="s">
        <v>147</v>
      </c>
      <c r="AU164" s="151" t="s">
        <v>79</v>
      </c>
      <c r="AY164" s="3" t="s">
        <v>144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3" t="s">
        <v>77</v>
      </c>
      <c r="BK164" s="152">
        <f>ROUND(I164*H164,2)</f>
        <v>0</v>
      </c>
      <c r="BL164" s="3" t="s">
        <v>151</v>
      </c>
      <c r="BM164" s="151" t="s">
        <v>862</v>
      </c>
    </row>
    <row r="165" spans="1:65" s="153" customFormat="1" x14ac:dyDescent="0.2">
      <c r="B165" s="154"/>
      <c r="D165" s="155" t="s">
        <v>153</v>
      </c>
      <c r="E165" s="156" t="s">
        <v>1</v>
      </c>
      <c r="F165" s="157" t="s">
        <v>151</v>
      </c>
      <c r="H165" s="158">
        <v>4</v>
      </c>
      <c r="I165" s="209"/>
      <c r="L165" s="154"/>
      <c r="M165" s="159"/>
      <c r="N165" s="160"/>
      <c r="O165" s="160"/>
      <c r="P165" s="160"/>
      <c r="Q165" s="160"/>
      <c r="R165" s="160"/>
      <c r="S165" s="160"/>
      <c r="T165" s="161"/>
      <c r="AT165" s="156" t="s">
        <v>153</v>
      </c>
      <c r="AU165" s="156" t="s">
        <v>79</v>
      </c>
      <c r="AV165" s="153" t="s">
        <v>79</v>
      </c>
      <c r="AW165" s="153" t="s">
        <v>25</v>
      </c>
      <c r="AX165" s="153" t="s">
        <v>69</v>
      </c>
      <c r="AY165" s="156" t="s">
        <v>144</v>
      </c>
    </row>
    <row r="166" spans="1:65" s="162" customFormat="1" x14ac:dyDescent="0.2">
      <c r="B166" s="163"/>
      <c r="D166" s="155" t="s">
        <v>153</v>
      </c>
      <c r="E166" s="164" t="s">
        <v>1</v>
      </c>
      <c r="F166" s="165" t="s">
        <v>155</v>
      </c>
      <c r="H166" s="166">
        <v>4</v>
      </c>
      <c r="I166" s="210"/>
      <c r="L166" s="163"/>
      <c r="M166" s="167"/>
      <c r="N166" s="168"/>
      <c r="O166" s="168"/>
      <c r="P166" s="168"/>
      <c r="Q166" s="168"/>
      <c r="R166" s="168"/>
      <c r="S166" s="168"/>
      <c r="T166" s="169"/>
      <c r="AT166" s="164" t="s">
        <v>153</v>
      </c>
      <c r="AU166" s="164" t="s">
        <v>79</v>
      </c>
      <c r="AV166" s="162" t="s">
        <v>151</v>
      </c>
      <c r="AW166" s="162" t="s">
        <v>25</v>
      </c>
      <c r="AX166" s="162" t="s">
        <v>77</v>
      </c>
      <c r="AY166" s="164" t="s">
        <v>144</v>
      </c>
    </row>
    <row r="167" spans="1:65" s="18" customFormat="1" ht="100.5" customHeight="1" x14ac:dyDescent="0.2">
      <c r="A167" s="14"/>
      <c r="B167" s="15"/>
      <c r="C167" s="141" t="s">
        <v>214</v>
      </c>
      <c r="D167" s="141" t="s">
        <v>147</v>
      </c>
      <c r="E167" s="142" t="s">
        <v>256</v>
      </c>
      <c r="F167" s="143" t="s">
        <v>257</v>
      </c>
      <c r="G167" s="144" t="s">
        <v>192</v>
      </c>
      <c r="H167" s="145">
        <v>120</v>
      </c>
      <c r="I167" s="208"/>
      <c r="J167" s="146">
        <f>ROUND(I167*H167,2)</f>
        <v>0</v>
      </c>
      <c r="K167" s="143" t="s">
        <v>915</v>
      </c>
      <c r="L167" s="15"/>
      <c r="M167" s="147" t="s">
        <v>1</v>
      </c>
      <c r="N167" s="148" t="s">
        <v>34</v>
      </c>
      <c r="O167" s="149">
        <v>0.05</v>
      </c>
      <c r="P167" s="149">
        <f>O167*H167</f>
        <v>6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R167" s="151" t="s">
        <v>151</v>
      </c>
      <c r="AT167" s="151" t="s">
        <v>147</v>
      </c>
      <c r="AU167" s="151" t="s">
        <v>79</v>
      </c>
      <c r="AY167" s="3" t="s">
        <v>144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3" t="s">
        <v>77</v>
      </c>
      <c r="BK167" s="152">
        <f>ROUND(I167*H167,2)</f>
        <v>0</v>
      </c>
      <c r="BL167" s="3" t="s">
        <v>151</v>
      </c>
      <c r="BM167" s="151" t="s">
        <v>863</v>
      </c>
    </row>
    <row r="168" spans="1:65" s="153" customFormat="1" x14ac:dyDescent="0.2">
      <c r="B168" s="154"/>
      <c r="D168" s="155" t="s">
        <v>153</v>
      </c>
      <c r="E168" s="156" t="s">
        <v>1</v>
      </c>
      <c r="F168" s="157" t="s">
        <v>574</v>
      </c>
      <c r="H168" s="158">
        <v>120</v>
      </c>
      <c r="I168" s="209"/>
      <c r="L168" s="154"/>
      <c r="M168" s="159"/>
      <c r="N168" s="160"/>
      <c r="O168" s="160"/>
      <c r="P168" s="160"/>
      <c r="Q168" s="160"/>
      <c r="R168" s="160"/>
      <c r="S168" s="160"/>
      <c r="T168" s="161"/>
      <c r="AT168" s="156" t="s">
        <v>153</v>
      </c>
      <c r="AU168" s="156" t="s">
        <v>79</v>
      </c>
      <c r="AV168" s="153" t="s">
        <v>79</v>
      </c>
      <c r="AW168" s="153" t="s">
        <v>25</v>
      </c>
      <c r="AX168" s="153" t="s">
        <v>69</v>
      </c>
      <c r="AY168" s="156" t="s">
        <v>144</v>
      </c>
    </row>
    <row r="169" spans="1:65" s="162" customFormat="1" x14ac:dyDescent="0.2">
      <c r="B169" s="163"/>
      <c r="D169" s="155" t="s">
        <v>153</v>
      </c>
      <c r="E169" s="164" t="s">
        <v>1</v>
      </c>
      <c r="F169" s="165" t="s">
        <v>155</v>
      </c>
      <c r="H169" s="166">
        <v>120</v>
      </c>
      <c r="I169" s="210"/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153</v>
      </c>
      <c r="AU169" s="164" t="s">
        <v>79</v>
      </c>
      <c r="AV169" s="162" t="s">
        <v>151</v>
      </c>
      <c r="AW169" s="162" t="s">
        <v>25</v>
      </c>
      <c r="AX169" s="162" t="s">
        <v>77</v>
      </c>
      <c r="AY169" s="164" t="s">
        <v>144</v>
      </c>
    </row>
    <row r="170" spans="1:65" s="18" customFormat="1" ht="16.5" customHeight="1" x14ac:dyDescent="0.2">
      <c r="A170" s="14"/>
      <c r="B170" s="15"/>
      <c r="C170" s="170" t="s">
        <v>229</v>
      </c>
      <c r="D170" s="170" t="s">
        <v>166</v>
      </c>
      <c r="E170" s="171" t="s">
        <v>575</v>
      </c>
      <c r="F170" s="172" t="s">
        <v>576</v>
      </c>
      <c r="G170" s="173" t="s">
        <v>192</v>
      </c>
      <c r="H170" s="174">
        <v>9.6</v>
      </c>
      <c r="I170" s="211"/>
      <c r="J170" s="175">
        <f>ROUND(I170*H170,2)</f>
        <v>0</v>
      </c>
      <c r="K170" s="172" t="s">
        <v>915</v>
      </c>
      <c r="L170" s="176"/>
      <c r="M170" s="177" t="s">
        <v>1</v>
      </c>
      <c r="N170" s="178" t="s">
        <v>34</v>
      </c>
      <c r="O170" s="149">
        <v>0</v>
      </c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R170" s="151" t="s">
        <v>170</v>
      </c>
      <c r="AT170" s="151" t="s">
        <v>166</v>
      </c>
      <c r="AU170" s="151" t="s">
        <v>79</v>
      </c>
      <c r="AY170" s="3" t="s">
        <v>144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3" t="s">
        <v>77</v>
      </c>
      <c r="BK170" s="152">
        <f>ROUND(I170*H170,2)</f>
        <v>0</v>
      </c>
      <c r="BL170" s="3" t="s">
        <v>151</v>
      </c>
      <c r="BM170" s="151" t="s">
        <v>864</v>
      </c>
    </row>
    <row r="171" spans="1:65" s="153" customFormat="1" x14ac:dyDescent="0.2">
      <c r="B171" s="154"/>
      <c r="D171" s="155" t="s">
        <v>153</v>
      </c>
      <c r="E171" s="156" t="s">
        <v>1</v>
      </c>
      <c r="F171" s="157" t="s">
        <v>766</v>
      </c>
      <c r="H171" s="158">
        <v>9.6</v>
      </c>
      <c r="I171" s="209"/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153</v>
      </c>
      <c r="AU171" s="156" t="s">
        <v>79</v>
      </c>
      <c r="AV171" s="153" t="s">
        <v>79</v>
      </c>
      <c r="AW171" s="153" t="s">
        <v>25</v>
      </c>
      <c r="AX171" s="153" t="s">
        <v>69</v>
      </c>
      <c r="AY171" s="156" t="s">
        <v>144</v>
      </c>
    </row>
    <row r="172" spans="1:65" s="162" customFormat="1" x14ac:dyDescent="0.2">
      <c r="B172" s="163"/>
      <c r="D172" s="155" t="s">
        <v>153</v>
      </c>
      <c r="E172" s="164" t="s">
        <v>1</v>
      </c>
      <c r="F172" s="165" t="s">
        <v>155</v>
      </c>
      <c r="H172" s="166">
        <v>9.6</v>
      </c>
      <c r="I172" s="210"/>
      <c r="L172" s="163"/>
      <c r="M172" s="167"/>
      <c r="N172" s="168"/>
      <c r="O172" s="168"/>
      <c r="P172" s="168"/>
      <c r="Q172" s="168"/>
      <c r="R172" s="168"/>
      <c r="S172" s="168"/>
      <c r="T172" s="169"/>
      <c r="AT172" s="164" t="s">
        <v>153</v>
      </c>
      <c r="AU172" s="164" t="s">
        <v>79</v>
      </c>
      <c r="AV172" s="162" t="s">
        <v>151</v>
      </c>
      <c r="AW172" s="162" t="s">
        <v>25</v>
      </c>
      <c r="AX172" s="162" t="s">
        <v>77</v>
      </c>
      <c r="AY172" s="164" t="s">
        <v>144</v>
      </c>
    </row>
    <row r="173" spans="1:65" s="18" customFormat="1" ht="55.5" customHeight="1" x14ac:dyDescent="0.2">
      <c r="A173" s="14"/>
      <c r="B173" s="15"/>
      <c r="C173" s="141" t="s">
        <v>234</v>
      </c>
      <c r="D173" s="141" t="s">
        <v>147</v>
      </c>
      <c r="E173" s="142" t="s">
        <v>578</v>
      </c>
      <c r="F173" s="143" t="s">
        <v>579</v>
      </c>
      <c r="G173" s="144" t="s">
        <v>192</v>
      </c>
      <c r="H173" s="145">
        <v>9.6</v>
      </c>
      <c r="I173" s="208"/>
      <c r="J173" s="146">
        <f>ROUND(I173*H173,2)</f>
        <v>0</v>
      </c>
      <c r="K173" s="143" t="s">
        <v>915</v>
      </c>
      <c r="L173" s="15"/>
      <c r="M173" s="147" t="s">
        <v>1</v>
      </c>
      <c r="N173" s="148" t="s">
        <v>34</v>
      </c>
      <c r="O173" s="149">
        <v>6.41</v>
      </c>
      <c r="P173" s="149">
        <f>O173*H173</f>
        <v>61.536000000000001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R173" s="151" t="s">
        <v>151</v>
      </c>
      <c r="AT173" s="151" t="s">
        <v>147</v>
      </c>
      <c r="AU173" s="151" t="s">
        <v>79</v>
      </c>
      <c r="AY173" s="3" t="s">
        <v>144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3" t="s">
        <v>77</v>
      </c>
      <c r="BK173" s="152">
        <f>ROUND(I173*H173,2)</f>
        <v>0</v>
      </c>
      <c r="BL173" s="3" t="s">
        <v>151</v>
      </c>
      <c r="BM173" s="151" t="s">
        <v>865</v>
      </c>
    </row>
    <row r="174" spans="1:65" s="153" customFormat="1" x14ac:dyDescent="0.2">
      <c r="B174" s="154"/>
      <c r="D174" s="155" t="s">
        <v>153</v>
      </c>
      <c r="E174" s="156" t="s">
        <v>1</v>
      </c>
      <c r="F174" s="157" t="s">
        <v>766</v>
      </c>
      <c r="H174" s="158">
        <v>9.6</v>
      </c>
      <c r="I174" s="209"/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153</v>
      </c>
      <c r="AU174" s="156" t="s">
        <v>79</v>
      </c>
      <c r="AV174" s="153" t="s">
        <v>79</v>
      </c>
      <c r="AW174" s="153" t="s">
        <v>25</v>
      </c>
      <c r="AX174" s="153" t="s">
        <v>69</v>
      </c>
      <c r="AY174" s="156" t="s">
        <v>144</v>
      </c>
    </row>
    <row r="175" spans="1:65" s="162" customFormat="1" x14ac:dyDescent="0.2">
      <c r="B175" s="163"/>
      <c r="D175" s="155" t="s">
        <v>153</v>
      </c>
      <c r="E175" s="164" t="s">
        <v>1</v>
      </c>
      <c r="F175" s="165" t="s">
        <v>155</v>
      </c>
      <c r="H175" s="166">
        <v>9.6</v>
      </c>
      <c r="I175" s="210"/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153</v>
      </c>
      <c r="AU175" s="164" t="s">
        <v>79</v>
      </c>
      <c r="AV175" s="162" t="s">
        <v>151</v>
      </c>
      <c r="AW175" s="162" t="s">
        <v>25</v>
      </c>
      <c r="AX175" s="162" t="s">
        <v>77</v>
      </c>
      <c r="AY175" s="164" t="s">
        <v>144</v>
      </c>
    </row>
    <row r="176" spans="1:65" s="18" customFormat="1" ht="44.25" customHeight="1" x14ac:dyDescent="0.2">
      <c r="A176" s="14"/>
      <c r="B176" s="15"/>
      <c r="C176" s="141" t="s">
        <v>8</v>
      </c>
      <c r="D176" s="141" t="s">
        <v>147</v>
      </c>
      <c r="E176" s="142" t="s">
        <v>582</v>
      </c>
      <c r="F176" s="143" t="s">
        <v>583</v>
      </c>
      <c r="G176" s="144" t="s">
        <v>192</v>
      </c>
      <c r="H176" s="145">
        <v>9</v>
      </c>
      <c r="I176" s="208"/>
      <c r="J176" s="146">
        <f>ROUND(I176*H176,2)</f>
        <v>0</v>
      </c>
      <c r="K176" s="143" t="s">
        <v>915</v>
      </c>
      <c r="L176" s="15"/>
      <c r="M176" s="147" t="s">
        <v>1</v>
      </c>
      <c r="N176" s="148" t="s">
        <v>34</v>
      </c>
      <c r="O176" s="149">
        <v>1.42</v>
      </c>
      <c r="P176" s="149">
        <f>O176*H176</f>
        <v>12.78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R176" s="151" t="s">
        <v>151</v>
      </c>
      <c r="AT176" s="151" t="s">
        <v>147</v>
      </c>
      <c r="AU176" s="151" t="s">
        <v>79</v>
      </c>
      <c r="AY176" s="3" t="s">
        <v>144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3" t="s">
        <v>77</v>
      </c>
      <c r="BK176" s="152">
        <f>ROUND(I176*H176,2)</f>
        <v>0</v>
      </c>
      <c r="BL176" s="3" t="s">
        <v>151</v>
      </c>
      <c r="BM176" s="151" t="s">
        <v>866</v>
      </c>
    </row>
    <row r="177" spans="1:65" s="153" customFormat="1" x14ac:dyDescent="0.2">
      <c r="B177" s="154"/>
      <c r="D177" s="155" t="s">
        <v>153</v>
      </c>
      <c r="E177" s="156" t="s">
        <v>1</v>
      </c>
      <c r="F177" s="157" t="s">
        <v>197</v>
      </c>
      <c r="H177" s="158">
        <v>9</v>
      </c>
      <c r="I177" s="209"/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153</v>
      </c>
      <c r="AU177" s="156" t="s">
        <v>79</v>
      </c>
      <c r="AV177" s="153" t="s">
        <v>79</v>
      </c>
      <c r="AW177" s="153" t="s">
        <v>25</v>
      </c>
      <c r="AX177" s="153" t="s">
        <v>69</v>
      </c>
      <c r="AY177" s="156" t="s">
        <v>144</v>
      </c>
    </row>
    <row r="178" spans="1:65" s="162" customFormat="1" x14ac:dyDescent="0.2">
      <c r="B178" s="163"/>
      <c r="D178" s="155" t="s">
        <v>153</v>
      </c>
      <c r="E178" s="164" t="s">
        <v>1</v>
      </c>
      <c r="F178" s="165" t="s">
        <v>155</v>
      </c>
      <c r="H178" s="166">
        <v>9</v>
      </c>
      <c r="I178" s="210"/>
      <c r="L178" s="163"/>
      <c r="M178" s="167"/>
      <c r="N178" s="168"/>
      <c r="O178" s="168"/>
      <c r="P178" s="168"/>
      <c r="Q178" s="168"/>
      <c r="R178" s="168"/>
      <c r="S178" s="168"/>
      <c r="T178" s="169"/>
      <c r="AT178" s="164" t="s">
        <v>153</v>
      </c>
      <c r="AU178" s="164" t="s">
        <v>79</v>
      </c>
      <c r="AV178" s="162" t="s">
        <v>151</v>
      </c>
      <c r="AW178" s="162" t="s">
        <v>25</v>
      </c>
      <c r="AX178" s="162" t="s">
        <v>77</v>
      </c>
      <c r="AY178" s="164" t="s">
        <v>144</v>
      </c>
    </row>
    <row r="179" spans="1:65" s="18" customFormat="1" ht="33" customHeight="1" x14ac:dyDescent="0.2">
      <c r="A179" s="14"/>
      <c r="B179" s="15"/>
      <c r="C179" s="141" t="s">
        <v>244</v>
      </c>
      <c r="D179" s="141" t="s">
        <v>147</v>
      </c>
      <c r="E179" s="142" t="s">
        <v>585</v>
      </c>
      <c r="F179" s="143" t="s">
        <v>586</v>
      </c>
      <c r="G179" s="144" t="s">
        <v>192</v>
      </c>
      <c r="H179" s="145">
        <v>70</v>
      </c>
      <c r="I179" s="208"/>
      <c r="J179" s="146">
        <f>ROUND(I179*H179,2)</f>
        <v>0</v>
      </c>
      <c r="K179" s="143" t="s">
        <v>915</v>
      </c>
      <c r="L179" s="15"/>
      <c r="M179" s="147" t="s">
        <v>1</v>
      </c>
      <c r="N179" s="148" t="s">
        <v>34</v>
      </c>
      <c r="O179" s="149">
        <v>0.18</v>
      </c>
      <c r="P179" s="149">
        <f>O179*H179</f>
        <v>12.6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R179" s="151" t="s">
        <v>151</v>
      </c>
      <c r="AT179" s="151" t="s">
        <v>147</v>
      </c>
      <c r="AU179" s="151" t="s">
        <v>79</v>
      </c>
      <c r="AY179" s="3" t="s">
        <v>144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3" t="s">
        <v>77</v>
      </c>
      <c r="BK179" s="152">
        <f>ROUND(I179*H179,2)</f>
        <v>0</v>
      </c>
      <c r="BL179" s="3" t="s">
        <v>151</v>
      </c>
      <c r="BM179" s="151" t="s">
        <v>867</v>
      </c>
    </row>
    <row r="180" spans="1:65" s="153" customFormat="1" x14ac:dyDescent="0.2">
      <c r="B180" s="154"/>
      <c r="D180" s="155" t="s">
        <v>153</v>
      </c>
      <c r="E180" s="156" t="s">
        <v>1</v>
      </c>
      <c r="F180" s="157" t="s">
        <v>868</v>
      </c>
      <c r="H180" s="158">
        <v>70</v>
      </c>
      <c r="I180" s="209"/>
      <c r="L180" s="154"/>
      <c r="M180" s="159"/>
      <c r="N180" s="160"/>
      <c r="O180" s="160"/>
      <c r="P180" s="160"/>
      <c r="Q180" s="160"/>
      <c r="R180" s="160"/>
      <c r="S180" s="160"/>
      <c r="T180" s="161"/>
      <c r="AT180" s="156" t="s">
        <v>153</v>
      </c>
      <c r="AU180" s="156" t="s">
        <v>79</v>
      </c>
      <c r="AV180" s="153" t="s">
        <v>79</v>
      </c>
      <c r="AW180" s="153" t="s">
        <v>25</v>
      </c>
      <c r="AX180" s="153" t="s">
        <v>69</v>
      </c>
      <c r="AY180" s="156" t="s">
        <v>144</v>
      </c>
    </row>
    <row r="181" spans="1:65" s="162" customFormat="1" x14ac:dyDescent="0.2">
      <c r="B181" s="163"/>
      <c r="D181" s="155" t="s">
        <v>153</v>
      </c>
      <c r="E181" s="164" t="s">
        <v>1</v>
      </c>
      <c r="F181" s="165" t="s">
        <v>155</v>
      </c>
      <c r="H181" s="166">
        <v>70</v>
      </c>
      <c r="I181" s="210"/>
      <c r="L181" s="163"/>
      <c r="M181" s="167"/>
      <c r="N181" s="168"/>
      <c r="O181" s="168"/>
      <c r="P181" s="168"/>
      <c r="Q181" s="168"/>
      <c r="R181" s="168"/>
      <c r="S181" s="168"/>
      <c r="T181" s="169"/>
      <c r="AT181" s="164" t="s">
        <v>153</v>
      </c>
      <c r="AU181" s="164" t="s">
        <v>79</v>
      </c>
      <c r="AV181" s="162" t="s">
        <v>151</v>
      </c>
      <c r="AW181" s="162" t="s">
        <v>25</v>
      </c>
      <c r="AX181" s="162" t="s">
        <v>77</v>
      </c>
      <c r="AY181" s="164" t="s">
        <v>144</v>
      </c>
    </row>
    <row r="182" spans="1:65" s="18" customFormat="1" ht="55.5" customHeight="1" x14ac:dyDescent="0.2">
      <c r="A182" s="14"/>
      <c r="B182" s="15"/>
      <c r="C182" s="141" t="s">
        <v>250</v>
      </c>
      <c r="D182" s="141" t="s">
        <v>147</v>
      </c>
      <c r="E182" s="142" t="s">
        <v>588</v>
      </c>
      <c r="F182" s="143" t="s">
        <v>589</v>
      </c>
      <c r="G182" s="144" t="s">
        <v>150</v>
      </c>
      <c r="H182" s="145">
        <v>90</v>
      </c>
      <c r="I182" s="208"/>
      <c r="J182" s="146">
        <f>ROUND(I182*H182,2)</f>
        <v>0</v>
      </c>
      <c r="K182" s="143" t="s">
        <v>915</v>
      </c>
      <c r="L182" s="15"/>
      <c r="M182" s="147" t="s">
        <v>1</v>
      </c>
      <c r="N182" s="148" t="s">
        <v>34</v>
      </c>
      <c r="O182" s="149">
        <v>0.77</v>
      </c>
      <c r="P182" s="149">
        <f>O182*H182</f>
        <v>69.3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R182" s="151" t="s">
        <v>151</v>
      </c>
      <c r="AT182" s="151" t="s">
        <v>147</v>
      </c>
      <c r="AU182" s="151" t="s">
        <v>79</v>
      </c>
      <c r="AY182" s="3" t="s">
        <v>144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3" t="s">
        <v>77</v>
      </c>
      <c r="BK182" s="152">
        <f>ROUND(I182*H182,2)</f>
        <v>0</v>
      </c>
      <c r="BL182" s="3" t="s">
        <v>151</v>
      </c>
      <c r="BM182" s="151" t="s">
        <v>869</v>
      </c>
    </row>
    <row r="183" spans="1:65" s="153" customFormat="1" x14ac:dyDescent="0.2">
      <c r="B183" s="154"/>
      <c r="D183" s="155" t="s">
        <v>153</v>
      </c>
      <c r="E183" s="156" t="s">
        <v>1</v>
      </c>
      <c r="F183" s="157" t="s">
        <v>870</v>
      </c>
      <c r="H183" s="158">
        <v>90</v>
      </c>
      <c r="I183" s="209"/>
      <c r="L183" s="154"/>
      <c r="M183" s="159"/>
      <c r="N183" s="160"/>
      <c r="O183" s="160"/>
      <c r="P183" s="160"/>
      <c r="Q183" s="160"/>
      <c r="R183" s="160"/>
      <c r="S183" s="160"/>
      <c r="T183" s="161"/>
      <c r="AT183" s="156" t="s">
        <v>153</v>
      </c>
      <c r="AU183" s="156" t="s">
        <v>79</v>
      </c>
      <c r="AV183" s="153" t="s">
        <v>79</v>
      </c>
      <c r="AW183" s="153" t="s">
        <v>25</v>
      </c>
      <c r="AX183" s="153" t="s">
        <v>69</v>
      </c>
      <c r="AY183" s="156" t="s">
        <v>144</v>
      </c>
    </row>
    <row r="184" spans="1:65" s="162" customFormat="1" x14ac:dyDescent="0.2">
      <c r="B184" s="163"/>
      <c r="D184" s="155" t="s">
        <v>153</v>
      </c>
      <c r="E184" s="164" t="s">
        <v>1</v>
      </c>
      <c r="F184" s="165" t="s">
        <v>155</v>
      </c>
      <c r="H184" s="166">
        <v>90</v>
      </c>
      <c r="I184" s="210"/>
      <c r="L184" s="163"/>
      <c r="M184" s="167"/>
      <c r="N184" s="168"/>
      <c r="O184" s="168"/>
      <c r="P184" s="168"/>
      <c r="Q184" s="168"/>
      <c r="R184" s="168"/>
      <c r="S184" s="168"/>
      <c r="T184" s="169"/>
      <c r="AT184" s="164" t="s">
        <v>153</v>
      </c>
      <c r="AU184" s="164" t="s">
        <v>79</v>
      </c>
      <c r="AV184" s="162" t="s">
        <v>151</v>
      </c>
      <c r="AW184" s="162" t="s">
        <v>25</v>
      </c>
      <c r="AX184" s="162" t="s">
        <v>77</v>
      </c>
      <c r="AY184" s="164" t="s">
        <v>144</v>
      </c>
    </row>
    <row r="185" spans="1:65" s="18" customFormat="1" ht="78" customHeight="1" x14ac:dyDescent="0.2">
      <c r="A185" s="14"/>
      <c r="B185" s="15"/>
      <c r="C185" s="141" t="s">
        <v>255</v>
      </c>
      <c r="D185" s="141" t="s">
        <v>147</v>
      </c>
      <c r="E185" s="142" t="s">
        <v>592</v>
      </c>
      <c r="F185" s="143" t="s">
        <v>593</v>
      </c>
      <c r="G185" s="144" t="s">
        <v>150</v>
      </c>
      <c r="H185" s="145">
        <v>90</v>
      </c>
      <c r="I185" s="208"/>
      <c r="J185" s="146">
        <f>ROUND(I185*H185,2)</f>
        <v>0</v>
      </c>
      <c r="K185" s="143" t="s">
        <v>915</v>
      </c>
      <c r="L185" s="15"/>
      <c r="M185" s="147" t="s">
        <v>1</v>
      </c>
      <c r="N185" s="148" t="s">
        <v>34</v>
      </c>
      <c r="O185" s="149">
        <v>0.68</v>
      </c>
      <c r="P185" s="149">
        <f>O185*H185</f>
        <v>61.2</v>
      </c>
      <c r="Q185" s="149">
        <v>0</v>
      </c>
      <c r="R185" s="149">
        <f>Q185*H185</f>
        <v>0</v>
      </c>
      <c r="S185" s="149">
        <v>0</v>
      </c>
      <c r="T185" s="150">
        <f>S185*H185</f>
        <v>0</v>
      </c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R185" s="151" t="s">
        <v>151</v>
      </c>
      <c r="AT185" s="151" t="s">
        <v>147</v>
      </c>
      <c r="AU185" s="151" t="s">
        <v>79</v>
      </c>
      <c r="AY185" s="3" t="s">
        <v>144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3" t="s">
        <v>77</v>
      </c>
      <c r="BK185" s="152">
        <f>ROUND(I185*H185,2)</f>
        <v>0</v>
      </c>
      <c r="BL185" s="3" t="s">
        <v>151</v>
      </c>
      <c r="BM185" s="151" t="s">
        <v>871</v>
      </c>
    </row>
    <row r="186" spans="1:65" s="153" customFormat="1" x14ac:dyDescent="0.2">
      <c r="B186" s="154"/>
      <c r="D186" s="155" t="s">
        <v>153</v>
      </c>
      <c r="E186" s="156" t="s">
        <v>1</v>
      </c>
      <c r="F186" s="157" t="s">
        <v>870</v>
      </c>
      <c r="H186" s="158">
        <v>90</v>
      </c>
      <c r="I186" s="209"/>
      <c r="L186" s="154"/>
      <c r="M186" s="159"/>
      <c r="N186" s="160"/>
      <c r="O186" s="160"/>
      <c r="P186" s="160"/>
      <c r="Q186" s="160"/>
      <c r="R186" s="160"/>
      <c r="S186" s="160"/>
      <c r="T186" s="161"/>
      <c r="AT186" s="156" t="s">
        <v>153</v>
      </c>
      <c r="AU186" s="156" t="s">
        <v>79</v>
      </c>
      <c r="AV186" s="153" t="s">
        <v>79</v>
      </c>
      <c r="AW186" s="153" t="s">
        <v>25</v>
      </c>
      <c r="AX186" s="153" t="s">
        <v>77</v>
      </c>
      <c r="AY186" s="156" t="s">
        <v>144</v>
      </c>
    </row>
    <row r="187" spans="1:65" s="18" customFormat="1" ht="21.75" customHeight="1" x14ac:dyDescent="0.2">
      <c r="A187" s="14"/>
      <c r="B187" s="15"/>
      <c r="C187" s="170" t="s">
        <v>260</v>
      </c>
      <c r="D187" s="170" t="s">
        <v>166</v>
      </c>
      <c r="E187" s="171" t="s">
        <v>595</v>
      </c>
      <c r="F187" s="172" t="s">
        <v>596</v>
      </c>
      <c r="G187" s="173" t="s">
        <v>169</v>
      </c>
      <c r="H187" s="174">
        <v>31.05</v>
      </c>
      <c r="I187" s="211"/>
      <c r="J187" s="175">
        <f>ROUND(I187*H187,2)</f>
        <v>0</v>
      </c>
      <c r="K187" s="172" t="s">
        <v>915</v>
      </c>
      <c r="L187" s="176"/>
      <c r="M187" s="177" t="s">
        <v>1</v>
      </c>
      <c r="N187" s="178" t="s">
        <v>34</v>
      </c>
      <c r="O187" s="149">
        <v>0</v>
      </c>
      <c r="P187" s="149">
        <f>O187*H187</f>
        <v>0</v>
      </c>
      <c r="Q187" s="149">
        <v>1</v>
      </c>
      <c r="R187" s="149">
        <f>Q187*H187</f>
        <v>31.05</v>
      </c>
      <c r="S187" s="149">
        <v>0</v>
      </c>
      <c r="T187" s="150">
        <f>S187*H187</f>
        <v>0</v>
      </c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R187" s="151" t="s">
        <v>170</v>
      </c>
      <c r="AT187" s="151" t="s">
        <v>166</v>
      </c>
      <c r="AU187" s="151" t="s">
        <v>79</v>
      </c>
      <c r="AY187" s="3" t="s">
        <v>144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3" t="s">
        <v>77</v>
      </c>
      <c r="BK187" s="152">
        <f>ROUND(I187*H187,2)</f>
        <v>0</v>
      </c>
      <c r="BL187" s="3" t="s">
        <v>151</v>
      </c>
      <c r="BM187" s="151" t="s">
        <v>872</v>
      </c>
    </row>
    <row r="188" spans="1:65" s="153" customFormat="1" x14ac:dyDescent="0.2">
      <c r="B188" s="154"/>
      <c r="D188" s="155" t="s">
        <v>153</v>
      </c>
      <c r="E188" s="156" t="s">
        <v>1</v>
      </c>
      <c r="F188" s="157" t="s">
        <v>873</v>
      </c>
      <c r="H188" s="158">
        <v>31.05</v>
      </c>
      <c r="I188" s="209"/>
      <c r="L188" s="154"/>
      <c r="M188" s="159"/>
      <c r="N188" s="160"/>
      <c r="O188" s="160"/>
      <c r="P188" s="160"/>
      <c r="Q188" s="160"/>
      <c r="R188" s="160"/>
      <c r="S188" s="160"/>
      <c r="T188" s="161"/>
      <c r="AT188" s="156" t="s">
        <v>153</v>
      </c>
      <c r="AU188" s="156" t="s">
        <v>79</v>
      </c>
      <c r="AV188" s="153" t="s">
        <v>79</v>
      </c>
      <c r="AW188" s="153" t="s">
        <v>25</v>
      </c>
      <c r="AX188" s="153" t="s">
        <v>69</v>
      </c>
      <c r="AY188" s="156" t="s">
        <v>144</v>
      </c>
    </row>
    <row r="189" spans="1:65" s="162" customFormat="1" x14ac:dyDescent="0.2">
      <c r="B189" s="163"/>
      <c r="D189" s="155" t="s">
        <v>153</v>
      </c>
      <c r="E189" s="164" t="s">
        <v>1</v>
      </c>
      <c r="F189" s="165" t="s">
        <v>155</v>
      </c>
      <c r="H189" s="166">
        <v>31.05</v>
      </c>
      <c r="I189" s="210"/>
      <c r="L189" s="163"/>
      <c r="M189" s="167"/>
      <c r="N189" s="168"/>
      <c r="O189" s="168"/>
      <c r="P189" s="168"/>
      <c r="Q189" s="168"/>
      <c r="R189" s="168"/>
      <c r="S189" s="168"/>
      <c r="T189" s="169"/>
      <c r="AT189" s="164" t="s">
        <v>153</v>
      </c>
      <c r="AU189" s="164" t="s">
        <v>79</v>
      </c>
      <c r="AV189" s="162" t="s">
        <v>151</v>
      </c>
      <c r="AW189" s="162" t="s">
        <v>25</v>
      </c>
      <c r="AX189" s="162" t="s">
        <v>77</v>
      </c>
      <c r="AY189" s="164" t="s">
        <v>144</v>
      </c>
    </row>
    <row r="190" spans="1:65" s="18" customFormat="1" ht="21.75" customHeight="1" x14ac:dyDescent="0.2">
      <c r="A190" s="14"/>
      <c r="B190" s="15"/>
      <c r="C190" s="170" t="s">
        <v>265</v>
      </c>
      <c r="D190" s="170" t="s">
        <v>166</v>
      </c>
      <c r="E190" s="171" t="s">
        <v>599</v>
      </c>
      <c r="F190" s="172" t="s">
        <v>600</v>
      </c>
      <c r="G190" s="173" t="s">
        <v>169</v>
      </c>
      <c r="H190" s="174">
        <v>10.35</v>
      </c>
      <c r="I190" s="211"/>
      <c r="J190" s="175">
        <f>ROUND(I190*H190,2)</f>
        <v>0</v>
      </c>
      <c r="K190" s="172" t="s">
        <v>915</v>
      </c>
      <c r="L190" s="176"/>
      <c r="M190" s="177" t="s">
        <v>1</v>
      </c>
      <c r="N190" s="178" t="s">
        <v>34</v>
      </c>
      <c r="O190" s="149">
        <v>0</v>
      </c>
      <c r="P190" s="149">
        <f>O190*H190</f>
        <v>0</v>
      </c>
      <c r="Q190" s="149">
        <v>1</v>
      </c>
      <c r="R190" s="149">
        <f>Q190*H190</f>
        <v>10.35</v>
      </c>
      <c r="S190" s="149">
        <v>0</v>
      </c>
      <c r="T190" s="150">
        <f>S190*H190</f>
        <v>0</v>
      </c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R190" s="151" t="s">
        <v>170</v>
      </c>
      <c r="AT190" s="151" t="s">
        <v>166</v>
      </c>
      <c r="AU190" s="151" t="s">
        <v>79</v>
      </c>
      <c r="AY190" s="3" t="s">
        <v>144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3" t="s">
        <v>77</v>
      </c>
      <c r="BK190" s="152">
        <f>ROUND(I190*H190,2)</f>
        <v>0</v>
      </c>
      <c r="BL190" s="3" t="s">
        <v>151</v>
      </c>
      <c r="BM190" s="151" t="s">
        <v>874</v>
      </c>
    </row>
    <row r="191" spans="1:65" s="153" customFormat="1" x14ac:dyDescent="0.2">
      <c r="B191" s="154"/>
      <c r="D191" s="155" t="s">
        <v>153</v>
      </c>
      <c r="E191" s="156" t="s">
        <v>1</v>
      </c>
      <c r="F191" s="157" t="s">
        <v>875</v>
      </c>
      <c r="H191" s="158">
        <v>10.35</v>
      </c>
      <c r="I191" s="209"/>
      <c r="L191" s="154"/>
      <c r="M191" s="159"/>
      <c r="N191" s="160"/>
      <c r="O191" s="160"/>
      <c r="P191" s="160"/>
      <c r="Q191" s="160"/>
      <c r="R191" s="160"/>
      <c r="S191" s="160"/>
      <c r="T191" s="161"/>
      <c r="AT191" s="156" t="s">
        <v>153</v>
      </c>
      <c r="AU191" s="156" t="s">
        <v>79</v>
      </c>
      <c r="AV191" s="153" t="s">
        <v>79</v>
      </c>
      <c r="AW191" s="153" t="s">
        <v>25</v>
      </c>
      <c r="AX191" s="153" t="s">
        <v>69</v>
      </c>
      <c r="AY191" s="156" t="s">
        <v>144</v>
      </c>
    </row>
    <row r="192" spans="1:65" s="162" customFormat="1" x14ac:dyDescent="0.2">
      <c r="B192" s="163"/>
      <c r="D192" s="155" t="s">
        <v>153</v>
      </c>
      <c r="E192" s="164" t="s">
        <v>1</v>
      </c>
      <c r="F192" s="165" t="s">
        <v>155</v>
      </c>
      <c r="H192" s="166">
        <v>10.35</v>
      </c>
      <c r="I192" s="210"/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153</v>
      </c>
      <c r="AU192" s="164" t="s">
        <v>79</v>
      </c>
      <c r="AV192" s="162" t="s">
        <v>151</v>
      </c>
      <c r="AW192" s="162" t="s">
        <v>25</v>
      </c>
      <c r="AX192" s="162" t="s">
        <v>77</v>
      </c>
      <c r="AY192" s="164" t="s">
        <v>144</v>
      </c>
    </row>
    <row r="193" spans="1:65" s="18" customFormat="1" ht="89.25" customHeight="1" x14ac:dyDescent="0.2">
      <c r="A193" s="14"/>
      <c r="B193" s="15"/>
      <c r="C193" s="141" t="s">
        <v>7</v>
      </c>
      <c r="D193" s="141" t="s">
        <v>147</v>
      </c>
      <c r="E193" s="142" t="s">
        <v>702</v>
      </c>
      <c r="F193" s="143" t="s">
        <v>703</v>
      </c>
      <c r="G193" s="144" t="s">
        <v>192</v>
      </c>
      <c r="H193" s="145">
        <v>9</v>
      </c>
      <c r="I193" s="208"/>
      <c r="J193" s="146">
        <f>ROUND(I193*H193,2)</f>
        <v>0</v>
      </c>
      <c r="K193" s="143" t="s">
        <v>915</v>
      </c>
      <c r="L193" s="15"/>
      <c r="M193" s="147" t="s">
        <v>1</v>
      </c>
      <c r="N193" s="148" t="s">
        <v>34</v>
      </c>
      <c r="O193" s="149">
        <v>0.54</v>
      </c>
      <c r="P193" s="149">
        <f>O193*H193</f>
        <v>4.8600000000000003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R193" s="151" t="s">
        <v>151</v>
      </c>
      <c r="AT193" s="151" t="s">
        <v>147</v>
      </c>
      <c r="AU193" s="151" t="s">
        <v>79</v>
      </c>
      <c r="AY193" s="3" t="s">
        <v>144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3" t="s">
        <v>77</v>
      </c>
      <c r="BK193" s="152">
        <f>ROUND(I193*H193,2)</f>
        <v>0</v>
      </c>
      <c r="BL193" s="3" t="s">
        <v>151</v>
      </c>
      <c r="BM193" s="151" t="s">
        <v>876</v>
      </c>
    </row>
    <row r="194" spans="1:65" s="153" customFormat="1" x14ac:dyDescent="0.2">
      <c r="B194" s="154"/>
      <c r="D194" s="155" t="s">
        <v>153</v>
      </c>
      <c r="E194" s="156" t="s">
        <v>1</v>
      </c>
      <c r="F194" s="157" t="s">
        <v>197</v>
      </c>
      <c r="H194" s="158">
        <v>9</v>
      </c>
      <c r="I194" s="209"/>
      <c r="L194" s="154"/>
      <c r="M194" s="159"/>
      <c r="N194" s="160"/>
      <c r="O194" s="160"/>
      <c r="P194" s="160"/>
      <c r="Q194" s="160"/>
      <c r="R194" s="160"/>
      <c r="S194" s="160"/>
      <c r="T194" s="161"/>
      <c r="AT194" s="156" t="s">
        <v>153</v>
      </c>
      <c r="AU194" s="156" t="s">
        <v>79</v>
      </c>
      <c r="AV194" s="153" t="s">
        <v>79</v>
      </c>
      <c r="AW194" s="153" t="s">
        <v>25</v>
      </c>
      <c r="AX194" s="153" t="s">
        <v>77</v>
      </c>
      <c r="AY194" s="156" t="s">
        <v>144</v>
      </c>
    </row>
    <row r="195" spans="1:65" s="18" customFormat="1" ht="16.5" customHeight="1" x14ac:dyDescent="0.2">
      <c r="A195" s="14"/>
      <c r="B195" s="15"/>
      <c r="C195" s="170" t="s">
        <v>290</v>
      </c>
      <c r="D195" s="170" t="s">
        <v>166</v>
      </c>
      <c r="E195" s="171" t="s">
        <v>705</v>
      </c>
      <c r="F195" s="172" t="s">
        <v>706</v>
      </c>
      <c r="G195" s="173" t="s">
        <v>175</v>
      </c>
      <c r="H195" s="174">
        <v>9</v>
      </c>
      <c r="I195" s="211"/>
      <c r="J195" s="175">
        <f>ROUND(I195*H195,2)</f>
        <v>0</v>
      </c>
      <c r="K195" s="172" t="s">
        <v>915</v>
      </c>
      <c r="L195" s="176"/>
      <c r="M195" s="177" t="s">
        <v>1</v>
      </c>
      <c r="N195" s="178" t="s">
        <v>34</v>
      </c>
      <c r="O195" s="149">
        <v>0</v>
      </c>
      <c r="P195" s="149">
        <f>O195*H195</f>
        <v>0</v>
      </c>
      <c r="Q195" s="149">
        <v>0.93100000000000005</v>
      </c>
      <c r="R195" s="149">
        <f>Q195*H195</f>
        <v>8.3790000000000013</v>
      </c>
      <c r="S195" s="149">
        <v>0</v>
      </c>
      <c r="T195" s="150">
        <f>S195*H195</f>
        <v>0</v>
      </c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R195" s="151" t="s">
        <v>170</v>
      </c>
      <c r="AT195" s="151" t="s">
        <v>166</v>
      </c>
      <c r="AU195" s="151" t="s">
        <v>79</v>
      </c>
      <c r="AY195" s="3" t="s">
        <v>144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3" t="s">
        <v>77</v>
      </c>
      <c r="BK195" s="152">
        <f>ROUND(I195*H195,2)</f>
        <v>0</v>
      </c>
      <c r="BL195" s="3" t="s">
        <v>151</v>
      </c>
      <c r="BM195" s="151" t="s">
        <v>877</v>
      </c>
    </row>
    <row r="196" spans="1:65" s="153" customFormat="1" x14ac:dyDescent="0.2">
      <c r="B196" s="154"/>
      <c r="D196" s="155" t="s">
        <v>153</v>
      </c>
      <c r="E196" s="156" t="s">
        <v>1</v>
      </c>
      <c r="F196" s="157" t="s">
        <v>197</v>
      </c>
      <c r="H196" s="158">
        <v>9</v>
      </c>
      <c r="I196" s="209"/>
      <c r="L196" s="154"/>
      <c r="M196" s="159"/>
      <c r="N196" s="160"/>
      <c r="O196" s="160"/>
      <c r="P196" s="160"/>
      <c r="Q196" s="160"/>
      <c r="R196" s="160"/>
      <c r="S196" s="160"/>
      <c r="T196" s="161"/>
      <c r="AT196" s="156" t="s">
        <v>153</v>
      </c>
      <c r="AU196" s="156" t="s">
        <v>79</v>
      </c>
      <c r="AV196" s="153" t="s">
        <v>79</v>
      </c>
      <c r="AW196" s="153" t="s">
        <v>25</v>
      </c>
      <c r="AX196" s="153" t="s">
        <v>69</v>
      </c>
      <c r="AY196" s="156" t="s">
        <v>144</v>
      </c>
    </row>
    <row r="197" spans="1:65" s="162" customFormat="1" x14ac:dyDescent="0.2">
      <c r="B197" s="163"/>
      <c r="D197" s="155" t="s">
        <v>153</v>
      </c>
      <c r="E197" s="164" t="s">
        <v>1</v>
      </c>
      <c r="F197" s="165" t="s">
        <v>155</v>
      </c>
      <c r="H197" s="166">
        <v>9</v>
      </c>
      <c r="I197" s="210"/>
      <c r="L197" s="163"/>
      <c r="M197" s="167"/>
      <c r="N197" s="168"/>
      <c r="O197" s="168"/>
      <c r="P197" s="168"/>
      <c r="Q197" s="168"/>
      <c r="R197" s="168"/>
      <c r="S197" s="168"/>
      <c r="T197" s="169"/>
      <c r="AT197" s="164" t="s">
        <v>153</v>
      </c>
      <c r="AU197" s="164" t="s">
        <v>79</v>
      </c>
      <c r="AV197" s="162" t="s">
        <v>151</v>
      </c>
      <c r="AW197" s="162" t="s">
        <v>25</v>
      </c>
      <c r="AX197" s="162" t="s">
        <v>77</v>
      </c>
      <c r="AY197" s="164" t="s">
        <v>144</v>
      </c>
    </row>
    <row r="198" spans="1:65" s="18" customFormat="1" ht="21.75" customHeight="1" x14ac:dyDescent="0.2">
      <c r="A198" s="14"/>
      <c r="B198" s="15"/>
      <c r="C198" s="170" t="s">
        <v>295</v>
      </c>
      <c r="D198" s="170" t="s">
        <v>166</v>
      </c>
      <c r="E198" s="171" t="s">
        <v>305</v>
      </c>
      <c r="F198" s="172" t="s">
        <v>306</v>
      </c>
      <c r="G198" s="173" t="s">
        <v>163</v>
      </c>
      <c r="H198" s="174">
        <v>1.35</v>
      </c>
      <c r="I198" s="211"/>
      <c r="J198" s="175">
        <f>ROUND(I198*H198,2)</f>
        <v>0</v>
      </c>
      <c r="K198" s="172" t="s">
        <v>915</v>
      </c>
      <c r="L198" s="176"/>
      <c r="M198" s="177" t="s">
        <v>1</v>
      </c>
      <c r="N198" s="178" t="s">
        <v>34</v>
      </c>
      <c r="O198" s="149">
        <v>0</v>
      </c>
      <c r="P198" s="149">
        <f>O198*H198</f>
        <v>0</v>
      </c>
      <c r="Q198" s="149">
        <v>2.234</v>
      </c>
      <c r="R198" s="149">
        <f>Q198*H198</f>
        <v>3.0159000000000002</v>
      </c>
      <c r="S198" s="149">
        <v>0</v>
      </c>
      <c r="T198" s="150">
        <f>S198*H198</f>
        <v>0</v>
      </c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R198" s="151" t="s">
        <v>170</v>
      </c>
      <c r="AT198" s="151" t="s">
        <v>166</v>
      </c>
      <c r="AU198" s="151" t="s">
        <v>79</v>
      </c>
      <c r="AY198" s="3" t="s">
        <v>144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3" t="s">
        <v>77</v>
      </c>
      <c r="BK198" s="152">
        <f>ROUND(I198*H198,2)</f>
        <v>0</v>
      </c>
      <c r="BL198" s="3" t="s">
        <v>151</v>
      </c>
      <c r="BM198" s="151" t="s">
        <v>878</v>
      </c>
    </row>
    <row r="199" spans="1:65" s="153" customFormat="1" x14ac:dyDescent="0.2">
      <c r="B199" s="154"/>
      <c r="D199" s="155" t="s">
        <v>153</v>
      </c>
      <c r="E199" s="156" t="s">
        <v>1</v>
      </c>
      <c r="F199" s="157" t="s">
        <v>879</v>
      </c>
      <c r="H199" s="158">
        <v>1.35</v>
      </c>
      <c r="I199" s="209"/>
      <c r="L199" s="154"/>
      <c r="M199" s="159"/>
      <c r="N199" s="160"/>
      <c r="O199" s="160"/>
      <c r="P199" s="160"/>
      <c r="Q199" s="160"/>
      <c r="R199" s="160"/>
      <c r="S199" s="160"/>
      <c r="T199" s="161"/>
      <c r="AT199" s="156" t="s">
        <v>153</v>
      </c>
      <c r="AU199" s="156" t="s">
        <v>79</v>
      </c>
      <c r="AV199" s="153" t="s">
        <v>79</v>
      </c>
      <c r="AW199" s="153" t="s">
        <v>25</v>
      </c>
      <c r="AX199" s="153" t="s">
        <v>69</v>
      </c>
      <c r="AY199" s="156" t="s">
        <v>144</v>
      </c>
    </row>
    <row r="200" spans="1:65" s="162" customFormat="1" x14ac:dyDescent="0.2">
      <c r="B200" s="163"/>
      <c r="D200" s="155" t="s">
        <v>153</v>
      </c>
      <c r="E200" s="164" t="s">
        <v>1</v>
      </c>
      <c r="F200" s="165" t="s">
        <v>155</v>
      </c>
      <c r="H200" s="166">
        <v>1.35</v>
      </c>
      <c r="I200" s="210"/>
      <c r="L200" s="163"/>
      <c r="M200" s="167"/>
      <c r="N200" s="168"/>
      <c r="O200" s="168"/>
      <c r="P200" s="168"/>
      <c r="Q200" s="168"/>
      <c r="R200" s="168"/>
      <c r="S200" s="168"/>
      <c r="T200" s="169"/>
      <c r="AT200" s="164" t="s">
        <v>153</v>
      </c>
      <c r="AU200" s="164" t="s">
        <v>79</v>
      </c>
      <c r="AV200" s="162" t="s">
        <v>151</v>
      </c>
      <c r="AW200" s="162" t="s">
        <v>25</v>
      </c>
      <c r="AX200" s="162" t="s">
        <v>77</v>
      </c>
      <c r="AY200" s="164" t="s">
        <v>144</v>
      </c>
    </row>
    <row r="201" spans="1:65" s="18" customFormat="1" ht="55.5" customHeight="1" x14ac:dyDescent="0.2">
      <c r="A201" s="14"/>
      <c r="B201" s="15"/>
      <c r="C201" s="141" t="s">
        <v>299</v>
      </c>
      <c r="D201" s="141" t="s">
        <v>147</v>
      </c>
      <c r="E201" s="142" t="s">
        <v>711</v>
      </c>
      <c r="F201" s="143" t="s">
        <v>712</v>
      </c>
      <c r="G201" s="144" t="s">
        <v>163</v>
      </c>
      <c r="H201" s="145">
        <v>2.25</v>
      </c>
      <c r="I201" s="208"/>
      <c r="J201" s="146">
        <f>ROUND(I201*H201,2)</f>
        <v>0</v>
      </c>
      <c r="K201" s="143" t="s">
        <v>915</v>
      </c>
      <c r="L201" s="15"/>
      <c r="M201" s="147" t="s">
        <v>1</v>
      </c>
      <c r="N201" s="148" t="s">
        <v>34</v>
      </c>
      <c r="O201" s="149">
        <v>3.51</v>
      </c>
      <c r="P201" s="149">
        <f>O201*H201</f>
        <v>7.8974999999999991</v>
      </c>
      <c r="Q201" s="149">
        <v>0</v>
      </c>
      <c r="R201" s="149">
        <f>Q201*H201</f>
        <v>0</v>
      </c>
      <c r="S201" s="149">
        <v>0</v>
      </c>
      <c r="T201" s="150">
        <f>S201*H201</f>
        <v>0</v>
      </c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R201" s="151" t="s">
        <v>151</v>
      </c>
      <c r="AT201" s="151" t="s">
        <v>147</v>
      </c>
      <c r="AU201" s="151" t="s">
        <v>79</v>
      </c>
      <c r="AY201" s="3" t="s">
        <v>144</v>
      </c>
      <c r="BE201" s="152">
        <f>IF(N201="základní",J201,0)</f>
        <v>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3" t="s">
        <v>77</v>
      </c>
      <c r="BK201" s="152">
        <f>ROUND(I201*H201,2)</f>
        <v>0</v>
      </c>
      <c r="BL201" s="3" t="s">
        <v>151</v>
      </c>
      <c r="BM201" s="151" t="s">
        <v>880</v>
      </c>
    </row>
    <row r="202" spans="1:65" s="153" customFormat="1" x14ac:dyDescent="0.2">
      <c r="B202" s="154"/>
      <c r="D202" s="155" t="s">
        <v>153</v>
      </c>
      <c r="E202" s="156" t="s">
        <v>1</v>
      </c>
      <c r="F202" s="157" t="s">
        <v>881</v>
      </c>
      <c r="H202" s="158">
        <v>2.25</v>
      </c>
      <c r="I202" s="209"/>
      <c r="L202" s="154"/>
      <c r="M202" s="159"/>
      <c r="N202" s="160"/>
      <c r="O202" s="160"/>
      <c r="P202" s="160"/>
      <c r="Q202" s="160"/>
      <c r="R202" s="160"/>
      <c r="S202" s="160"/>
      <c r="T202" s="161"/>
      <c r="AT202" s="156" t="s">
        <v>153</v>
      </c>
      <c r="AU202" s="156" t="s">
        <v>79</v>
      </c>
      <c r="AV202" s="153" t="s">
        <v>79</v>
      </c>
      <c r="AW202" s="153" t="s">
        <v>25</v>
      </c>
      <c r="AX202" s="153" t="s">
        <v>69</v>
      </c>
      <c r="AY202" s="156" t="s">
        <v>144</v>
      </c>
    </row>
    <row r="203" spans="1:65" s="162" customFormat="1" x14ac:dyDescent="0.2">
      <c r="B203" s="163"/>
      <c r="D203" s="155" t="s">
        <v>153</v>
      </c>
      <c r="E203" s="164" t="s">
        <v>1</v>
      </c>
      <c r="F203" s="165" t="s">
        <v>155</v>
      </c>
      <c r="H203" s="166">
        <v>2.25</v>
      </c>
      <c r="I203" s="210"/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153</v>
      </c>
      <c r="AU203" s="164" t="s">
        <v>79</v>
      </c>
      <c r="AV203" s="162" t="s">
        <v>151</v>
      </c>
      <c r="AW203" s="162" t="s">
        <v>25</v>
      </c>
      <c r="AX203" s="162" t="s">
        <v>77</v>
      </c>
      <c r="AY203" s="164" t="s">
        <v>144</v>
      </c>
    </row>
    <row r="204" spans="1:65" s="128" customFormat="1" ht="25.9" customHeight="1" x14ac:dyDescent="0.2">
      <c r="B204" s="129"/>
      <c r="D204" s="130" t="s">
        <v>68</v>
      </c>
      <c r="E204" s="131" t="s">
        <v>329</v>
      </c>
      <c r="F204" s="131" t="s">
        <v>330</v>
      </c>
      <c r="I204" s="213"/>
      <c r="J204" s="132">
        <f>BK204</f>
        <v>0</v>
      </c>
      <c r="L204" s="129"/>
      <c r="M204" s="133"/>
      <c r="N204" s="134"/>
      <c r="O204" s="134"/>
      <c r="P204" s="135">
        <f>SUM(P205:P223)</f>
        <v>0</v>
      </c>
      <c r="Q204" s="134"/>
      <c r="R204" s="135">
        <f>SUM(R205:R223)</f>
        <v>0</v>
      </c>
      <c r="S204" s="134"/>
      <c r="T204" s="136">
        <f>SUM(T205:T223)</f>
        <v>0</v>
      </c>
      <c r="AR204" s="130" t="s">
        <v>151</v>
      </c>
      <c r="AT204" s="137" t="s">
        <v>68</v>
      </c>
      <c r="AU204" s="137" t="s">
        <v>69</v>
      </c>
      <c r="AY204" s="130" t="s">
        <v>144</v>
      </c>
      <c r="BK204" s="138">
        <f>SUM(BK205:BK223)</f>
        <v>0</v>
      </c>
    </row>
    <row r="205" spans="1:65" s="18" customFormat="1" ht="189.75" customHeight="1" x14ac:dyDescent="0.2">
      <c r="A205" s="14"/>
      <c r="B205" s="15"/>
      <c r="C205" s="141" t="s">
        <v>304</v>
      </c>
      <c r="D205" s="141" t="s">
        <v>147</v>
      </c>
      <c r="E205" s="142" t="s">
        <v>603</v>
      </c>
      <c r="F205" s="143" t="s">
        <v>604</v>
      </c>
      <c r="G205" s="144" t="s">
        <v>169</v>
      </c>
      <c r="H205" s="145">
        <v>211.816</v>
      </c>
      <c r="I205" s="208"/>
      <c r="J205" s="146">
        <f>ROUND(I205*H205,2)</f>
        <v>0</v>
      </c>
      <c r="K205" s="143" t="s">
        <v>915</v>
      </c>
      <c r="L205" s="15"/>
      <c r="M205" s="147" t="s">
        <v>1</v>
      </c>
      <c r="N205" s="148" t="s">
        <v>34</v>
      </c>
      <c r="O205" s="149">
        <v>0</v>
      </c>
      <c r="P205" s="149">
        <f>O205*H205</f>
        <v>0</v>
      </c>
      <c r="Q205" s="149">
        <v>0</v>
      </c>
      <c r="R205" s="149">
        <f>Q205*H205</f>
        <v>0</v>
      </c>
      <c r="S205" s="149">
        <v>0</v>
      </c>
      <c r="T205" s="150">
        <f>S205*H205</f>
        <v>0</v>
      </c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R205" s="151" t="s">
        <v>334</v>
      </c>
      <c r="AT205" s="151" t="s">
        <v>147</v>
      </c>
      <c r="AU205" s="151" t="s">
        <v>77</v>
      </c>
      <c r="AY205" s="3" t="s">
        <v>144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3" t="s">
        <v>77</v>
      </c>
      <c r="BK205" s="152">
        <f>ROUND(I205*H205,2)</f>
        <v>0</v>
      </c>
      <c r="BL205" s="3" t="s">
        <v>334</v>
      </c>
      <c r="BM205" s="151" t="s">
        <v>882</v>
      </c>
    </row>
    <row r="206" spans="1:65" s="153" customFormat="1" x14ac:dyDescent="0.2">
      <c r="B206" s="154"/>
      <c r="D206" s="155" t="s">
        <v>153</v>
      </c>
      <c r="E206" s="156" t="s">
        <v>1</v>
      </c>
      <c r="F206" s="157" t="s">
        <v>883</v>
      </c>
      <c r="H206" s="158">
        <v>3.016</v>
      </c>
      <c r="I206" s="209"/>
      <c r="L206" s="154"/>
      <c r="M206" s="159"/>
      <c r="N206" s="160"/>
      <c r="O206" s="160"/>
      <c r="P206" s="160"/>
      <c r="Q206" s="160"/>
      <c r="R206" s="160"/>
      <c r="S206" s="160"/>
      <c r="T206" s="161"/>
      <c r="AT206" s="156" t="s">
        <v>153</v>
      </c>
      <c r="AU206" s="156" t="s">
        <v>77</v>
      </c>
      <c r="AV206" s="153" t="s">
        <v>79</v>
      </c>
      <c r="AW206" s="153" t="s">
        <v>25</v>
      </c>
      <c r="AX206" s="153" t="s">
        <v>69</v>
      </c>
      <c r="AY206" s="156" t="s">
        <v>144</v>
      </c>
    </row>
    <row r="207" spans="1:65" s="153" customFormat="1" x14ac:dyDescent="0.2">
      <c r="B207" s="154"/>
      <c r="D207" s="155" t="s">
        <v>153</v>
      </c>
      <c r="E207" s="156" t="s">
        <v>1</v>
      </c>
      <c r="F207" s="157" t="s">
        <v>884</v>
      </c>
      <c r="H207" s="158">
        <v>41.4</v>
      </c>
      <c r="I207" s="209"/>
      <c r="L207" s="154"/>
      <c r="M207" s="159"/>
      <c r="N207" s="160"/>
      <c r="O207" s="160"/>
      <c r="P207" s="160"/>
      <c r="Q207" s="160"/>
      <c r="R207" s="160"/>
      <c r="S207" s="160"/>
      <c r="T207" s="161"/>
      <c r="AT207" s="156" t="s">
        <v>153</v>
      </c>
      <c r="AU207" s="156" t="s">
        <v>77</v>
      </c>
      <c r="AV207" s="153" t="s">
        <v>79</v>
      </c>
      <c r="AW207" s="153" t="s">
        <v>25</v>
      </c>
      <c r="AX207" s="153" t="s">
        <v>69</v>
      </c>
      <c r="AY207" s="156" t="s">
        <v>144</v>
      </c>
    </row>
    <row r="208" spans="1:65" s="153" customFormat="1" x14ac:dyDescent="0.2">
      <c r="B208" s="154"/>
      <c r="D208" s="155" t="s">
        <v>153</v>
      </c>
      <c r="E208" s="156" t="s">
        <v>1</v>
      </c>
      <c r="F208" s="157" t="s">
        <v>885</v>
      </c>
      <c r="H208" s="158">
        <v>41.4</v>
      </c>
      <c r="I208" s="209"/>
      <c r="L208" s="154"/>
      <c r="M208" s="159"/>
      <c r="N208" s="160"/>
      <c r="O208" s="160"/>
      <c r="P208" s="160"/>
      <c r="Q208" s="160"/>
      <c r="R208" s="160"/>
      <c r="S208" s="160"/>
      <c r="T208" s="161"/>
      <c r="AT208" s="156" t="s">
        <v>153</v>
      </c>
      <c r="AU208" s="156" t="s">
        <v>77</v>
      </c>
      <c r="AV208" s="153" t="s">
        <v>79</v>
      </c>
      <c r="AW208" s="153" t="s">
        <v>25</v>
      </c>
      <c r="AX208" s="153" t="s">
        <v>69</v>
      </c>
      <c r="AY208" s="156" t="s">
        <v>144</v>
      </c>
    </row>
    <row r="209" spans="1:65" s="153" customFormat="1" x14ac:dyDescent="0.2">
      <c r="B209" s="154"/>
      <c r="D209" s="155" t="s">
        <v>153</v>
      </c>
      <c r="E209" s="156" t="s">
        <v>1</v>
      </c>
      <c r="F209" s="157" t="s">
        <v>886</v>
      </c>
      <c r="H209" s="158">
        <v>126</v>
      </c>
      <c r="I209" s="209"/>
      <c r="L209" s="154"/>
      <c r="M209" s="159"/>
      <c r="N209" s="160"/>
      <c r="O209" s="160"/>
      <c r="P209" s="160"/>
      <c r="Q209" s="160"/>
      <c r="R209" s="160"/>
      <c r="S209" s="160"/>
      <c r="T209" s="161"/>
      <c r="AT209" s="156" t="s">
        <v>153</v>
      </c>
      <c r="AU209" s="156" t="s">
        <v>77</v>
      </c>
      <c r="AV209" s="153" t="s">
        <v>79</v>
      </c>
      <c r="AW209" s="153" t="s">
        <v>25</v>
      </c>
      <c r="AX209" s="153" t="s">
        <v>69</v>
      </c>
      <c r="AY209" s="156" t="s">
        <v>144</v>
      </c>
    </row>
    <row r="210" spans="1:65" s="162" customFormat="1" x14ac:dyDescent="0.2">
      <c r="B210" s="163"/>
      <c r="D210" s="155" t="s">
        <v>153</v>
      </c>
      <c r="E210" s="164" t="s">
        <v>1</v>
      </c>
      <c r="F210" s="165" t="s">
        <v>155</v>
      </c>
      <c r="H210" s="166">
        <v>211.816</v>
      </c>
      <c r="I210" s="210"/>
      <c r="L210" s="163"/>
      <c r="M210" s="167"/>
      <c r="N210" s="168"/>
      <c r="O210" s="168"/>
      <c r="P210" s="168"/>
      <c r="Q210" s="168"/>
      <c r="R210" s="168"/>
      <c r="S210" s="168"/>
      <c r="T210" s="169"/>
      <c r="AT210" s="164" t="s">
        <v>153</v>
      </c>
      <c r="AU210" s="164" t="s">
        <v>77</v>
      </c>
      <c r="AV210" s="162" t="s">
        <v>151</v>
      </c>
      <c r="AW210" s="162" t="s">
        <v>25</v>
      </c>
      <c r="AX210" s="162" t="s">
        <v>77</v>
      </c>
      <c r="AY210" s="164" t="s">
        <v>144</v>
      </c>
    </row>
    <row r="211" spans="1:65" s="18" customFormat="1" ht="189.75" customHeight="1" x14ac:dyDescent="0.2">
      <c r="A211" s="14"/>
      <c r="B211" s="15"/>
      <c r="C211" s="141" t="s">
        <v>309</v>
      </c>
      <c r="D211" s="141" t="s">
        <v>147</v>
      </c>
      <c r="E211" s="142" t="s">
        <v>609</v>
      </c>
      <c r="F211" s="143" t="s">
        <v>610</v>
      </c>
      <c r="G211" s="144" t="s">
        <v>169</v>
      </c>
      <c r="H211" s="145">
        <v>12</v>
      </c>
      <c r="I211" s="208"/>
      <c r="J211" s="146">
        <f>ROUND(I211*H211,2)</f>
        <v>0</v>
      </c>
      <c r="K211" s="143" t="s">
        <v>915</v>
      </c>
      <c r="L211" s="15"/>
      <c r="M211" s="147" t="s">
        <v>1</v>
      </c>
      <c r="N211" s="148" t="s">
        <v>34</v>
      </c>
      <c r="O211" s="149">
        <v>0</v>
      </c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R211" s="151" t="s">
        <v>334</v>
      </c>
      <c r="AT211" s="151" t="s">
        <v>147</v>
      </c>
      <c r="AU211" s="151" t="s">
        <v>77</v>
      </c>
      <c r="AY211" s="3" t="s">
        <v>144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3" t="s">
        <v>77</v>
      </c>
      <c r="BK211" s="152">
        <f>ROUND(I211*H211,2)</f>
        <v>0</v>
      </c>
      <c r="BL211" s="3" t="s">
        <v>334</v>
      </c>
      <c r="BM211" s="151" t="s">
        <v>887</v>
      </c>
    </row>
    <row r="212" spans="1:65" s="153" customFormat="1" x14ac:dyDescent="0.2">
      <c r="B212" s="154"/>
      <c r="D212" s="155" t="s">
        <v>153</v>
      </c>
      <c r="E212" s="156" t="s">
        <v>1</v>
      </c>
      <c r="F212" s="157" t="s">
        <v>214</v>
      </c>
      <c r="H212" s="158">
        <v>12</v>
      </c>
      <c r="I212" s="209"/>
      <c r="L212" s="154"/>
      <c r="M212" s="159"/>
      <c r="N212" s="160"/>
      <c r="O212" s="160"/>
      <c r="P212" s="160"/>
      <c r="Q212" s="160"/>
      <c r="R212" s="160"/>
      <c r="S212" s="160"/>
      <c r="T212" s="161"/>
      <c r="AT212" s="156" t="s">
        <v>153</v>
      </c>
      <c r="AU212" s="156" t="s">
        <v>77</v>
      </c>
      <c r="AV212" s="153" t="s">
        <v>79</v>
      </c>
      <c r="AW212" s="153" t="s">
        <v>25</v>
      </c>
      <c r="AX212" s="153" t="s">
        <v>69</v>
      </c>
      <c r="AY212" s="156" t="s">
        <v>144</v>
      </c>
    </row>
    <row r="213" spans="1:65" s="162" customFormat="1" x14ac:dyDescent="0.2">
      <c r="B213" s="163"/>
      <c r="D213" s="155" t="s">
        <v>153</v>
      </c>
      <c r="E213" s="164" t="s">
        <v>1</v>
      </c>
      <c r="F213" s="165" t="s">
        <v>155</v>
      </c>
      <c r="H213" s="166">
        <v>12</v>
      </c>
      <c r="I213" s="210"/>
      <c r="L213" s="163"/>
      <c r="M213" s="167"/>
      <c r="N213" s="168"/>
      <c r="O213" s="168"/>
      <c r="P213" s="168"/>
      <c r="Q213" s="168"/>
      <c r="R213" s="168"/>
      <c r="S213" s="168"/>
      <c r="T213" s="169"/>
      <c r="AT213" s="164" t="s">
        <v>153</v>
      </c>
      <c r="AU213" s="164" t="s">
        <v>77</v>
      </c>
      <c r="AV213" s="162" t="s">
        <v>151</v>
      </c>
      <c r="AW213" s="162" t="s">
        <v>25</v>
      </c>
      <c r="AX213" s="162" t="s">
        <v>77</v>
      </c>
      <c r="AY213" s="164" t="s">
        <v>144</v>
      </c>
    </row>
    <row r="214" spans="1:65" s="18" customFormat="1" ht="78" customHeight="1" x14ac:dyDescent="0.2">
      <c r="A214" s="14"/>
      <c r="B214" s="15"/>
      <c r="C214" s="141" t="s">
        <v>314</v>
      </c>
      <c r="D214" s="141" t="s">
        <v>147</v>
      </c>
      <c r="E214" s="142" t="s">
        <v>348</v>
      </c>
      <c r="F214" s="143" t="s">
        <v>613</v>
      </c>
      <c r="G214" s="144" t="s">
        <v>175</v>
      </c>
      <c r="H214" s="145">
        <v>2</v>
      </c>
      <c r="I214" s="208"/>
      <c r="J214" s="146">
        <f>ROUND(I214*H214,2)</f>
        <v>0</v>
      </c>
      <c r="K214" s="143" t="s">
        <v>915</v>
      </c>
      <c r="L214" s="15"/>
      <c r="M214" s="147" t="s">
        <v>1</v>
      </c>
      <c r="N214" s="148" t="s">
        <v>34</v>
      </c>
      <c r="O214" s="149">
        <v>0</v>
      </c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R214" s="151" t="s">
        <v>334</v>
      </c>
      <c r="AT214" s="151" t="s">
        <v>147</v>
      </c>
      <c r="AU214" s="151" t="s">
        <v>77</v>
      </c>
      <c r="AY214" s="3" t="s">
        <v>144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3" t="s">
        <v>77</v>
      </c>
      <c r="BK214" s="152">
        <f>ROUND(I214*H214,2)</f>
        <v>0</v>
      </c>
      <c r="BL214" s="3" t="s">
        <v>334</v>
      </c>
      <c r="BM214" s="151" t="s">
        <v>888</v>
      </c>
    </row>
    <row r="215" spans="1:65" s="153" customFormat="1" x14ac:dyDescent="0.2">
      <c r="B215" s="154"/>
      <c r="D215" s="155" t="s">
        <v>153</v>
      </c>
      <c r="E215" s="156" t="s">
        <v>1</v>
      </c>
      <c r="F215" s="157" t="s">
        <v>79</v>
      </c>
      <c r="H215" s="158">
        <v>2</v>
      </c>
      <c r="I215" s="209"/>
      <c r="L215" s="154"/>
      <c r="M215" s="159"/>
      <c r="N215" s="160"/>
      <c r="O215" s="160"/>
      <c r="P215" s="160"/>
      <c r="Q215" s="160"/>
      <c r="R215" s="160"/>
      <c r="S215" s="160"/>
      <c r="T215" s="161"/>
      <c r="AT215" s="156" t="s">
        <v>153</v>
      </c>
      <c r="AU215" s="156" t="s">
        <v>77</v>
      </c>
      <c r="AV215" s="153" t="s">
        <v>79</v>
      </c>
      <c r="AW215" s="153" t="s">
        <v>25</v>
      </c>
      <c r="AX215" s="153" t="s">
        <v>69</v>
      </c>
      <c r="AY215" s="156" t="s">
        <v>144</v>
      </c>
    </row>
    <row r="216" spans="1:65" s="162" customFormat="1" x14ac:dyDescent="0.2">
      <c r="B216" s="163"/>
      <c r="D216" s="155" t="s">
        <v>153</v>
      </c>
      <c r="E216" s="164" t="s">
        <v>1</v>
      </c>
      <c r="F216" s="165" t="s">
        <v>155</v>
      </c>
      <c r="H216" s="166">
        <v>2</v>
      </c>
      <c r="I216" s="210"/>
      <c r="L216" s="163"/>
      <c r="M216" s="167"/>
      <c r="N216" s="168"/>
      <c r="O216" s="168"/>
      <c r="P216" s="168"/>
      <c r="Q216" s="168"/>
      <c r="R216" s="168"/>
      <c r="S216" s="168"/>
      <c r="T216" s="169"/>
      <c r="AT216" s="164" t="s">
        <v>153</v>
      </c>
      <c r="AU216" s="164" t="s">
        <v>77</v>
      </c>
      <c r="AV216" s="162" t="s">
        <v>151</v>
      </c>
      <c r="AW216" s="162" t="s">
        <v>25</v>
      </c>
      <c r="AX216" s="162" t="s">
        <v>77</v>
      </c>
      <c r="AY216" s="164" t="s">
        <v>144</v>
      </c>
    </row>
    <row r="217" spans="1:65" s="18" customFormat="1" ht="89.25" customHeight="1" x14ac:dyDescent="0.2">
      <c r="A217" s="14"/>
      <c r="B217" s="15"/>
      <c r="C217" s="141" t="s">
        <v>319</v>
      </c>
      <c r="D217" s="141" t="s">
        <v>147</v>
      </c>
      <c r="E217" s="142" t="s">
        <v>615</v>
      </c>
      <c r="F217" s="143" t="s">
        <v>616</v>
      </c>
      <c r="G217" s="144" t="s">
        <v>169</v>
      </c>
      <c r="H217" s="145">
        <v>67.05</v>
      </c>
      <c r="I217" s="208"/>
      <c r="J217" s="146">
        <f>ROUND(I217*H217,2)</f>
        <v>0</v>
      </c>
      <c r="K217" s="143" t="s">
        <v>915</v>
      </c>
      <c r="L217" s="15"/>
      <c r="M217" s="147" t="s">
        <v>1</v>
      </c>
      <c r="N217" s="148" t="s">
        <v>34</v>
      </c>
      <c r="O217" s="149">
        <v>0</v>
      </c>
      <c r="P217" s="149">
        <f>O217*H217</f>
        <v>0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R217" s="151" t="s">
        <v>334</v>
      </c>
      <c r="AT217" s="151" t="s">
        <v>147</v>
      </c>
      <c r="AU217" s="151" t="s">
        <v>77</v>
      </c>
      <c r="AY217" s="3" t="s">
        <v>144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3" t="s">
        <v>77</v>
      </c>
      <c r="BK217" s="152">
        <f>ROUND(I217*H217,2)</f>
        <v>0</v>
      </c>
      <c r="BL217" s="3" t="s">
        <v>334</v>
      </c>
      <c r="BM217" s="151" t="s">
        <v>889</v>
      </c>
    </row>
    <row r="218" spans="1:65" s="153" customFormat="1" x14ac:dyDescent="0.2">
      <c r="B218" s="154"/>
      <c r="D218" s="155" t="s">
        <v>153</v>
      </c>
      <c r="E218" s="156" t="s">
        <v>1</v>
      </c>
      <c r="F218" s="157" t="s">
        <v>890</v>
      </c>
      <c r="H218" s="158">
        <v>4.05</v>
      </c>
      <c r="I218" s="209"/>
      <c r="L218" s="154"/>
      <c r="M218" s="159"/>
      <c r="N218" s="160"/>
      <c r="O218" s="160"/>
      <c r="P218" s="160"/>
      <c r="Q218" s="160"/>
      <c r="R218" s="160"/>
      <c r="S218" s="160"/>
      <c r="T218" s="161"/>
      <c r="AT218" s="156" t="s">
        <v>153</v>
      </c>
      <c r="AU218" s="156" t="s">
        <v>77</v>
      </c>
      <c r="AV218" s="153" t="s">
        <v>79</v>
      </c>
      <c r="AW218" s="153" t="s">
        <v>25</v>
      </c>
      <c r="AX218" s="153" t="s">
        <v>69</v>
      </c>
      <c r="AY218" s="156" t="s">
        <v>144</v>
      </c>
    </row>
    <row r="219" spans="1:65" s="153" customFormat="1" x14ac:dyDescent="0.2">
      <c r="B219" s="154"/>
      <c r="D219" s="155" t="s">
        <v>153</v>
      </c>
      <c r="E219" s="156" t="s">
        <v>1</v>
      </c>
      <c r="F219" s="157" t="s">
        <v>891</v>
      </c>
      <c r="H219" s="158">
        <v>63</v>
      </c>
      <c r="I219" s="209"/>
      <c r="L219" s="154"/>
      <c r="M219" s="159"/>
      <c r="N219" s="160"/>
      <c r="O219" s="160"/>
      <c r="P219" s="160"/>
      <c r="Q219" s="160"/>
      <c r="R219" s="160"/>
      <c r="S219" s="160"/>
      <c r="T219" s="161"/>
      <c r="AT219" s="156" t="s">
        <v>153</v>
      </c>
      <c r="AU219" s="156" t="s">
        <v>77</v>
      </c>
      <c r="AV219" s="153" t="s">
        <v>79</v>
      </c>
      <c r="AW219" s="153" t="s">
        <v>25</v>
      </c>
      <c r="AX219" s="153" t="s">
        <v>69</v>
      </c>
      <c r="AY219" s="156" t="s">
        <v>144</v>
      </c>
    </row>
    <row r="220" spans="1:65" s="162" customFormat="1" x14ac:dyDescent="0.2">
      <c r="B220" s="163"/>
      <c r="D220" s="155" t="s">
        <v>153</v>
      </c>
      <c r="E220" s="164" t="s">
        <v>1</v>
      </c>
      <c r="F220" s="165" t="s">
        <v>155</v>
      </c>
      <c r="H220" s="166">
        <v>67.05</v>
      </c>
      <c r="I220" s="210"/>
      <c r="L220" s="163"/>
      <c r="M220" s="167"/>
      <c r="N220" s="168"/>
      <c r="O220" s="168"/>
      <c r="P220" s="168"/>
      <c r="Q220" s="168"/>
      <c r="R220" s="168"/>
      <c r="S220" s="168"/>
      <c r="T220" s="169"/>
      <c r="AT220" s="164" t="s">
        <v>153</v>
      </c>
      <c r="AU220" s="164" t="s">
        <v>77</v>
      </c>
      <c r="AV220" s="162" t="s">
        <v>151</v>
      </c>
      <c r="AW220" s="162" t="s">
        <v>25</v>
      </c>
      <c r="AX220" s="162" t="s">
        <v>77</v>
      </c>
      <c r="AY220" s="164" t="s">
        <v>144</v>
      </c>
    </row>
    <row r="221" spans="1:65" s="18" customFormat="1" ht="89.25" customHeight="1" x14ac:dyDescent="0.2">
      <c r="A221" s="14"/>
      <c r="B221" s="15"/>
      <c r="C221" s="141" t="s">
        <v>324</v>
      </c>
      <c r="D221" s="141" t="s">
        <v>147</v>
      </c>
      <c r="E221" s="142" t="s">
        <v>619</v>
      </c>
      <c r="F221" s="143" t="s">
        <v>620</v>
      </c>
      <c r="G221" s="144" t="s">
        <v>169</v>
      </c>
      <c r="H221" s="145">
        <v>41.4</v>
      </c>
      <c r="I221" s="208"/>
      <c r="J221" s="146">
        <f>ROUND(I221*H221,2)</f>
        <v>0</v>
      </c>
      <c r="K221" s="143" t="s">
        <v>915</v>
      </c>
      <c r="L221" s="15"/>
      <c r="M221" s="147" t="s">
        <v>1</v>
      </c>
      <c r="N221" s="148" t="s">
        <v>34</v>
      </c>
      <c r="O221" s="149">
        <v>0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R221" s="151" t="s">
        <v>334</v>
      </c>
      <c r="AT221" s="151" t="s">
        <v>147</v>
      </c>
      <c r="AU221" s="151" t="s">
        <v>77</v>
      </c>
      <c r="AY221" s="3" t="s">
        <v>144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3" t="s">
        <v>77</v>
      </c>
      <c r="BK221" s="152">
        <f>ROUND(I221*H221,2)</f>
        <v>0</v>
      </c>
      <c r="BL221" s="3" t="s">
        <v>334</v>
      </c>
      <c r="BM221" s="151" t="s">
        <v>892</v>
      </c>
    </row>
    <row r="222" spans="1:65" s="153" customFormat="1" x14ac:dyDescent="0.2">
      <c r="B222" s="154"/>
      <c r="D222" s="155" t="s">
        <v>153</v>
      </c>
      <c r="E222" s="156" t="s">
        <v>1</v>
      </c>
      <c r="F222" s="157" t="s">
        <v>893</v>
      </c>
      <c r="H222" s="158">
        <v>41.4</v>
      </c>
      <c r="I222" s="209"/>
      <c r="L222" s="154"/>
      <c r="M222" s="159"/>
      <c r="N222" s="160"/>
      <c r="O222" s="160"/>
      <c r="P222" s="160"/>
      <c r="Q222" s="160"/>
      <c r="R222" s="160"/>
      <c r="S222" s="160"/>
      <c r="T222" s="161"/>
      <c r="AT222" s="156" t="s">
        <v>153</v>
      </c>
      <c r="AU222" s="156" t="s">
        <v>77</v>
      </c>
      <c r="AV222" s="153" t="s">
        <v>79</v>
      </c>
      <c r="AW222" s="153" t="s">
        <v>25</v>
      </c>
      <c r="AX222" s="153" t="s">
        <v>69</v>
      </c>
      <c r="AY222" s="156" t="s">
        <v>144</v>
      </c>
    </row>
    <row r="223" spans="1:65" s="162" customFormat="1" x14ac:dyDescent="0.2">
      <c r="B223" s="163"/>
      <c r="D223" s="155" t="s">
        <v>153</v>
      </c>
      <c r="E223" s="164" t="s">
        <v>1</v>
      </c>
      <c r="F223" s="165" t="s">
        <v>155</v>
      </c>
      <c r="H223" s="166">
        <v>41.4</v>
      </c>
      <c r="I223" s="210"/>
      <c r="L223" s="163"/>
      <c r="M223" s="167"/>
      <c r="N223" s="168"/>
      <c r="O223" s="168"/>
      <c r="P223" s="168"/>
      <c r="Q223" s="168"/>
      <c r="R223" s="168"/>
      <c r="S223" s="168"/>
      <c r="T223" s="169"/>
      <c r="AT223" s="164" t="s">
        <v>153</v>
      </c>
      <c r="AU223" s="164" t="s">
        <v>77</v>
      </c>
      <c r="AV223" s="162" t="s">
        <v>151</v>
      </c>
      <c r="AW223" s="162" t="s">
        <v>25</v>
      </c>
      <c r="AX223" s="162" t="s">
        <v>77</v>
      </c>
      <c r="AY223" s="164" t="s">
        <v>144</v>
      </c>
    </row>
    <row r="224" spans="1:65" s="128" customFormat="1" ht="25.9" customHeight="1" x14ac:dyDescent="0.2">
      <c r="B224" s="129"/>
      <c r="D224" s="130" t="s">
        <v>68</v>
      </c>
      <c r="E224" s="131" t="s">
        <v>917</v>
      </c>
      <c r="F224" s="131" t="s">
        <v>918</v>
      </c>
      <c r="I224" s="213"/>
      <c r="J224" s="132">
        <f>BK224</f>
        <v>0</v>
      </c>
      <c r="K224" s="143" t="s">
        <v>915</v>
      </c>
      <c r="L224" s="129"/>
      <c r="M224" s="133"/>
      <c r="N224" s="134"/>
      <c r="O224" s="134"/>
      <c r="P224" s="135">
        <f>SUM(P225:P230)</f>
        <v>0</v>
      </c>
      <c r="Q224" s="134"/>
      <c r="R224" s="135">
        <f>SUM(R225:R230)</f>
        <v>0</v>
      </c>
      <c r="S224" s="134"/>
      <c r="T224" s="136">
        <f>SUM(T225:T230)</f>
        <v>0</v>
      </c>
      <c r="AR224" s="130" t="s">
        <v>145</v>
      </c>
      <c r="AT224" s="137" t="s">
        <v>68</v>
      </c>
      <c r="AU224" s="137" t="s">
        <v>69</v>
      </c>
      <c r="AY224" s="130" t="s">
        <v>144</v>
      </c>
      <c r="BK224" s="138">
        <f>SUM(BK225:BK230)</f>
        <v>0</v>
      </c>
    </row>
    <row r="225" spans="1:65" s="18" customFormat="1" ht="78" customHeight="1" x14ac:dyDescent="0.2">
      <c r="A225" s="14"/>
      <c r="B225" s="15"/>
      <c r="C225" s="141" t="s">
        <v>331</v>
      </c>
      <c r="D225" s="141" t="s">
        <v>147</v>
      </c>
      <c r="E225" s="142" t="s">
        <v>535</v>
      </c>
      <c r="F225" s="143" t="s">
        <v>536</v>
      </c>
      <c r="G225" s="144" t="s">
        <v>175</v>
      </c>
      <c r="H225" s="145">
        <v>1</v>
      </c>
      <c r="I225" s="208"/>
      <c r="J225" s="146">
        <f>ROUND(I225*H225,2)</f>
        <v>0</v>
      </c>
      <c r="K225" s="153"/>
      <c r="L225" s="15"/>
      <c r="M225" s="147" t="s">
        <v>1</v>
      </c>
      <c r="N225" s="148" t="s">
        <v>34</v>
      </c>
      <c r="O225" s="149">
        <v>0</v>
      </c>
      <c r="P225" s="149">
        <f>O225*H225</f>
        <v>0</v>
      </c>
      <c r="Q225" s="149">
        <v>0</v>
      </c>
      <c r="R225" s="149">
        <f>Q225*H225</f>
        <v>0</v>
      </c>
      <c r="S225" s="149">
        <v>0</v>
      </c>
      <c r="T225" s="150">
        <f>S225*H225</f>
        <v>0</v>
      </c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R225" s="151" t="s">
        <v>151</v>
      </c>
      <c r="AT225" s="151" t="s">
        <v>147</v>
      </c>
      <c r="AU225" s="151" t="s">
        <v>77</v>
      </c>
      <c r="AY225" s="3" t="s">
        <v>144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3" t="s">
        <v>77</v>
      </c>
      <c r="BK225" s="152">
        <f>ROUND(I225*H225,2)</f>
        <v>0</v>
      </c>
      <c r="BL225" s="3" t="s">
        <v>151</v>
      </c>
      <c r="BM225" s="151" t="s">
        <v>894</v>
      </c>
    </row>
    <row r="226" spans="1:65" s="153" customFormat="1" x14ac:dyDescent="0.2">
      <c r="B226" s="154"/>
      <c r="D226" s="155" t="s">
        <v>153</v>
      </c>
      <c r="E226" s="156" t="s">
        <v>1</v>
      </c>
      <c r="F226" s="157" t="s">
        <v>77</v>
      </c>
      <c r="H226" s="158">
        <v>1</v>
      </c>
      <c r="I226" s="209"/>
      <c r="K226" s="162"/>
      <c r="L226" s="154"/>
      <c r="M226" s="159"/>
      <c r="N226" s="160"/>
      <c r="O226" s="160"/>
      <c r="P226" s="160"/>
      <c r="Q226" s="160"/>
      <c r="R226" s="160"/>
      <c r="S226" s="160"/>
      <c r="T226" s="161"/>
      <c r="AT226" s="156" t="s">
        <v>153</v>
      </c>
      <c r="AU226" s="156" t="s">
        <v>77</v>
      </c>
      <c r="AV226" s="153" t="s">
        <v>79</v>
      </c>
      <c r="AW226" s="153" t="s">
        <v>25</v>
      </c>
      <c r="AX226" s="153" t="s">
        <v>69</v>
      </c>
      <c r="AY226" s="156" t="s">
        <v>144</v>
      </c>
    </row>
    <row r="227" spans="1:65" s="162" customFormat="1" ht="12" x14ac:dyDescent="0.2">
      <c r="B227" s="163"/>
      <c r="D227" s="155" t="s">
        <v>153</v>
      </c>
      <c r="E227" s="164" t="s">
        <v>1</v>
      </c>
      <c r="F227" s="165" t="s">
        <v>155</v>
      </c>
      <c r="H227" s="166">
        <v>1</v>
      </c>
      <c r="I227" s="210"/>
      <c r="K227" s="143" t="s">
        <v>915</v>
      </c>
      <c r="L227" s="163"/>
      <c r="M227" s="167"/>
      <c r="N227" s="168"/>
      <c r="O227" s="168"/>
      <c r="P227" s="168"/>
      <c r="Q227" s="168"/>
      <c r="R227" s="168"/>
      <c r="S227" s="168"/>
      <c r="T227" s="169"/>
      <c r="AT227" s="164" t="s">
        <v>153</v>
      </c>
      <c r="AU227" s="164" t="s">
        <v>77</v>
      </c>
      <c r="AV227" s="162" t="s">
        <v>151</v>
      </c>
      <c r="AW227" s="162" t="s">
        <v>25</v>
      </c>
      <c r="AX227" s="162" t="s">
        <v>77</v>
      </c>
      <c r="AY227" s="164" t="s">
        <v>144</v>
      </c>
    </row>
    <row r="228" spans="1:65" s="18" customFormat="1" ht="21.75" customHeight="1" x14ac:dyDescent="0.2">
      <c r="A228" s="14"/>
      <c r="B228" s="15"/>
      <c r="C228" s="141" t="s">
        <v>340</v>
      </c>
      <c r="D228" s="141" t="s">
        <v>147</v>
      </c>
      <c r="E228" s="142" t="s">
        <v>624</v>
      </c>
      <c r="F228" s="143" t="s">
        <v>625</v>
      </c>
      <c r="G228" s="144" t="s">
        <v>626</v>
      </c>
      <c r="H228" s="145">
        <v>1</v>
      </c>
      <c r="I228" s="208"/>
      <c r="J228" s="146">
        <f>ROUND(I228*H228,2)</f>
        <v>0</v>
      </c>
      <c r="K228" s="217"/>
      <c r="L228" s="15"/>
      <c r="M228" s="147" t="s">
        <v>1</v>
      </c>
      <c r="N228" s="148" t="s">
        <v>34</v>
      </c>
      <c r="O228" s="149">
        <v>0</v>
      </c>
      <c r="P228" s="149">
        <f>O228*H228</f>
        <v>0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R228" s="151" t="s">
        <v>151</v>
      </c>
      <c r="AT228" s="151" t="s">
        <v>147</v>
      </c>
      <c r="AU228" s="151" t="s">
        <v>77</v>
      </c>
      <c r="AY228" s="3" t="s">
        <v>144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3" t="s">
        <v>77</v>
      </c>
      <c r="BK228" s="152">
        <f>ROUND(I228*H228,2)</f>
        <v>0</v>
      </c>
      <c r="BL228" s="3" t="s">
        <v>151</v>
      </c>
      <c r="BM228" s="151" t="s">
        <v>895</v>
      </c>
    </row>
    <row r="229" spans="1:65" s="153" customFormat="1" ht="12" x14ac:dyDescent="0.2">
      <c r="B229" s="154"/>
      <c r="D229" s="155" t="s">
        <v>153</v>
      </c>
      <c r="E229" s="156" t="s">
        <v>1</v>
      </c>
      <c r="F229" s="157" t="s">
        <v>77</v>
      </c>
      <c r="H229" s="158">
        <v>1</v>
      </c>
      <c r="I229" s="208"/>
      <c r="L229" s="154"/>
      <c r="M229" s="159"/>
      <c r="N229" s="160"/>
      <c r="O229" s="160"/>
      <c r="P229" s="160"/>
      <c r="Q229" s="160"/>
      <c r="R229" s="160"/>
      <c r="S229" s="160"/>
      <c r="T229" s="161"/>
      <c r="AT229" s="156" t="s">
        <v>153</v>
      </c>
      <c r="AU229" s="156" t="s">
        <v>77</v>
      </c>
      <c r="AV229" s="153" t="s">
        <v>79</v>
      </c>
      <c r="AW229" s="153" t="s">
        <v>25</v>
      </c>
      <c r="AX229" s="153" t="s">
        <v>69</v>
      </c>
      <c r="AY229" s="156" t="s">
        <v>144</v>
      </c>
    </row>
    <row r="230" spans="1:65" s="162" customFormat="1" x14ac:dyDescent="0.2">
      <c r="B230" s="163"/>
      <c r="D230" s="155" t="s">
        <v>153</v>
      </c>
      <c r="E230" s="164" t="s">
        <v>1</v>
      </c>
      <c r="F230" s="165" t="s">
        <v>155</v>
      </c>
      <c r="H230" s="166">
        <v>1</v>
      </c>
      <c r="I230" s="209"/>
      <c r="L230" s="163"/>
      <c r="M230" s="186"/>
      <c r="N230" s="187"/>
      <c r="O230" s="187"/>
      <c r="P230" s="187"/>
      <c r="Q230" s="187"/>
      <c r="R230" s="187"/>
      <c r="S230" s="187"/>
      <c r="T230" s="188"/>
      <c r="AT230" s="164" t="s">
        <v>153</v>
      </c>
      <c r="AU230" s="164" t="s">
        <v>77</v>
      </c>
      <c r="AV230" s="162" t="s">
        <v>151</v>
      </c>
      <c r="AW230" s="162" t="s">
        <v>25</v>
      </c>
      <c r="AX230" s="162" t="s">
        <v>77</v>
      </c>
      <c r="AY230" s="164" t="s">
        <v>144</v>
      </c>
    </row>
    <row r="231" spans="1:65" s="18" customFormat="1" ht="6.95" customHeight="1" x14ac:dyDescent="0.2">
      <c r="A231" s="14"/>
      <c r="B231" s="30"/>
      <c r="C231" s="31"/>
      <c r="D231" s="31"/>
      <c r="E231" s="31"/>
      <c r="F231" s="31"/>
      <c r="G231" s="31"/>
      <c r="H231" s="31"/>
      <c r="I231" s="210"/>
      <c r="J231" s="31"/>
      <c r="K231" s="31"/>
      <c r="L231" s="15"/>
      <c r="M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</row>
  </sheetData>
  <sheetProtection algorithmName="SHA-512" hashValue="7beJKhEmXIvMdpWoxZ3ANsZukgJOr+r6MavhbaNCRdHGuDRl1EojvXlKtSpRF3JesxUyELS9IVQmFE232Srt3g==" saltValue="KEmiAZGTZ5IE22UYzf3v3g==" spinCount="100000" sheet="1" objects="1" scenarios="1"/>
  <autoFilter ref="C127:K230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opLeftCell="A109" workbookViewId="0">
      <selection activeCell="I109" sqref="I1:I1048576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20.6640625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117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s="18" customFormat="1" ht="12" customHeight="1" x14ac:dyDescent="0.2">
      <c r="A8" s="14"/>
      <c r="B8" s="15"/>
      <c r="C8" s="14"/>
      <c r="D8" s="11" t="s">
        <v>119</v>
      </c>
      <c r="E8" s="14"/>
      <c r="F8" s="14"/>
      <c r="G8" s="14"/>
      <c r="H8" s="14"/>
      <c r="I8" s="191"/>
      <c r="J8" s="14"/>
      <c r="K8" s="14"/>
      <c r="L8" s="25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1:46" s="18" customFormat="1" ht="16.5" customHeight="1" x14ac:dyDescent="0.2">
      <c r="A9" s="14"/>
      <c r="B9" s="15"/>
      <c r="C9" s="14"/>
      <c r="D9" s="14"/>
      <c r="E9" s="251" t="s">
        <v>896</v>
      </c>
      <c r="F9" s="257"/>
      <c r="G9" s="257"/>
      <c r="H9" s="257"/>
      <c r="I9" s="191"/>
      <c r="J9" s="14"/>
      <c r="K9" s="14"/>
      <c r="L9" s="25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46" s="18" customFormat="1" x14ac:dyDescent="0.2">
      <c r="A10" s="14"/>
      <c r="B10" s="15"/>
      <c r="C10" s="14"/>
      <c r="D10" s="14"/>
      <c r="E10" s="14"/>
      <c r="F10" s="14"/>
      <c r="G10" s="14"/>
      <c r="H10" s="14"/>
      <c r="I10" s="191"/>
      <c r="J10" s="14"/>
      <c r="K10" s="14"/>
      <c r="L10" s="25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1:46" s="18" customFormat="1" ht="12" customHeight="1" x14ac:dyDescent="0.2">
      <c r="A11" s="14"/>
      <c r="B11" s="15"/>
      <c r="C11" s="14"/>
      <c r="D11" s="11" t="s">
        <v>15</v>
      </c>
      <c r="E11" s="14"/>
      <c r="F11" s="12" t="s">
        <v>1</v>
      </c>
      <c r="G11" s="14"/>
      <c r="H11" s="14"/>
      <c r="I11" s="192" t="s">
        <v>16</v>
      </c>
      <c r="J11" s="12" t="s">
        <v>1</v>
      </c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17</v>
      </c>
      <c r="E12" s="14"/>
      <c r="F12" s="12" t="s">
        <v>18</v>
      </c>
      <c r="G12" s="14"/>
      <c r="H12" s="14"/>
      <c r="I12" s="192" t="s">
        <v>19</v>
      </c>
      <c r="J12" s="85" t="str">
        <f>'Rekapitulace stavby'!AN8</f>
        <v>30. 10. 2020</v>
      </c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0.9" customHeight="1" x14ac:dyDescent="0.2">
      <c r="A13" s="14"/>
      <c r="B13" s="15"/>
      <c r="C13" s="14"/>
      <c r="D13" s="14"/>
      <c r="E13" s="14"/>
      <c r="F13" s="14"/>
      <c r="G13" s="14"/>
      <c r="H13" s="14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ht="12" customHeight="1" x14ac:dyDescent="0.2">
      <c r="A14" s="14"/>
      <c r="B14" s="15"/>
      <c r="C14" s="14"/>
      <c r="D14" s="11" t="s">
        <v>21</v>
      </c>
      <c r="E14" s="14"/>
      <c r="F14" s="14"/>
      <c r="G14" s="14"/>
      <c r="H14" s="14"/>
      <c r="I14" s="192" t="s">
        <v>22</v>
      </c>
      <c r="J14" s="12" t="str">
        <f>IF('Rekapitulace stavby'!AN10="","",'Rekapitulace stavby'!AN10)</f>
        <v/>
      </c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8" customHeight="1" x14ac:dyDescent="0.2">
      <c r="A15" s="14"/>
      <c r="B15" s="15"/>
      <c r="C15" s="14"/>
      <c r="D15" s="14"/>
      <c r="E15" s="12" t="str">
        <f>IF('Rekapitulace stavby'!E11="","",'Rekapitulace stavby'!E11)</f>
        <v xml:space="preserve"> </v>
      </c>
      <c r="F15" s="14"/>
      <c r="G15" s="14"/>
      <c r="H15" s="14"/>
      <c r="I15" s="192" t="s">
        <v>23</v>
      </c>
      <c r="J15" s="12" t="str">
        <f>IF('Rekapitulace stavby'!AN11="","",'Rekapitulace stavby'!AN11)</f>
        <v/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6.95" customHeight="1" x14ac:dyDescent="0.2">
      <c r="A16" s="14"/>
      <c r="B16" s="15"/>
      <c r="C16" s="14"/>
      <c r="D16" s="14"/>
      <c r="E16" s="14"/>
      <c r="F16" s="14"/>
      <c r="G16" s="14"/>
      <c r="H16" s="14"/>
      <c r="I16" s="191"/>
      <c r="J16" s="14"/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2" customHeight="1" x14ac:dyDescent="0.2">
      <c r="A17" s="14"/>
      <c r="B17" s="15"/>
      <c r="C17" s="14"/>
      <c r="D17" s="11" t="s">
        <v>24</v>
      </c>
      <c r="E17" s="14"/>
      <c r="F17" s="14"/>
      <c r="G17" s="14"/>
      <c r="H17" s="14"/>
      <c r="I17" s="192" t="s">
        <v>22</v>
      </c>
      <c r="J17" s="12" t="str">
        <f>'Rekapitulace stavby'!AN13</f>
        <v/>
      </c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8" customHeight="1" x14ac:dyDescent="0.2">
      <c r="A18" s="14"/>
      <c r="B18" s="15"/>
      <c r="C18" s="14"/>
      <c r="D18" s="14"/>
      <c r="E18" s="245" t="str">
        <f>'Rekapitulace stavby'!E14</f>
        <v xml:space="preserve"> </v>
      </c>
      <c r="F18" s="245"/>
      <c r="G18" s="245"/>
      <c r="H18" s="245"/>
      <c r="I18" s="192" t="s">
        <v>23</v>
      </c>
      <c r="J18" s="12" t="str">
        <f>'Rekapitulace stavby'!AN14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6.95" customHeight="1" x14ac:dyDescent="0.2">
      <c r="A19" s="14"/>
      <c r="B19" s="15"/>
      <c r="C19" s="14"/>
      <c r="D19" s="14"/>
      <c r="E19" s="14"/>
      <c r="F19" s="14"/>
      <c r="G19" s="14"/>
      <c r="H19" s="14"/>
      <c r="I19" s="191"/>
      <c r="J19" s="14"/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12" customHeight="1" x14ac:dyDescent="0.2">
      <c r="A20" s="14"/>
      <c r="B20" s="15"/>
      <c r="C20" s="14"/>
      <c r="D20" s="11" t="s">
        <v>26</v>
      </c>
      <c r="E20" s="14"/>
      <c r="F20" s="14"/>
      <c r="G20" s="14"/>
      <c r="H20" s="14"/>
      <c r="I20" s="192" t="s">
        <v>22</v>
      </c>
      <c r="J20" s="12" t="str">
        <f>IF('Rekapitulace stavby'!AN16="","",'Rekapitulace stavby'!AN16)</f>
        <v/>
      </c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8" customHeight="1" x14ac:dyDescent="0.2">
      <c r="A21" s="14"/>
      <c r="B21" s="15"/>
      <c r="C21" s="14"/>
      <c r="D21" s="14"/>
      <c r="E21" s="12" t="str">
        <f>IF('Rekapitulace stavby'!E17="","",'Rekapitulace stavby'!E17)</f>
        <v xml:space="preserve"> </v>
      </c>
      <c r="F21" s="14"/>
      <c r="G21" s="14"/>
      <c r="H21" s="14"/>
      <c r="I21" s="192" t="s">
        <v>23</v>
      </c>
      <c r="J21" s="12" t="str">
        <f>IF('Rekapitulace stavby'!AN17="","",'Rekapitulace stavby'!AN17)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6.95" customHeight="1" x14ac:dyDescent="0.2">
      <c r="A22" s="14"/>
      <c r="B22" s="15"/>
      <c r="C22" s="14"/>
      <c r="D22" s="14"/>
      <c r="E22" s="14"/>
      <c r="F22" s="14"/>
      <c r="G22" s="14"/>
      <c r="H22" s="14"/>
      <c r="I22" s="191"/>
      <c r="J22" s="14"/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12" customHeight="1" x14ac:dyDescent="0.2">
      <c r="A23" s="14"/>
      <c r="B23" s="15"/>
      <c r="C23" s="14"/>
      <c r="D23" s="11" t="s">
        <v>27</v>
      </c>
      <c r="E23" s="14"/>
      <c r="F23" s="14"/>
      <c r="G23" s="14"/>
      <c r="H23" s="14"/>
      <c r="I23" s="192" t="s">
        <v>22</v>
      </c>
      <c r="J23" s="12" t="str">
        <f>IF('Rekapitulace stavby'!AN19="","",'Rekapitulace stavby'!AN19)</f>
        <v/>
      </c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8" customHeight="1" x14ac:dyDescent="0.2">
      <c r="A24" s="14"/>
      <c r="B24" s="15"/>
      <c r="C24" s="14"/>
      <c r="D24" s="14"/>
      <c r="E24" s="12" t="str">
        <f>IF('Rekapitulace stavby'!E20="","",'Rekapitulace stavby'!E20)</f>
        <v xml:space="preserve"> </v>
      </c>
      <c r="F24" s="14"/>
      <c r="G24" s="14"/>
      <c r="H24" s="14"/>
      <c r="I24" s="192" t="s">
        <v>23</v>
      </c>
      <c r="J24" s="12" t="str">
        <f>IF('Rekapitulace stavby'!AN20="","",'Rekapitulace stavby'!AN20)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6.95" customHeight="1" x14ac:dyDescent="0.2">
      <c r="A25" s="14"/>
      <c r="B25" s="15"/>
      <c r="C25" s="14"/>
      <c r="D25" s="14"/>
      <c r="E25" s="14"/>
      <c r="F25" s="14"/>
      <c r="G25" s="14"/>
      <c r="H25" s="14"/>
      <c r="I25" s="191"/>
      <c r="J25" s="14"/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12" customHeight="1" x14ac:dyDescent="0.2">
      <c r="A26" s="14"/>
      <c r="B26" s="15"/>
      <c r="C26" s="14"/>
      <c r="D26" s="11" t="s">
        <v>28</v>
      </c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89" customFormat="1" ht="16.5" customHeight="1" x14ac:dyDescent="0.2">
      <c r="A27" s="86"/>
      <c r="B27" s="87"/>
      <c r="C27" s="86"/>
      <c r="D27" s="86"/>
      <c r="E27" s="247" t="s">
        <v>1</v>
      </c>
      <c r="F27" s="247"/>
      <c r="G27" s="247"/>
      <c r="H27" s="247"/>
      <c r="I27" s="193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18" customFormat="1" ht="6.95" customHeight="1" x14ac:dyDescent="0.2">
      <c r="A28" s="14"/>
      <c r="B28" s="15"/>
      <c r="C28" s="14"/>
      <c r="D28" s="14"/>
      <c r="E28" s="14"/>
      <c r="F28" s="14"/>
      <c r="G28" s="14"/>
      <c r="H28" s="14"/>
      <c r="I28" s="191"/>
      <c r="J28" s="14"/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50"/>
      <c r="E29" s="50"/>
      <c r="F29" s="50"/>
      <c r="G29" s="50"/>
      <c r="H29" s="50"/>
      <c r="I29" s="194"/>
      <c r="J29" s="50"/>
      <c r="K29" s="50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25.35" customHeight="1" x14ac:dyDescent="0.2">
      <c r="A30" s="14"/>
      <c r="B30" s="15"/>
      <c r="C30" s="14"/>
      <c r="D30" s="90" t="s">
        <v>29</v>
      </c>
      <c r="E30" s="14"/>
      <c r="F30" s="14"/>
      <c r="G30" s="14"/>
      <c r="H30" s="14"/>
      <c r="I30" s="191"/>
      <c r="J30" s="91">
        <f>ROUND(J117, 2)</f>
        <v>0</v>
      </c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18" customFormat="1" ht="6.95" customHeight="1" x14ac:dyDescent="0.2">
      <c r="A31" s="14"/>
      <c r="B31" s="15"/>
      <c r="C31" s="14"/>
      <c r="D31" s="50"/>
      <c r="E31" s="50"/>
      <c r="F31" s="50"/>
      <c r="G31" s="50"/>
      <c r="H31" s="50"/>
      <c r="I31" s="194"/>
      <c r="J31" s="50"/>
      <c r="K31" s="50"/>
      <c r="L31" s="25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1:31" s="18" customFormat="1" ht="14.45" customHeight="1" x14ac:dyDescent="0.2">
      <c r="A32" s="14"/>
      <c r="B32" s="15"/>
      <c r="C32" s="14"/>
      <c r="D32" s="14"/>
      <c r="E32" s="14"/>
      <c r="F32" s="92" t="s">
        <v>31</v>
      </c>
      <c r="G32" s="14"/>
      <c r="H32" s="14"/>
      <c r="I32" s="195" t="s">
        <v>30</v>
      </c>
      <c r="J32" s="92" t="s">
        <v>32</v>
      </c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14.45" customHeight="1" x14ac:dyDescent="0.2">
      <c r="A33" s="14"/>
      <c r="B33" s="15"/>
      <c r="C33" s="14"/>
      <c r="D33" s="93" t="s">
        <v>33</v>
      </c>
      <c r="E33" s="11" t="s">
        <v>34</v>
      </c>
      <c r="F33" s="94">
        <f>ROUND((SUM(BE117:BE133)),  2)</f>
        <v>0</v>
      </c>
      <c r="G33" s="14"/>
      <c r="H33" s="14"/>
      <c r="I33" s="196">
        <v>0.21</v>
      </c>
      <c r="J33" s="94">
        <f>ROUND(((SUM(BE117:BE133))*I33),  2)</f>
        <v>0</v>
      </c>
      <c r="K33" s="14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14.45" customHeight="1" x14ac:dyDescent="0.2">
      <c r="A34" s="14"/>
      <c r="B34" s="15"/>
      <c r="C34" s="14"/>
      <c r="D34" s="14"/>
      <c r="E34" s="11" t="s">
        <v>35</v>
      </c>
      <c r="F34" s="94">
        <f>ROUND((SUM(BF117:BF133)),  2)</f>
        <v>0</v>
      </c>
      <c r="G34" s="14"/>
      <c r="H34" s="14"/>
      <c r="I34" s="196">
        <v>0.15</v>
      </c>
      <c r="J34" s="94">
        <f>ROUND(((SUM(BF117:BF133))*I34), 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14.45" hidden="1" customHeight="1" x14ac:dyDescent="0.2">
      <c r="A35" s="14"/>
      <c r="B35" s="15"/>
      <c r="C35" s="14"/>
      <c r="D35" s="14"/>
      <c r="E35" s="11" t="s">
        <v>36</v>
      </c>
      <c r="F35" s="94">
        <f>ROUND((SUM(BG117:BG133)),  2)</f>
        <v>0</v>
      </c>
      <c r="G35" s="14"/>
      <c r="H35" s="14"/>
      <c r="I35" s="196">
        <v>0.21</v>
      </c>
      <c r="J35" s="94">
        <f>0</f>
        <v>0</v>
      </c>
      <c r="K35" s="14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hidden="1" customHeight="1" x14ac:dyDescent="0.2">
      <c r="A36" s="14"/>
      <c r="B36" s="15"/>
      <c r="C36" s="14"/>
      <c r="D36" s="14"/>
      <c r="E36" s="11" t="s">
        <v>37</v>
      </c>
      <c r="F36" s="94">
        <f>ROUND((SUM(BH117:BH133)),  2)</f>
        <v>0</v>
      </c>
      <c r="G36" s="14"/>
      <c r="H36" s="14"/>
      <c r="I36" s="196">
        <v>0.15</v>
      </c>
      <c r="J36" s="94">
        <f>0</f>
        <v>0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hidden="1" customHeight="1" x14ac:dyDescent="0.2">
      <c r="A37" s="14"/>
      <c r="B37" s="15"/>
      <c r="C37" s="14"/>
      <c r="D37" s="14"/>
      <c r="E37" s="11" t="s">
        <v>38</v>
      </c>
      <c r="F37" s="94">
        <f>ROUND((SUM(BI117:BI133)),  2)</f>
        <v>0</v>
      </c>
      <c r="G37" s="14"/>
      <c r="H37" s="14"/>
      <c r="I37" s="196">
        <v>0</v>
      </c>
      <c r="J37" s="94">
        <f>0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6.95" customHeight="1" x14ac:dyDescent="0.2">
      <c r="A38" s="14"/>
      <c r="B38" s="15"/>
      <c r="C38" s="14"/>
      <c r="D38" s="14"/>
      <c r="E38" s="14"/>
      <c r="F38" s="14"/>
      <c r="G38" s="14"/>
      <c r="H38" s="14"/>
      <c r="I38" s="191"/>
      <c r="J38" s="14"/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25.35" customHeight="1" x14ac:dyDescent="0.2">
      <c r="A39" s="14"/>
      <c r="B39" s="15"/>
      <c r="C39" s="95"/>
      <c r="D39" s="96" t="s">
        <v>39</v>
      </c>
      <c r="E39" s="44"/>
      <c r="F39" s="44"/>
      <c r="G39" s="97" t="s">
        <v>40</v>
      </c>
      <c r="H39" s="98" t="s">
        <v>41</v>
      </c>
      <c r="I39" s="197"/>
      <c r="J39" s="99">
        <f>SUM(J30:J37)</f>
        <v>0</v>
      </c>
      <c r="K39" s="100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customHeight="1" x14ac:dyDescent="0.2">
      <c r="A40" s="14"/>
      <c r="B40" s="15"/>
      <c r="C40" s="14"/>
      <c r="D40" s="14"/>
      <c r="E40" s="14"/>
      <c r="F40" s="14"/>
      <c r="G40" s="14"/>
      <c r="H40" s="14"/>
      <c r="I40" s="191"/>
      <c r="J40" s="14"/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47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47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47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47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47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47" s="18" customFormat="1" ht="12" customHeight="1" x14ac:dyDescent="0.2">
      <c r="A86" s="14"/>
      <c r="B86" s="15"/>
      <c r="C86" s="11" t="s">
        <v>119</v>
      </c>
      <c r="D86" s="14"/>
      <c r="E86" s="14"/>
      <c r="F86" s="14"/>
      <c r="G86" s="14"/>
      <c r="H86" s="14"/>
      <c r="I86" s="191"/>
      <c r="J86" s="14"/>
      <c r="K86" s="14"/>
      <c r="L86" s="25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</row>
    <row r="87" spans="1:47" s="18" customFormat="1" ht="16.5" customHeight="1" x14ac:dyDescent="0.2">
      <c r="A87" s="14"/>
      <c r="B87" s="15"/>
      <c r="C87" s="14"/>
      <c r="D87" s="14"/>
      <c r="E87" s="251" t="str">
        <f>E9</f>
        <v>SO 04 - VRN</v>
      </c>
      <c r="F87" s="257"/>
      <c r="G87" s="257"/>
      <c r="H87" s="257"/>
      <c r="I87" s="191"/>
      <c r="J87" s="14"/>
      <c r="K87" s="14"/>
      <c r="L87" s="25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1:47" s="18" customFormat="1" ht="6.95" customHeight="1" x14ac:dyDescent="0.2">
      <c r="A88" s="14"/>
      <c r="B88" s="15"/>
      <c r="C88" s="14"/>
      <c r="D88" s="14"/>
      <c r="E88" s="14"/>
      <c r="F88" s="14"/>
      <c r="G88" s="14"/>
      <c r="H88" s="14"/>
      <c r="I88" s="191"/>
      <c r="J88" s="14"/>
      <c r="K88" s="14"/>
      <c r="L88" s="25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1:47" s="18" customFormat="1" ht="12" customHeight="1" x14ac:dyDescent="0.2">
      <c r="A89" s="14"/>
      <c r="B89" s="15"/>
      <c r="C89" s="11" t="s">
        <v>17</v>
      </c>
      <c r="D89" s="14"/>
      <c r="E89" s="14"/>
      <c r="F89" s="12" t="str">
        <f>F12</f>
        <v xml:space="preserve"> </v>
      </c>
      <c r="G89" s="14"/>
      <c r="H89" s="14"/>
      <c r="I89" s="192" t="s">
        <v>19</v>
      </c>
      <c r="J89" s="85" t="str">
        <f>IF(J12="","",J12)</f>
        <v>30. 10. 2020</v>
      </c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47" s="18" customFormat="1" ht="6.95" customHeight="1" x14ac:dyDescent="0.2">
      <c r="A90" s="14"/>
      <c r="B90" s="15"/>
      <c r="C90" s="14"/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47" s="18" customFormat="1" ht="15.2" customHeight="1" x14ac:dyDescent="0.2">
      <c r="A91" s="14"/>
      <c r="B91" s="15"/>
      <c r="C91" s="11" t="s">
        <v>21</v>
      </c>
      <c r="D91" s="14"/>
      <c r="E91" s="14"/>
      <c r="F91" s="12" t="str">
        <f>E15</f>
        <v xml:space="preserve"> </v>
      </c>
      <c r="G91" s="14"/>
      <c r="H91" s="14"/>
      <c r="I91" s="192" t="s">
        <v>26</v>
      </c>
      <c r="J91" s="103" t="str">
        <f>E21</f>
        <v xml:space="preserve"> </v>
      </c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47" s="18" customFormat="1" ht="15.2" customHeight="1" x14ac:dyDescent="0.2">
      <c r="A92" s="14"/>
      <c r="B92" s="15"/>
      <c r="C92" s="11" t="s">
        <v>24</v>
      </c>
      <c r="D92" s="14"/>
      <c r="E92" s="14"/>
      <c r="F92" s="12" t="str">
        <f>IF(E18="","",E18)</f>
        <v xml:space="preserve"> </v>
      </c>
      <c r="G92" s="14"/>
      <c r="H92" s="14"/>
      <c r="I92" s="192" t="s">
        <v>27</v>
      </c>
      <c r="J92" s="103" t="str">
        <f>E24</f>
        <v xml:space="preserve"> </v>
      </c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47" s="18" customFormat="1" ht="10.35" customHeight="1" x14ac:dyDescent="0.2">
      <c r="A93" s="14"/>
      <c r="B93" s="15"/>
      <c r="C93" s="14"/>
      <c r="D93" s="14"/>
      <c r="E93" s="14"/>
      <c r="F93" s="14"/>
      <c r="G93" s="14"/>
      <c r="H93" s="14"/>
      <c r="I93" s="191"/>
      <c r="J93" s="14"/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47" s="18" customFormat="1" ht="29.25" customHeight="1" x14ac:dyDescent="0.2">
      <c r="A94" s="14"/>
      <c r="B94" s="15"/>
      <c r="C94" s="104" t="s">
        <v>122</v>
      </c>
      <c r="D94" s="95"/>
      <c r="E94" s="95"/>
      <c r="F94" s="95"/>
      <c r="G94" s="95"/>
      <c r="H94" s="95"/>
      <c r="I94" s="203"/>
      <c r="J94" s="105" t="s">
        <v>123</v>
      </c>
      <c r="K94" s="95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47" s="18" customFormat="1" ht="10.35" customHeight="1" x14ac:dyDescent="0.2">
      <c r="A95" s="14"/>
      <c r="B95" s="15"/>
      <c r="C95" s="14"/>
      <c r="D95" s="14"/>
      <c r="E95" s="14"/>
      <c r="F95" s="14"/>
      <c r="G95" s="14"/>
      <c r="H95" s="14"/>
      <c r="I95" s="191"/>
      <c r="J95" s="14"/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47" s="18" customFormat="1" ht="22.9" customHeight="1" x14ac:dyDescent="0.2">
      <c r="A96" s="14"/>
      <c r="B96" s="15"/>
      <c r="C96" s="106" t="s">
        <v>124</v>
      </c>
      <c r="D96" s="14"/>
      <c r="E96" s="14"/>
      <c r="F96" s="14"/>
      <c r="G96" s="14"/>
      <c r="H96" s="14"/>
      <c r="I96" s="191"/>
      <c r="J96" s="91">
        <f>J117</f>
        <v>0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U96" s="3" t="s">
        <v>125</v>
      </c>
    </row>
    <row r="97" spans="1:31" s="107" customFormat="1" ht="24.95" customHeight="1" x14ac:dyDescent="0.2">
      <c r="B97" s="108"/>
      <c r="D97" s="109" t="s">
        <v>352</v>
      </c>
      <c r="E97" s="110"/>
      <c r="F97" s="110"/>
      <c r="G97" s="110"/>
      <c r="H97" s="110"/>
      <c r="I97" s="204"/>
      <c r="J97" s="111">
        <f>J118</f>
        <v>0</v>
      </c>
      <c r="L97" s="108"/>
    </row>
    <row r="98" spans="1:31" s="18" customFormat="1" ht="21.75" customHeight="1" x14ac:dyDescent="0.2">
      <c r="A98" s="14"/>
      <c r="B98" s="15"/>
      <c r="C98" s="14"/>
      <c r="D98" s="14"/>
      <c r="E98" s="14"/>
      <c r="F98" s="14"/>
      <c r="G98" s="14"/>
      <c r="H98" s="14"/>
      <c r="I98" s="191"/>
      <c r="J98" s="14"/>
      <c r="K98" s="14"/>
      <c r="L98" s="2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31" s="18" customFormat="1" ht="6.95" customHeight="1" x14ac:dyDescent="0.2">
      <c r="A99" s="14"/>
      <c r="B99" s="30"/>
      <c r="C99" s="31"/>
      <c r="D99" s="31"/>
      <c r="E99" s="31"/>
      <c r="F99" s="31"/>
      <c r="G99" s="31"/>
      <c r="H99" s="31"/>
      <c r="I99" s="201"/>
      <c r="J99" s="31"/>
      <c r="K99" s="31"/>
      <c r="L99" s="2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3" spans="1:31" s="18" customFormat="1" ht="6.95" customHeight="1" x14ac:dyDescent="0.2">
      <c r="A103" s="14"/>
      <c r="B103" s="32"/>
      <c r="C103" s="33"/>
      <c r="D103" s="33"/>
      <c r="E103" s="33"/>
      <c r="F103" s="33"/>
      <c r="G103" s="33"/>
      <c r="H103" s="33"/>
      <c r="I103" s="202"/>
      <c r="J103" s="33"/>
      <c r="K103" s="33"/>
      <c r="L103" s="25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pans="1:31" s="18" customFormat="1" ht="24.95" customHeight="1" x14ac:dyDescent="0.2">
      <c r="A104" s="14"/>
      <c r="B104" s="15"/>
      <c r="C104" s="7" t="s">
        <v>129</v>
      </c>
      <c r="D104" s="14"/>
      <c r="E104" s="14"/>
      <c r="F104" s="14"/>
      <c r="G104" s="14"/>
      <c r="H104" s="14"/>
      <c r="I104" s="191"/>
      <c r="J104" s="14"/>
      <c r="K104" s="14"/>
      <c r="L104" s="25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pans="1:31" s="18" customFormat="1" ht="6.95" customHeight="1" x14ac:dyDescent="0.2">
      <c r="A105" s="14"/>
      <c r="B105" s="15"/>
      <c r="C105" s="14"/>
      <c r="D105" s="14"/>
      <c r="E105" s="14"/>
      <c r="F105" s="14"/>
      <c r="G105" s="14"/>
      <c r="H105" s="14"/>
      <c r="I105" s="191"/>
      <c r="J105" s="14"/>
      <c r="K105" s="14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31" s="18" customFormat="1" ht="12" customHeight="1" x14ac:dyDescent="0.2">
      <c r="A106" s="14"/>
      <c r="B106" s="15"/>
      <c r="C106" s="11" t="s">
        <v>14</v>
      </c>
      <c r="D106" s="14"/>
      <c r="E106" s="14"/>
      <c r="F106" s="14"/>
      <c r="G106" s="14"/>
      <c r="H106" s="14"/>
      <c r="I106" s="191"/>
      <c r="J106" s="14"/>
      <c r="K106" s="14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1:31" s="18" customFormat="1" ht="26.25" customHeight="1" x14ac:dyDescent="0.2">
      <c r="A107" s="14"/>
      <c r="B107" s="15"/>
      <c r="C107" s="14"/>
      <c r="D107" s="14"/>
      <c r="E107" s="258" t="str">
        <f>E7</f>
        <v xml:space="preserve">10 - Oprava trati v úseku Noutonice -  Podlešín </v>
      </c>
      <c r="F107" s="259"/>
      <c r="G107" s="259"/>
      <c r="H107" s="259"/>
      <c r="I107" s="191"/>
      <c r="J107" s="14"/>
      <c r="K107" s="14"/>
      <c r="L107" s="2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1:31" s="18" customFormat="1" ht="12" customHeight="1" x14ac:dyDescent="0.2">
      <c r="A108" s="14"/>
      <c r="B108" s="15"/>
      <c r="C108" s="11" t="s">
        <v>119</v>
      </c>
      <c r="D108" s="14"/>
      <c r="E108" s="14"/>
      <c r="F108" s="14"/>
      <c r="G108" s="14"/>
      <c r="H108" s="14"/>
      <c r="I108" s="191"/>
      <c r="J108" s="14"/>
      <c r="K108" s="14"/>
      <c r="L108" s="25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1:31" s="18" customFormat="1" ht="16.5" customHeight="1" x14ac:dyDescent="0.2">
      <c r="A109" s="14"/>
      <c r="B109" s="15"/>
      <c r="C109" s="14"/>
      <c r="D109" s="14"/>
      <c r="E109" s="251" t="str">
        <f>E9</f>
        <v>SO 04 - VRN</v>
      </c>
      <c r="F109" s="257"/>
      <c r="G109" s="257"/>
      <c r="H109" s="257"/>
      <c r="I109" s="191"/>
      <c r="J109" s="14"/>
      <c r="K109" s="14"/>
      <c r="L109" s="25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1:31" s="18" customFormat="1" ht="6.95" customHeight="1" x14ac:dyDescent="0.2">
      <c r="A110" s="14"/>
      <c r="B110" s="15"/>
      <c r="C110" s="14"/>
      <c r="D110" s="14"/>
      <c r="E110" s="14"/>
      <c r="F110" s="14"/>
      <c r="G110" s="14"/>
      <c r="H110" s="14"/>
      <c r="I110" s="191"/>
      <c r="J110" s="14"/>
      <c r="K110" s="14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31" s="18" customFormat="1" ht="12" customHeight="1" x14ac:dyDescent="0.2">
      <c r="A111" s="14"/>
      <c r="B111" s="15"/>
      <c r="C111" s="11" t="s">
        <v>17</v>
      </c>
      <c r="D111" s="14"/>
      <c r="E111" s="14"/>
      <c r="F111" s="12" t="str">
        <f>F12</f>
        <v xml:space="preserve"> </v>
      </c>
      <c r="G111" s="14"/>
      <c r="H111" s="14"/>
      <c r="I111" s="192" t="s">
        <v>19</v>
      </c>
      <c r="J111" s="85" t="str">
        <f>IF(J12="","",J12)</f>
        <v>30. 10. 2020</v>
      </c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31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5" s="18" customFormat="1" ht="15.2" customHeight="1" x14ac:dyDescent="0.2">
      <c r="A113" s="14"/>
      <c r="B113" s="15"/>
      <c r="C113" s="11" t="s">
        <v>21</v>
      </c>
      <c r="D113" s="14"/>
      <c r="E113" s="14"/>
      <c r="F113" s="12" t="str">
        <f>E15</f>
        <v xml:space="preserve"> </v>
      </c>
      <c r="G113" s="14"/>
      <c r="H113" s="14"/>
      <c r="I113" s="192" t="s">
        <v>26</v>
      </c>
      <c r="J113" s="103" t="str">
        <f>E21</f>
        <v xml:space="preserve"> </v>
      </c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5" s="18" customFormat="1" ht="15.2" customHeight="1" x14ac:dyDescent="0.2">
      <c r="A114" s="14"/>
      <c r="B114" s="15"/>
      <c r="C114" s="11" t="s">
        <v>24</v>
      </c>
      <c r="D114" s="14"/>
      <c r="E114" s="14"/>
      <c r="F114" s="12" t="str">
        <f>IF(E18="","",E18)</f>
        <v xml:space="preserve"> </v>
      </c>
      <c r="G114" s="14"/>
      <c r="H114" s="14"/>
      <c r="I114" s="192" t="s">
        <v>27</v>
      </c>
      <c r="J114" s="103" t="str">
        <f>E24</f>
        <v xml:space="preserve"> </v>
      </c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5" s="18" customFormat="1" ht="10.35" customHeight="1" x14ac:dyDescent="0.2">
      <c r="A115" s="14"/>
      <c r="B115" s="15"/>
      <c r="C115" s="14"/>
      <c r="D115" s="14"/>
      <c r="E115" s="14"/>
      <c r="F115" s="14"/>
      <c r="G115" s="14"/>
      <c r="H115" s="14"/>
      <c r="I115" s="191"/>
      <c r="J115" s="14"/>
      <c r="K115" s="14"/>
      <c r="L115" s="25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pans="1:65" s="123" customFormat="1" ht="29.25" customHeight="1" x14ac:dyDescent="0.2">
      <c r="A116" s="116"/>
      <c r="B116" s="117"/>
      <c r="C116" s="118" t="s">
        <v>130</v>
      </c>
      <c r="D116" s="119" t="s">
        <v>54</v>
      </c>
      <c r="E116" s="119" t="s">
        <v>50</v>
      </c>
      <c r="F116" s="119" t="s">
        <v>51</v>
      </c>
      <c r="G116" s="119" t="s">
        <v>131</v>
      </c>
      <c r="H116" s="119" t="s">
        <v>132</v>
      </c>
      <c r="I116" s="206" t="s">
        <v>133</v>
      </c>
      <c r="J116" s="120" t="s">
        <v>123</v>
      </c>
      <c r="K116" s="121" t="s">
        <v>134</v>
      </c>
      <c r="L116" s="122"/>
      <c r="M116" s="46" t="s">
        <v>1</v>
      </c>
      <c r="N116" s="47" t="s">
        <v>33</v>
      </c>
      <c r="O116" s="47" t="s">
        <v>135</v>
      </c>
      <c r="P116" s="47" t="s">
        <v>136</v>
      </c>
      <c r="Q116" s="47" t="s">
        <v>137</v>
      </c>
      <c r="R116" s="47" t="s">
        <v>138</v>
      </c>
      <c r="S116" s="47" t="s">
        <v>139</v>
      </c>
      <c r="T116" s="48" t="s">
        <v>140</v>
      </c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</row>
    <row r="117" spans="1:65" s="18" customFormat="1" ht="22.9" customHeight="1" x14ac:dyDescent="0.25">
      <c r="A117" s="14"/>
      <c r="B117" s="15"/>
      <c r="C117" s="54" t="s">
        <v>141</v>
      </c>
      <c r="D117" s="14"/>
      <c r="E117" s="14"/>
      <c r="F117" s="14"/>
      <c r="G117" s="14"/>
      <c r="H117" s="14"/>
      <c r="I117" s="191"/>
      <c r="J117" s="124">
        <f>BK117</f>
        <v>0</v>
      </c>
      <c r="K117" s="14"/>
      <c r="L117" s="15"/>
      <c r="M117" s="49"/>
      <c r="N117" s="40"/>
      <c r="O117" s="50"/>
      <c r="P117" s="125">
        <f>P118</f>
        <v>0</v>
      </c>
      <c r="Q117" s="50"/>
      <c r="R117" s="125">
        <f>R118</f>
        <v>0</v>
      </c>
      <c r="S117" s="50"/>
      <c r="T117" s="126">
        <f>T118</f>
        <v>0</v>
      </c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3" t="s">
        <v>68</v>
      </c>
      <c r="AU117" s="3" t="s">
        <v>125</v>
      </c>
      <c r="BK117" s="127">
        <f>BK118</f>
        <v>0</v>
      </c>
    </row>
    <row r="118" spans="1:65" s="128" customFormat="1" ht="25.9" customHeight="1" x14ac:dyDescent="0.2">
      <c r="B118" s="129"/>
      <c r="D118" s="130" t="s">
        <v>68</v>
      </c>
      <c r="E118" s="131" t="s">
        <v>116</v>
      </c>
      <c r="F118" s="131" t="s">
        <v>534</v>
      </c>
      <c r="I118" s="207"/>
      <c r="J118" s="132">
        <f>BK118</f>
        <v>0</v>
      </c>
      <c r="L118" s="129"/>
      <c r="M118" s="133"/>
      <c r="N118" s="134"/>
      <c r="O118" s="134"/>
      <c r="P118" s="135">
        <f>SUM(P119:P133)</f>
        <v>0</v>
      </c>
      <c r="Q118" s="134"/>
      <c r="R118" s="135">
        <f>SUM(R119:R133)</f>
        <v>0</v>
      </c>
      <c r="S118" s="134"/>
      <c r="T118" s="136">
        <f>SUM(T119:T133)</f>
        <v>0</v>
      </c>
      <c r="AR118" s="130" t="s">
        <v>145</v>
      </c>
      <c r="AT118" s="137" t="s">
        <v>68</v>
      </c>
      <c r="AU118" s="137" t="s">
        <v>69</v>
      </c>
      <c r="AY118" s="130" t="s">
        <v>144</v>
      </c>
      <c r="BK118" s="138">
        <f>SUM(BK119:BK133)</f>
        <v>0</v>
      </c>
    </row>
    <row r="119" spans="1:65" s="18" customFormat="1" ht="21.75" customHeight="1" x14ac:dyDescent="0.2">
      <c r="A119" s="14"/>
      <c r="B119" s="15"/>
      <c r="C119" s="141" t="s">
        <v>77</v>
      </c>
      <c r="D119" s="141" t="s">
        <v>147</v>
      </c>
      <c r="E119" s="142" t="s">
        <v>897</v>
      </c>
      <c r="F119" s="143" t="s">
        <v>898</v>
      </c>
      <c r="G119" s="144" t="s">
        <v>626</v>
      </c>
      <c r="H119" s="145">
        <v>1</v>
      </c>
      <c r="I119" s="208"/>
      <c r="J119" s="146">
        <f>ROUND(I119*H119,2)</f>
        <v>0</v>
      </c>
      <c r="K119" s="217"/>
      <c r="L119" s="15"/>
      <c r="M119" s="147" t="s">
        <v>1</v>
      </c>
      <c r="N119" s="148" t="s">
        <v>34</v>
      </c>
      <c r="O119" s="149">
        <v>0</v>
      </c>
      <c r="P119" s="149">
        <f>O119*H119</f>
        <v>0</v>
      </c>
      <c r="Q119" s="149">
        <v>0</v>
      </c>
      <c r="R119" s="149">
        <f>Q119*H119</f>
        <v>0</v>
      </c>
      <c r="S119" s="149">
        <v>0</v>
      </c>
      <c r="T119" s="150">
        <f>S119*H119</f>
        <v>0</v>
      </c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R119" s="151" t="s">
        <v>151</v>
      </c>
      <c r="AT119" s="151" t="s">
        <v>147</v>
      </c>
      <c r="AU119" s="151" t="s">
        <v>77</v>
      </c>
      <c r="AY119" s="3" t="s">
        <v>144</v>
      </c>
      <c r="BE119" s="152">
        <f>IF(N119="základní",J119,0)</f>
        <v>0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3" t="s">
        <v>77</v>
      </c>
      <c r="BK119" s="152">
        <f>ROUND(I119*H119,2)</f>
        <v>0</v>
      </c>
      <c r="BL119" s="3" t="s">
        <v>151</v>
      </c>
      <c r="BM119" s="151" t="s">
        <v>899</v>
      </c>
    </row>
    <row r="120" spans="1:65" s="153" customFormat="1" x14ac:dyDescent="0.2">
      <c r="B120" s="154"/>
      <c r="D120" s="155" t="s">
        <v>153</v>
      </c>
      <c r="E120" s="156" t="s">
        <v>1</v>
      </c>
      <c r="F120" s="157" t="s">
        <v>77</v>
      </c>
      <c r="H120" s="158">
        <v>1</v>
      </c>
      <c r="I120" s="209"/>
      <c r="L120" s="154"/>
      <c r="M120" s="159"/>
      <c r="N120" s="160"/>
      <c r="O120" s="160"/>
      <c r="P120" s="160"/>
      <c r="Q120" s="160"/>
      <c r="R120" s="160"/>
      <c r="S120" s="160"/>
      <c r="T120" s="161"/>
      <c r="AT120" s="156" t="s">
        <v>153</v>
      </c>
      <c r="AU120" s="156" t="s">
        <v>77</v>
      </c>
      <c r="AV120" s="153" t="s">
        <v>79</v>
      </c>
      <c r="AW120" s="153" t="s">
        <v>25</v>
      </c>
      <c r="AX120" s="153" t="s">
        <v>69</v>
      </c>
      <c r="AY120" s="156" t="s">
        <v>144</v>
      </c>
    </row>
    <row r="121" spans="1:65" s="162" customFormat="1" x14ac:dyDescent="0.2">
      <c r="B121" s="163"/>
      <c r="D121" s="155" t="s">
        <v>153</v>
      </c>
      <c r="E121" s="164" t="s">
        <v>1</v>
      </c>
      <c r="F121" s="165" t="s">
        <v>155</v>
      </c>
      <c r="H121" s="166">
        <v>1</v>
      </c>
      <c r="I121" s="210"/>
      <c r="L121" s="163"/>
      <c r="M121" s="167"/>
      <c r="N121" s="168"/>
      <c r="O121" s="168"/>
      <c r="P121" s="168"/>
      <c r="Q121" s="168"/>
      <c r="R121" s="168"/>
      <c r="S121" s="168"/>
      <c r="T121" s="169"/>
      <c r="AT121" s="164" t="s">
        <v>153</v>
      </c>
      <c r="AU121" s="164" t="s">
        <v>77</v>
      </c>
      <c r="AV121" s="162" t="s">
        <v>151</v>
      </c>
      <c r="AW121" s="162" t="s">
        <v>25</v>
      </c>
      <c r="AX121" s="162" t="s">
        <v>77</v>
      </c>
      <c r="AY121" s="164" t="s">
        <v>144</v>
      </c>
    </row>
    <row r="122" spans="1:65" s="18" customFormat="1" ht="21.75" customHeight="1" x14ac:dyDescent="0.2">
      <c r="A122" s="14"/>
      <c r="B122" s="15"/>
      <c r="C122" s="141" t="s">
        <v>79</v>
      </c>
      <c r="D122" s="141" t="s">
        <v>147</v>
      </c>
      <c r="E122" s="142" t="s">
        <v>900</v>
      </c>
      <c r="F122" s="143" t="s">
        <v>901</v>
      </c>
      <c r="G122" s="144" t="s">
        <v>626</v>
      </c>
      <c r="H122" s="145">
        <v>1</v>
      </c>
      <c r="I122" s="208"/>
      <c r="J122" s="146">
        <f>ROUND(I122*H122,2)</f>
        <v>0</v>
      </c>
      <c r="K122" s="217"/>
      <c r="L122" s="15"/>
      <c r="M122" s="147" t="s">
        <v>1</v>
      </c>
      <c r="N122" s="148" t="s">
        <v>34</v>
      </c>
      <c r="O122" s="149">
        <v>0</v>
      </c>
      <c r="P122" s="149">
        <f>O122*H122</f>
        <v>0</v>
      </c>
      <c r="Q122" s="149">
        <v>0</v>
      </c>
      <c r="R122" s="149">
        <f>Q122*H122</f>
        <v>0</v>
      </c>
      <c r="S122" s="149">
        <v>0</v>
      </c>
      <c r="T122" s="150">
        <f>S122*H122</f>
        <v>0</v>
      </c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R122" s="151" t="s">
        <v>151</v>
      </c>
      <c r="AT122" s="151" t="s">
        <v>147</v>
      </c>
      <c r="AU122" s="151" t="s">
        <v>77</v>
      </c>
      <c r="AY122" s="3" t="s">
        <v>144</v>
      </c>
      <c r="BE122" s="152">
        <f>IF(N122="základní",J122,0)</f>
        <v>0</v>
      </c>
      <c r="BF122" s="152">
        <f>IF(N122="snížená",J122,0)</f>
        <v>0</v>
      </c>
      <c r="BG122" s="152">
        <f>IF(N122="zákl. přenesená",J122,0)</f>
        <v>0</v>
      </c>
      <c r="BH122" s="152">
        <f>IF(N122="sníž. přenesená",J122,0)</f>
        <v>0</v>
      </c>
      <c r="BI122" s="152">
        <f>IF(N122="nulová",J122,0)</f>
        <v>0</v>
      </c>
      <c r="BJ122" s="3" t="s">
        <v>77</v>
      </c>
      <c r="BK122" s="152">
        <f>ROUND(I122*H122,2)</f>
        <v>0</v>
      </c>
      <c r="BL122" s="3" t="s">
        <v>151</v>
      </c>
      <c r="BM122" s="151" t="s">
        <v>902</v>
      </c>
    </row>
    <row r="123" spans="1:65" s="153" customFormat="1" x14ac:dyDescent="0.2">
      <c r="B123" s="154"/>
      <c r="D123" s="155" t="s">
        <v>153</v>
      </c>
      <c r="E123" s="156" t="s">
        <v>1</v>
      </c>
      <c r="F123" s="157" t="s">
        <v>77</v>
      </c>
      <c r="H123" s="158">
        <v>1</v>
      </c>
      <c r="I123" s="209"/>
      <c r="L123" s="154"/>
      <c r="M123" s="159"/>
      <c r="N123" s="160"/>
      <c r="O123" s="160"/>
      <c r="P123" s="160"/>
      <c r="Q123" s="160"/>
      <c r="R123" s="160"/>
      <c r="S123" s="160"/>
      <c r="T123" s="161"/>
      <c r="AT123" s="156" t="s">
        <v>153</v>
      </c>
      <c r="AU123" s="156" t="s">
        <v>77</v>
      </c>
      <c r="AV123" s="153" t="s">
        <v>79</v>
      </c>
      <c r="AW123" s="153" t="s">
        <v>25</v>
      </c>
      <c r="AX123" s="153" t="s">
        <v>69</v>
      </c>
      <c r="AY123" s="156" t="s">
        <v>144</v>
      </c>
    </row>
    <row r="124" spans="1:65" s="162" customFormat="1" x14ac:dyDescent="0.2">
      <c r="B124" s="163"/>
      <c r="D124" s="155" t="s">
        <v>153</v>
      </c>
      <c r="E124" s="164" t="s">
        <v>1</v>
      </c>
      <c r="F124" s="165" t="s">
        <v>155</v>
      </c>
      <c r="H124" s="166">
        <v>1</v>
      </c>
      <c r="I124" s="210"/>
      <c r="L124" s="163"/>
      <c r="M124" s="167"/>
      <c r="N124" s="168"/>
      <c r="O124" s="168"/>
      <c r="P124" s="168"/>
      <c r="Q124" s="168"/>
      <c r="R124" s="168"/>
      <c r="S124" s="168"/>
      <c r="T124" s="169"/>
      <c r="AT124" s="164" t="s">
        <v>153</v>
      </c>
      <c r="AU124" s="164" t="s">
        <v>77</v>
      </c>
      <c r="AV124" s="162" t="s">
        <v>151</v>
      </c>
      <c r="AW124" s="162" t="s">
        <v>25</v>
      </c>
      <c r="AX124" s="162" t="s">
        <v>77</v>
      </c>
      <c r="AY124" s="164" t="s">
        <v>144</v>
      </c>
    </row>
    <row r="125" spans="1:65" s="18" customFormat="1" ht="111.75" customHeight="1" x14ac:dyDescent="0.2">
      <c r="A125" s="14"/>
      <c r="B125" s="15"/>
      <c r="C125" s="141" t="s">
        <v>92</v>
      </c>
      <c r="D125" s="141" t="s">
        <v>147</v>
      </c>
      <c r="E125" s="142" t="s">
        <v>903</v>
      </c>
      <c r="F125" s="143" t="s">
        <v>904</v>
      </c>
      <c r="G125" s="144" t="s">
        <v>158</v>
      </c>
      <c r="H125" s="145">
        <v>15.19</v>
      </c>
      <c r="I125" s="208"/>
      <c r="J125" s="146">
        <f>ROUND(I125*H125,2)</f>
        <v>0</v>
      </c>
      <c r="K125" s="143" t="s">
        <v>915</v>
      </c>
      <c r="L125" s="15"/>
      <c r="M125" s="147" t="s">
        <v>1</v>
      </c>
      <c r="N125" s="148" t="s">
        <v>34</v>
      </c>
      <c r="O125" s="149">
        <v>0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R125" s="151" t="s">
        <v>151</v>
      </c>
      <c r="AT125" s="151" t="s">
        <v>147</v>
      </c>
      <c r="AU125" s="151" t="s">
        <v>77</v>
      </c>
      <c r="AY125" s="3" t="s">
        <v>144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3" t="s">
        <v>77</v>
      </c>
      <c r="BK125" s="152">
        <f>ROUND(I125*H125,2)</f>
        <v>0</v>
      </c>
      <c r="BL125" s="3" t="s">
        <v>151</v>
      </c>
      <c r="BM125" s="151" t="s">
        <v>905</v>
      </c>
    </row>
    <row r="126" spans="1:65" s="153" customFormat="1" x14ac:dyDescent="0.2">
      <c r="B126" s="154"/>
      <c r="D126" s="155" t="s">
        <v>153</v>
      </c>
      <c r="E126" s="156" t="s">
        <v>1</v>
      </c>
      <c r="F126" s="157" t="s">
        <v>906</v>
      </c>
      <c r="H126" s="158">
        <v>15.19</v>
      </c>
      <c r="I126" s="209"/>
      <c r="L126" s="154"/>
      <c r="M126" s="159"/>
      <c r="N126" s="160"/>
      <c r="O126" s="160"/>
      <c r="P126" s="160"/>
      <c r="Q126" s="160"/>
      <c r="R126" s="160"/>
      <c r="S126" s="160"/>
      <c r="T126" s="161"/>
      <c r="AT126" s="156" t="s">
        <v>153</v>
      </c>
      <c r="AU126" s="156" t="s">
        <v>77</v>
      </c>
      <c r="AV126" s="153" t="s">
        <v>79</v>
      </c>
      <c r="AW126" s="153" t="s">
        <v>25</v>
      </c>
      <c r="AX126" s="153" t="s">
        <v>69</v>
      </c>
      <c r="AY126" s="156" t="s">
        <v>144</v>
      </c>
    </row>
    <row r="127" spans="1:65" s="162" customFormat="1" x14ac:dyDescent="0.2">
      <c r="B127" s="163"/>
      <c r="D127" s="155" t="s">
        <v>153</v>
      </c>
      <c r="E127" s="164" t="s">
        <v>1</v>
      </c>
      <c r="F127" s="165" t="s">
        <v>155</v>
      </c>
      <c r="H127" s="166">
        <v>15.19</v>
      </c>
      <c r="I127" s="210"/>
      <c r="L127" s="163"/>
      <c r="M127" s="167"/>
      <c r="N127" s="168"/>
      <c r="O127" s="168"/>
      <c r="P127" s="168"/>
      <c r="Q127" s="168"/>
      <c r="R127" s="168"/>
      <c r="S127" s="168"/>
      <c r="T127" s="169"/>
      <c r="AT127" s="164" t="s">
        <v>153</v>
      </c>
      <c r="AU127" s="164" t="s">
        <v>77</v>
      </c>
      <c r="AV127" s="162" t="s">
        <v>151</v>
      </c>
      <c r="AW127" s="162" t="s">
        <v>25</v>
      </c>
      <c r="AX127" s="162" t="s">
        <v>77</v>
      </c>
      <c r="AY127" s="164" t="s">
        <v>144</v>
      </c>
    </row>
    <row r="128" spans="1:65" s="18" customFormat="1" ht="21.75" customHeight="1" x14ac:dyDescent="0.2">
      <c r="A128" s="14"/>
      <c r="B128" s="15"/>
      <c r="C128" s="141" t="s">
        <v>151</v>
      </c>
      <c r="D128" s="141" t="s">
        <v>147</v>
      </c>
      <c r="E128" s="142" t="s">
        <v>907</v>
      </c>
      <c r="F128" s="143" t="s">
        <v>908</v>
      </c>
      <c r="G128" s="144" t="s">
        <v>626</v>
      </c>
      <c r="H128" s="145">
        <v>1</v>
      </c>
      <c r="I128" s="208"/>
      <c r="J128" s="146">
        <f>ROUND(I128*H128,2)</f>
        <v>0</v>
      </c>
      <c r="K128" s="143" t="s">
        <v>915</v>
      </c>
      <c r="L128" s="15"/>
      <c r="M128" s="147" t="s">
        <v>1</v>
      </c>
      <c r="N128" s="148" t="s">
        <v>34</v>
      </c>
      <c r="O128" s="149">
        <v>0</v>
      </c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R128" s="151" t="s">
        <v>151</v>
      </c>
      <c r="AT128" s="151" t="s">
        <v>147</v>
      </c>
      <c r="AU128" s="151" t="s">
        <v>77</v>
      </c>
      <c r="AY128" s="3" t="s">
        <v>144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3" t="s">
        <v>77</v>
      </c>
      <c r="BK128" s="152">
        <f>ROUND(I128*H128,2)</f>
        <v>0</v>
      </c>
      <c r="BL128" s="3" t="s">
        <v>151</v>
      </c>
      <c r="BM128" s="151" t="s">
        <v>909</v>
      </c>
    </row>
    <row r="129" spans="1:65" s="153" customFormat="1" x14ac:dyDescent="0.2">
      <c r="B129" s="154"/>
      <c r="D129" s="155" t="s">
        <v>153</v>
      </c>
      <c r="E129" s="156" t="s">
        <v>1</v>
      </c>
      <c r="F129" s="157" t="s">
        <v>910</v>
      </c>
      <c r="H129" s="158">
        <v>1</v>
      </c>
      <c r="I129" s="209"/>
      <c r="L129" s="154"/>
      <c r="M129" s="159"/>
      <c r="N129" s="160"/>
      <c r="O129" s="160"/>
      <c r="P129" s="160"/>
      <c r="Q129" s="160"/>
      <c r="R129" s="160"/>
      <c r="S129" s="160"/>
      <c r="T129" s="161"/>
      <c r="AT129" s="156" t="s">
        <v>153</v>
      </c>
      <c r="AU129" s="156" t="s">
        <v>77</v>
      </c>
      <c r="AV129" s="153" t="s">
        <v>79</v>
      </c>
      <c r="AW129" s="153" t="s">
        <v>25</v>
      </c>
      <c r="AX129" s="153" t="s">
        <v>69</v>
      </c>
      <c r="AY129" s="156" t="s">
        <v>144</v>
      </c>
    </row>
    <row r="130" spans="1:65" s="162" customFormat="1" x14ac:dyDescent="0.2">
      <c r="B130" s="163"/>
      <c r="D130" s="155" t="s">
        <v>153</v>
      </c>
      <c r="E130" s="164" t="s">
        <v>1</v>
      </c>
      <c r="F130" s="165" t="s">
        <v>155</v>
      </c>
      <c r="H130" s="166">
        <v>1</v>
      </c>
      <c r="I130" s="210"/>
      <c r="L130" s="163"/>
      <c r="M130" s="167"/>
      <c r="N130" s="168"/>
      <c r="O130" s="168"/>
      <c r="P130" s="168"/>
      <c r="Q130" s="168"/>
      <c r="R130" s="168"/>
      <c r="S130" s="168"/>
      <c r="T130" s="169"/>
      <c r="AT130" s="164" t="s">
        <v>153</v>
      </c>
      <c r="AU130" s="164" t="s">
        <v>77</v>
      </c>
      <c r="AV130" s="162" t="s">
        <v>151</v>
      </c>
      <c r="AW130" s="162" t="s">
        <v>25</v>
      </c>
      <c r="AX130" s="162" t="s">
        <v>77</v>
      </c>
      <c r="AY130" s="164" t="s">
        <v>144</v>
      </c>
    </row>
    <row r="131" spans="1:65" s="18" customFormat="1" ht="23.25" customHeight="1" x14ac:dyDescent="0.2">
      <c r="A131" s="14"/>
      <c r="B131" s="15"/>
      <c r="C131" s="141" t="s">
        <v>145</v>
      </c>
      <c r="D131" s="141" t="s">
        <v>147</v>
      </c>
      <c r="E131" s="142" t="s">
        <v>911</v>
      </c>
      <c r="F131" s="143" t="s">
        <v>912</v>
      </c>
      <c r="G131" s="144" t="s">
        <v>626</v>
      </c>
      <c r="H131" s="145">
        <v>1</v>
      </c>
      <c r="I131" s="208"/>
      <c r="J131" s="146">
        <f>ROUND(I131*H131,2)</f>
        <v>0</v>
      </c>
      <c r="K131" s="143" t="s">
        <v>915</v>
      </c>
      <c r="L131" s="15"/>
      <c r="M131" s="147" t="s">
        <v>1</v>
      </c>
      <c r="N131" s="148" t="s">
        <v>34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151</v>
      </c>
      <c r="AT131" s="151" t="s">
        <v>147</v>
      </c>
      <c r="AU131" s="151" t="s">
        <v>77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913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77</v>
      </c>
      <c r="H132" s="158">
        <v>1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77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1</v>
      </c>
      <c r="I133" s="210"/>
      <c r="L133" s="163"/>
      <c r="M133" s="186"/>
      <c r="N133" s="187"/>
      <c r="O133" s="187"/>
      <c r="P133" s="187"/>
      <c r="Q133" s="187"/>
      <c r="R133" s="187"/>
      <c r="S133" s="187"/>
      <c r="T133" s="188"/>
      <c r="AT133" s="164" t="s">
        <v>153</v>
      </c>
      <c r="AU133" s="164" t="s">
        <v>77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6.95" customHeight="1" x14ac:dyDescent="0.2">
      <c r="A134" s="14"/>
      <c r="B134" s="30"/>
      <c r="C134" s="31"/>
      <c r="D134" s="31"/>
      <c r="E134" s="31"/>
      <c r="F134" s="31"/>
      <c r="G134" s="31"/>
      <c r="H134" s="31"/>
      <c r="I134" s="214"/>
      <c r="J134" s="31"/>
      <c r="K134" s="31"/>
      <c r="L134" s="15"/>
      <c r="M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</row>
  </sheetData>
  <sheetProtection algorithmName="SHA-512" hashValue="QD3yAaz1PXnDv+HAFTDI0qLC5qh78cP8Ce09Qec64J0REjLRz5iLM/c6PLm3IVa+1LXExQPBpQWwEVGk+xGG+Q==" saltValue="f9BPnuZqVf/D4hAqUqyKLQ==" spinCount="100000" sheet="1" objects="1" scenarios="1"/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8"/>
  <sheetViews>
    <sheetView showGridLines="0" topLeftCell="A119" workbookViewId="0">
      <selection activeCell="F122" sqref="F122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18.33203125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78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s="18" customFormat="1" ht="12" customHeight="1" x14ac:dyDescent="0.2">
      <c r="A8" s="14"/>
      <c r="B8" s="15"/>
      <c r="C8" s="14"/>
      <c r="D8" s="11" t="s">
        <v>119</v>
      </c>
      <c r="E8" s="14"/>
      <c r="F8" s="14"/>
      <c r="G8" s="14"/>
      <c r="H8" s="14"/>
      <c r="I8" s="191"/>
      <c r="J8" s="14"/>
      <c r="K8" s="14"/>
      <c r="L8" s="25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1:46" s="18" customFormat="1" ht="30" customHeight="1" x14ac:dyDescent="0.2">
      <c r="A9" s="14"/>
      <c r="B9" s="15"/>
      <c r="C9" s="14"/>
      <c r="D9" s="14"/>
      <c r="E9" s="251" t="s">
        <v>120</v>
      </c>
      <c r="F9" s="257"/>
      <c r="G9" s="257"/>
      <c r="H9" s="257"/>
      <c r="I9" s="191"/>
      <c r="J9" s="14"/>
      <c r="K9" s="14"/>
      <c r="L9" s="25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46" s="18" customFormat="1" x14ac:dyDescent="0.2">
      <c r="A10" s="14"/>
      <c r="B10" s="15"/>
      <c r="C10" s="14"/>
      <c r="D10" s="14"/>
      <c r="E10" s="14"/>
      <c r="F10" s="14"/>
      <c r="G10" s="14"/>
      <c r="H10" s="14"/>
      <c r="I10" s="191"/>
      <c r="J10" s="14"/>
      <c r="K10" s="14"/>
      <c r="L10" s="25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1:46" s="18" customFormat="1" ht="12" customHeight="1" x14ac:dyDescent="0.2">
      <c r="A11" s="14"/>
      <c r="B11" s="15"/>
      <c r="C11" s="14"/>
      <c r="D11" s="11" t="s">
        <v>15</v>
      </c>
      <c r="E11" s="14"/>
      <c r="F11" s="12" t="s">
        <v>1</v>
      </c>
      <c r="G11" s="14"/>
      <c r="H11" s="14"/>
      <c r="I11" s="192" t="s">
        <v>16</v>
      </c>
      <c r="J11" s="12" t="s">
        <v>1</v>
      </c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17</v>
      </c>
      <c r="E12" s="14"/>
      <c r="F12" s="12" t="s">
        <v>18</v>
      </c>
      <c r="G12" s="14"/>
      <c r="H12" s="14"/>
      <c r="I12" s="192" t="s">
        <v>19</v>
      </c>
      <c r="J12" s="85" t="str">
        <f>'Rekapitulace stavby'!AN8</f>
        <v>30. 10. 2020</v>
      </c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0.9" customHeight="1" x14ac:dyDescent="0.2">
      <c r="A13" s="14"/>
      <c r="B13" s="15"/>
      <c r="C13" s="14"/>
      <c r="D13" s="14"/>
      <c r="E13" s="14"/>
      <c r="F13" s="14"/>
      <c r="G13" s="14"/>
      <c r="H13" s="14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ht="12" customHeight="1" x14ac:dyDescent="0.2">
      <c r="A14" s="14"/>
      <c r="B14" s="15"/>
      <c r="C14" s="14"/>
      <c r="D14" s="11" t="s">
        <v>21</v>
      </c>
      <c r="E14" s="14"/>
      <c r="F14" s="14"/>
      <c r="G14" s="14"/>
      <c r="H14" s="14"/>
      <c r="I14" s="192" t="s">
        <v>22</v>
      </c>
      <c r="J14" s="12" t="str">
        <f>IF('Rekapitulace stavby'!AN10="","",'Rekapitulace stavby'!AN10)</f>
        <v/>
      </c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8" customHeight="1" x14ac:dyDescent="0.2">
      <c r="A15" s="14"/>
      <c r="B15" s="15"/>
      <c r="C15" s="14"/>
      <c r="D15" s="14"/>
      <c r="E15" s="12" t="str">
        <f>IF('Rekapitulace stavby'!E11="","",'Rekapitulace stavby'!E11)</f>
        <v xml:space="preserve"> </v>
      </c>
      <c r="F15" s="14"/>
      <c r="G15" s="14"/>
      <c r="H15" s="14"/>
      <c r="I15" s="192" t="s">
        <v>23</v>
      </c>
      <c r="J15" s="12" t="str">
        <f>IF('Rekapitulace stavby'!AN11="","",'Rekapitulace stavby'!AN11)</f>
        <v/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6.95" customHeight="1" x14ac:dyDescent="0.2">
      <c r="A16" s="14"/>
      <c r="B16" s="15"/>
      <c r="C16" s="14"/>
      <c r="D16" s="14"/>
      <c r="E16" s="14"/>
      <c r="F16" s="14"/>
      <c r="G16" s="14"/>
      <c r="H16" s="14"/>
      <c r="I16" s="191"/>
      <c r="J16" s="14"/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2" customHeight="1" x14ac:dyDescent="0.2">
      <c r="A17" s="14"/>
      <c r="B17" s="15"/>
      <c r="C17" s="14"/>
      <c r="D17" s="11" t="s">
        <v>24</v>
      </c>
      <c r="E17" s="14"/>
      <c r="F17" s="14"/>
      <c r="G17" s="14"/>
      <c r="H17" s="14"/>
      <c r="I17" s="192" t="s">
        <v>22</v>
      </c>
      <c r="J17" s="12" t="str">
        <f>'Rekapitulace stavby'!AN13</f>
        <v/>
      </c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8" customHeight="1" x14ac:dyDescent="0.2">
      <c r="A18" s="14"/>
      <c r="B18" s="15"/>
      <c r="C18" s="14"/>
      <c r="D18" s="14"/>
      <c r="E18" s="245" t="str">
        <f>'Rekapitulace stavby'!E14</f>
        <v xml:space="preserve"> </v>
      </c>
      <c r="F18" s="245"/>
      <c r="G18" s="245"/>
      <c r="H18" s="245"/>
      <c r="I18" s="192" t="s">
        <v>23</v>
      </c>
      <c r="J18" s="12" t="str">
        <f>'Rekapitulace stavby'!AN14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6.95" customHeight="1" x14ac:dyDescent="0.2">
      <c r="A19" s="14"/>
      <c r="B19" s="15"/>
      <c r="C19" s="14"/>
      <c r="D19" s="14"/>
      <c r="E19" s="14"/>
      <c r="F19" s="14"/>
      <c r="G19" s="14"/>
      <c r="H19" s="14"/>
      <c r="I19" s="191"/>
      <c r="J19" s="14"/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12" customHeight="1" x14ac:dyDescent="0.2">
      <c r="A20" s="14"/>
      <c r="B20" s="15"/>
      <c r="C20" s="14"/>
      <c r="D20" s="11" t="s">
        <v>26</v>
      </c>
      <c r="E20" s="14"/>
      <c r="F20" s="14"/>
      <c r="G20" s="14"/>
      <c r="H20" s="14"/>
      <c r="I20" s="192" t="s">
        <v>22</v>
      </c>
      <c r="J20" s="12" t="str">
        <f>IF('Rekapitulace stavby'!AN16="","",'Rekapitulace stavby'!AN16)</f>
        <v/>
      </c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8" customHeight="1" x14ac:dyDescent="0.2">
      <c r="A21" s="14"/>
      <c r="B21" s="15"/>
      <c r="C21" s="14"/>
      <c r="D21" s="14"/>
      <c r="E21" s="12" t="str">
        <f>IF('Rekapitulace stavby'!E17="","",'Rekapitulace stavby'!E17)</f>
        <v xml:space="preserve"> </v>
      </c>
      <c r="F21" s="14"/>
      <c r="G21" s="14"/>
      <c r="H21" s="14"/>
      <c r="I21" s="192" t="s">
        <v>23</v>
      </c>
      <c r="J21" s="12" t="str">
        <f>IF('Rekapitulace stavby'!AN17="","",'Rekapitulace stavby'!AN17)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6.95" customHeight="1" x14ac:dyDescent="0.2">
      <c r="A22" s="14"/>
      <c r="B22" s="15"/>
      <c r="C22" s="14"/>
      <c r="D22" s="14"/>
      <c r="E22" s="14"/>
      <c r="F22" s="14"/>
      <c r="G22" s="14"/>
      <c r="H22" s="14"/>
      <c r="I22" s="191"/>
      <c r="J22" s="14"/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12" customHeight="1" x14ac:dyDescent="0.2">
      <c r="A23" s="14"/>
      <c r="B23" s="15"/>
      <c r="C23" s="14"/>
      <c r="D23" s="11" t="s">
        <v>27</v>
      </c>
      <c r="E23" s="14"/>
      <c r="F23" s="14"/>
      <c r="G23" s="14"/>
      <c r="H23" s="14"/>
      <c r="I23" s="192" t="s">
        <v>22</v>
      </c>
      <c r="J23" s="12" t="str">
        <f>IF('Rekapitulace stavby'!AN19="","",'Rekapitulace stavby'!AN19)</f>
        <v/>
      </c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8" customHeight="1" x14ac:dyDescent="0.2">
      <c r="A24" s="14"/>
      <c r="B24" s="15"/>
      <c r="C24" s="14"/>
      <c r="D24" s="14"/>
      <c r="E24" s="12" t="str">
        <f>IF('Rekapitulace stavby'!E20="","",'Rekapitulace stavby'!E20)</f>
        <v xml:space="preserve"> </v>
      </c>
      <c r="F24" s="14"/>
      <c r="G24" s="14"/>
      <c r="H24" s="14"/>
      <c r="I24" s="192" t="s">
        <v>23</v>
      </c>
      <c r="J24" s="12" t="str">
        <f>IF('Rekapitulace stavby'!AN20="","",'Rekapitulace stavby'!AN20)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6.95" customHeight="1" x14ac:dyDescent="0.2">
      <c r="A25" s="14"/>
      <c r="B25" s="15"/>
      <c r="C25" s="14"/>
      <c r="D25" s="14"/>
      <c r="E25" s="14"/>
      <c r="F25" s="14"/>
      <c r="G25" s="14"/>
      <c r="H25" s="14"/>
      <c r="I25" s="191"/>
      <c r="J25" s="14"/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12" customHeight="1" x14ac:dyDescent="0.2">
      <c r="A26" s="14"/>
      <c r="B26" s="15"/>
      <c r="C26" s="14"/>
      <c r="D26" s="11" t="s">
        <v>28</v>
      </c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89" customFormat="1" ht="16.5" customHeight="1" x14ac:dyDescent="0.2">
      <c r="A27" s="86"/>
      <c r="B27" s="87"/>
      <c r="C27" s="86"/>
      <c r="D27" s="86"/>
      <c r="E27" s="247" t="s">
        <v>1</v>
      </c>
      <c r="F27" s="247"/>
      <c r="G27" s="247"/>
      <c r="H27" s="247"/>
      <c r="I27" s="193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18" customFormat="1" ht="6.95" customHeight="1" x14ac:dyDescent="0.2">
      <c r="A28" s="14"/>
      <c r="B28" s="15"/>
      <c r="C28" s="14"/>
      <c r="D28" s="14"/>
      <c r="E28" s="14"/>
      <c r="F28" s="14"/>
      <c r="G28" s="14"/>
      <c r="H28" s="14"/>
      <c r="I28" s="191"/>
      <c r="J28" s="14"/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50"/>
      <c r="E29" s="50"/>
      <c r="F29" s="50"/>
      <c r="G29" s="50"/>
      <c r="H29" s="50"/>
      <c r="I29" s="194"/>
      <c r="J29" s="50"/>
      <c r="K29" s="50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25.35" customHeight="1" x14ac:dyDescent="0.2">
      <c r="A30" s="14"/>
      <c r="B30" s="15"/>
      <c r="C30" s="14"/>
      <c r="D30" s="90" t="s">
        <v>29</v>
      </c>
      <c r="E30" s="14"/>
      <c r="F30" s="14"/>
      <c r="G30" s="14"/>
      <c r="H30" s="14"/>
      <c r="I30" s="191"/>
      <c r="J30" s="91">
        <f>ROUND(J119, 2)</f>
        <v>0</v>
      </c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18" customFormat="1" ht="6.95" customHeight="1" x14ac:dyDescent="0.2">
      <c r="A31" s="14"/>
      <c r="B31" s="15"/>
      <c r="C31" s="14"/>
      <c r="D31" s="50"/>
      <c r="E31" s="50"/>
      <c r="F31" s="50"/>
      <c r="G31" s="50"/>
      <c r="H31" s="50"/>
      <c r="I31" s="194"/>
      <c r="J31" s="50"/>
      <c r="K31" s="50"/>
      <c r="L31" s="25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1:31" s="18" customFormat="1" ht="14.45" customHeight="1" x14ac:dyDescent="0.2">
      <c r="A32" s="14"/>
      <c r="B32" s="15"/>
      <c r="C32" s="14"/>
      <c r="D32" s="14"/>
      <c r="E32" s="14"/>
      <c r="F32" s="92" t="s">
        <v>31</v>
      </c>
      <c r="G32" s="14"/>
      <c r="H32" s="14"/>
      <c r="I32" s="195" t="s">
        <v>30</v>
      </c>
      <c r="J32" s="92" t="s">
        <v>32</v>
      </c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14.45" customHeight="1" x14ac:dyDescent="0.2">
      <c r="A33" s="14"/>
      <c r="B33" s="15"/>
      <c r="C33" s="14"/>
      <c r="D33" s="93" t="s">
        <v>33</v>
      </c>
      <c r="E33" s="11" t="s">
        <v>34</v>
      </c>
      <c r="F33" s="94">
        <f>ROUND((SUM(BE119:BE257)),  2)</f>
        <v>0</v>
      </c>
      <c r="G33" s="14"/>
      <c r="H33" s="14"/>
      <c r="I33" s="196">
        <v>0.21</v>
      </c>
      <c r="J33" s="94">
        <f>ROUND(((SUM(BE119:BE257))*I33),  2)</f>
        <v>0</v>
      </c>
      <c r="K33" s="14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14.45" customHeight="1" x14ac:dyDescent="0.2">
      <c r="A34" s="14"/>
      <c r="B34" s="15"/>
      <c r="C34" s="14"/>
      <c r="D34" s="14"/>
      <c r="E34" s="11" t="s">
        <v>35</v>
      </c>
      <c r="F34" s="94">
        <f>ROUND((SUM(BF119:BF257)),  2)</f>
        <v>0</v>
      </c>
      <c r="G34" s="14"/>
      <c r="H34" s="14"/>
      <c r="I34" s="196">
        <v>0.15</v>
      </c>
      <c r="J34" s="94">
        <f>ROUND(((SUM(BF119:BF257))*I34), 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14.45" hidden="1" customHeight="1" x14ac:dyDescent="0.2">
      <c r="A35" s="14"/>
      <c r="B35" s="15"/>
      <c r="C35" s="14"/>
      <c r="D35" s="14"/>
      <c r="E35" s="11" t="s">
        <v>36</v>
      </c>
      <c r="F35" s="94">
        <f>ROUND((SUM(BG119:BG257)),  2)</f>
        <v>0</v>
      </c>
      <c r="G35" s="14"/>
      <c r="H35" s="14"/>
      <c r="I35" s="196">
        <v>0.21</v>
      </c>
      <c r="J35" s="94">
        <f>0</f>
        <v>0</v>
      </c>
      <c r="K35" s="14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hidden="1" customHeight="1" x14ac:dyDescent="0.2">
      <c r="A36" s="14"/>
      <c r="B36" s="15"/>
      <c r="C36" s="14"/>
      <c r="D36" s="14"/>
      <c r="E36" s="11" t="s">
        <v>37</v>
      </c>
      <c r="F36" s="94">
        <f>ROUND((SUM(BH119:BH257)),  2)</f>
        <v>0</v>
      </c>
      <c r="G36" s="14"/>
      <c r="H36" s="14"/>
      <c r="I36" s="196">
        <v>0.15</v>
      </c>
      <c r="J36" s="94">
        <f>0</f>
        <v>0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hidden="1" customHeight="1" x14ac:dyDescent="0.2">
      <c r="A37" s="14"/>
      <c r="B37" s="15"/>
      <c r="C37" s="14"/>
      <c r="D37" s="14"/>
      <c r="E37" s="11" t="s">
        <v>38</v>
      </c>
      <c r="F37" s="94">
        <f>ROUND((SUM(BI119:BI257)),  2)</f>
        <v>0</v>
      </c>
      <c r="G37" s="14"/>
      <c r="H37" s="14"/>
      <c r="I37" s="196">
        <v>0</v>
      </c>
      <c r="J37" s="94">
        <f>0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6.95" customHeight="1" x14ac:dyDescent="0.2">
      <c r="A38" s="14"/>
      <c r="B38" s="15"/>
      <c r="C38" s="14"/>
      <c r="D38" s="14"/>
      <c r="E38" s="14"/>
      <c r="F38" s="14"/>
      <c r="G38" s="14"/>
      <c r="H38" s="14"/>
      <c r="I38" s="191"/>
      <c r="J38" s="14"/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25.35" customHeight="1" x14ac:dyDescent="0.2">
      <c r="A39" s="14"/>
      <c r="B39" s="15"/>
      <c r="C39" s="95"/>
      <c r="D39" s="96" t="s">
        <v>39</v>
      </c>
      <c r="E39" s="44"/>
      <c r="F39" s="44"/>
      <c r="G39" s="97" t="s">
        <v>40</v>
      </c>
      <c r="H39" s="98" t="s">
        <v>41</v>
      </c>
      <c r="I39" s="197"/>
      <c r="J39" s="99">
        <f>SUM(J30:J37)</f>
        <v>0</v>
      </c>
      <c r="K39" s="100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customHeight="1" x14ac:dyDescent="0.2">
      <c r="A40" s="14"/>
      <c r="B40" s="15"/>
      <c r="C40" s="14"/>
      <c r="D40" s="14"/>
      <c r="E40" s="14"/>
      <c r="F40" s="14"/>
      <c r="G40" s="14"/>
      <c r="H40" s="14"/>
      <c r="I40" s="191"/>
      <c r="J40" s="14"/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47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47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47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47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47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47" s="18" customFormat="1" ht="12" customHeight="1" x14ac:dyDescent="0.2">
      <c r="A86" s="14"/>
      <c r="B86" s="15"/>
      <c r="C86" s="11" t="s">
        <v>119</v>
      </c>
      <c r="D86" s="14"/>
      <c r="E86" s="14"/>
      <c r="F86" s="14"/>
      <c r="G86" s="14"/>
      <c r="H86" s="14"/>
      <c r="I86" s="191"/>
      <c r="J86" s="14"/>
      <c r="K86" s="14"/>
      <c r="L86" s="25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</row>
    <row r="87" spans="1:47" s="18" customFormat="1" ht="30" customHeight="1" x14ac:dyDescent="0.2">
      <c r="A87" s="14"/>
      <c r="B87" s="15"/>
      <c r="C87" s="14"/>
      <c r="D87" s="14"/>
      <c r="E87" s="251" t="str">
        <f>E9</f>
        <v>SO 01 - Oprava trati v úseku Noutonice - Zákolany 32,340 - 39,200</v>
      </c>
      <c r="F87" s="257"/>
      <c r="G87" s="257"/>
      <c r="H87" s="257"/>
      <c r="I87" s="191"/>
      <c r="J87" s="14"/>
      <c r="K87" s="14"/>
      <c r="L87" s="25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1:47" s="18" customFormat="1" ht="6.95" customHeight="1" x14ac:dyDescent="0.2">
      <c r="A88" s="14"/>
      <c r="B88" s="15"/>
      <c r="C88" s="14"/>
      <c r="D88" s="14"/>
      <c r="E88" s="14"/>
      <c r="F88" s="14"/>
      <c r="G88" s="14"/>
      <c r="H88" s="14"/>
      <c r="I88" s="191"/>
      <c r="J88" s="14"/>
      <c r="K88" s="14"/>
      <c r="L88" s="25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1:47" s="18" customFormat="1" ht="12" customHeight="1" x14ac:dyDescent="0.2">
      <c r="A89" s="14"/>
      <c r="B89" s="15"/>
      <c r="C89" s="11" t="s">
        <v>17</v>
      </c>
      <c r="D89" s="14"/>
      <c r="E89" s="14"/>
      <c r="F89" s="12" t="str">
        <f>F12</f>
        <v xml:space="preserve"> </v>
      </c>
      <c r="G89" s="14"/>
      <c r="H89" s="14"/>
      <c r="I89" s="192" t="s">
        <v>19</v>
      </c>
      <c r="J89" s="85" t="str">
        <f>IF(J12="","",J12)</f>
        <v>30. 10. 2020</v>
      </c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47" s="18" customFormat="1" ht="6.95" customHeight="1" x14ac:dyDescent="0.2">
      <c r="A90" s="14"/>
      <c r="B90" s="15"/>
      <c r="C90" s="14"/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47" s="18" customFormat="1" ht="15.2" customHeight="1" x14ac:dyDescent="0.2">
      <c r="A91" s="14"/>
      <c r="B91" s="15"/>
      <c r="C91" s="11" t="s">
        <v>21</v>
      </c>
      <c r="D91" s="14"/>
      <c r="E91" s="14"/>
      <c r="F91" s="12" t="str">
        <f>E15</f>
        <v xml:space="preserve"> </v>
      </c>
      <c r="G91" s="14"/>
      <c r="H91" s="14"/>
      <c r="I91" s="192" t="s">
        <v>26</v>
      </c>
      <c r="J91" s="103" t="str">
        <f>E21</f>
        <v xml:space="preserve"> </v>
      </c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47" s="18" customFormat="1" ht="15.2" customHeight="1" x14ac:dyDescent="0.2">
      <c r="A92" s="14"/>
      <c r="B92" s="15"/>
      <c r="C92" s="11" t="s">
        <v>24</v>
      </c>
      <c r="D92" s="14"/>
      <c r="E92" s="14"/>
      <c r="F92" s="12" t="str">
        <f>IF(E18="","",E18)</f>
        <v xml:space="preserve"> </v>
      </c>
      <c r="G92" s="14"/>
      <c r="H92" s="14"/>
      <c r="I92" s="192" t="s">
        <v>27</v>
      </c>
      <c r="J92" s="103" t="str">
        <f>E24</f>
        <v xml:space="preserve"> </v>
      </c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47" s="18" customFormat="1" ht="10.35" customHeight="1" x14ac:dyDescent="0.2">
      <c r="A93" s="14"/>
      <c r="B93" s="15"/>
      <c r="C93" s="14"/>
      <c r="D93" s="14"/>
      <c r="E93" s="14"/>
      <c r="F93" s="14"/>
      <c r="G93" s="14"/>
      <c r="H93" s="14"/>
      <c r="I93" s="191"/>
      <c r="J93" s="14"/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47" s="18" customFormat="1" ht="29.25" customHeight="1" x14ac:dyDescent="0.2">
      <c r="A94" s="14"/>
      <c r="B94" s="15"/>
      <c r="C94" s="104" t="s">
        <v>122</v>
      </c>
      <c r="D94" s="95"/>
      <c r="E94" s="95"/>
      <c r="F94" s="95"/>
      <c r="G94" s="95"/>
      <c r="H94" s="95"/>
      <c r="I94" s="203"/>
      <c r="J94" s="105" t="s">
        <v>123</v>
      </c>
      <c r="K94" s="95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47" s="18" customFormat="1" ht="10.35" customHeight="1" x14ac:dyDescent="0.2">
      <c r="A95" s="14"/>
      <c r="B95" s="15"/>
      <c r="C95" s="14"/>
      <c r="D95" s="14"/>
      <c r="E95" s="14"/>
      <c r="F95" s="14"/>
      <c r="G95" s="14"/>
      <c r="H95" s="14"/>
      <c r="I95" s="191"/>
      <c r="J95" s="14"/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47" s="18" customFormat="1" ht="22.9" customHeight="1" x14ac:dyDescent="0.2">
      <c r="A96" s="14"/>
      <c r="B96" s="15"/>
      <c r="C96" s="106" t="s">
        <v>124</v>
      </c>
      <c r="D96" s="14"/>
      <c r="E96" s="14"/>
      <c r="F96" s="14"/>
      <c r="G96" s="14"/>
      <c r="H96" s="14"/>
      <c r="I96" s="191"/>
      <c r="J96" s="91">
        <f>J119</f>
        <v>0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U96" s="3" t="s">
        <v>125</v>
      </c>
    </row>
    <row r="97" spans="1:31" s="107" customFormat="1" ht="24.95" customHeight="1" x14ac:dyDescent="0.2">
      <c r="B97" s="108"/>
      <c r="D97" s="109" t="s">
        <v>126</v>
      </c>
      <c r="E97" s="110"/>
      <c r="F97" s="110"/>
      <c r="G97" s="110"/>
      <c r="H97" s="110"/>
      <c r="I97" s="204"/>
      <c r="J97" s="111">
        <f>J120</f>
        <v>0</v>
      </c>
      <c r="L97" s="108"/>
    </row>
    <row r="98" spans="1:31" s="74" customFormat="1" ht="19.899999999999999" customHeight="1" x14ac:dyDescent="0.2">
      <c r="B98" s="112"/>
      <c r="D98" s="113" t="s">
        <v>127</v>
      </c>
      <c r="E98" s="114"/>
      <c r="F98" s="114"/>
      <c r="G98" s="114"/>
      <c r="H98" s="114"/>
      <c r="I98" s="205"/>
      <c r="J98" s="115">
        <f>J121</f>
        <v>0</v>
      </c>
      <c r="L98" s="112"/>
    </row>
    <row r="99" spans="1:31" s="107" customFormat="1" ht="24.95" customHeight="1" x14ac:dyDescent="0.2">
      <c r="B99" s="108"/>
      <c r="D99" s="109" t="s">
        <v>128</v>
      </c>
      <c r="E99" s="110"/>
      <c r="F99" s="110"/>
      <c r="G99" s="110"/>
      <c r="H99" s="110"/>
      <c r="I99" s="204"/>
      <c r="J99" s="111">
        <f>J243</f>
        <v>0</v>
      </c>
      <c r="L99" s="108"/>
    </row>
    <row r="100" spans="1:31" s="18" customFormat="1" ht="21.75" customHeight="1" x14ac:dyDescent="0.2">
      <c r="A100" s="14"/>
      <c r="B100" s="15"/>
      <c r="C100" s="14"/>
      <c r="D100" s="14"/>
      <c r="E100" s="14"/>
      <c r="F100" s="14"/>
      <c r="G100" s="14"/>
      <c r="H100" s="14"/>
      <c r="I100" s="191"/>
      <c r="J100" s="14"/>
      <c r="K100" s="14"/>
      <c r="L100" s="2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pans="1:31" s="18" customFormat="1" ht="6.95" customHeight="1" x14ac:dyDescent="0.2">
      <c r="A101" s="14"/>
      <c r="B101" s="30"/>
      <c r="C101" s="31"/>
      <c r="D101" s="31"/>
      <c r="E101" s="31"/>
      <c r="F101" s="31"/>
      <c r="G101" s="31"/>
      <c r="H101" s="31"/>
      <c r="I101" s="201"/>
      <c r="J101" s="31"/>
      <c r="K101" s="31"/>
      <c r="L101" s="2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5" spans="1:31" s="18" customFormat="1" ht="6.95" customHeight="1" x14ac:dyDescent="0.2">
      <c r="A105" s="14"/>
      <c r="B105" s="32"/>
      <c r="C105" s="33"/>
      <c r="D105" s="33"/>
      <c r="E105" s="33"/>
      <c r="F105" s="33"/>
      <c r="G105" s="33"/>
      <c r="H105" s="33"/>
      <c r="I105" s="202"/>
      <c r="J105" s="33"/>
      <c r="K105" s="33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31" s="18" customFormat="1" ht="24.95" customHeight="1" x14ac:dyDescent="0.2">
      <c r="A106" s="14"/>
      <c r="B106" s="15"/>
      <c r="C106" s="7" t="s">
        <v>129</v>
      </c>
      <c r="D106" s="14"/>
      <c r="E106" s="14"/>
      <c r="F106" s="14"/>
      <c r="G106" s="14"/>
      <c r="H106" s="14"/>
      <c r="I106" s="191"/>
      <c r="J106" s="14"/>
      <c r="K106" s="14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1:31" s="18" customFormat="1" ht="6.95" customHeight="1" x14ac:dyDescent="0.2">
      <c r="A107" s="14"/>
      <c r="B107" s="15"/>
      <c r="C107" s="14"/>
      <c r="D107" s="14"/>
      <c r="E107" s="14"/>
      <c r="F107" s="14"/>
      <c r="G107" s="14"/>
      <c r="H107" s="14"/>
      <c r="I107" s="191"/>
      <c r="J107" s="14"/>
      <c r="K107" s="14"/>
      <c r="L107" s="2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1:31" s="18" customFormat="1" ht="12" customHeight="1" x14ac:dyDescent="0.2">
      <c r="A108" s="14"/>
      <c r="B108" s="15"/>
      <c r="C108" s="11" t="s">
        <v>14</v>
      </c>
      <c r="D108" s="14"/>
      <c r="E108" s="14"/>
      <c r="F108" s="14"/>
      <c r="G108" s="14"/>
      <c r="H108" s="14"/>
      <c r="I108" s="191"/>
      <c r="J108" s="14"/>
      <c r="K108" s="14"/>
      <c r="L108" s="25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1:31" s="18" customFormat="1" ht="26.25" customHeight="1" x14ac:dyDescent="0.2">
      <c r="A109" s="14"/>
      <c r="B109" s="15"/>
      <c r="C109" s="14"/>
      <c r="D109" s="14"/>
      <c r="E109" s="258" t="str">
        <f>E7</f>
        <v xml:space="preserve">10 - Oprava trati v úseku Noutonice -  Podlešín </v>
      </c>
      <c r="F109" s="259"/>
      <c r="G109" s="259"/>
      <c r="H109" s="259"/>
      <c r="I109" s="191"/>
      <c r="J109" s="14"/>
      <c r="K109" s="14"/>
      <c r="L109" s="25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1:31" s="18" customFormat="1" ht="12" customHeight="1" x14ac:dyDescent="0.2">
      <c r="A110" s="14"/>
      <c r="B110" s="15"/>
      <c r="C110" s="11" t="s">
        <v>119</v>
      </c>
      <c r="D110" s="14"/>
      <c r="E110" s="14"/>
      <c r="F110" s="14"/>
      <c r="G110" s="14"/>
      <c r="H110" s="14"/>
      <c r="I110" s="191"/>
      <c r="J110" s="14"/>
      <c r="K110" s="14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31" s="18" customFormat="1" ht="30" customHeight="1" x14ac:dyDescent="0.2">
      <c r="A111" s="14"/>
      <c r="B111" s="15"/>
      <c r="C111" s="14"/>
      <c r="D111" s="14"/>
      <c r="E111" s="251" t="str">
        <f>E9</f>
        <v>SO 01 - Oprava trati v úseku Noutonice - Zákolany 32,340 - 39,200</v>
      </c>
      <c r="F111" s="257"/>
      <c r="G111" s="257"/>
      <c r="H111" s="257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31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5" s="18" customFormat="1" ht="12" customHeight="1" x14ac:dyDescent="0.2">
      <c r="A113" s="14"/>
      <c r="B113" s="15"/>
      <c r="C113" s="11" t="s">
        <v>17</v>
      </c>
      <c r="D113" s="14"/>
      <c r="E113" s="14"/>
      <c r="F113" s="12" t="str">
        <f>F12</f>
        <v xml:space="preserve"> </v>
      </c>
      <c r="G113" s="14"/>
      <c r="H113" s="14"/>
      <c r="I113" s="192" t="s">
        <v>19</v>
      </c>
      <c r="J113" s="85" t="str">
        <f>IF(J12="","",J12)</f>
        <v>30. 10. 2020</v>
      </c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5" s="18" customFormat="1" ht="6.95" customHeight="1" x14ac:dyDescent="0.2">
      <c r="A114" s="14"/>
      <c r="B114" s="15"/>
      <c r="C114" s="14"/>
      <c r="D114" s="14"/>
      <c r="E114" s="14"/>
      <c r="F114" s="14"/>
      <c r="G114" s="14"/>
      <c r="H114" s="14"/>
      <c r="I114" s="191"/>
      <c r="J114" s="14"/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5" s="18" customFormat="1" ht="15.2" customHeight="1" x14ac:dyDescent="0.2">
      <c r="A115" s="14"/>
      <c r="B115" s="15"/>
      <c r="C115" s="11" t="s">
        <v>21</v>
      </c>
      <c r="D115" s="14"/>
      <c r="E115" s="14"/>
      <c r="F115" s="12" t="str">
        <f>E15</f>
        <v xml:space="preserve"> </v>
      </c>
      <c r="G115" s="14"/>
      <c r="H115" s="14"/>
      <c r="I115" s="192" t="s">
        <v>26</v>
      </c>
      <c r="J115" s="103" t="str">
        <f>E21</f>
        <v xml:space="preserve"> </v>
      </c>
      <c r="K115" s="14"/>
      <c r="L115" s="25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pans="1:65" s="18" customFormat="1" ht="15.2" customHeight="1" x14ac:dyDescent="0.2">
      <c r="A116" s="14"/>
      <c r="B116" s="15"/>
      <c r="C116" s="11" t="s">
        <v>24</v>
      </c>
      <c r="D116" s="14"/>
      <c r="E116" s="14"/>
      <c r="F116" s="12" t="str">
        <f>IF(E18="","",E18)</f>
        <v xml:space="preserve"> </v>
      </c>
      <c r="G116" s="14"/>
      <c r="H116" s="14"/>
      <c r="I116" s="192" t="s">
        <v>27</v>
      </c>
      <c r="J116" s="103" t="str">
        <f>E24</f>
        <v xml:space="preserve"> </v>
      </c>
      <c r="K116" s="14"/>
      <c r="L116" s="25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pans="1:65" s="18" customFormat="1" ht="10.35" customHeight="1" x14ac:dyDescent="0.2">
      <c r="A117" s="14"/>
      <c r="B117" s="15"/>
      <c r="C117" s="14"/>
      <c r="D117" s="14"/>
      <c r="E117" s="14"/>
      <c r="F117" s="14"/>
      <c r="G117" s="14"/>
      <c r="H117" s="14"/>
      <c r="I117" s="191"/>
      <c r="J117" s="14"/>
      <c r="K117" s="14"/>
      <c r="L117" s="25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pans="1:65" s="123" customFormat="1" ht="29.25" customHeight="1" x14ac:dyDescent="0.2">
      <c r="A118" s="116"/>
      <c r="B118" s="117"/>
      <c r="C118" s="118" t="s">
        <v>130</v>
      </c>
      <c r="D118" s="119" t="s">
        <v>54</v>
      </c>
      <c r="E118" s="119" t="s">
        <v>50</v>
      </c>
      <c r="F118" s="119" t="s">
        <v>51</v>
      </c>
      <c r="G118" s="119" t="s">
        <v>131</v>
      </c>
      <c r="H118" s="119" t="s">
        <v>132</v>
      </c>
      <c r="I118" s="206" t="s">
        <v>133</v>
      </c>
      <c r="J118" s="120" t="s">
        <v>123</v>
      </c>
      <c r="K118" s="121" t="s">
        <v>134</v>
      </c>
      <c r="L118" s="122"/>
      <c r="M118" s="46" t="s">
        <v>1</v>
      </c>
      <c r="N118" s="47" t="s">
        <v>33</v>
      </c>
      <c r="O118" s="47" t="s">
        <v>135</v>
      </c>
      <c r="P118" s="47" t="s">
        <v>136</v>
      </c>
      <c r="Q118" s="47" t="s">
        <v>137</v>
      </c>
      <c r="R118" s="47" t="s">
        <v>138</v>
      </c>
      <c r="S118" s="47" t="s">
        <v>139</v>
      </c>
      <c r="T118" s="48" t="s">
        <v>140</v>
      </c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</row>
    <row r="119" spans="1:65" s="18" customFormat="1" ht="22.9" customHeight="1" x14ac:dyDescent="0.25">
      <c r="A119" s="14"/>
      <c r="B119" s="15"/>
      <c r="C119" s="54" t="s">
        <v>141</v>
      </c>
      <c r="D119" s="14"/>
      <c r="E119" s="14"/>
      <c r="F119" s="14"/>
      <c r="G119" s="14"/>
      <c r="H119" s="14"/>
      <c r="I119" s="191"/>
      <c r="J119" s="124">
        <f>BK119</f>
        <v>0</v>
      </c>
      <c r="K119" s="14"/>
      <c r="L119" s="15"/>
      <c r="M119" s="49"/>
      <c r="N119" s="40"/>
      <c r="O119" s="50"/>
      <c r="P119" s="125">
        <f>P120+P243</f>
        <v>0</v>
      </c>
      <c r="Q119" s="50"/>
      <c r="R119" s="125">
        <f>R120+R243</f>
        <v>6609.3557699999992</v>
      </c>
      <c r="S119" s="50"/>
      <c r="T119" s="126">
        <f>T120+T243</f>
        <v>0</v>
      </c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3" t="s">
        <v>68</v>
      </c>
      <c r="AU119" s="3" t="s">
        <v>125</v>
      </c>
      <c r="BK119" s="127">
        <f>BK120+BK243</f>
        <v>0</v>
      </c>
    </row>
    <row r="120" spans="1:65" s="128" customFormat="1" ht="25.9" customHeight="1" x14ac:dyDescent="0.2">
      <c r="B120" s="129"/>
      <c r="D120" s="130" t="s">
        <v>68</v>
      </c>
      <c r="E120" s="131" t="s">
        <v>142</v>
      </c>
      <c r="F120" s="131" t="s">
        <v>143</v>
      </c>
      <c r="I120" s="207"/>
      <c r="J120" s="132">
        <f>BK120</f>
        <v>0</v>
      </c>
      <c r="L120" s="129"/>
      <c r="M120" s="133"/>
      <c r="N120" s="134"/>
      <c r="O120" s="134"/>
      <c r="P120" s="135">
        <f>P121</f>
        <v>0</v>
      </c>
      <c r="Q120" s="134"/>
      <c r="R120" s="135">
        <f>R121</f>
        <v>6609.3557699999992</v>
      </c>
      <c r="S120" s="134"/>
      <c r="T120" s="136">
        <f>T121</f>
        <v>0</v>
      </c>
      <c r="AR120" s="130" t="s">
        <v>77</v>
      </c>
      <c r="AT120" s="137" t="s">
        <v>68</v>
      </c>
      <c r="AU120" s="137" t="s">
        <v>69</v>
      </c>
      <c r="AY120" s="130" t="s">
        <v>144</v>
      </c>
      <c r="BK120" s="138">
        <f>BK121</f>
        <v>0</v>
      </c>
    </row>
    <row r="121" spans="1:65" s="128" customFormat="1" ht="22.9" customHeight="1" x14ac:dyDescent="0.2">
      <c r="B121" s="129"/>
      <c r="D121" s="130" t="s">
        <v>68</v>
      </c>
      <c r="E121" s="139" t="s">
        <v>145</v>
      </c>
      <c r="F121" s="139" t="s">
        <v>146</v>
      </c>
      <c r="I121" s="207"/>
      <c r="J121" s="140">
        <f>BK121</f>
        <v>0</v>
      </c>
      <c r="L121" s="129"/>
      <c r="M121" s="133"/>
      <c r="N121" s="134"/>
      <c r="O121" s="134"/>
      <c r="P121" s="135">
        <f>SUM(P122:P242)</f>
        <v>0</v>
      </c>
      <c r="Q121" s="134"/>
      <c r="R121" s="135">
        <f>SUM(R122:R242)</f>
        <v>6609.3557699999992</v>
      </c>
      <c r="S121" s="134"/>
      <c r="T121" s="136">
        <f>SUM(T122:T242)</f>
        <v>0</v>
      </c>
      <c r="AR121" s="130" t="s">
        <v>77</v>
      </c>
      <c r="AT121" s="137" t="s">
        <v>68</v>
      </c>
      <c r="AU121" s="137" t="s">
        <v>77</v>
      </c>
      <c r="AY121" s="130" t="s">
        <v>144</v>
      </c>
      <c r="BK121" s="138">
        <f>SUM(BK122:BK242)</f>
        <v>0</v>
      </c>
    </row>
    <row r="122" spans="1:65" s="18" customFormat="1" ht="66.75" customHeight="1" x14ac:dyDescent="0.2">
      <c r="A122" s="14"/>
      <c r="B122" s="15"/>
      <c r="C122" s="141" t="s">
        <v>77</v>
      </c>
      <c r="D122" s="141" t="s">
        <v>147</v>
      </c>
      <c r="E122" s="142" t="s">
        <v>148</v>
      </c>
      <c r="F122" s="143" t="s">
        <v>149</v>
      </c>
      <c r="G122" s="144" t="s">
        <v>150</v>
      </c>
      <c r="H122" s="145">
        <v>2250</v>
      </c>
      <c r="I122" s="208"/>
      <c r="J122" s="146">
        <f>ROUND(I122*H122,2)</f>
        <v>0</v>
      </c>
      <c r="K122" s="143" t="s">
        <v>915</v>
      </c>
      <c r="L122" s="15"/>
      <c r="M122" s="147" t="s">
        <v>1</v>
      </c>
      <c r="N122" s="148" t="s">
        <v>34</v>
      </c>
      <c r="O122" s="149">
        <v>0</v>
      </c>
      <c r="P122" s="149">
        <f>O122*H122</f>
        <v>0</v>
      </c>
      <c r="Q122" s="149">
        <v>0</v>
      </c>
      <c r="R122" s="149">
        <f>Q122*H122</f>
        <v>0</v>
      </c>
      <c r="S122" s="149">
        <v>0</v>
      </c>
      <c r="T122" s="150">
        <f>S122*H122</f>
        <v>0</v>
      </c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R122" s="151" t="s">
        <v>151</v>
      </c>
      <c r="AT122" s="151" t="s">
        <v>147</v>
      </c>
      <c r="AU122" s="151" t="s">
        <v>79</v>
      </c>
      <c r="AY122" s="3" t="s">
        <v>144</v>
      </c>
      <c r="BE122" s="152">
        <f>IF(N122="základní",J122,0)</f>
        <v>0</v>
      </c>
      <c r="BF122" s="152">
        <f>IF(N122="snížená",J122,0)</f>
        <v>0</v>
      </c>
      <c r="BG122" s="152">
        <f>IF(N122="zákl. přenesená",J122,0)</f>
        <v>0</v>
      </c>
      <c r="BH122" s="152">
        <f>IF(N122="sníž. přenesená",J122,0)</f>
        <v>0</v>
      </c>
      <c r="BI122" s="152">
        <f>IF(N122="nulová",J122,0)</f>
        <v>0</v>
      </c>
      <c r="BJ122" s="3" t="s">
        <v>77</v>
      </c>
      <c r="BK122" s="152">
        <f>ROUND(I122*H122,2)</f>
        <v>0</v>
      </c>
      <c r="BL122" s="3" t="s">
        <v>151</v>
      </c>
      <c r="BM122" s="151" t="s">
        <v>152</v>
      </c>
    </row>
    <row r="123" spans="1:65" s="153" customFormat="1" x14ac:dyDescent="0.2">
      <c r="B123" s="154"/>
      <c r="D123" s="155" t="s">
        <v>153</v>
      </c>
      <c r="E123" s="156" t="s">
        <v>1</v>
      </c>
      <c r="F123" s="157" t="s">
        <v>154</v>
      </c>
      <c r="H123" s="158">
        <v>2250</v>
      </c>
      <c r="I123" s="209"/>
      <c r="L123" s="154"/>
      <c r="M123" s="159"/>
      <c r="N123" s="160"/>
      <c r="O123" s="160"/>
      <c r="P123" s="160"/>
      <c r="Q123" s="160"/>
      <c r="R123" s="160"/>
      <c r="S123" s="160"/>
      <c r="T123" s="161"/>
      <c r="AT123" s="156" t="s">
        <v>153</v>
      </c>
      <c r="AU123" s="156" t="s">
        <v>79</v>
      </c>
      <c r="AV123" s="153" t="s">
        <v>79</v>
      </c>
      <c r="AW123" s="153" t="s">
        <v>25</v>
      </c>
      <c r="AX123" s="153" t="s">
        <v>69</v>
      </c>
      <c r="AY123" s="156" t="s">
        <v>144</v>
      </c>
    </row>
    <row r="124" spans="1:65" s="162" customFormat="1" x14ac:dyDescent="0.2">
      <c r="B124" s="163"/>
      <c r="D124" s="155" t="s">
        <v>153</v>
      </c>
      <c r="E124" s="164" t="s">
        <v>1</v>
      </c>
      <c r="F124" s="165" t="s">
        <v>155</v>
      </c>
      <c r="H124" s="166">
        <v>2250</v>
      </c>
      <c r="I124" s="210"/>
      <c r="L124" s="163"/>
      <c r="M124" s="167"/>
      <c r="N124" s="168"/>
      <c r="O124" s="168"/>
      <c r="P124" s="168"/>
      <c r="Q124" s="168"/>
      <c r="R124" s="168"/>
      <c r="S124" s="168"/>
      <c r="T124" s="169"/>
      <c r="AT124" s="164" t="s">
        <v>153</v>
      </c>
      <c r="AU124" s="164" t="s">
        <v>79</v>
      </c>
      <c r="AV124" s="162" t="s">
        <v>151</v>
      </c>
      <c r="AW124" s="162" t="s">
        <v>25</v>
      </c>
      <c r="AX124" s="162" t="s">
        <v>77</v>
      </c>
      <c r="AY124" s="164" t="s">
        <v>144</v>
      </c>
    </row>
    <row r="125" spans="1:65" s="18" customFormat="1" ht="156.75" customHeight="1" x14ac:dyDescent="0.2">
      <c r="A125" s="14"/>
      <c r="B125" s="15"/>
      <c r="C125" s="141" t="s">
        <v>79</v>
      </c>
      <c r="D125" s="141" t="s">
        <v>147</v>
      </c>
      <c r="E125" s="142" t="s">
        <v>156</v>
      </c>
      <c r="F125" s="143" t="s">
        <v>157</v>
      </c>
      <c r="G125" s="144" t="s">
        <v>158</v>
      </c>
      <c r="H125" s="145">
        <v>5.1749999999999998</v>
      </c>
      <c r="I125" s="208"/>
      <c r="J125" s="146">
        <f>ROUND(I125*H125,2)</f>
        <v>0</v>
      </c>
      <c r="K125" s="143" t="s">
        <v>915</v>
      </c>
      <c r="L125" s="15"/>
      <c r="M125" s="147" t="s">
        <v>1</v>
      </c>
      <c r="N125" s="148" t="s">
        <v>34</v>
      </c>
      <c r="O125" s="149">
        <v>0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R125" s="151" t="s">
        <v>151</v>
      </c>
      <c r="AT125" s="151" t="s">
        <v>147</v>
      </c>
      <c r="AU125" s="151" t="s">
        <v>79</v>
      </c>
      <c r="AY125" s="3" t="s">
        <v>144</v>
      </c>
      <c r="BE125" s="152">
        <f>IF(N125="základní",J125,0)</f>
        <v>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3" t="s">
        <v>77</v>
      </c>
      <c r="BK125" s="152">
        <f>ROUND(I125*H125,2)</f>
        <v>0</v>
      </c>
      <c r="BL125" s="3" t="s">
        <v>151</v>
      </c>
      <c r="BM125" s="151" t="s">
        <v>159</v>
      </c>
    </row>
    <row r="126" spans="1:65" s="153" customFormat="1" x14ac:dyDescent="0.2">
      <c r="B126" s="154"/>
      <c r="D126" s="155" t="s">
        <v>153</v>
      </c>
      <c r="E126" s="156" t="s">
        <v>1</v>
      </c>
      <c r="F126" s="157" t="s">
        <v>160</v>
      </c>
      <c r="H126" s="158">
        <v>5.1749999999999998</v>
      </c>
      <c r="I126" s="209"/>
      <c r="L126" s="154"/>
      <c r="M126" s="159"/>
      <c r="N126" s="160"/>
      <c r="O126" s="160"/>
      <c r="P126" s="160"/>
      <c r="Q126" s="160"/>
      <c r="R126" s="160"/>
      <c r="S126" s="160"/>
      <c r="T126" s="161"/>
      <c r="AT126" s="156" t="s">
        <v>153</v>
      </c>
      <c r="AU126" s="156" t="s">
        <v>79</v>
      </c>
      <c r="AV126" s="153" t="s">
        <v>79</v>
      </c>
      <c r="AW126" s="153" t="s">
        <v>25</v>
      </c>
      <c r="AX126" s="153" t="s">
        <v>69</v>
      </c>
      <c r="AY126" s="156" t="s">
        <v>144</v>
      </c>
    </row>
    <row r="127" spans="1:65" s="162" customFormat="1" x14ac:dyDescent="0.2">
      <c r="B127" s="163"/>
      <c r="D127" s="155" t="s">
        <v>153</v>
      </c>
      <c r="E127" s="164" t="s">
        <v>1</v>
      </c>
      <c r="F127" s="165" t="s">
        <v>155</v>
      </c>
      <c r="H127" s="166">
        <v>5.1749999999999998</v>
      </c>
      <c r="I127" s="210"/>
      <c r="L127" s="163"/>
      <c r="M127" s="167"/>
      <c r="N127" s="168"/>
      <c r="O127" s="168"/>
      <c r="P127" s="168"/>
      <c r="Q127" s="168"/>
      <c r="R127" s="168"/>
      <c r="S127" s="168"/>
      <c r="T127" s="169"/>
      <c r="AT127" s="164" t="s">
        <v>153</v>
      </c>
      <c r="AU127" s="164" t="s">
        <v>79</v>
      </c>
      <c r="AV127" s="162" t="s">
        <v>151</v>
      </c>
      <c r="AW127" s="162" t="s">
        <v>25</v>
      </c>
      <c r="AX127" s="162" t="s">
        <v>77</v>
      </c>
      <c r="AY127" s="164" t="s">
        <v>144</v>
      </c>
    </row>
    <row r="128" spans="1:65" s="18" customFormat="1" ht="66.75" customHeight="1" x14ac:dyDescent="0.2">
      <c r="A128" s="14"/>
      <c r="B128" s="15"/>
      <c r="C128" s="141" t="s">
        <v>92</v>
      </c>
      <c r="D128" s="141" t="s">
        <v>147</v>
      </c>
      <c r="E128" s="142" t="s">
        <v>161</v>
      </c>
      <c r="F128" s="143" t="s">
        <v>162</v>
      </c>
      <c r="G128" s="144" t="s">
        <v>163</v>
      </c>
      <c r="H128" s="145">
        <v>3622.5</v>
      </c>
      <c r="I128" s="208"/>
      <c r="J128" s="146">
        <f>ROUND(I128*H128,2)</f>
        <v>0</v>
      </c>
      <c r="K128" s="143" t="s">
        <v>915</v>
      </c>
      <c r="L128" s="15"/>
      <c r="M128" s="147" t="s">
        <v>1</v>
      </c>
      <c r="N128" s="148" t="s">
        <v>34</v>
      </c>
      <c r="O128" s="149">
        <v>0</v>
      </c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R128" s="151" t="s">
        <v>151</v>
      </c>
      <c r="AT128" s="151" t="s">
        <v>147</v>
      </c>
      <c r="AU128" s="151" t="s">
        <v>79</v>
      </c>
      <c r="AY128" s="3" t="s">
        <v>144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3" t="s">
        <v>77</v>
      </c>
      <c r="BK128" s="152">
        <f>ROUND(I128*H128,2)</f>
        <v>0</v>
      </c>
      <c r="BL128" s="3" t="s">
        <v>151</v>
      </c>
      <c r="BM128" s="151" t="s">
        <v>164</v>
      </c>
    </row>
    <row r="129" spans="1:65" s="153" customFormat="1" x14ac:dyDescent="0.2">
      <c r="B129" s="154"/>
      <c r="D129" s="155" t="s">
        <v>153</v>
      </c>
      <c r="E129" s="156" t="s">
        <v>1</v>
      </c>
      <c r="F129" s="157" t="s">
        <v>165</v>
      </c>
      <c r="H129" s="158">
        <v>3622.5</v>
      </c>
      <c r="I129" s="209"/>
      <c r="L129" s="154"/>
      <c r="M129" s="159"/>
      <c r="N129" s="160"/>
      <c r="O129" s="160"/>
      <c r="P129" s="160"/>
      <c r="Q129" s="160"/>
      <c r="R129" s="160"/>
      <c r="S129" s="160"/>
      <c r="T129" s="161"/>
      <c r="AT129" s="156" t="s">
        <v>153</v>
      </c>
      <c r="AU129" s="156" t="s">
        <v>79</v>
      </c>
      <c r="AV129" s="153" t="s">
        <v>79</v>
      </c>
      <c r="AW129" s="153" t="s">
        <v>25</v>
      </c>
      <c r="AX129" s="153" t="s">
        <v>69</v>
      </c>
      <c r="AY129" s="156" t="s">
        <v>144</v>
      </c>
    </row>
    <row r="130" spans="1:65" s="162" customFormat="1" x14ac:dyDescent="0.2">
      <c r="B130" s="163"/>
      <c r="D130" s="155" t="s">
        <v>153</v>
      </c>
      <c r="E130" s="164" t="s">
        <v>1</v>
      </c>
      <c r="F130" s="165" t="s">
        <v>155</v>
      </c>
      <c r="H130" s="166">
        <v>3622.5</v>
      </c>
      <c r="I130" s="210"/>
      <c r="L130" s="163"/>
      <c r="M130" s="167"/>
      <c r="N130" s="168"/>
      <c r="O130" s="168"/>
      <c r="P130" s="168"/>
      <c r="Q130" s="168"/>
      <c r="R130" s="168"/>
      <c r="S130" s="168"/>
      <c r="T130" s="169"/>
      <c r="AT130" s="164" t="s">
        <v>153</v>
      </c>
      <c r="AU130" s="164" t="s">
        <v>79</v>
      </c>
      <c r="AV130" s="162" t="s">
        <v>151</v>
      </c>
      <c r="AW130" s="162" t="s">
        <v>25</v>
      </c>
      <c r="AX130" s="162" t="s">
        <v>77</v>
      </c>
      <c r="AY130" s="164" t="s">
        <v>144</v>
      </c>
    </row>
    <row r="131" spans="1:65" s="18" customFormat="1" ht="21.75" customHeight="1" x14ac:dyDescent="0.2">
      <c r="A131" s="14"/>
      <c r="B131" s="15"/>
      <c r="C131" s="170" t="s">
        <v>151</v>
      </c>
      <c r="D131" s="170" t="s">
        <v>166</v>
      </c>
      <c r="E131" s="171" t="s">
        <v>167</v>
      </c>
      <c r="F131" s="172" t="s">
        <v>168</v>
      </c>
      <c r="G131" s="173" t="s">
        <v>169</v>
      </c>
      <c r="H131" s="174">
        <v>6520.5</v>
      </c>
      <c r="I131" s="211"/>
      <c r="J131" s="175">
        <f>ROUND(I131*H131,2)</f>
        <v>0</v>
      </c>
      <c r="K131" s="172" t="s">
        <v>915</v>
      </c>
      <c r="L131" s="176"/>
      <c r="M131" s="177" t="s">
        <v>1</v>
      </c>
      <c r="N131" s="178" t="s">
        <v>34</v>
      </c>
      <c r="O131" s="149">
        <v>0</v>
      </c>
      <c r="P131" s="149">
        <f>O131*H131</f>
        <v>0</v>
      </c>
      <c r="Q131" s="149">
        <v>1</v>
      </c>
      <c r="R131" s="149">
        <f>Q131*H131</f>
        <v>6520.5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170</v>
      </c>
      <c r="AT131" s="151" t="s">
        <v>166</v>
      </c>
      <c r="AU131" s="151" t="s">
        <v>79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171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172</v>
      </c>
      <c r="H132" s="158">
        <v>6520.5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6520.5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156.75" customHeight="1" x14ac:dyDescent="0.2">
      <c r="A134" s="14"/>
      <c r="B134" s="15"/>
      <c r="C134" s="141" t="s">
        <v>145</v>
      </c>
      <c r="D134" s="141" t="s">
        <v>147</v>
      </c>
      <c r="E134" s="142" t="s">
        <v>173</v>
      </c>
      <c r="F134" s="143" t="s">
        <v>174</v>
      </c>
      <c r="G134" s="144" t="s">
        <v>175</v>
      </c>
      <c r="H134" s="145">
        <v>161</v>
      </c>
      <c r="I134" s="208"/>
      <c r="J134" s="146">
        <f>ROUND(I134*H134,2)</f>
        <v>0</v>
      </c>
      <c r="K134" s="143" t="s">
        <v>915</v>
      </c>
      <c r="L134" s="15"/>
      <c r="M134" s="147" t="s">
        <v>1</v>
      </c>
      <c r="N134" s="148" t="s">
        <v>34</v>
      </c>
      <c r="O134" s="149">
        <v>0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151</v>
      </c>
      <c r="AT134" s="151" t="s">
        <v>147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176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177</v>
      </c>
      <c r="H135" s="158">
        <v>131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53" customFormat="1" x14ac:dyDescent="0.2">
      <c r="B136" s="154"/>
      <c r="D136" s="155" t="s">
        <v>153</v>
      </c>
      <c r="E136" s="156" t="s">
        <v>1</v>
      </c>
      <c r="F136" s="157" t="s">
        <v>178</v>
      </c>
      <c r="H136" s="158">
        <v>30</v>
      </c>
      <c r="I136" s="209"/>
      <c r="L136" s="154"/>
      <c r="M136" s="159"/>
      <c r="N136" s="160"/>
      <c r="O136" s="160"/>
      <c r="P136" s="160"/>
      <c r="Q136" s="160"/>
      <c r="R136" s="160"/>
      <c r="S136" s="160"/>
      <c r="T136" s="161"/>
      <c r="AT136" s="156" t="s">
        <v>153</v>
      </c>
      <c r="AU136" s="156" t="s">
        <v>79</v>
      </c>
      <c r="AV136" s="153" t="s">
        <v>79</v>
      </c>
      <c r="AW136" s="153" t="s">
        <v>25</v>
      </c>
      <c r="AX136" s="153" t="s">
        <v>69</v>
      </c>
      <c r="AY136" s="156" t="s">
        <v>144</v>
      </c>
    </row>
    <row r="137" spans="1:65" s="162" customFormat="1" x14ac:dyDescent="0.2">
      <c r="B137" s="163"/>
      <c r="D137" s="155" t="s">
        <v>153</v>
      </c>
      <c r="E137" s="164" t="s">
        <v>1</v>
      </c>
      <c r="F137" s="165" t="s">
        <v>155</v>
      </c>
      <c r="H137" s="166">
        <v>161</v>
      </c>
      <c r="I137" s="210"/>
      <c r="L137" s="163"/>
      <c r="M137" s="167"/>
      <c r="N137" s="168"/>
      <c r="O137" s="168"/>
      <c r="P137" s="168"/>
      <c r="Q137" s="168"/>
      <c r="R137" s="168"/>
      <c r="S137" s="168"/>
      <c r="T137" s="169"/>
      <c r="AT137" s="164" t="s">
        <v>153</v>
      </c>
      <c r="AU137" s="164" t="s">
        <v>79</v>
      </c>
      <c r="AV137" s="162" t="s">
        <v>151</v>
      </c>
      <c r="AW137" s="162" t="s">
        <v>25</v>
      </c>
      <c r="AX137" s="162" t="s">
        <v>77</v>
      </c>
      <c r="AY137" s="164" t="s">
        <v>144</v>
      </c>
    </row>
    <row r="138" spans="1:65" s="18" customFormat="1" ht="168" customHeight="1" x14ac:dyDescent="0.2">
      <c r="A138" s="14"/>
      <c r="B138" s="15"/>
      <c r="C138" s="141" t="s">
        <v>179</v>
      </c>
      <c r="D138" s="141" t="s">
        <v>147</v>
      </c>
      <c r="E138" s="142" t="s">
        <v>180</v>
      </c>
      <c r="F138" s="143" t="s">
        <v>181</v>
      </c>
      <c r="G138" s="144" t="s">
        <v>175</v>
      </c>
      <c r="H138" s="145">
        <v>173</v>
      </c>
      <c r="I138" s="208"/>
      <c r="J138" s="146">
        <f>ROUND(I138*H138,2)</f>
        <v>0</v>
      </c>
      <c r="K138" s="143" t="s">
        <v>915</v>
      </c>
      <c r="L138" s="15"/>
      <c r="M138" s="147" t="s">
        <v>1</v>
      </c>
      <c r="N138" s="148" t="s">
        <v>34</v>
      </c>
      <c r="O138" s="149">
        <v>0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R138" s="151" t="s">
        <v>151</v>
      </c>
      <c r="AT138" s="151" t="s">
        <v>147</v>
      </c>
      <c r="AU138" s="151" t="s">
        <v>79</v>
      </c>
      <c r="AY138" s="3" t="s">
        <v>144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3" t="s">
        <v>77</v>
      </c>
      <c r="BK138" s="152">
        <f>ROUND(I138*H138,2)</f>
        <v>0</v>
      </c>
      <c r="BL138" s="3" t="s">
        <v>151</v>
      </c>
      <c r="BM138" s="151" t="s">
        <v>182</v>
      </c>
    </row>
    <row r="139" spans="1:65" s="153" customFormat="1" x14ac:dyDescent="0.2">
      <c r="B139" s="154"/>
      <c r="D139" s="155" t="s">
        <v>153</v>
      </c>
      <c r="E139" s="156" t="s">
        <v>1</v>
      </c>
      <c r="F139" s="157" t="s">
        <v>183</v>
      </c>
      <c r="H139" s="158">
        <v>173</v>
      </c>
      <c r="I139" s="209"/>
      <c r="L139" s="154"/>
      <c r="M139" s="159"/>
      <c r="N139" s="160"/>
      <c r="O139" s="160"/>
      <c r="P139" s="160"/>
      <c r="Q139" s="160"/>
      <c r="R139" s="160"/>
      <c r="S139" s="160"/>
      <c r="T139" s="161"/>
      <c r="AT139" s="156" t="s">
        <v>153</v>
      </c>
      <c r="AU139" s="156" t="s">
        <v>79</v>
      </c>
      <c r="AV139" s="153" t="s">
        <v>79</v>
      </c>
      <c r="AW139" s="153" t="s">
        <v>25</v>
      </c>
      <c r="AX139" s="153" t="s">
        <v>69</v>
      </c>
      <c r="AY139" s="156" t="s">
        <v>144</v>
      </c>
    </row>
    <row r="140" spans="1:65" s="162" customFormat="1" x14ac:dyDescent="0.2">
      <c r="B140" s="163"/>
      <c r="D140" s="155" t="s">
        <v>153</v>
      </c>
      <c r="E140" s="164" t="s">
        <v>1</v>
      </c>
      <c r="F140" s="165" t="s">
        <v>155</v>
      </c>
      <c r="H140" s="166">
        <v>173</v>
      </c>
      <c r="I140" s="210"/>
      <c r="L140" s="163"/>
      <c r="M140" s="167"/>
      <c r="N140" s="168"/>
      <c r="O140" s="168"/>
      <c r="P140" s="168"/>
      <c r="Q140" s="168"/>
      <c r="R140" s="168"/>
      <c r="S140" s="168"/>
      <c r="T140" s="169"/>
      <c r="AT140" s="164" t="s">
        <v>153</v>
      </c>
      <c r="AU140" s="164" t="s">
        <v>79</v>
      </c>
      <c r="AV140" s="162" t="s">
        <v>151</v>
      </c>
      <c r="AW140" s="162" t="s">
        <v>25</v>
      </c>
      <c r="AX140" s="162" t="s">
        <v>77</v>
      </c>
      <c r="AY140" s="164" t="s">
        <v>144</v>
      </c>
    </row>
    <row r="141" spans="1:65" s="18" customFormat="1" ht="16.5" customHeight="1" x14ac:dyDescent="0.2">
      <c r="A141" s="14"/>
      <c r="B141" s="15"/>
      <c r="C141" s="170" t="s">
        <v>184</v>
      </c>
      <c r="D141" s="170" t="s">
        <v>166</v>
      </c>
      <c r="E141" s="171" t="s">
        <v>185</v>
      </c>
      <c r="F141" s="172" t="s">
        <v>186</v>
      </c>
      <c r="G141" s="173" t="s">
        <v>175</v>
      </c>
      <c r="H141" s="174">
        <v>334</v>
      </c>
      <c r="I141" s="211"/>
      <c r="J141" s="175">
        <f>ROUND(I141*H141,2)</f>
        <v>0</v>
      </c>
      <c r="K141" s="172" t="s">
        <v>915</v>
      </c>
      <c r="L141" s="176"/>
      <c r="M141" s="177" t="s">
        <v>1</v>
      </c>
      <c r="N141" s="178" t="s">
        <v>34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R141" s="151" t="s">
        <v>170</v>
      </c>
      <c r="AT141" s="151" t="s">
        <v>166</v>
      </c>
      <c r="AU141" s="151" t="s">
        <v>79</v>
      </c>
      <c r="AY141" s="3" t="s">
        <v>144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3" t="s">
        <v>77</v>
      </c>
      <c r="BK141" s="152">
        <f>ROUND(I141*H141,2)</f>
        <v>0</v>
      </c>
      <c r="BL141" s="3" t="s">
        <v>151</v>
      </c>
      <c r="BM141" s="151" t="s">
        <v>187</v>
      </c>
    </row>
    <row r="142" spans="1:65" s="179" customFormat="1" x14ac:dyDescent="0.2">
      <c r="B142" s="180"/>
      <c r="D142" s="155" t="s">
        <v>153</v>
      </c>
      <c r="E142" s="181" t="s">
        <v>1</v>
      </c>
      <c r="F142" s="182" t="s">
        <v>188</v>
      </c>
      <c r="H142" s="181" t="s">
        <v>1</v>
      </c>
      <c r="I142" s="212"/>
      <c r="L142" s="180"/>
      <c r="M142" s="183"/>
      <c r="N142" s="184"/>
      <c r="O142" s="184"/>
      <c r="P142" s="184"/>
      <c r="Q142" s="184"/>
      <c r="R142" s="184"/>
      <c r="S142" s="184"/>
      <c r="T142" s="185"/>
      <c r="AT142" s="181" t="s">
        <v>153</v>
      </c>
      <c r="AU142" s="181" t="s">
        <v>79</v>
      </c>
      <c r="AV142" s="179" t="s">
        <v>77</v>
      </c>
      <c r="AW142" s="179" t="s">
        <v>25</v>
      </c>
      <c r="AX142" s="179" t="s">
        <v>69</v>
      </c>
      <c r="AY142" s="181" t="s">
        <v>144</v>
      </c>
    </row>
    <row r="143" spans="1:65" s="153" customFormat="1" x14ac:dyDescent="0.2">
      <c r="B143" s="154"/>
      <c r="D143" s="155" t="s">
        <v>153</v>
      </c>
      <c r="E143" s="156" t="s">
        <v>1</v>
      </c>
      <c r="F143" s="157" t="s">
        <v>189</v>
      </c>
      <c r="H143" s="158">
        <v>334</v>
      </c>
      <c r="I143" s="209"/>
      <c r="L143" s="154"/>
      <c r="M143" s="159"/>
      <c r="N143" s="160"/>
      <c r="O143" s="160"/>
      <c r="P143" s="160"/>
      <c r="Q143" s="160"/>
      <c r="R143" s="160"/>
      <c r="S143" s="160"/>
      <c r="T143" s="161"/>
      <c r="AT143" s="156" t="s">
        <v>153</v>
      </c>
      <c r="AU143" s="156" t="s">
        <v>79</v>
      </c>
      <c r="AV143" s="153" t="s">
        <v>79</v>
      </c>
      <c r="AW143" s="153" t="s">
        <v>25</v>
      </c>
      <c r="AX143" s="153" t="s">
        <v>69</v>
      </c>
      <c r="AY143" s="156" t="s">
        <v>144</v>
      </c>
    </row>
    <row r="144" spans="1:65" s="162" customFormat="1" x14ac:dyDescent="0.2">
      <c r="B144" s="163"/>
      <c r="D144" s="155" t="s">
        <v>153</v>
      </c>
      <c r="E144" s="164" t="s">
        <v>1</v>
      </c>
      <c r="F144" s="165" t="s">
        <v>155</v>
      </c>
      <c r="H144" s="166">
        <v>334</v>
      </c>
      <c r="I144" s="210"/>
      <c r="L144" s="163"/>
      <c r="M144" s="167"/>
      <c r="N144" s="168"/>
      <c r="O144" s="168"/>
      <c r="P144" s="168"/>
      <c r="Q144" s="168"/>
      <c r="R144" s="168"/>
      <c r="S144" s="168"/>
      <c r="T144" s="169"/>
      <c r="AT144" s="164" t="s">
        <v>153</v>
      </c>
      <c r="AU144" s="164" t="s">
        <v>79</v>
      </c>
      <c r="AV144" s="162" t="s">
        <v>151</v>
      </c>
      <c r="AW144" s="162" t="s">
        <v>25</v>
      </c>
      <c r="AX144" s="162" t="s">
        <v>77</v>
      </c>
      <c r="AY144" s="164" t="s">
        <v>144</v>
      </c>
    </row>
    <row r="145" spans="1:65" s="18" customFormat="1" ht="111.75" customHeight="1" x14ac:dyDescent="0.2">
      <c r="A145" s="14"/>
      <c r="B145" s="15"/>
      <c r="C145" s="141" t="s">
        <v>170</v>
      </c>
      <c r="D145" s="141" t="s">
        <v>147</v>
      </c>
      <c r="E145" s="142" t="s">
        <v>190</v>
      </c>
      <c r="F145" s="143" t="s">
        <v>191</v>
      </c>
      <c r="G145" s="144" t="s">
        <v>192</v>
      </c>
      <c r="H145" s="145">
        <v>1280</v>
      </c>
      <c r="I145" s="208"/>
      <c r="J145" s="146">
        <f>ROUND(I145*H145,2)</f>
        <v>0</v>
      </c>
      <c r="K145" s="143" t="s">
        <v>915</v>
      </c>
      <c r="L145" s="15"/>
      <c r="M145" s="147" t="s">
        <v>1</v>
      </c>
      <c r="N145" s="148" t="s">
        <v>34</v>
      </c>
      <c r="O145" s="149">
        <v>0</v>
      </c>
      <c r="P145" s="149">
        <f>O145*H145</f>
        <v>0</v>
      </c>
      <c r="Q145" s="149">
        <v>0</v>
      </c>
      <c r="R145" s="149">
        <f>Q145*H145</f>
        <v>0</v>
      </c>
      <c r="S145" s="149">
        <v>0</v>
      </c>
      <c r="T145" s="150">
        <f>S145*H145</f>
        <v>0</v>
      </c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R145" s="151" t="s">
        <v>151</v>
      </c>
      <c r="AT145" s="151" t="s">
        <v>147</v>
      </c>
      <c r="AU145" s="151" t="s">
        <v>79</v>
      </c>
      <c r="AY145" s="3" t="s">
        <v>144</v>
      </c>
      <c r="BE145" s="152">
        <f>IF(N145="základní",J145,0)</f>
        <v>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3" t="s">
        <v>77</v>
      </c>
      <c r="BK145" s="152">
        <f>ROUND(I145*H145,2)</f>
        <v>0</v>
      </c>
      <c r="BL145" s="3" t="s">
        <v>151</v>
      </c>
      <c r="BM145" s="151" t="s">
        <v>193</v>
      </c>
    </row>
    <row r="146" spans="1:65" s="153" customFormat="1" x14ac:dyDescent="0.2">
      <c r="B146" s="154"/>
      <c r="D146" s="155" t="s">
        <v>153</v>
      </c>
      <c r="E146" s="156" t="s">
        <v>1</v>
      </c>
      <c r="F146" s="157" t="s">
        <v>194</v>
      </c>
      <c r="H146" s="158">
        <v>730</v>
      </c>
      <c r="I146" s="209"/>
      <c r="L146" s="154"/>
      <c r="M146" s="159"/>
      <c r="N146" s="160"/>
      <c r="O146" s="160"/>
      <c r="P146" s="160"/>
      <c r="Q146" s="160"/>
      <c r="R146" s="160"/>
      <c r="S146" s="160"/>
      <c r="T146" s="161"/>
      <c r="AT146" s="156" t="s">
        <v>153</v>
      </c>
      <c r="AU146" s="156" t="s">
        <v>79</v>
      </c>
      <c r="AV146" s="153" t="s">
        <v>79</v>
      </c>
      <c r="AW146" s="153" t="s">
        <v>25</v>
      </c>
      <c r="AX146" s="153" t="s">
        <v>69</v>
      </c>
      <c r="AY146" s="156" t="s">
        <v>144</v>
      </c>
    </row>
    <row r="147" spans="1:65" s="153" customFormat="1" x14ac:dyDescent="0.2">
      <c r="B147" s="154"/>
      <c r="D147" s="155" t="s">
        <v>153</v>
      </c>
      <c r="E147" s="156" t="s">
        <v>1</v>
      </c>
      <c r="F147" s="157" t="s">
        <v>195</v>
      </c>
      <c r="H147" s="158">
        <v>150</v>
      </c>
      <c r="I147" s="209"/>
      <c r="L147" s="154"/>
      <c r="M147" s="159"/>
      <c r="N147" s="160"/>
      <c r="O147" s="160"/>
      <c r="P147" s="160"/>
      <c r="Q147" s="160"/>
      <c r="R147" s="160"/>
      <c r="S147" s="160"/>
      <c r="T147" s="161"/>
      <c r="AT147" s="156" t="s">
        <v>153</v>
      </c>
      <c r="AU147" s="156" t="s">
        <v>79</v>
      </c>
      <c r="AV147" s="153" t="s">
        <v>79</v>
      </c>
      <c r="AW147" s="153" t="s">
        <v>25</v>
      </c>
      <c r="AX147" s="153" t="s">
        <v>69</v>
      </c>
      <c r="AY147" s="156" t="s">
        <v>144</v>
      </c>
    </row>
    <row r="148" spans="1:65" s="153" customFormat="1" x14ac:dyDescent="0.2">
      <c r="B148" s="154"/>
      <c r="D148" s="155" t="s">
        <v>153</v>
      </c>
      <c r="E148" s="156" t="s">
        <v>1</v>
      </c>
      <c r="F148" s="157" t="s">
        <v>196</v>
      </c>
      <c r="H148" s="158">
        <v>400</v>
      </c>
      <c r="I148" s="209"/>
      <c r="L148" s="154"/>
      <c r="M148" s="159"/>
      <c r="N148" s="160"/>
      <c r="O148" s="160"/>
      <c r="P148" s="160"/>
      <c r="Q148" s="160"/>
      <c r="R148" s="160"/>
      <c r="S148" s="160"/>
      <c r="T148" s="161"/>
      <c r="AT148" s="156" t="s">
        <v>153</v>
      </c>
      <c r="AU148" s="156" t="s">
        <v>79</v>
      </c>
      <c r="AV148" s="153" t="s">
        <v>79</v>
      </c>
      <c r="AW148" s="153" t="s">
        <v>25</v>
      </c>
      <c r="AX148" s="153" t="s">
        <v>69</v>
      </c>
      <c r="AY148" s="156" t="s">
        <v>144</v>
      </c>
    </row>
    <row r="149" spans="1:65" s="162" customFormat="1" x14ac:dyDescent="0.2">
      <c r="B149" s="163"/>
      <c r="D149" s="155" t="s">
        <v>153</v>
      </c>
      <c r="E149" s="164" t="s">
        <v>1</v>
      </c>
      <c r="F149" s="165" t="s">
        <v>155</v>
      </c>
      <c r="H149" s="166">
        <v>1280</v>
      </c>
      <c r="I149" s="210"/>
      <c r="L149" s="163"/>
      <c r="M149" s="167"/>
      <c r="N149" s="168"/>
      <c r="O149" s="168"/>
      <c r="P149" s="168"/>
      <c r="Q149" s="168"/>
      <c r="R149" s="168"/>
      <c r="S149" s="168"/>
      <c r="T149" s="169"/>
      <c r="AT149" s="164" t="s">
        <v>153</v>
      </c>
      <c r="AU149" s="164" t="s">
        <v>79</v>
      </c>
      <c r="AV149" s="162" t="s">
        <v>151</v>
      </c>
      <c r="AW149" s="162" t="s">
        <v>25</v>
      </c>
      <c r="AX149" s="162" t="s">
        <v>77</v>
      </c>
      <c r="AY149" s="164" t="s">
        <v>144</v>
      </c>
    </row>
    <row r="150" spans="1:65" s="18" customFormat="1" ht="21.75" customHeight="1" x14ac:dyDescent="0.2">
      <c r="A150" s="14"/>
      <c r="B150" s="15"/>
      <c r="C150" s="170" t="s">
        <v>197</v>
      </c>
      <c r="D150" s="170" t="s">
        <v>166</v>
      </c>
      <c r="E150" s="171" t="s">
        <v>198</v>
      </c>
      <c r="F150" s="172" t="s">
        <v>199</v>
      </c>
      <c r="G150" s="173" t="s">
        <v>175</v>
      </c>
      <c r="H150" s="174">
        <v>6</v>
      </c>
      <c r="I150" s="211"/>
      <c r="J150" s="175">
        <f>ROUND(I150*H150,2)</f>
        <v>0</v>
      </c>
      <c r="K150" s="172" t="s">
        <v>915</v>
      </c>
      <c r="L150" s="176"/>
      <c r="M150" s="177" t="s">
        <v>1</v>
      </c>
      <c r="N150" s="178" t="s">
        <v>34</v>
      </c>
      <c r="O150" s="149">
        <v>0</v>
      </c>
      <c r="P150" s="149">
        <f>O150*H150</f>
        <v>0</v>
      </c>
      <c r="Q150" s="149">
        <v>3.70425</v>
      </c>
      <c r="R150" s="149">
        <f>Q150*H150</f>
        <v>22.2255</v>
      </c>
      <c r="S150" s="149">
        <v>0</v>
      </c>
      <c r="T150" s="150">
        <f>S150*H150</f>
        <v>0</v>
      </c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R150" s="151" t="s">
        <v>170</v>
      </c>
      <c r="AT150" s="151" t="s">
        <v>166</v>
      </c>
      <c r="AU150" s="151" t="s">
        <v>79</v>
      </c>
      <c r="AY150" s="3" t="s">
        <v>144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3" t="s">
        <v>77</v>
      </c>
      <c r="BK150" s="152">
        <f>ROUND(I150*H150,2)</f>
        <v>0</v>
      </c>
      <c r="BL150" s="3" t="s">
        <v>151</v>
      </c>
      <c r="BM150" s="151" t="s">
        <v>200</v>
      </c>
    </row>
    <row r="151" spans="1:65" s="179" customFormat="1" x14ac:dyDescent="0.2">
      <c r="B151" s="180"/>
      <c r="D151" s="155" t="s">
        <v>153</v>
      </c>
      <c r="E151" s="181" t="s">
        <v>1</v>
      </c>
      <c r="F151" s="182" t="s">
        <v>188</v>
      </c>
      <c r="H151" s="181" t="s">
        <v>1</v>
      </c>
      <c r="I151" s="212"/>
      <c r="L151" s="180"/>
      <c r="M151" s="183"/>
      <c r="N151" s="184"/>
      <c r="O151" s="184"/>
      <c r="P151" s="184"/>
      <c r="Q151" s="184"/>
      <c r="R151" s="184"/>
      <c r="S151" s="184"/>
      <c r="T151" s="185"/>
      <c r="AT151" s="181" t="s">
        <v>153</v>
      </c>
      <c r="AU151" s="181" t="s">
        <v>79</v>
      </c>
      <c r="AV151" s="179" t="s">
        <v>77</v>
      </c>
      <c r="AW151" s="179" t="s">
        <v>25</v>
      </c>
      <c r="AX151" s="179" t="s">
        <v>69</v>
      </c>
      <c r="AY151" s="181" t="s">
        <v>144</v>
      </c>
    </row>
    <row r="152" spans="1:65" s="153" customFormat="1" x14ac:dyDescent="0.2">
      <c r="B152" s="154"/>
      <c r="D152" s="155" t="s">
        <v>153</v>
      </c>
      <c r="E152" s="156" t="s">
        <v>1</v>
      </c>
      <c r="F152" s="157" t="s">
        <v>201</v>
      </c>
      <c r="H152" s="158">
        <v>4</v>
      </c>
      <c r="I152" s="209"/>
      <c r="L152" s="154"/>
      <c r="M152" s="159"/>
      <c r="N152" s="160"/>
      <c r="O152" s="160"/>
      <c r="P152" s="160"/>
      <c r="Q152" s="160"/>
      <c r="R152" s="160"/>
      <c r="S152" s="160"/>
      <c r="T152" s="161"/>
      <c r="AT152" s="156" t="s">
        <v>153</v>
      </c>
      <c r="AU152" s="156" t="s">
        <v>79</v>
      </c>
      <c r="AV152" s="153" t="s">
        <v>79</v>
      </c>
      <c r="AW152" s="153" t="s">
        <v>25</v>
      </c>
      <c r="AX152" s="153" t="s">
        <v>69</v>
      </c>
      <c r="AY152" s="156" t="s">
        <v>144</v>
      </c>
    </row>
    <row r="153" spans="1:65" s="153" customFormat="1" x14ac:dyDescent="0.2">
      <c r="B153" s="154"/>
      <c r="D153" s="155" t="s">
        <v>153</v>
      </c>
      <c r="E153" s="156" t="s">
        <v>1</v>
      </c>
      <c r="F153" s="157" t="s">
        <v>202</v>
      </c>
      <c r="H153" s="158">
        <v>2</v>
      </c>
      <c r="I153" s="209"/>
      <c r="L153" s="154"/>
      <c r="M153" s="159"/>
      <c r="N153" s="160"/>
      <c r="O153" s="160"/>
      <c r="P153" s="160"/>
      <c r="Q153" s="160"/>
      <c r="R153" s="160"/>
      <c r="S153" s="160"/>
      <c r="T153" s="161"/>
      <c r="AT153" s="156" t="s">
        <v>153</v>
      </c>
      <c r="AU153" s="156" t="s">
        <v>79</v>
      </c>
      <c r="AV153" s="153" t="s">
        <v>79</v>
      </c>
      <c r="AW153" s="153" t="s">
        <v>25</v>
      </c>
      <c r="AX153" s="153" t="s">
        <v>69</v>
      </c>
      <c r="AY153" s="156" t="s">
        <v>144</v>
      </c>
    </row>
    <row r="154" spans="1:65" s="162" customFormat="1" x14ac:dyDescent="0.2">
      <c r="B154" s="163"/>
      <c r="D154" s="155" t="s">
        <v>153</v>
      </c>
      <c r="E154" s="164" t="s">
        <v>1</v>
      </c>
      <c r="F154" s="165" t="s">
        <v>155</v>
      </c>
      <c r="H154" s="166">
        <v>6</v>
      </c>
      <c r="I154" s="210"/>
      <c r="L154" s="163"/>
      <c r="M154" s="167"/>
      <c r="N154" s="168"/>
      <c r="O154" s="168"/>
      <c r="P154" s="168"/>
      <c r="Q154" s="168"/>
      <c r="R154" s="168"/>
      <c r="S154" s="168"/>
      <c r="T154" s="169"/>
      <c r="AT154" s="164" t="s">
        <v>153</v>
      </c>
      <c r="AU154" s="164" t="s">
        <v>79</v>
      </c>
      <c r="AV154" s="162" t="s">
        <v>151</v>
      </c>
      <c r="AW154" s="162" t="s">
        <v>25</v>
      </c>
      <c r="AX154" s="162" t="s">
        <v>77</v>
      </c>
      <c r="AY154" s="164" t="s">
        <v>144</v>
      </c>
    </row>
    <row r="155" spans="1:65" s="18" customFormat="1" ht="89.25" customHeight="1" x14ac:dyDescent="0.2">
      <c r="A155" s="14"/>
      <c r="B155" s="15"/>
      <c r="C155" s="141" t="s">
        <v>203</v>
      </c>
      <c r="D155" s="141" t="s">
        <v>147</v>
      </c>
      <c r="E155" s="142" t="s">
        <v>204</v>
      </c>
      <c r="F155" s="143" t="s">
        <v>205</v>
      </c>
      <c r="G155" s="144" t="s">
        <v>192</v>
      </c>
      <c r="H155" s="145">
        <v>240</v>
      </c>
      <c r="I155" s="208"/>
      <c r="J155" s="146">
        <f>ROUND(I155*H155,2)</f>
        <v>0</v>
      </c>
      <c r="K155" s="143" t="s">
        <v>915</v>
      </c>
      <c r="L155" s="15"/>
      <c r="M155" s="147" t="s">
        <v>1</v>
      </c>
      <c r="N155" s="148" t="s">
        <v>34</v>
      </c>
      <c r="O155" s="149">
        <v>0</v>
      </c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R155" s="151" t="s">
        <v>151</v>
      </c>
      <c r="AT155" s="151" t="s">
        <v>147</v>
      </c>
      <c r="AU155" s="151" t="s">
        <v>79</v>
      </c>
      <c r="AY155" s="3" t="s">
        <v>144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3" t="s">
        <v>77</v>
      </c>
      <c r="BK155" s="152">
        <f>ROUND(I155*H155,2)</f>
        <v>0</v>
      </c>
      <c r="BL155" s="3" t="s">
        <v>151</v>
      </c>
      <c r="BM155" s="151" t="s">
        <v>206</v>
      </c>
    </row>
    <row r="156" spans="1:65" s="153" customFormat="1" x14ac:dyDescent="0.2">
      <c r="B156" s="154"/>
      <c r="D156" s="155" t="s">
        <v>153</v>
      </c>
      <c r="E156" s="156" t="s">
        <v>1</v>
      </c>
      <c r="F156" s="157" t="s">
        <v>207</v>
      </c>
      <c r="H156" s="158">
        <v>100</v>
      </c>
      <c r="I156" s="209"/>
      <c r="L156" s="154"/>
      <c r="M156" s="159"/>
      <c r="N156" s="160"/>
      <c r="O156" s="160"/>
      <c r="P156" s="160"/>
      <c r="Q156" s="160"/>
      <c r="R156" s="160"/>
      <c r="S156" s="160"/>
      <c r="T156" s="161"/>
      <c r="AT156" s="156" t="s">
        <v>153</v>
      </c>
      <c r="AU156" s="156" t="s">
        <v>79</v>
      </c>
      <c r="AV156" s="153" t="s">
        <v>79</v>
      </c>
      <c r="AW156" s="153" t="s">
        <v>25</v>
      </c>
      <c r="AX156" s="153" t="s">
        <v>69</v>
      </c>
      <c r="AY156" s="156" t="s">
        <v>144</v>
      </c>
    </row>
    <row r="157" spans="1:65" s="153" customFormat="1" x14ac:dyDescent="0.2">
      <c r="B157" s="154"/>
      <c r="D157" s="155" t="s">
        <v>153</v>
      </c>
      <c r="E157" s="156" t="s">
        <v>1</v>
      </c>
      <c r="F157" s="157" t="s">
        <v>208</v>
      </c>
      <c r="H157" s="158">
        <v>140</v>
      </c>
      <c r="I157" s="209"/>
      <c r="L157" s="154"/>
      <c r="M157" s="159"/>
      <c r="N157" s="160"/>
      <c r="O157" s="160"/>
      <c r="P157" s="160"/>
      <c r="Q157" s="160"/>
      <c r="R157" s="160"/>
      <c r="S157" s="160"/>
      <c r="T157" s="161"/>
      <c r="AT157" s="156" t="s">
        <v>153</v>
      </c>
      <c r="AU157" s="156" t="s">
        <v>79</v>
      </c>
      <c r="AV157" s="153" t="s">
        <v>79</v>
      </c>
      <c r="AW157" s="153" t="s">
        <v>25</v>
      </c>
      <c r="AX157" s="153" t="s">
        <v>69</v>
      </c>
      <c r="AY157" s="156" t="s">
        <v>144</v>
      </c>
    </row>
    <row r="158" spans="1:65" s="162" customFormat="1" x14ac:dyDescent="0.2">
      <c r="B158" s="163"/>
      <c r="D158" s="155" t="s">
        <v>153</v>
      </c>
      <c r="E158" s="164" t="s">
        <v>1</v>
      </c>
      <c r="F158" s="165" t="s">
        <v>155</v>
      </c>
      <c r="H158" s="166">
        <v>240</v>
      </c>
      <c r="I158" s="210"/>
      <c r="L158" s="163"/>
      <c r="M158" s="167"/>
      <c r="N158" s="168"/>
      <c r="O158" s="168"/>
      <c r="P158" s="168"/>
      <c r="Q158" s="168"/>
      <c r="R158" s="168"/>
      <c r="S158" s="168"/>
      <c r="T158" s="169"/>
      <c r="AT158" s="164" t="s">
        <v>153</v>
      </c>
      <c r="AU158" s="164" t="s">
        <v>79</v>
      </c>
      <c r="AV158" s="162" t="s">
        <v>151</v>
      </c>
      <c r="AW158" s="162" t="s">
        <v>25</v>
      </c>
      <c r="AX158" s="162" t="s">
        <v>77</v>
      </c>
      <c r="AY158" s="164" t="s">
        <v>144</v>
      </c>
    </row>
    <row r="159" spans="1:65" s="18" customFormat="1" ht="33" customHeight="1" x14ac:dyDescent="0.2">
      <c r="A159" s="14"/>
      <c r="B159" s="15"/>
      <c r="C159" s="141" t="s">
        <v>209</v>
      </c>
      <c r="D159" s="141" t="s">
        <v>147</v>
      </c>
      <c r="E159" s="142" t="s">
        <v>210</v>
      </c>
      <c r="F159" s="143" t="s">
        <v>211</v>
      </c>
      <c r="G159" s="144" t="s">
        <v>175</v>
      </c>
      <c r="H159" s="145">
        <v>320</v>
      </c>
      <c r="I159" s="208"/>
      <c r="J159" s="146">
        <f>ROUND(I159*H159,2)</f>
        <v>0</v>
      </c>
      <c r="K159" s="143" t="s">
        <v>915</v>
      </c>
      <c r="L159" s="15"/>
      <c r="M159" s="147" t="s">
        <v>1</v>
      </c>
      <c r="N159" s="148" t="s">
        <v>34</v>
      </c>
      <c r="O159" s="149">
        <v>0</v>
      </c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R159" s="151" t="s">
        <v>151</v>
      </c>
      <c r="AT159" s="151" t="s">
        <v>147</v>
      </c>
      <c r="AU159" s="151" t="s">
        <v>79</v>
      </c>
      <c r="AY159" s="3" t="s">
        <v>144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3" t="s">
        <v>77</v>
      </c>
      <c r="BK159" s="152">
        <f>ROUND(I159*H159,2)</f>
        <v>0</v>
      </c>
      <c r="BL159" s="3" t="s">
        <v>151</v>
      </c>
      <c r="BM159" s="151" t="s">
        <v>212</v>
      </c>
    </row>
    <row r="160" spans="1:65" s="153" customFormat="1" x14ac:dyDescent="0.2">
      <c r="B160" s="154"/>
      <c r="D160" s="155" t="s">
        <v>153</v>
      </c>
      <c r="E160" s="156" t="s">
        <v>1</v>
      </c>
      <c r="F160" s="157" t="s">
        <v>213</v>
      </c>
      <c r="H160" s="158">
        <v>320</v>
      </c>
      <c r="I160" s="209"/>
      <c r="L160" s="154"/>
      <c r="M160" s="159"/>
      <c r="N160" s="160"/>
      <c r="O160" s="160"/>
      <c r="P160" s="160"/>
      <c r="Q160" s="160"/>
      <c r="R160" s="160"/>
      <c r="S160" s="160"/>
      <c r="T160" s="161"/>
      <c r="AT160" s="156" t="s">
        <v>153</v>
      </c>
      <c r="AU160" s="156" t="s">
        <v>79</v>
      </c>
      <c r="AV160" s="153" t="s">
        <v>79</v>
      </c>
      <c r="AW160" s="153" t="s">
        <v>25</v>
      </c>
      <c r="AX160" s="153" t="s">
        <v>69</v>
      </c>
      <c r="AY160" s="156" t="s">
        <v>144</v>
      </c>
    </row>
    <row r="161" spans="1:65" s="162" customFormat="1" x14ac:dyDescent="0.2">
      <c r="B161" s="163"/>
      <c r="D161" s="155" t="s">
        <v>153</v>
      </c>
      <c r="E161" s="164" t="s">
        <v>1</v>
      </c>
      <c r="F161" s="165" t="s">
        <v>155</v>
      </c>
      <c r="H161" s="166">
        <v>320</v>
      </c>
      <c r="I161" s="210"/>
      <c r="L161" s="163"/>
      <c r="M161" s="167"/>
      <c r="N161" s="168"/>
      <c r="O161" s="168"/>
      <c r="P161" s="168"/>
      <c r="Q161" s="168"/>
      <c r="R161" s="168"/>
      <c r="S161" s="168"/>
      <c r="T161" s="169"/>
      <c r="AT161" s="164" t="s">
        <v>153</v>
      </c>
      <c r="AU161" s="164" t="s">
        <v>79</v>
      </c>
      <c r="AV161" s="162" t="s">
        <v>151</v>
      </c>
      <c r="AW161" s="162" t="s">
        <v>25</v>
      </c>
      <c r="AX161" s="162" t="s">
        <v>77</v>
      </c>
      <c r="AY161" s="164" t="s">
        <v>144</v>
      </c>
    </row>
    <row r="162" spans="1:65" s="18" customFormat="1" ht="78" customHeight="1" x14ac:dyDescent="0.2">
      <c r="A162" s="14"/>
      <c r="B162" s="15"/>
      <c r="C162" s="141" t="s">
        <v>214</v>
      </c>
      <c r="D162" s="141" t="s">
        <v>147</v>
      </c>
      <c r="E162" s="142" t="s">
        <v>215</v>
      </c>
      <c r="F162" s="143" t="s">
        <v>216</v>
      </c>
      <c r="G162" s="144" t="s">
        <v>217</v>
      </c>
      <c r="H162" s="145">
        <v>11736</v>
      </c>
      <c r="I162" s="208"/>
      <c r="J162" s="146">
        <f>ROUND(I162*H162,2)</f>
        <v>0</v>
      </c>
      <c r="K162" s="143" t="s">
        <v>915</v>
      </c>
      <c r="L162" s="15"/>
      <c r="M162" s="147" t="s">
        <v>1</v>
      </c>
      <c r="N162" s="148" t="s">
        <v>34</v>
      </c>
      <c r="O162" s="149">
        <v>0</v>
      </c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R162" s="151" t="s">
        <v>151</v>
      </c>
      <c r="AT162" s="151" t="s">
        <v>147</v>
      </c>
      <c r="AU162" s="151" t="s">
        <v>79</v>
      </c>
      <c r="AY162" s="3" t="s">
        <v>144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3" t="s">
        <v>77</v>
      </c>
      <c r="BK162" s="152">
        <f>ROUND(I162*H162,2)</f>
        <v>0</v>
      </c>
      <c r="BL162" s="3" t="s">
        <v>151</v>
      </c>
      <c r="BM162" s="151" t="s">
        <v>218</v>
      </c>
    </row>
    <row r="163" spans="1:65" s="153" customFormat="1" x14ac:dyDescent="0.2">
      <c r="B163" s="154"/>
      <c r="D163" s="155" t="s">
        <v>153</v>
      </c>
      <c r="E163" s="156" t="s">
        <v>1</v>
      </c>
      <c r="F163" s="157" t="s">
        <v>219</v>
      </c>
      <c r="H163" s="158">
        <v>1030</v>
      </c>
      <c r="I163" s="209"/>
      <c r="L163" s="154"/>
      <c r="M163" s="159"/>
      <c r="N163" s="160"/>
      <c r="O163" s="160"/>
      <c r="P163" s="160"/>
      <c r="Q163" s="160"/>
      <c r="R163" s="160"/>
      <c r="S163" s="160"/>
      <c r="T163" s="161"/>
      <c r="AT163" s="156" t="s">
        <v>153</v>
      </c>
      <c r="AU163" s="156" t="s">
        <v>79</v>
      </c>
      <c r="AV163" s="153" t="s">
        <v>79</v>
      </c>
      <c r="AW163" s="153" t="s">
        <v>25</v>
      </c>
      <c r="AX163" s="153" t="s">
        <v>69</v>
      </c>
      <c r="AY163" s="156" t="s">
        <v>144</v>
      </c>
    </row>
    <row r="164" spans="1:65" s="153" customFormat="1" x14ac:dyDescent="0.2">
      <c r="B164" s="154"/>
      <c r="D164" s="155" t="s">
        <v>153</v>
      </c>
      <c r="E164" s="156" t="s">
        <v>1</v>
      </c>
      <c r="F164" s="157" t="s">
        <v>220</v>
      </c>
      <c r="H164" s="158">
        <v>760</v>
      </c>
      <c r="I164" s="209"/>
      <c r="L164" s="154"/>
      <c r="M164" s="159"/>
      <c r="N164" s="160"/>
      <c r="O164" s="160"/>
      <c r="P164" s="160"/>
      <c r="Q164" s="160"/>
      <c r="R164" s="160"/>
      <c r="S164" s="160"/>
      <c r="T164" s="161"/>
      <c r="AT164" s="156" t="s">
        <v>153</v>
      </c>
      <c r="AU164" s="156" t="s">
        <v>79</v>
      </c>
      <c r="AV164" s="153" t="s">
        <v>79</v>
      </c>
      <c r="AW164" s="153" t="s">
        <v>25</v>
      </c>
      <c r="AX164" s="153" t="s">
        <v>69</v>
      </c>
      <c r="AY164" s="156" t="s">
        <v>144</v>
      </c>
    </row>
    <row r="165" spans="1:65" s="153" customFormat="1" x14ac:dyDescent="0.2">
      <c r="B165" s="154"/>
      <c r="D165" s="155" t="s">
        <v>153</v>
      </c>
      <c r="E165" s="156" t="s">
        <v>1</v>
      </c>
      <c r="F165" s="157" t="s">
        <v>221</v>
      </c>
      <c r="H165" s="158">
        <v>2566</v>
      </c>
      <c r="I165" s="209"/>
      <c r="L165" s="154"/>
      <c r="M165" s="159"/>
      <c r="N165" s="160"/>
      <c r="O165" s="160"/>
      <c r="P165" s="160"/>
      <c r="Q165" s="160"/>
      <c r="R165" s="160"/>
      <c r="S165" s="160"/>
      <c r="T165" s="161"/>
      <c r="AT165" s="156" t="s">
        <v>153</v>
      </c>
      <c r="AU165" s="156" t="s">
        <v>79</v>
      </c>
      <c r="AV165" s="153" t="s">
        <v>79</v>
      </c>
      <c r="AW165" s="153" t="s">
        <v>25</v>
      </c>
      <c r="AX165" s="153" t="s">
        <v>69</v>
      </c>
      <c r="AY165" s="156" t="s">
        <v>144</v>
      </c>
    </row>
    <row r="166" spans="1:65" s="153" customFormat="1" x14ac:dyDescent="0.2">
      <c r="B166" s="154"/>
      <c r="D166" s="155" t="s">
        <v>153</v>
      </c>
      <c r="E166" s="156" t="s">
        <v>1</v>
      </c>
      <c r="F166" s="157" t="s">
        <v>222</v>
      </c>
      <c r="H166" s="158">
        <v>1242</v>
      </c>
      <c r="I166" s="209"/>
      <c r="L166" s="154"/>
      <c r="M166" s="159"/>
      <c r="N166" s="160"/>
      <c r="O166" s="160"/>
      <c r="P166" s="160"/>
      <c r="Q166" s="160"/>
      <c r="R166" s="160"/>
      <c r="S166" s="160"/>
      <c r="T166" s="161"/>
      <c r="AT166" s="156" t="s">
        <v>153</v>
      </c>
      <c r="AU166" s="156" t="s">
        <v>79</v>
      </c>
      <c r="AV166" s="153" t="s">
        <v>79</v>
      </c>
      <c r="AW166" s="153" t="s">
        <v>25</v>
      </c>
      <c r="AX166" s="153" t="s">
        <v>69</v>
      </c>
      <c r="AY166" s="156" t="s">
        <v>144</v>
      </c>
    </row>
    <row r="167" spans="1:65" s="153" customFormat="1" x14ac:dyDescent="0.2">
      <c r="B167" s="154"/>
      <c r="D167" s="155" t="s">
        <v>153</v>
      </c>
      <c r="E167" s="156" t="s">
        <v>1</v>
      </c>
      <c r="F167" s="157" t="s">
        <v>223</v>
      </c>
      <c r="H167" s="158">
        <v>670</v>
      </c>
      <c r="I167" s="209"/>
      <c r="L167" s="154"/>
      <c r="M167" s="159"/>
      <c r="N167" s="160"/>
      <c r="O167" s="160"/>
      <c r="P167" s="160"/>
      <c r="Q167" s="160"/>
      <c r="R167" s="160"/>
      <c r="S167" s="160"/>
      <c r="T167" s="161"/>
      <c r="AT167" s="156" t="s">
        <v>153</v>
      </c>
      <c r="AU167" s="156" t="s">
        <v>79</v>
      </c>
      <c r="AV167" s="153" t="s">
        <v>79</v>
      </c>
      <c r="AW167" s="153" t="s">
        <v>25</v>
      </c>
      <c r="AX167" s="153" t="s">
        <v>69</v>
      </c>
      <c r="AY167" s="156" t="s">
        <v>144</v>
      </c>
    </row>
    <row r="168" spans="1:65" s="153" customFormat="1" x14ac:dyDescent="0.2">
      <c r="B168" s="154"/>
      <c r="D168" s="155" t="s">
        <v>153</v>
      </c>
      <c r="E168" s="156" t="s">
        <v>1</v>
      </c>
      <c r="F168" s="157" t="s">
        <v>224</v>
      </c>
      <c r="H168" s="158">
        <v>274</v>
      </c>
      <c r="I168" s="209"/>
      <c r="L168" s="154"/>
      <c r="M168" s="159"/>
      <c r="N168" s="160"/>
      <c r="O168" s="160"/>
      <c r="P168" s="160"/>
      <c r="Q168" s="160"/>
      <c r="R168" s="160"/>
      <c r="S168" s="160"/>
      <c r="T168" s="161"/>
      <c r="AT168" s="156" t="s">
        <v>153</v>
      </c>
      <c r="AU168" s="156" t="s">
        <v>79</v>
      </c>
      <c r="AV168" s="153" t="s">
        <v>79</v>
      </c>
      <c r="AW168" s="153" t="s">
        <v>25</v>
      </c>
      <c r="AX168" s="153" t="s">
        <v>69</v>
      </c>
      <c r="AY168" s="156" t="s">
        <v>144</v>
      </c>
    </row>
    <row r="169" spans="1:65" s="153" customFormat="1" x14ac:dyDescent="0.2">
      <c r="B169" s="154"/>
      <c r="D169" s="155" t="s">
        <v>153</v>
      </c>
      <c r="E169" s="156" t="s">
        <v>1</v>
      </c>
      <c r="F169" s="157" t="s">
        <v>225</v>
      </c>
      <c r="H169" s="158">
        <v>1148</v>
      </c>
      <c r="I169" s="209"/>
      <c r="L169" s="154"/>
      <c r="M169" s="159"/>
      <c r="N169" s="160"/>
      <c r="O169" s="160"/>
      <c r="P169" s="160"/>
      <c r="Q169" s="160"/>
      <c r="R169" s="160"/>
      <c r="S169" s="160"/>
      <c r="T169" s="161"/>
      <c r="AT169" s="156" t="s">
        <v>153</v>
      </c>
      <c r="AU169" s="156" t="s">
        <v>79</v>
      </c>
      <c r="AV169" s="153" t="s">
        <v>79</v>
      </c>
      <c r="AW169" s="153" t="s">
        <v>25</v>
      </c>
      <c r="AX169" s="153" t="s">
        <v>69</v>
      </c>
      <c r="AY169" s="156" t="s">
        <v>144</v>
      </c>
    </row>
    <row r="170" spans="1:65" s="153" customFormat="1" x14ac:dyDescent="0.2">
      <c r="B170" s="154"/>
      <c r="D170" s="155" t="s">
        <v>153</v>
      </c>
      <c r="E170" s="156" t="s">
        <v>1</v>
      </c>
      <c r="F170" s="157" t="s">
        <v>226</v>
      </c>
      <c r="H170" s="158">
        <v>488</v>
      </c>
      <c r="I170" s="209"/>
      <c r="L170" s="154"/>
      <c r="M170" s="159"/>
      <c r="N170" s="160"/>
      <c r="O170" s="160"/>
      <c r="P170" s="160"/>
      <c r="Q170" s="160"/>
      <c r="R170" s="160"/>
      <c r="S170" s="160"/>
      <c r="T170" s="161"/>
      <c r="AT170" s="156" t="s">
        <v>153</v>
      </c>
      <c r="AU170" s="156" t="s">
        <v>79</v>
      </c>
      <c r="AV170" s="153" t="s">
        <v>79</v>
      </c>
      <c r="AW170" s="153" t="s">
        <v>25</v>
      </c>
      <c r="AX170" s="153" t="s">
        <v>69</v>
      </c>
      <c r="AY170" s="156" t="s">
        <v>144</v>
      </c>
    </row>
    <row r="171" spans="1:65" s="153" customFormat="1" x14ac:dyDescent="0.2">
      <c r="B171" s="154"/>
      <c r="D171" s="155" t="s">
        <v>153</v>
      </c>
      <c r="E171" s="156" t="s">
        <v>1</v>
      </c>
      <c r="F171" s="157" t="s">
        <v>227</v>
      </c>
      <c r="H171" s="158">
        <v>2888</v>
      </c>
      <c r="I171" s="209"/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153</v>
      </c>
      <c r="AU171" s="156" t="s">
        <v>79</v>
      </c>
      <c r="AV171" s="153" t="s">
        <v>79</v>
      </c>
      <c r="AW171" s="153" t="s">
        <v>25</v>
      </c>
      <c r="AX171" s="153" t="s">
        <v>69</v>
      </c>
      <c r="AY171" s="156" t="s">
        <v>144</v>
      </c>
    </row>
    <row r="172" spans="1:65" s="153" customFormat="1" x14ac:dyDescent="0.2">
      <c r="B172" s="154"/>
      <c r="D172" s="155" t="s">
        <v>153</v>
      </c>
      <c r="E172" s="156" t="s">
        <v>1</v>
      </c>
      <c r="F172" s="157" t="s">
        <v>228</v>
      </c>
      <c r="H172" s="158">
        <v>670</v>
      </c>
      <c r="I172" s="209"/>
      <c r="L172" s="154"/>
      <c r="M172" s="159"/>
      <c r="N172" s="160"/>
      <c r="O172" s="160"/>
      <c r="P172" s="160"/>
      <c r="Q172" s="160"/>
      <c r="R172" s="160"/>
      <c r="S172" s="160"/>
      <c r="T172" s="161"/>
      <c r="AT172" s="156" t="s">
        <v>153</v>
      </c>
      <c r="AU172" s="156" t="s">
        <v>79</v>
      </c>
      <c r="AV172" s="153" t="s">
        <v>79</v>
      </c>
      <c r="AW172" s="153" t="s">
        <v>25</v>
      </c>
      <c r="AX172" s="153" t="s">
        <v>69</v>
      </c>
      <c r="AY172" s="156" t="s">
        <v>144</v>
      </c>
    </row>
    <row r="173" spans="1:65" s="162" customFormat="1" x14ac:dyDescent="0.2">
      <c r="B173" s="163"/>
      <c r="D173" s="155" t="s">
        <v>153</v>
      </c>
      <c r="E173" s="164" t="s">
        <v>1</v>
      </c>
      <c r="F173" s="165" t="s">
        <v>155</v>
      </c>
      <c r="H173" s="166">
        <v>11736</v>
      </c>
      <c r="I173" s="210"/>
      <c r="L173" s="163"/>
      <c r="M173" s="167"/>
      <c r="N173" s="168"/>
      <c r="O173" s="168"/>
      <c r="P173" s="168"/>
      <c r="Q173" s="168"/>
      <c r="R173" s="168"/>
      <c r="S173" s="168"/>
      <c r="T173" s="169"/>
      <c r="AT173" s="164" t="s">
        <v>153</v>
      </c>
      <c r="AU173" s="164" t="s">
        <v>79</v>
      </c>
      <c r="AV173" s="162" t="s">
        <v>151</v>
      </c>
      <c r="AW173" s="162" t="s">
        <v>25</v>
      </c>
      <c r="AX173" s="162" t="s">
        <v>77</v>
      </c>
      <c r="AY173" s="164" t="s">
        <v>144</v>
      </c>
    </row>
    <row r="174" spans="1:65" s="18" customFormat="1" ht="21.75" customHeight="1" x14ac:dyDescent="0.2">
      <c r="A174" s="14"/>
      <c r="B174" s="15"/>
      <c r="C174" s="170" t="s">
        <v>229</v>
      </c>
      <c r="D174" s="170" t="s">
        <v>166</v>
      </c>
      <c r="E174" s="171" t="s">
        <v>230</v>
      </c>
      <c r="F174" s="172" t="s">
        <v>231</v>
      </c>
      <c r="G174" s="173" t="s">
        <v>175</v>
      </c>
      <c r="H174" s="174">
        <v>23472</v>
      </c>
      <c r="I174" s="211"/>
      <c r="J174" s="175">
        <f>ROUND(I174*H174,2)</f>
        <v>0</v>
      </c>
      <c r="K174" s="172" t="s">
        <v>915</v>
      </c>
      <c r="L174" s="176"/>
      <c r="M174" s="177" t="s">
        <v>1</v>
      </c>
      <c r="N174" s="178" t="s">
        <v>34</v>
      </c>
      <c r="O174" s="149">
        <v>0</v>
      </c>
      <c r="P174" s="149">
        <f>O174*H174</f>
        <v>0</v>
      </c>
      <c r="Q174" s="149">
        <v>1.23E-3</v>
      </c>
      <c r="R174" s="149">
        <f>Q174*H174</f>
        <v>28.870560000000001</v>
      </c>
      <c r="S174" s="149">
        <v>0</v>
      </c>
      <c r="T174" s="150">
        <f>S174*H174</f>
        <v>0</v>
      </c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R174" s="151" t="s">
        <v>170</v>
      </c>
      <c r="AT174" s="151" t="s">
        <v>166</v>
      </c>
      <c r="AU174" s="151" t="s">
        <v>79</v>
      </c>
      <c r="AY174" s="3" t="s">
        <v>144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3" t="s">
        <v>77</v>
      </c>
      <c r="BK174" s="152">
        <f>ROUND(I174*H174,2)</f>
        <v>0</v>
      </c>
      <c r="BL174" s="3" t="s">
        <v>151</v>
      </c>
      <c r="BM174" s="151" t="s">
        <v>232</v>
      </c>
    </row>
    <row r="175" spans="1:65" s="153" customFormat="1" x14ac:dyDescent="0.2">
      <c r="B175" s="154"/>
      <c r="D175" s="155" t="s">
        <v>153</v>
      </c>
      <c r="E175" s="156" t="s">
        <v>1</v>
      </c>
      <c r="F175" s="157" t="s">
        <v>233</v>
      </c>
      <c r="H175" s="158">
        <v>23472</v>
      </c>
      <c r="I175" s="209"/>
      <c r="L175" s="154"/>
      <c r="M175" s="159"/>
      <c r="N175" s="160"/>
      <c r="O175" s="160"/>
      <c r="P175" s="160"/>
      <c r="Q175" s="160"/>
      <c r="R175" s="160"/>
      <c r="S175" s="160"/>
      <c r="T175" s="161"/>
      <c r="AT175" s="156" t="s">
        <v>153</v>
      </c>
      <c r="AU175" s="156" t="s">
        <v>79</v>
      </c>
      <c r="AV175" s="153" t="s">
        <v>79</v>
      </c>
      <c r="AW175" s="153" t="s">
        <v>25</v>
      </c>
      <c r="AX175" s="153" t="s">
        <v>69</v>
      </c>
      <c r="AY175" s="156" t="s">
        <v>144</v>
      </c>
    </row>
    <row r="176" spans="1:65" s="162" customFormat="1" x14ac:dyDescent="0.2">
      <c r="B176" s="163"/>
      <c r="D176" s="155" t="s">
        <v>153</v>
      </c>
      <c r="E176" s="164" t="s">
        <v>1</v>
      </c>
      <c r="F176" s="165" t="s">
        <v>155</v>
      </c>
      <c r="H176" s="166">
        <v>23472</v>
      </c>
      <c r="I176" s="210"/>
      <c r="L176" s="163"/>
      <c r="M176" s="167"/>
      <c r="N176" s="168"/>
      <c r="O176" s="168"/>
      <c r="P176" s="168"/>
      <c r="Q176" s="168"/>
      <c r="R176" s="168"/>
      <c r="S176" s="168"/>
      <c r="T176" s="169"/>
      <c r="AT176" s="164" t="s">
        <v>153</v>
      </c>
      <c r="AU176" s="164" t="s">
        <v>79</v>
      </c>
      <c r="AV176" s="162" t="s">
        <v>151</v>
      </c>
      <c r="AW176" s="162" t="s">
        <v>25</v>
      </c>
      <c r="AX176" s="162" t="s">
        <v>77</v>
      </c>
      <c r="AY176" s="164" t="s">
        <v>144</v>
      </c>
    </row>
    <row r="177" spans="1:65" s="18" customFormat="1" ht="21.75" customHeight="1" x14ac:dyDescent="0.2">
      <c r="A177" s="14"/>
      <c r="B177" s="15"/>
      <c r="C177" s="170" t="s">
        <v>234</v>
      </c>
      <c r="D177" s="170" t="s">
        <v>166</v>
      </c>
      <c r="E177" s="171" t="s">
        <v>235</v>
      </c>
      <c r="F177" s="172" t="s">
        <v>236</v>
      </c>
      <c r="G177" s="173" t="s">
        <v>175</v>
      </c>
      <c r="H177" s="174">
        <v>11736</v>
      </c>
      <c r="I177" s="211"/>
      <c r="J177" s="175">
        <f>ROUND(I177*H177,2)</f>
        <v>0</v>
      </c>
      <c r="K177" s="172" t="s">
        <v>915</v>
      </c>
      <c r="L177" s="176"/>
      <c r="M177" s="177" t="s">
        <v>1</v>
      </c>
      <c r="N177" s="178" t="s">
        <v>34</v>
      </c>
      <c r="O177" s="149">
        <v>0</v>
      </c>
      <c r="P177" s="149">
        <f>O177*H177</f>
        <v>0</v>
      </c>
      <c r="Q177" s="149">
        <v>1.8000000000000001E-4</v>
      </c>
      <c r="R177" s="149">
        <f>Q177*H177</f>
        <v>2.1124800000000001</v>
      </c>
      <c r="S177" s="149">
        <v>0</v>
      </c>
      <c r="T177" s="150">
        <f>S177*H177</f>
        <v>0</v>
      </c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R177" s="151" t="s">
        <v>170</v>
      </c>
      <c r="AT177" s="151" t="s">
        <v>166</v>
      </c>
      <c r="AU177" s="151" t="s">
        <v>79</v>
      </c>
      <c r="AY177" s="3" t="s">
        <v>144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3" t="s">
        <v>77</v>
      </c>
      <c r="BK177" s="152">
        <f>ROUND(I177*H177,2)</f>
        <v>0</v>
      </c>
      <c r="BL177" s="3" t="s">
        <v>151</v>
      </c>
      <c r="BM177" s="151" t="s">
        <v>237</v>
      </c>
    </row>
    <row r="178" spans="1:65" s="179" customFormat="1" x14ac:dyDescent="0.2">
      <c r="B178" s="180"/>
      <c r="D178" s="155" t="s">
        <v>153</v>
      </c>
      <c r="E178" s="181" t="s">
        <v>1</v>
      </c>
      <c r="F178" s="182" t="s">
        <v>188</v>
      </c>
      <c r="H178" s="181" t="s">
        <v>1</v>
      </c>
      <c r="I178" s="212"/>
      <c r="L178" s="180"/>
      <c r="M178" s="183"/>
      <c r="N178" s="184"/>
      <c r="O178" s="184"/>
      <c r="P178" s="184"/>
      <c r="Q178" s="184"/>
      <c r="R178" s="184"/>
      <c r="S178" s="184"/>
      <c r="T178" s="185"/>
      <c r="AT178" s="181" t="s">
        <v>153</v>
      </c>
      <c r="AU178" s="181" t="s">
        <v>79</v>
      </c>
      <c r="AV178" s="179" t="s">
        <v>77</v>
      </c>
      <c r="AW178" s="179" t="s">
        <v>25</v>
      </c>
      <c r="AX178" s="179" t="s">
        <v>69</v>
      </c>
      <c r="AY178" s="181" t="s">
        <v>144</v>
      </c>
    </row>
    <row r="179" spans="1:65" s="153" customFormat="1" x14ac:dyDescent="0.2">
      <c r="B179" s="154"/>
      <c r="D179" s="155" t="s">
        <v>153</v>
      </c>
      <c r="E179" s="156" t="s">
        <v>1</v>
      </c>
      <c r="F179" s="157" t="s">
        <v>238</v>
      </c>
      <c r="H179" s="158">
        <v>11736</v>
      </c>
      <c r="I179" s="209"/>
      <c r="L179" s="154"/>
      <c r="M179" s="159"/>
      <c r="N179" s="160"/>
      <c r="O179" s="160"/>
      <c r="P179" s="160"/>
      <c r="Q179" s="160"/>
      <c r="R179" s="160"/>
      <c r="S179" s="160"/>
      <c r="T179" s="161"/>
      <c r="AT179" s="156" t="s">
        <v>153</v>
      </c>
      <c r="AU179" s="156" t="s">
        <v>79</v>
      </c>
      <c r="AV179" s="153" t="s">
        <v>79</v>
      </c>
      <c r="AW179" s="153" t="s">
        <v>25</v>
      </c>
      <c r="AX179" s="153" t="s">
        <v>69</v>
      </c>
      <c r="AY179" s="156" t="s">
        <v>144</v>
      </c>
    </row>
    <row r="180" spans="1:65" s="162" customFormat="1" x14ac:dyDescent="0.2">
      <c r="B180" s="163"/>
      <c r="D180" s="155" t="s">
        <v>153</v>
      </c>
      <c r="E180" s="164" t="s">
        <v>1</v>
      </c>
      <c r="F180" s="165" t="s">
        <v>155</v>
      </c>
      <c r="H180" s="166">
        <v>11736</v>
      </c>
      <c r="I180" s="210"/>
      <c r="L180" s="163"/>
      <c r="M180" s="167"/>
      <c r="N180" s="168"/>
      <c r="O180" s="168"/>
      <c r="P180" s="168"/>
      <c r="Q180" s="168"/>
      <c r="R180" s="168"/>
      <c r="S180" s="168"/>
      <c r="T180" s="169"/>
      <c r="AT180" s="164" t="s">
        <v>153</v>
      </c>
      <c r="AU180" s="164" t="s">
        <v>79</v>
      </c>
      <c r="AV180" s="162" t="s">
        <v>151</v>
      </c>
      <c r="AW180" s="162" t="s">
        <v>25</v>
      </c>
      <c r="AX180" s="162" t="s">
        <v>77</v>
      </c>
      <c r="AY180" s="164" t="s">
        <v>144</v>
      </c>
    </row>
    <row r="181" spans="1:65" s="18" customFormat="1" ht="134.25" customHeight="1" x14ac:dyDescent="0.2">
      <c r="A181" s="14"/>
      <c r="B181" s="15"/>
      <c r="C181" s="141" t="s">
        <v>8</v>
      </c>
      <c r="D181" s="141" t="s">
        <v>147</v>
      </c>
      <c r="E181" s="142" t="s">
        <v>239</v>
      </c>
      <c r="F181" s="143" t="s">
        <v>240</v>
      </c>
      <c r="G181" s="144" t="s">
        <v>158</v>
      </c>
      <c r="H181" s="145">
        <v>8.5449999999999999</v>
      </c>
      <c r="I181" s="208"/>
      <c r="J181" s="146">
        <f>ROUND(I181*H181,2)</f>
        <v>0</v>
      </c>
      <c r="K181" s="143" t="s">
        <v>915</v>
      </c>
      <c r="L181" s="15"/>
      <c r="M181" s="147" t="s">
        <v>1</v>
      </c>
      <c r="N181" s="148" t="s">
        <v>34</v>
      </c>
      <c r="O181" s="149">
        <v>0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R181" s="151" t="s">
        <v>151</v>
      </c>
      <c r="AT181" s="151" t="s">
        <v>147</v>
      </c>
      <c r="AU181" s="151" t="s">
        <v>79</v>
      </c>
      <c r="AY181" s="3" t="s">
        <v>144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3" t="s">
        <v>77</v>
      </c>
      <c r="BK181" s="152">
        <f>ROUND(I181*H181,2)</f>
        <v>0</v>
      </c>
      <c r="BL181" s="3" t="s">
        <v>151</v>
      </c>
      <c r="BM181" s="151" t="s">
        <v>241</v>
      </c>
    </row>
    <row r="182" spans="1:65" s="153" customFormat="1" x14ac:dyDescent="0.2">
      <c r="B182" s="154"/>
      <c r="D182" s="155" t="s">
        <v>153</v>
      </c>
      <c r="E182" s="156" t="s">
        <v>1</v>
      </c>
      <c r="F182" s="157" t="s">
        <v>242</v>
      </c>
      <c r="H182" s="158">
        <v>1.32</v>
      </c>
      <c r="I182" s="209"/>
      <c r="L182" s="154"/>
      <c r="M182" s="159"/>
      <c r="N182" s="160"/>
      <c r="O182" s="160"/>
      <c r="P182" s="160"/>
      <c r="Q182" s="160"/>
      <c r="R182" s="160"/>
      <c r="S182" s="160"/>
      <c r="T182" s="161"/>
      <c r="AT182" s="156" t="s">
        <v>153</v>
      </c>
      <c r="AU182" s="156" t="s">
        <v>79</v>
      </c>
      <c r="AV182" s="153" t="s">
        <v>79</v>
      </c>
      <c r="AW182" s="153" t="s">
        <v>25</v>
      </c>
      <c r="AX182" s="153" t="s">
        <v>69</v>
      </c>
      <c r="AY182" s="156" t="s">
        <v>144</v>
      </c>
    </row>
    <row r="183" spans="1:65" s="153" customFormat="1" x14ac:dyDescent="0.2">
      <c r="B183" s="154"/>
      <c r="D183" s="155" t="s">
        <v>153</v>
      </c>
      <c r="E183" s="156" t="s">
        <v>1</v>
      </c>
      <c r="F183" s="157" t="s">
        <v>160</v>
      </c>
      <c r="H183" s="158">
        <v>5.1749999999999998</v>
      </c>
      <c r="I183" s="209"/>
      <c r="L183" s="154"/>
      <c r="M183" s="159"/>
      <c r="N183" s="160"/>
      <c r="O183" s="160"/>
      <c r="P183" s="160"/>
      <c r="Q183" s="160"/>
      <c r="R183" s="160"/>
      <c r="S183" s="160"/>
      <c r="T183" s="161"/>
      <c r="AT183" s="156" t="s">
        <v>153</v>
      </c>
      <c r="AU183" s="156" t="s">
        <v>79</v>
      </c>
      <c r="AV183" s="153" t="s">
        <v>79</v>
      </c>
      <c r="AW183" s="153" t="s">
        <v>25</v>
      </c>
      <c r="AX183" s="153" t="s">
        <v>69</v>
      </c>
      <c r="AY183" s="156" t="s">
        <v>144</v>
      </c>
    </row>
    <row r="184" spans="1:65" s="153" customFormat="1" x14ac:dyDescent="0.2">
      <c r="B184" s="154"/>
      <c r="D184" s="155" t="s">
        <v>153</v>
      </c>
      <c r="E184" s="156" t="s">
        <v>1</v>
      </c>
      <c r="F184" s="157" t="s">
        <v>243</v>
      </c>
      <c r="H184" s="158">
        <v>2.0499999999999998</v>
      </c>
      <c r="I184" s="209"/>
      <c r="L184" s="154"/>
      <c r="M184" s="159"/>
      <c r="N184" s="160"/>
      <c r="O184" s="160"/>
      <c r="P184" s="160"/>
      <c r="Q184" s="160"/>
      <c r="R184" s="160"/>
      <c r="S184" s="160"/>
      <c r="T184" s="161"/>
      <c r="AT184" s="156" t="s">
        <v>153</v>
      </c>
      <c r="AU184" s="156" t="s">
        <v>79</v>
      </c>
      <c r="AV184" s="153" t="s">
        <v>79</v>
      </c>
      <c r="AW184" s="153" t="s">
        <v>25</v>
      </c>
      <c r="AX184" s="153" t="s">
        <v>69</v>
      </c>
      <c r="AY184" s="156" t="s">
        <v>144</v>
      </c>
    </row>
    <row r="185" spans="1:65" s="162" customFormat="1" x14ac:dyDescent="0.2">
      <c r="B185" s="163"/>
      <c r="D185" s="155" t="s">
        <v>153</v>
      </c>
      <c r="E185" s="164" t="s">
        <v>1</v>
      </c>
      <c r="F185" s="165" t="s">
        <v>155</v>
      </c>
      <c r="H185" s="166">
        <v>8.5449999999999999</v>
      </c>
      <c r="I185" s="210"/>
      <c r="L185" s="163"/>
      <c r="M185" s="167"/>
      <c r="N185" s="168"/>
      <c r="O185" s="168"/>
      <c r="P185" s="168"/>
      <c r="Q185" s="168"/>
      <c r="R185" s="168"/>
      <c r="S185" s="168"/>
      <c r="T185" s="169"/>
      <c r="AT185" s="164" t="s">
        <v>153</v>
      </c>
      <c r="AU185" s="164" t="s">
        <v>79</v>
      </c>
      <c r="AV185" s="162" t="s">
        <v>151</v>
      </c>
      <c r="AW185" s="162" t="s">
        <v>25</v>
      </c>
      <c r="AX185" s="162" t="s">
        <v>77</v>
      </c>
      <c r="AY185" s="164" t="s">
        <v>144</v>
      </c>
    </row>
    <row r="186" spans="1:65" s="18" customFormat="1" ht="111.75" customHeight="1" x14ac:dyDescent="0.2">
      <c r="A186" s="14"/>
      <c r="B186" s="15"/>
      <c r="C186" s="141" t="s">
        <v>244</v>
      </c>
      <c r="D186" s="141" t="s">
        <v>147</v>
      </c>
      <c r="E186" s="142" t="s">
        <v>245</v>
      </c>
      <c r="F186" s="143" t="s">
        <v>246</v>
      </c>
      <c r="G186" s="144" t="s">
        <v>247</v>
      </c>
      <c r="H186" s="145">
        <v>162</v>
      </c>
      <c r="I186" s="208"/>
      <c r="J186" s="146">
        <f>ROUND(I186*H186,2)</f>
        <v>0</v>
      </c>
      <c r="K186" s="143" t="s">
        <v>915</v>
      </c>
      <c r="L186" s="15"/>
      <c r="M186" s="147" t="s">
        <v>1</v>
      </c>
      <c r="N186" s="148" t="s">
        <v>34</v>
      </c>
      <c r="O186" s="149">
        <v>0</v>
      </c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R186" s="151" t="s">
        <v>151</v>
      </c>
      <c r="AT186" s="151" t="s">
        <v>147</v>
      </c>
      <c r="AU186" s="151" t="s">
        <v>79</v>
      </c>
      <c r="AY186" s="3" t="s">
        <v>144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3" t="s">
        <v>77</v>
      </c>
      <c r="BK186" s="152">
        <f>ROUND(I186*H186,2)</f>
        <v>0</v>
      </c>
      <c r="BL186" s="3" t="s">
        <v>151</v>
      </c>
      <c r="BM186" s="151" t="s">
        <v>248</v>
      </c>
    </row>
    <row r="187" spans="1:65" s="153" customFormat="1" x14ac:dyDescent="0.2">
      <c r="B187" s="154"/>
      <c r="D187" s="155" t="s">
        <v>153</v>
      </c>
      <c r="E187" s="156" t="s">
        <v>1</v>
      </c>
      <c r="F187" s="157" t="s">
        <v>249</v>
      </c>
      <c r="H187" s="158">
        <v>162</v>
      </c>
      <c r="I187" s="209"/>
      <c r="L187" s="154"/>
      <c r="M187" s="159"/>
      <c r="N187" s="160"/>
      <c r="O187" s="160"/>
      <c r="P187" s="160"/>
      <c r="Q187" s="160"/>
      <c r="R187" s="160"/>
      <c r="S187" s="160"/>
      <c r="T187" s="161"/>
      <c r="AT187" s="156" t="s">
        <v>153</v>
      </c>
      <c r="AU187" s="156" t="s">
        <v>79</v>
      </c>
      <c r="AV187" s="153" t="s">
        <v>79</v>
      </c>
      <c r="AW187" s="153" t="s">
        <v>25</v>
      </c>
      <c r="AX187" s="153" t="s">
        <v>69</v>
      </c>
      <c r="AY187" s="156" t="s">
        <v>144</v>
      </c>
    </row>
    <row r="188" spans="1:65" s="162" customFormat="1" x14ac:dyDescent="0.2">
      <c r="B188" s="163"/>
      <c r="D188" s="155" t="s">
        <v>153</v>
      </c>
      <c r="E188" s="164" t="s">
        <v>1</v>
      </c>
      <c r="F188" s="165" t="s">
        <v>155</v>
      </c>
      <c r="H188" s="166">
        <v>162</v>
      </c>
      <c r="I188" s="210"/>
      <c r="L188" s="163"/>
      <c r="M188" s="167"/>
      <c r="N188" s="168"/>
      <c r="O188" s="168"/>
      <c r="P188" s="168"/>
      <c r="Q188" s="168"/>
      <c r="R188" s="168"/>
      <c r="S188" s="168"/>
      <c r="T188" s="169"/>
      <c r="AT188" s="164" t="s">
        <v>153</v>
      </c>
      <c r="AU188" s="164" t="s">
        <v>79</v>
      </c>
      <c r="AV188" s="162" t="s">
        <v>151</v>
      </c>
      <c r="AW188" s="162" t="s">
        <v>25</v>
      </c>
      <c r="AX188" s="162" t="s">
        <v>77</v>
      </c>
      <c r="AY188" s="164" t="s">
        <v>144</v>
      </c>
    </row>
    <row r="189" spans="1:65" s="18" customFormat="1" ht="89.25" customHeight="1" x14ac:dyDescent="0.2">
      <c r="A189" s="14"/>
      <c r="B189" s="15"/>
      <c r="C189" s="141" t="s">
        <v>250</v>
      </c>
      <c r="D189" s="141" t="s">
        <v>147</v>
      </c>
      <c r="E189" s="142" t="s">
        <v>251</v>
      </c>
      <c r="F189" s="143" t="s">
        <v>252</v>
      </c>
      <c r="G189" s="144" t="s">
        <v>247</v>
      </c>
      <c r="H189" s="145">
        <v>40</v>
      </c>
      <c r="I189" s="208"/>
      <c r="J189" s="146">
        <f>ROUND(I189*H189,2)</f>
        <v>0</v>
      </c>
      <c r="K189" s="143" t="s">
        <v>915</v>
      </c>
      <c r="L189" s="15"/>
      <c r="M189" s="147" t="s">
        <v>1</v>
      </c>
      <c r="N189" s="148" t="s">
        <v>34</v>
      </c>
      <c r="O189" s="149">
        <v>0</v>
      </c>
      <c r="P189" s="149">
        <f>O189*H189</f>
        <v>0</v>
      </c>
      <c r="Q189" s="149">
        <v>0</v>
      </c>
      <c r="R189" s="149">
        <f>Q189*H189</f>
        <v>0</v>
      </c>
      <c r="S189" s="149">
        <v>0</v>
      </c>
      <c r="T189" s="150">
        <f>S189*H189</f>
        <v>0</v>
      </c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R189" s="151" t="s">
        <v>151</v>
      </c>
      <c r="AT189" s="151" t="s">
        <v>147</v>
      </c>
      <c r="AU189" s="151" t="s">
        <v>79</v>
      </c>
      <c r="AY189" s="3" t="s">
        <v>144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3" t="s">
        <v>77</v>
      </c>
      <c r="BK189" s="152">
        <f>ROUND(I189*H189,2)</f>
        <v>0</v>
      </c>
      <c r="BL189" s="3" t="s">
        <v>151</v>
      </c>
      <c r="BM189" s="151" t="s">
        <v>253</v>
      </c>
    </row>
    <row r="190" spans="1:65" s="153" customFormat="1" x14ac:dyDescent="0.2">
      <c r="B190" s="154"/>
      <c r="D190" s="155" t="s">
        <v>153</v>
      </c>
      <c r="E190" s="156" t="s">
        <v>1</v>
      </c>
      <c r="F190" s="157" t="s">
        <v>254</v>
      </c>
      <c r="H190" s="158">
        <v>40</v>
      </c>
      <c r="I190" s="209"/>
      <c r="L190" s="154"/>
      <c r="M190" s="159"/>
      <c r="N190" s="160"/>
      <c r="O190" s="160"/>
      <c r="P190" s="160"/>
      <c r="Q190" s="160"/>
      <c r="R190" s="160"/>
      <c r="S190" s="160"/>
      <c r="T190" s="161"/>
      <c r="AT190" s="156" t="s">
        <v>153</v>
      </c>
      <c r="AU190" s="156" t="s">
        <v>79</v>
      </c>
      <c r="AV190" s="153" t="s">
        <v>79</v>
      </c>
      <c r="AW190" s="153" t="s">
        <v>25</v>
      </c>
      <c r="AX190" s="153" t="s">
        <v>69</v>
      </c>
      <c r="AY190" s="156" t="s">
        <v>144</v>
      </c>
    </row>
    <row r="191" spans="1:65" s="162" customFormat="1" x14ac:dyDescent="0.2">
      <c r="B191" s="163"/>
      <c r="D191" s="155" t="s">
        <v>153</v>
      </c>
      <c r="E191" s="164" t="s">
        <v>1</v>
      </c>
      <c r="F191" s="165" t="s">
        <v>155</v>
      </c>
      <c r="H191" s="166">
        <v>40</v>
      </c>
      <c r="I191" s="210"/>
      <c r="L191" s="163"/>
      <c r="M191" s="167"/>
      <c r="N191" s="168"/>
      <c r="O191" s="168"/>
      <c r="P191" s="168"/>
      <c r="Q191" s="168"/>
      <c r="R191" s="168"/>
      <c r="S191" s="168"/>
      <c r="T191" s="169"/>
      <c r="AT191" s="164" t="s">
        <v>153</v>
      </c>
      <c r="AU191" s="164" t="s">
        <v>79</v>
      </c>
      <c r="AV191" s="162" t="s">
        <v>151</v>
      </c>
      <c r="AW191" s="162" t="s">
        <v>25</v>
      </c>
      <c r="AX191" s="162" t="s">
        <v>77</v>
      </c>
      <c r="AY191" s="164" t="s">
        <v>144</v>
      </c>
    </row>
    <row r="192" spans="1:65" s="18" customFormat="1" ht="100.5" customHeight="1" x14ac:dyDescent="0.2">
      <c r="A192" s="14"/>
      <c r="B192" s="15"/>
      <c r="C192" s="141" t="s">
        <v>255</v>
      </c>
      <c r="D192" s="141" t="s">
        <v>147</v>
      </c>
      <c r="E192" s="142" t="s">
        <v>256</v>
      </c>
      <c r="F192" s="143" t="s">
        <v>257</v>
      </c>
      <c r="G192" s="144" t="s">
        <v>192</v>
      </c>
      <c r="H192" s="145">
        <v>12040</v>
      </c>
      <c r="I192" s="208"/>
      <c r="J192" s="146">
        <f>ROUND(I192*H192,2)</f>
        <v>0</v>
      </c>
      <c r="K192" s="143" t="s">
        <v>915</v>
      </c>
      <c r="L192" s="15"/>
      <c r="M192" s="147" t="s">
        <v>1</v>
      </c>
      <c r="N192" s="148" t="s">
        <v>34</v>
      </c>
      <c r="O192" s="149">
        <v>0</v>
      </c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R192" s="151" t="s">
        <v>151</v>
      </c>
      <c r="AT192" s="151" t="s">
        <v>147</v>
      </c>
      <c r="AU192" s="151" t="s">
        <v>79</v>
      </c>
      <c r="AY192" s="3" t="s">
        <v>144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3" t="s">
        <v>77</v>
      </c>
      <c r="BK192" s="152">
        <f>ROUND(I192*H192,2)</f>
        <v>0</v>
      </c>
      <c r="BL192" s="3" t="s">
        <v>151</v>
      </c>
      <c r="BM192" s="151" t="s">
        <v>258</v>
      </c>
    </row>
    <row r="193" spans="1:65" s="153" customFormat="1" x14ac:dyDescent="0.2">
      <c r="B193" s="154"/>
      <c r="D193" s="155" t="s">
        <v>153</v>
      </c>
      <c r="E193" s="156" t="s">
        <v>1</v>
      </c>
      <c r="F193" s="157" t="s">
        <v>259</v>
      </c>
      <c r="H193" s="158">
        <v>12040</v>
      </c>
      <c r="I193" s="209"/>
      <c r="L193" s="154"/>
      <c r="M193" s="159"/>
      <c r="N193" s="160"/>
      <c r="O193" s="160"/>
      <c r="P193" s="160"/>
      <c r="Q193" s="160"/>
      <c r="R193" s="160"/>
      <c r="S193" s="160"/>
      <c r="T193" s="161"/>
      <c r="AT193" s="156" t="s">
        <v>153</v>
      </c>
      <c r="AU193" s="156" t="s">
        <v>79</v>
      </c>
      <c r="AV193" s="153" t="s">
        <v>79</v>
      </c>
      <c r="AW193" s="153" t="s">
        <v>25</v>
      </c>
      <c r="AX193" s="153" t="s">
        <v>69</v>
      </c>
      <c r="AY193" s="156" t="s">
        <v>144</v>
      </c>
    </row>
    <row r="194" spans="1:65" s="162" customFormat="1" x14ac:dyDescent="0.2">
      <c r="B194" s="163"/>
      <c r="D194" s="155" t="s">
        <v>153</v>
      </c>
      <c r="E194" s="164" t="s">
        <v>1</v>
      </c>
      <c r="F194" s="165" t="s">
        <v>155</v>
      </c>
      <c r="H194" s="166">
        <v>12040</v>
      </c>
      <c r="I194" s="210"/>
      <c r="L194" s="163"/>
      <c r="M194" s="167"/>
      <c r="N194" s="168"/>
      <c r="O194" s="168"/>
      <c r="P194" s="168"/>
      <c r="Q194" s="168"/>
      <c r="R194" s="168"/>
      <c r="S194" s="168"/>
      <c r="T194" s="169"/>
      <c r="AT194" s="164" t="s">
        <v>153</v>
      </c>
      <c r="AU194" s="164" t="s">
        <v>79</v>
      </c>
      <c r="AV194" s="162" t="s">
        <v>151</v>
      </c>
      <c r="AW194" s="162" t="s">
        <v>25</v>
      </c>
      <c r="AX194" s="162" t="s">
        <v>77</v>
      </c>
      <c r="AY194" s="164" t="s">
        <v>144</v>
      </c>
    </row>
    <row r="195" spans="1:65" s="18" customFormat="1" ht="55.5" customHeight="1" x14ac:dyDescent="0.2">
      <c r="A195" s="14"/>
      <c r="B195" s="15"/>
      <c r="C195" s="141" t="s">
        <v>260</v>
      </c>
      <c r="D195" s="141" t="s">
        <v>147</v>
      </c>
      <c r="E195" s="142" t="s">
        <v>261</v>
      </c>
      <c r="F195" s="143" t="s">
        <v>262</v>
      </c>
      <c r="G195" s="144" t="s">
        <v>175</v>
      </c>
      <c r="H195" s="145">
        <v>41</v>
      </c>
      <c r="I195" s="208"/>
      <c r="J195" s="146">
        <f>ROUND(I195*H195,2)</f>
        <v>0</v>
      </c>
      <c r="K195" s="143" t="s">
        <v>915</v>
      </c>
      <c r="L195" s="15"/>
      <c r="M195" s="147" t="s">
        <v>1</v>
      </c>
      <c r="N195" s="148" t="s">
        <v>34</v>
      </c>
      <c r="O195" s="149">
        <v>0</v>
      </c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R195" s="151" t="s">
        <v>151</v>
      </c>
      <c r="AT195" s="151" t="s">
        <v>147</v>
      </c>
      <c r="AU195" s="151" t="s">
        <v>79</v>
      </c>
      <c r="AY195" s="3" t="s">
        <v>144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3" t="s">
        <v>77</v>
      </c>
      <c r="BK195" s="152">
        <f>ROUND(I195*H195,2)</f>
        <v>0</v>
      </c>
      <c r="BL195" s="3" t="s">
        <v>151</v>
      </c>
      <c r="BM195" s="151" t="s">
        <v>263</v>
      </c>
    </row>
    <row r="196" spans="1:65" s="153" customFormat="1" x14ac:dyDescent="0.2">
      <c r="B196" s="154"/>
      <c r="D196" s="155" t="s">
        <v>153</v>
      </c>
      <c r="E196" s="156" t="s">
        <v>1</v>
      </c>
      <c r="F196" s="157" t="s">
        <v>264</v>
      </c>
      <c r="H196" s="158">
        <v>41</v>
      </c>
      <c r="I196" s="209"/>
      <c r="L196" s="154"/>
      <c r="M196" s="159"/>
      <c r="N196" s="160"/>
      <c r="O196" s="160"/>
      <c r="P196" s="160"/>
      <c r="Q196" s="160"/>
      <c r="R196" s="160"/>
      <c r="S196" s="160"/>
      <c r="T196" s="161"/>
      <c r="AT196" s="156" t="s">
        <v>153</v>
      </c>
      <c r="AU196" s="156" t="s">
        <v>79</v>
      </c>
      <c r="AV196" s="153" t="s">
        <v>79</v>
      </c>
      <c r="AW196" s="153" t="s">
        <v>25</v>
      </c>
      <c r="AX196" s="153" t="s">
        <v>69</v>
      </c>
      <c r="AY196" s="156" t="s">
        <v>144</v>
      </c>
    </row>
    <row r="197" spans="1:65" s="162" customFormat="1" x14ac:dyDescent="0.2">
      <c r="B197" s="163"/>
      <c r="D197" s="155" t="s">
        <v>153</v>
      </c>
      <c r="E197" s="164" t="s">
        <v>1</v>
      </c>
      <c r="F197" s="165" t="s">
        <v>155</v>
      </c>
      <c r="H197" s="166">
        <v>41</v>
      </c>
      <c r="I197" s="210"/>
      <c r="L197" s="163"/>
      <c r="M197" s="167"/>
      <c r="N197" s="168"/>
      <c r="O197" s="168"/>
      <c r="P197" s="168"/>
      <c r="Q197" s="168"/>
      <c r="R197" s="168"/>
      <c r="S197" s="168"/>
      <c r="T197" s="169"/>
      <c r="AT197" s="164" t="s">
        <v>153</v>
      </c>
      <c r="AU197" s="164" t="s">
        <v>79</v>
      </c>
      <c r="AV197" s="162" t="s">
        <v>151</v>
      </c>
      <c r="AW197" s="162" t="s">
        <v>25</v>
      </c>
      <c r="AX197" s="162" t="s">
        <v>77</v>
      </c>
      <c r="AY197" s="164" t="s">
        <v>144</v>
      </c>
    </row>
    <row r="198" spans="1:65" s="18" customFormat="1" ht="16.5" customHeight="1" x14ac:dyDescent="0.2">
      <c r="A198" s="14"/>
      <c r="B198" s="15"/>
      <c r="C198" s="170" t="s">
        <v>265</v>
      </c>
      <c r="D198" s="170" t="s">
        <v>166</v>
      </c>
      <c r="E198" s="171" t="s">
        <v>266</v>
      </c>
      <c r="F198" s="172" t="s">
        <v>267</v>
      </c>
      <c r="G198" s="173" t="s">
        <v>175</v>
      </c>
      <c r="H198" s="174">
        <v>41</v>
      </c>
      <c r="I198" s="211"/>
      <c r="J198" s="175">
        <f>ROUND(I198*H198,2)</f>
        <v>0</v>
      </c>
      <c r="K198" s="172" t="s">
        <v>915</v>
      </c>
      <c r="L198" s="176"/>
      <c r="M198" s="177" t="s">
        <v>1</v>
      </c>
      <c r="N198" s="178" t="s">
        <v>34</v>
      </c>
      <c r="O198" s="149">
        <v>0</v>
      </c>
      <c r="P198" s="149">
        <f>O198*H198</f>
        <v>0</v>
      </c>
      <c r="Q198" s="149">
        <v>1.0030000000000001E-2</v>
      </c>
      <c r="R198" s="149">
        <f>Q198*H198</f>
        <v>0.41123000000000004</v>
      </c>
      <c r="S198" s="149">
        <v>0</v>
      </c>
      <c r="T198" s="150">
        <f>S198*H198</f>
        <v>0</v>
      </c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R198" s="151" t="s">
        <v>170</v>
      </c>
      <c r="AT198" s="151" t="s">
        <v>166</v>
      </c>
      <c r="AU198" s="151" t="s">
        <v>79</v>
      </c>
      <c r="AY198" s="3" t="s">
        <v>144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3" t="s">
        <v>77</v>
      </c>
      <c r="BK198" s="152">
        <f>ROUND(I198*H198,2)</f>
        <v>0</v>
      </c>
      <c r="BL198" s="3" t="s">
        <v>151</v>
      </c>
      <c r="BM198" s="151" t="s">
        <v>268</v>
      </c>
    </row>
    <row r="199" spans="1:65" s="153" customFormat="1" x14ac:dyDescent="0.2">
      <c r="B199" s="154"/>
      <c r="D199" s="155" t="s">
        <v>153</v>
      </c>
      <c r="E199" s="156" t="s">
        <v>1</v>
      </c>
      <c r="F199" s="157" t="s">
        <v>269</v>
      </c>
      <c r="H199" s="158">
        <v>41</v>
      </c>
      <c r="I199" s="209"/>
      <c r="L199" s="154"/>
      <c r="M199" s="159"/>
      <c r="N199" s="160"/>
      <c r="O199" s="160"/>
      <c r="P199" s="160"/>
      <c r="Q199" s="160"/>
      <c r="R199" s="160"/>
      <c r="S199" s="160"/>
      <c r="T199" s="161"/>
      <c r="AT199" s="156" t="s">
        <v>153</v>
      </c>
      <c r="AU199" s="156" t="s">
        <v>79</v>
      </c>
      <c r="AV199" s="153" t="s">
        <v>79</v>
      </c>
      <c r="AW199" s="153" t="s">
        <v>25</v>
      </c>
      <c r="AX199" s="153" t="s">
        <v>77</v>
      </c>
      <c r="AY199" s="156" t="s">
        <v>144</v>
      </c>
    </row>
    <row r="200" spans="1:65" s="18" customFormat="1" ht="78" customHeight="1" x14ac:dyDescent="0.2">
      <c r="A200" s="14"/>
      <c r="B200" s="15"/>
      <c r="C200" s="141" t="s">
        <v>7</v>
      </c>
      <c r="D200" s="141" t="s">
        <v>147</v>
      </c>
      <c r="E200" s="142" t="s">
        <v>270</v>
      </c>
      <c r="F200" s="143" t="s">
        <v>271</v>
      </c>
      <c r="G200" s="144" t="s">
        <v>163</v>
      </c>
      <c r="H200" s="145">
        <v>3701</v>
      </c>
      <c r="I200" s="208"/>
      <c r="J200" s="146">
        <f>ROUND(I200*H200,2)</f>
        <v>0</v>
      </c>
      <c r="K200" s="143" t="s">
        <v>915</v>
      </c>
      <c r="L200" s="15"/>
      <c r="M200" s="147" t="s">
        <v>1</v>
      </c>
      <c r="N200" s="148" t="s">
        <v>34</v>
      </c>
      <c r="O200" s="149">
        <v>0</v>
      </c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R200" s="151" t="s">
        <v>151</v>
      </c>
      <c r="AT200" s="151" t="s">
        <v>147</v>
      </c>
      <c r="AU200" s="151" t="s">
        <v>79</v>
      </c>
      <c r="AY200" s="3" t="s">
        <v>144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3" t="s">
        <v>77</v>
      </c>
      <c r="BK200" s="152">
        <f>ROUND(I200*H200,2)</f>
        <v>0</v>
      </c>
      <c r="BL200" s="3" t="s">
        <v>151</v>
      </c>
      <c r="BM200" s="151" t="s">
        <v>272</v>
      </c>
    </row>
    <row r="201" spans="1:65" s="153" customFormat="1" x14ac:dyDescent="0.2">
      <c r="B201" s="154"/>
      <c r="D201" s="155" t="s">
        <v>153</v>
      </c>
      <c r="E201" s="156" t="s">
        <v>1</v>
      </c>
      <c r="F201" s="157" t="s">
        <v>273</v>
      </c>
      <c r="H201" s="158">
        <v>392</v>
      </c>
      <c r="I201" s="209"/>
      <c r="L201" s="154"/>
      <c r="M201" s="159"/>
      <c r="N201" s="160"/>
      <c r="O201" s="160"/>
      <c r="P201" s="160"/>
      <c r="Q201" s="160"/>
      <c r="R201" s="160"/>
      <c r="S201" s="160"/>
      <c r="T201" s="161"/>
      <c r="AT201" s="156" t="s">
        <v>153</v>
      </c>
      <c r="AU201" s="156" t="s">
        <v>79</v>
      </c>
      <c r="AV201" s="153" t="s">
        <v>79</v>
      </c>
      <c r="AW201" s="153" t="s">
        <v>25</v>
      </c>
      <c r="AX201" s="153" t="s">
        <v>69</v>
      </c>
      <c r="AY201" s="156" t="s">
        <v>144</v>
      </c>
    </row>
    <row r="202" spans="1:65" s="153" customFormat="1" x14ac:dyDescent="0.2">
      <c r="B202" s="154"/>
      <c r="D202" s="155" t="s">
        <v>153</v>
      </c>
      <c r="E202" s="156" t="s">
        <v>1</v>
      </c>
      <c r="F202" s="157" t="s">
        <v>274</v>
      </c>
      <c r="H202" s="158">
        <v>700</v>
      </c>
      <c r="I202" s="209"/>
      <c r="L202" s="154"/>
      <c r="M202" s="159"/>
      <c r="N202" s="160"/>
      <c r="O202" s="160"/>
      <c r="P202" s="160"/>
      <c r="Q202" s="160"/>
      <c r="R202" s="160"/>
      <c r="S202" s="160"/>
      <c r="T202" s="161"/>
      <c r="AT202" s="156" t="s">
        <v>153</v>
      </c>
      <c r="AU202" s="156" t="s">
        <v>79</v>
      </c>
      <c r="AV202" s="153" t="s">
        <v>79</v>
      </c>
      <c r="AW202" s="153" t="s">
        <v>25</v>
      </c>
      <c r="AX202" s="153" t="s">
        <v>69</v>
      </c>
      <c r="AY202" s="156" t="s">
        <v>144</v>
      </c>
    </row>
    <row r="203" spans="1:65" s="153" customFormat="1" x14ac:dyDescent="0.2">
      <c r="B203" s="154"/>
      <c r="D203" s="155" t="s">
        <v>153</v>
      </c>
      <c r="E203" s="156" t="s">
        <v>1</v>
      </c>
      <c r="F203" s="157" t="s">
        <v>275</v>
      </c>
      <c r="H203" s="158">
        <v>105</v>
      </c>
      <c r="I203" s="209"/>
      <c r="L203" s="154"/>
      <c r="M203" s="159"/>
      <c r="N203" s="160"/>
      <c r="O203" s="160"/>
      <c r="P203" s="160"/>
      <c r="Q203" s="160"/>
      <c r="R203" s="160"/>
      <c r="S203" s="160"/>
      <c r="T203" s="161"/>
      <c r="AT203" s="156" t="s">
        <v>153</v>
      </c>
      <c r="AU203" s="156" t="s">
        <v>79</v>
      </c>
      <c r="AV203" s="153" t="s">
        <v>79</v>
      </c>
      <c r="AW203" s="153" t="s">
        <v>25</v>
      </c>
      <c r="AX203" s="153" t="s">
        <v>69</v>
      </c>
      <c r="AY203" s="156" t="s">
        <v>144</v>
      </c>
    </row>
    <row r="204" spans="1:65" s="153" customFormat="1" x14ac:dyDescent="0.2">
      <c r="B204" s="154"/>
      <c r="D204" s="155" t="s">
        <v>153</v>
      </c>
      <c r="E204" s="156" t="s">
        <v>1</v>
      </c>
      <c r="F204" s="157" t="s">
        <v>276</v>
      </c>
      <c r="H204" s="158">
        <v>420</v>
      </c>
      <c r="I204" s="209"/>
      <c r="L204" s="154"/>
      <c r="M204" s="159"/>
      <c r="N204" s="160"/>
      <c r="O204" s="160"/>
      <c r="P204" s="160"/>
      <c r="Q204" s="160"/>
      <c r="R204" s="160"/>
      <c r="S204" s="160"/>
      <c r="T204" s="161"/>
      <c r="AT204" s="156" t="s">
        <v>153</v>
      </c>
      <c r="AU204" s="156" t="s">
        <v>79</v>
      </c>
      <c r="AV204" s="153" t="s">
        <v>79</v>
      </c>
      <c r="AW204" s="153" t="s">
        <v>25</v>
      </c>
      <c r="AX204" s="153" t="s">
        <v>69</v>
      </c>
      <c r="AY204" s="156" t="s">
        <v>144</v>
      </c>
    </row>
    <row r="205" spans="1:65" s="153" customFormat="1" x14ac:dyDescent="0.2">
      <c r="B205" s="154"/>
      <c r="D205" s="155" t="s">
        <v>153</v>
      </c>
      <c r="E205" s="156" t="s">
        <v>1</v>
      </c>
      <c r="F205" s="157" t="s">
        <v>277</v>
      </c>
      <c r="H205" s="158">
        <v>210</v>
      </c>
      <c r="I205" s="209"/>
      <c r="L205" s="154"/>
      <c r="M205" s="159"/>
      <c r="N205" s="160"/>
      <c r="O205" s="160"/>
      <c r="P205" s="160"/>
      <c r="Q205" s="160"/>
      <c r="R205" s="160"/>
      <c r="S205" s="160"/>
      <c r="T205" s="161"/>
      <c r="AT205" s="156" t="s">
        <v>153</v>
      </c>
      <c r="AU205" s="156" t="s">
        <v>79</v>
      </c>
      <c r="AV205" s="153" t="s">
        <v>79</v>
      </c>
      <c r="AW205" s="153" t="s">
        <v>25</v>
      </c>
      <c r="AX205" s="153" t="s">
        <v>69</v>
      </c>
      <c r="AY205" s="156" t="s">
        <v>144</v>
      </c>
    </row>
    <row r="206" spans="1:65" s="153" customFormat="1" x14ac:dyDescent="0.2">
      <c r="B206" s="154"/>
      <c r="D206" s="155" t="s">
        <v>153</v>
      </c>
      <c r="E206" s="156" t="s">
        <v>1</v>
      </c>
      <c r="F206" s="157" t="s">
        <v>278</v>
      </c>
      <c r="H206" s="158">
        <v>210</v>
      </c>
      <c r="I206" s="209"/>
      <c r="L206" s="154"/>
      <c r="M206" s="159"/>
      <c r="N206" s="160"/>
      <c r="O206" s="160"/>
      <c r="P206" s="160"/>
      <c r="Q206" s="160"/>
      <c r="R206" s="160"/>
      <c r="S206" s="160"/>
      <c r="T206" s="161"/>
      <c r="AT206" s="156" t="s">
        <v>153</v>
      </c>
      <c r="AU206" s="156" t="s">
        <v>79</v>
      </c>
      <c r="AV206" s="153" t="s">
        <v>79</v>
      </c>
      <c r="AW206" s="153" t="s">
        <v>25</v>
      </c>
      <c r="AX206" s="153" t="s">
        <v>69</v>
      </c>
      <c r="AY206" s="156" t="s">
        <v>144</v>
      </c>
    </row>
    <row r="207" spans="1:65" s="153" customFormat="1" x14ac:dyDescent="0.2">
      <c r="B207" s="154"/>
      <c r="D207" s="155" t="s">
        <v>153</v>
      </c>
      <c r="E207" s="156" t="s">
        <v>1</v>
      </c>
      <c r="F207" s="157" t="s">
        <v>279</v>
      </c>
      <c r="H207" s="158">
        <v>70</v>
      </c>
      <c r="I207" s="209"/>
      <c r="L207" s="154"/>
      <c r="M207" s="159"/>
      <c r="N207" s="160"/>
      <c r="O207" s="160"/>
      <c r="P207" s="160"/>
      <c r="Q207" s="160"/>
      <c r="R207" s="160"/>
      <c r="S207" s="160"/>
      <c r="T207" s="161"/>
      <c r="AT207" s="156" t="s">
        <v>153</v>
      </c>
      <c r="AU207" s="156" t="s">
        <v>79</v>
      </c>
      <c r="AV207" s="153" t="s">
        <v>79</v>
      </c>
      <c r="AW207" s="153" t="s">
        <v>25</v>
      </c>
      <c r="AX207" s="153" t="s">
        <v>69</v>
      </c>
      <c r="AY207" s="156" t="s">
        <v>144</v>
      </c>
    </row>
    <row r="208" spans="1:65" s="153" customFormat="1" x14ac:dyDescent="0.2">
      <c r="B208" s="154"/>
      <c r="D208" s="155" t="s">
        <v>153</v>
      </c>
      <c r="E208" s="156" t="s">
        <v>1</v>
      </c>
      <c r="F208" s="157" t="s">
        <v>280</v>
      </c>
      <c r="H208" s="158">
        <v>35</v>
      </c>
      <c r="I208" s="209"/>
      <c r="L208" s="154"/>
      <c r="M208" s="159"/>
      <c r="N208" s="160"/>
      <c r="O208" s="160"/>
      <c r="P208" s="160"/>
      <c r="Q208" s="160"/>
      <c r="R208" s="160"/>
      <c r="S208" s="160"/>
      <c r="T208" s="161"/>
      <c r="AT208" s="156" t="s">
        <v>153</v>
      </c>
      <c r="AU208" s="156" t="s">
        <v>79</v>
      </c>
      <c r="AV208" s="153" t="s">
        <v>79</v>
      </c>
      <c r="AW208" s="153" t="s">
        <v>25</v>
      </c>
      <c r="AX208" s="153" t="s">
        <v>69</v>
      </c>
      <c r="AY208" s="156" t="s">
        <v>144</v>
      </c>
    </row>
    <row r="209" spans="1:65" s="153" customFormat="1" x14ac:dyDescent="0.2">
      <c r="B209" s="154"/>
      <c r="D209" s="155" t="s">
        <v>153</v>
      </c>
      <c r="E209" s="156" t="s">
        <v>1</v>
      </c>
      <c r="F209" s="157" t="s">
        <v>281</v>
      </c>
      <c r="H209" s="158">
        <v>35</v>
      </c>
      <c r="I209" s="209"/>
      <c r="L209" s="154"/>
      <c r="M209" s="159"/>
      <c r="N209" s="160"/>
      <c r="O209" s="160"/>
      <c r="P209" s="160"/>
      <c r="Q209" s="160"/>
      <c r="R209" s="160"/>
      <c r="S209" s="160"/>
      <c r="T209" s="161"/>
      <c r="AT209" s="156" t="s">
        <v>153</v>
      </c>
      <c r="AU209" s="156" t="s">
        <v>79</v>
      </c>
      <c r="AV209" s="153" t="s">
        <v>79</v>
      </c>
      <c r="AW209" s="153" t="s">
        <v>25</v>
      </c>
      <c r="AX209" s="153" t="s">
        <v>69</v>
      </c>
      <c r="AY209" s="156" t="s">
        <v>144</v>
      </c>
    </row>
    <row r="210" spans="1:65" s="153" customFormat="1" x14ac:dyDescent="0.2">
      <c r="B210" s="154"/>
      <c r="D210" s="155" t="s">
        <v>153</v>
      </c>
      <c r="E210" s="156" t="s">
        <v>1</v>
      </c>
      <c r="F210" s="157" t="s">
        <v>282</v>
      </c>
      <c r="H210" s="158">
        <v>70</v>
      </c>
      <c r="I210" s="209"/>
      <c r="L210" s="154"/>
      <c r="M210" s="159"/>
      <c r="N210" s="160"/>
      <c r="O210" s="160"/>
      <c r="P210" s="160"/>
      <c r="Q210" s="160"/>
      <c r="R210" s="160"/>
      <c r="S210" s="160"/>
      <c r="T210" s="161"/>
      <c r="AT210" s="156" t="s">
        <v>153</v>
      </c>
      <c r="AU210" s="156" t="s">
        <v>79</v>
      </c>
      <c r="AV210" s="153" t="s">
        <v>79</v>
      </c>
      <c r="AW210" s="153" t="s">
        <v>25</v>
      </c>
      <c r="AX210" s="153" t="s">
        <v>69</v>
      </c>
      <c r="AY210" s="156" t="s">
        <v>144</v>
      </c>
    </row>
    <row r="211" spans="1:65" s="153" customFormat="1" x14ac:dyDescent="0.2">
      <c r="B211" s="154"/>
      <c r="D211" s="155" t="s">
        <v>153</v>
      </c>
      <c r="E211" s="156" t="s">
        <v>1</v>
      </c>
      <c r="F211" s="157" t="s">
        <v>283</v>
      </c>
      <c r="H211" s="158">
        <v>35</v>
      </c>
      <c r="I211" s="209"/>
      <c r="L211" s="154"/>
      <c r="M211" s="159"/>
      <c r="N211" s="160"/>
      <c r="O211" s="160"/>
      <c r="P211" s="160"/>
      <c r="Q211" s="160"/>
      <c r="R211" s="160"/>
      <c r="S211" s="160"/>
      <c r="T211" s="161"/>
      <c r="AT211" s="156" t="s">
        <v>153</v>
      </c>
      <c r="AU211" s="156" t="s">
        <v>79</v>
      </c>
      <c r="AV211" s="153" t="s">
        <v>79</v>
      </c>
      <c r="AW211" s="153" t="s">
        <v>25</v>
      </c>
      <c r="AX211" s="153" t="s">
        <v>69</v>
      </c>
      <c r="AY211" s="156" t="s">
        <v>144</v>
      </c>
    </row>
    <row r="212" spans="1:65" s="153" customFormat="1" x14ac:dyDescent="0.2">
      <c r="B212" s="154"/>
      <c r="D212" s="155" t="s">
        <v>153</v>
      </c>
      <c r="E212" s="156" t="s">
        <v>1</v>
      </c>
      <c r="F212" s="157" t="s">
        <v>284</v>
      </c>
      <c r="H212" s="158">
        <v>35</v>
      </c>
      <c r="I212" s="209"/>
      <c r="L212" s="154"/>
      <c r="M212" s="159"/>
      <c r="N212" s="160"/>
      <c r="O212" s="160"/>
      <c r="P212" s="160"/>
      <c r="Q212" s="160"/>
      <c r="R212" s="160"/>
      <c r="S212" s="160"/>
      <c r="T212" s="161"/>
      <c r="AT212" s="156" t="s">
        <v>153</v>
      </c>
      <c r="AU212" s="156" t="s">
        <v>79</v>
      </c>
      <c r="AV212" s="153" t="s">
        <v>79</v>
      </c>
      <c r="AW212" s="153" t="s">
        <v>25</v>
      </c>
      <c r="AX212" s="153" t="s">
        <v>69</v>
      </c>
      <c r="AY212" s="156" t="s">
        <v>144</v>
      </c>
    </row>
    <row r="213" spans="1:65" s="153" customFormat="1" x14ac:dyDescent="0.2">
      <c r="B213" s="154"/>
      <c r="D213" s="155" t="s">
        <v>153</v>
      </c>
      <c r="E213" s="156" t="s">
        <v>1</v>
      </c>
      <c r="F213" s="157" t="s">
        <v>285</v>
      </c>
      <c r="H213" s="158">
        <v>140</v>
      </c>
      <c r="I213" s="209"/>
      <c r="L213" s="154"/>
      <c r="M213" s="159"/>
      <c r="N213" s="160"/>
      <c r="O213" s="160"/>
      <c r="P213" s="160"/>
      <c r="Q213" s="160"/>
      <c r="R213" s="160"/>
      <c r="S213" s="160"/>
      <c r="T213" s="161"/>
      <c r="AT213" s="156" t="s">
        <v>153</v>
      </c>
      <c r="AU213" s="156" t="s">
        <v>79</v>
      </c>
      <c r="AV213" s="153" t="s">
        <v>79</v>
      </c>
      <c r="AW213" s="153" t="s">
        <v>25</v>
      </c>
      <c r="AX213" s="153" t="s">
        <v>69</v>
      </c>
      <c r="AY213" s="156" t="s">
        <v>144</v>
      </c>
    </row>
    <row r="214" spans="1:65" s="153" customFormat="1" x14ac:dyDescent="0.2">
      <c r="B214" s="154"/>
      <c r="D214" s="155" t="s">
        <v>153</v>
      </c>
      <c r="E214" s="156" t="s">
        <v>1</v>
      </c>
      <c r="F214" s="157" t="s">
        <v>286</v>
      </c>
      <c r="H214" s="158">
        <v>84</v>
      </c>
      <c r="I214" s="209"/>
      <c r="L214" s="154"/>
      <c r="M214" s="159"/>
      <c r="N214" s="160"/>
      <c r="O214" s="160"/>
      <c r="P214" s="160"/>
      <c r="Q214" s="160"/>
      <c r="R214" s="160"/>
      <c r="S214" s="160"/>
      <c r="T214" s="161"/>
      <c r="AT214" s="156" t="s">
        <v>153</v>
      </c>
      <c r="AU214" s="156" t="s">
        <v>79</v>
      </c>
      <c r="AV214" s="153" t="s">
        <v>79</v>
      </c>
      <c r="AW214" s="153" t="s">
        <v>25</v>
      </c>
      <c r="AX214" s="153" t="s">
        <v>69</v>
      </c>
      <c r="AY214" s="156" t="s">
        <v>144</v>
      </c>
    </row>
    <row r="215" spans="1:65" s="153" customFormat="1" x14ac:dyDescent="0.2">
      <c r="B215" s="154"/>
      <c r="D215" s="155" t="s">
        <v>153</v>
      </c>
      <c r="E215" s="156" t="s">
        <v>1</v>
      </c>
      <c r="F215" s="157" t="s">
        <v>287</v>
      </c>
      <c r="H215" s="158">
        <v>630</v>
      </c>
      <c r="I215" s="209"/>
      <c r="L215" s="154"/>
      <c r="M215" s="159"/>
      <c r="N215" s="160"/>
      <c r="O215" s="160"/>
      <c r="P215" s="160"/>
      <c r="Q215" s="160"/>
      <c r="R215" s="160"/>
      <c r="S215" s="160"/>
      <c r="T215" s="161"/>
      <c r="AT215" s="156" t="s">
        <v>153</v>
      </c>
      <c r="AU215" s="156" t="s">
        <v>79</v>
      </c>
      <c r="AV215" s="153" t="s">
        <v>79</v>
      </c>
      <c r="AW215" s="153" t="s">
        <v>25</v>
      </c>
      <c r="AX215" s="153" t="s">
        <v>69</v>
      </c>
      <c r="AY215" s="156" t="s">
        <v>144</v>
      </c>
    </row>
    <row r="216" spans="1:65" s="153" customFormat="1" x14ac:dyDescent="0.2">
      <c r="B216" s="154"/>
      <c r="D216" s="155" t="s">
        <v>153</v>
      </c>
      <c r="E216" s="156" t="s">
        <v>1</v>
      </c>
      <c r="F216" s="157" t="s">
        <v>288</v>
      </c>
      <c r="H216" s="158">
        <v>280</v>
      </c>
      <c r="I216" s="209"/>
      <c r="L216" s="154"/>
      <c r="M216" s="159"/>
      <c r="N216" s="160"/>
      <c r="O216" s="160"/>
      <c r="P216" s="160"/>
      <c r="Q216" s="160"/>
      <c r="R216" s="160"/>
      <c r="S216" s="160"/>
      <c r="T216" s="161"/>
      <c r="AT216" s="156" t="s">
        <v>153</v>
      </c>
      <c r="AU216" s="156" t="s">
        <v>79</v>
      </c>
      <c r="AV216" s="153" t="s">
        <v>79</v>
      </c>
      <c r="AW216" s="153" t="s">
        <v>25</v>
      </c>
      <c r="AX216" s="153" t="s">
        <v>69</v>
      </c>
      <c r="AY216" s="156" t="s">
        <v>144</v>
      </c>
    </row>
    <row r="217" spans="1:65" s="153" customFormat="1" x14ac:dyDescent="0.2">
      <c r="B217" s="154"/>
      <c r="D217" s="155" t="s">
        <v>153</v>
      </c>
      <c r="E217" s="156" t="s">
        <v>1</v>
      </c>
      <c r="F217" s="157" t="s">
        <v>289</v>
      </c>
      <c r="H217" s="158">
        <v>250</v>
      </c>
      <c r="I217" s="209"/>
      <c r="L217" s="154"/>
      <c r="M217" s="159"/>
      <c r="N217" s="160"/>
      <c r="O217" s="160"/>
      <c r="P217" s="160"/>
      <c r="Q217" s="160"/>
      <c r="R217" s="160"/>
      <c r="S217" s="160"/>
      <c r="T217" s="161"/>
      <c r="AT217" s="156" t="s">
        <v>153</v>
      </c>
      <c r="AU217" s="156" t="s">
        <v>79</v>
      </c>
      <c r="AV217" s="153" t="s">
        <v>79</v>
      </c>
      <c r="AW217" s="153" t="s">
        <v>25</v>
      </c>
      <c r="AX217" s="153" t="s">
        <v>69</v>
      </c>
      <c r="AY217" s="156" t="s">
        <v>144</v>
      </c>
    </row>
    <row r="218" spans="1:65" s="162" customFormat="1" x14ac:dyDescent="0.2">
      <c r="B218" s="163"/>
      <c r="D218" s="155" t="s">
        <v>153</v>
      </c>
      <c r="E218" s="164" t="s">
        <v>1</v>
      </c>
      <c r="F218" s="165" t="s">
        <v>155</v>
      </c>
      <c r="H218" s="166">
        <v>3701</v>
      </c>
      <c r="I218" s="210"/>
      <c r="L218" s="163"/>
      <c r="M218" s="167"/>
      <c r="N218" s="168"/>
      <c r="O218" s="168"/>
      <c r="P218" s="168"/>
      <c r="Q218" s="168"/>
      <c r="R218" s="168"/>
      <c r="S218" s="168"/>
      <c r="T218" s="169"/>
      <c r="AT218" s="164" t="s">
        <v>153</v>
      </c>
      <c r="AU218" s="164" t="s">
        <v>79</v>
      </c>
      <c r="AV218" s="162" t="s">
        <v>151</v>
      </c>
      <c r="AW218" s="162" t="s">
        <v>25</v>
      </c>
      <c r="AX218" s="162" t="s">
        <v>77</v>
      </c>
      <c r="AY218" s="164" t="s">
        <v>144</v>
      </c>
    </row>
    <row r="219" spans="1:65" s="18" customFormat="1" ht="55.5" customHeight="1" x14ac:dyDescent="0.2">
      <c r="A219" s="14"/>
      <c r="B219" s="15"/>
      <c r="C219" s="141" t="s">
        <v>290</v>
      </c>
      <c r="D219" s="141" t="s">
        <v>147</v>
      </c>
      <c r="E219" s="142" t="s">
        <v>291</v>
      </c>
      <c r="F219" s="143" t="s">
        <v>292</v>
      </c>
      <c r="G219" s="144" t="s">
        <v>192</v>
      </c>
      <c r="H219" s="145">
        <v>50</v>
      </c>
      <c r="I219" s="208"/>
      <c r="J219" s="146">
        <f>ROUND(I219*H219,2)</f>
        <v>0</v>
      </c>
      <c r="K219" s="143" t="s">
        <v>915</v>
      </c>
      <c r="L219" s="15"/>
      <c r="M219" s="147" t="s">
        <v>1</v>
      </c>
      <c r="N219" s="148" t="s">
        <v>34</v>
      </c>
      <c r="O219" s="149">
        <v>0</v>
      </c>
      <c r="P219" s="149">
        <f>O219*H219</f>
        <v>0</v>
      </c>
      <c r="Q219" s="149">
        <v>0</v>
      </c>
      <c r="R219" s="149">
        <f>Q219*H219</f>
        <v>0</v>
      </c>
      <c r="S219" s="149">
        <v>0</v>
      </c>
      <c r="T219" s="150">
        <f>S219*H219</f>
        <v>0</v>
      </c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R219" s="151" t="s">
        <v>151</v>
      </c>
      <c r="AT219" s="151" t="s">
        <v>147</v>
      </c>
      <c r="AU219" s="151" t="s">
        <v>79</v>
      </c>
      <c r="AY219" s="3" t="s">
        <v>144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3" t="s">
        <v>77</v>
      </c>
      <c r="BK219" s="152">
        <f>ROUND(I219*H219,2)</f>
        <v>0</v>
      </c>
      <c r="BL219" s="3" t="s">
        <v>151</v>
      </c>
      <c r="BM219" s="151" t="s">
        <v>293</v>
      </c>
    </row>
    <row r="220" spans="1:65" s="153" customFormat="1" x14ac:dyDescent="0.2">
      <c r="B220" s="154"/>
      <c r="D220" s="155" t="s">
        <v>153</v>
      </c>
      <c r="E220" s="156" t="s">
        <v>1</v>
      </c>
      <c r="F220" s="157" t="s">
        <v>294</v>
      </c>
      <c r="H220" s="158">
        <v>50</v>
      </c>
      <c r="I220" s="209"/>
      <c r="L220" s="154"/>
      <c r="M220" s="159"/>
      <c r="N220" s="160"/>
      <c r="O220" s="160"/>
      <c r="P220" s="160"/>
      <c r="Q220" s="160"/>
      <c r="R220" s="160"/>
      <c r="S220" s="160"/>
      <c r="T220" s="161"/>
      <c r="AT220" s="156" t="s">
        <v>153</v>
      </c>
      <c r="AU220" s="156" t="s">
        <v>79</v>
      </c>
      <c r="AV220" s="153" t="s">
        <v>79</v>
      </c>
      <c r="AW220" s="153" t="s">
        <v>25</v>
      </c>
      <c r="AX220" s="153" t="s">
        <v>69</v>
      </c>
      <c r="AY220" s="156" t="s">
        <v>144</v>
      </c>
    </row>
    <row r="221" spans="1:65" s="162" customFormat="1" x14ac:dyDescent="0.2">
      <c r="B221" s="163"/>
      <c r="D221" s="155" t="s">
        <v>153</v>
      </c>
      <c r="E221" s="164" t="s">
        <v>1</v>
      </c>
      <c r="F221" s="165" t="s">
        <v>155</v>
      </c>
      <c r="H221" s="166">
        <v>50</v>
      </c>
      <c r="I221" s="210"/>
      <c r="L221" s="163"/>
      <c r="M221" s="167"/>
      <c r="N221" s="168"/>
      <c r="O221" s="168"/>
      <c r="P221" s="168"/>
      <c r="Q221" s="168"/>
      <c r="R221" s="168"/>
      <c r="S221" s="168"/>
      <c r="T221" s="169"/>
      <c r="AT221" s="164" t="s">
        <v>153</v>
      </c>
      <c r="AU221" s="164" t="s">
        <v>79</v>
      </c>
      <c r="AV221" s="162" t="s">
        <v>151</v>
      </c>
      <c r="AW221" s="162" t="s">
        <v>25</v>
      </c>
      <c r="AX221" s="162" t="s">
        <v>77</v>
      </c>
      <c r="AY221" s="164" t="s">
        <v>144</v>
      </c>
    </row>
    <row r="222" spans="1:65" s="18" customFormat="1" ht="55.5" customHeight="1" x14ac:dyDescent="0.2">
      <c r="A222" s="14"/>
      <c r="B222" s="15"/>
      <c r="C222" s="141" t="s">
        <v>295</v>
      </c>
      <c r="D222" s="141" t="s">
        <v>147</v>
      </c>
      <c r="E222" s="142" t="s">
        <v>296</v>
      </c>
      <c r="F222" s="143" t="s">
        <v>297</v>
      </c>
      <c r="G222" s="144" t="s">
        <v>192</v>
      </c>
      <c r="H222" s="145">
        <v>50</v>
      </c>
      <c r="I222" s="208"/>
      <c r="J222" s="146">
        <f>ROUND(I222*H222,2)</f>
        <v>0</v>
      </c>
      <c r="K222" s="143" t="s">
        <v>915</v>
      </c>
      <c r="L222" s="15"/>
      <c r="M222" s="147" t="s">
        <v>1</v>
      </c>
      <c r="N222" s="148" t="s">
        <v>34</v>
      </c>
      <c r="O222" s="149">
        <v>0</v>
      </c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R222" s="151" t="s">
        <v>151</v>
      </c>
      <c r="AT222" s="151" t="s">
        <v>147</v>
      </c>
      <c r="AU222" s="151" t="s">
        <v>79</v>
      </c>
      <c r="AY222" s="3" t="s">
        <v>144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3" t="s">
        <v>77</v>
      </c>
      <c r="BK222" s="152">
        <f>ROUND(I222*H222,2)</f>
        <v>0</v>
      </c>
      <c r="BL222" s="3" t="s">
        <v>151</v>
      </c>
      <c r="BM222" s="151" t="s">
        <v>298</v>
      </c>
    </row>
    <row r="223" spans="1:65" s="153" customFormat="1" x14ac:dyDescent="0.2">
      <c r="B223" s="154"/>
      <c r="D223" s="155" t="s">
        <v>153</v>
      </c>
      <c r="E223" s="156" t="s">
        <v>1</v>
      </c>
      <c r="F223" s="157" t="s">
        <v>294</v>
      </c>
      <c r="H223" s="158">
        <v>50</v>
      </c>
      <c r="I223" s="209"/>
      <c r="L223" s="154"/>
      <c r="M223" s="159"/>
      <c r="N223" s="160"/>
      <c r="O223" s="160"/>
      <c r="P223" s="160"/>
      <c r="Q223" s="160"/>
      <c r="R223" s="160"/>
      <c r="S223" s="160"/>
      <c r="T223" s="161"/>
      <c r="AT223" s="156" t="s">
        <v>153</v>
      </c>
      <c r="AU223" s="156" t="s">
        <v>79</v>
      </c>
      <c r="AV223" s="153" t="s">
        <v>79</v>
      </c>
      <c r="AW223" s="153" t="s">
        <v>25</v>
      </c>
      <c r="AX223" s="153" t="s">
        <v>69</v>
      </c>
      <c r="AY223" s="156" t="s">
        <v>144</v>
      </c>
    </row>
    <row r="224" spans="1:65" s="162" customFormat="1" x14ac:dyDescent="0.2">
      <c r="B224" s="163"/>
      <c r="D224" s="155" t="s">
        <v>153</v>
      </c>
      <c r="E224" s="164" t="s">
        <v>1</v>
      </c>
      <c r="F224" s="165" t="s">
        <v>155</v>
      </c>
      <c r="H224" s="166">
        <v>50</v>
      </c>
      <c r="I224" s="210"/>
      <c r="L224" s="163"/>
      <c r="M224" s="167"/>
      <c r="N224" s="168"/>
      <c r="O224" s="168"/>
      <c r="P224" s="168"/>
      <c r="Q224" s="168"/>
      <c r="R224" s="168"/>
      <c r="S224" s="168"/>
      <c r="T224" s="169"/>
      <c r="AT224" s="164" t="s">
        <v>153</v>
      </c>
      <c r="AU224" s="164" t="s">
        <v>79</v>
      </c>
      <c r="AV224" s="162" t="s">
        <v>151</v>
      </c>
      <c r="AW224" s="162" t="s">
        <v>25</v>
      </c>
      <c r="AX224" s="162" t="s">
        <v>77</v>
      </c>
      <c r="AY224" s="164" t="s">
        <v>144</v>
      </c>
    </row>
    <row r="225" spans="1:65" s="18" customFormat="1" ht="55.5" customHeight="1" x14ac:dyDescent="0.2">
      <c r="A225" s="14"/>
      <c r="B225" s="15"/>
      <c r="C225" s="141" t="s">
        <v>299</v>
      </c>
      <c r="D225" s="141" t="s">
        <v>147</v>
      </c>
      <c r="E225" s="142" t="s">
        <v>300</v>
      </c>
      <c r="F225" s="143" t="s">
        <v>301</v>
      </c>
      <c r="G225" s="144" t="s">
        <v>163</v>
      </c>
      <c r="H225" s="145">
        <v>7.5</v>
      </c>
      <c r="I225" s="208"/>
      <c r="J225" s="146">
        <f>ROUND(I225*H225,2)</f>
        <v>0</v>
      </c>
      <c r="K225" s="143" t="s">
        <v>915</v>
      </c>
      <c r="L225" s="15"/>
      <c r="M225" s="147" t="s">
        <v>1</v>
      </c>
      <c r="N225" s="148" t="s">
        <v>34</v>
      </c>
      <c r="O225" s="149">
        <v>0</v>
      </c>
      <c r="P225" s="149">
        <f>O225*H225</f>
        <v>0</v>
      </c>
      <c r="Q225" s="149">
        <v>0</v>
      </c>
      <c r="R225" s="149">
        <f>Q225*H225</f>
        <v>0</v>
      </c>
      <c r="S225" s="149">
        <v>0</v>
      </c>
      <c r="T225" s="150">
        <f>S225*H225</f>
        <v>0</v>
      </c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R225" s="151" t="s">
        <v>151</v>
      </c>
      <c r="AT225" s="151" t="s">
        <v>147</v>
      </c>
      <c r="AU225" s="151" t="s">
        <v>79</v>
      </c>
      <c r="AY225" s="3" t="s">
        <v>144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3" t="s">
        <v>77</v>
      </c>
      <c r="BK225" s="152">
        <f>ROUND(I225*H225,2)</f>
        <v>0</v>
      </c>
      <c r="BL225" s="3" t="s">
        <v>151</v>
      </c>
      <c r="BM225" s="151" t="s">
        <v>302</v>
      </c>
    </row>
    <row r="226" spans="1:65" s="153" customFormat="1" x14ac:dyDescent="0.2">
      <c r="B226" s="154"/>
      <c r="D226" s="155" t="s">
        <v>153</v>
      </c>
      <c r="E226" s="156" t="s">
        <v>1</v>
      </c>
      <c r="F226" s="157" t="s">
        <v>303</v>
      </c>
      <c r="H226" s="158">
        <v>7.5</v>
      </c>
      <c r="I226" s="209"/>
      <c r="L226" s="154"/>
      <c r="M226" s="159"/>
      <c r="N226" s="160"/>
      <c r="O226" s="160"/>
      <c r="P226" s="160"/>
      <c r="Q226" s="160"/>
      <c r="R226" s="160"/>
      <c r="S226" s="160"/>
      <c r="T226" s="161"/>
      <c r="AT226" s="156" t="s">
        <v>153</v>
      </c>
      <c r="AU226" s="156" t="s">
        <v>79</v>
      </c>
      <c r="AV226" s="153" t="s">
        <v>79</v>
      </c>
      <c r="AW226" s="153" t="s">
        <v>25</v>
      </c>
      <c r="AX226" s="153" t="s">
        <v>69</v>
      </c>
      <c r="AY226" s="156" t="s">
        <v>144</v>
      </c>
    </row>
    <row r="227" spans="1:65" s="162" customFormat="1" x14ac:dyDescent="0.2">
      <c r="B227" s="163"/>
      <c r="D227" s="155" t="s">
        <v>153</v>
      </c>
      <c r="E227" s="164" t="s">
        <v>1</v>
      </c>
      <c r="F227" s="165" t="s">
        <v>155</v>
      </c>
      <c r="H227" s="166">
        <v>7.5</v>
      </c>
      <c r="I227" s="210"/>
      <c r="L227" s="163"/>
      <c r="M227" s="167"/>
      <c r="N227" s="168"/>
      <c r="O227" s="168"/>
      <c r="P227" s="168"/>
      <c r="Q227" s="168"/>
      <c r="R227" s="168"/>
      <c r="S227" s="168"/>
      <c r="T227" s="169"/>
      <c r="AT227" s="164" t="s">
        <v>153</v>
      </c>
      <c r="AU227" s="164" t="s">
        <v>79</v>
      </c>
      <c r="AV227" s="162" t="s">
        <v>151</v>
      </c>
      <c r="AW227" s="162" t="s">
        <v>25</v>
      </c>
      <c r="AX227" s="162" t="s">
        <v>77</v>
      </c>
      <c r="AY227" s="164" t="s">
        <v>144</v>
      </c>
    </row>
    <row r="228" spans="1:65" s="18" customFormat="1" ht="21.75" customHeight="1" x14ac:dyDescent="0.2">
      <c r="A228" s="14"/>
      <c r="B228" s="15"/>
      <c r="C228" s="170" t="s">
        <v>304</v>
      </c>
      <c r="D228" s="170" t="s">
        <v>166</v>
      </c>
      <c r="E228" s="171" t="s">
        <v>305</v>
      </c>
      <c r="F228" s="172" t="s">
        <v>306</v>
      </c>
      <c r="G228" s="173" t="s">
        <v>163</v>
      </c>
      <c r="H228" s="174">
        <v>4</v>
      </c>
      <c r="I228" s="211"/>
      <c r="J228" s="175">
        <f>ROUND(I228*H228,2)</f>
        <v>0</v>
      </c>
      <c r="K228" s="172" t="s">
        <v>915</v>
      </c>
      <c r="L228" s="176"/>
      <c r="M228" s="177" t="s">
        <v>1</v>
      </c>
      <c r="N228" s="178" t="s">
        <v>34</v>
      </c>
      <c r="O228" s="149">
        <v>0</v>
      </c>
      <c r="P228" s="149">
        <f>O228*H228</f>
        <v>0</v>
      </c>
      <c r="Q228" s="149">
        <v>2.234</v>
      </c>
      <c r="R228" s="149">
        <f>Q228*H228</f>
        <v>8.9359999999999999</v>
      </c>
      <c r="S228" s="149">
        <v>0</v>
      </c>
      <c r="T228" s="150">
        <f>S228*H228</f>
        <v>0</v>
      </c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R228" s="151" t="s">
        <v>170</v>
      </c>
      <c r="AT228" s="151" t="s">
        <v>166</v>
      </c>
      <c r="AU228" s="151" t="s">
        <v>79</v>
      </c>
      <c r="AY228" s="3" t="s">
        <v>144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3" t="s">
        <v>77</v>
      </c>
      <c r="BK228" s="152">
        <f>ROUND(I228*H228,2)</f>
        <v>0</v>
      </c>
      <c r="BL228" s="3" t="s">
        <v>151</v>
      </c>
      <c r="BM228" s="151" t="s">
        <v>307</v>
      </c>
    </row>
    <row r="229" spans="1:65" s="153" customFormat="1" x14ac:dyDescent="0.2">
      <c r="B229" s="154"/>
      <c r="D229" s="155" t="s">
        <v>153</v>
      </c>
      <c r="E229" s="156" t="s">
        <v>1</v>
      </c>
      <c r="F229" s="157" t="s">
        <v>308</v>
      </c>
      <c r="H229" s="158">
        <v>4</v>
      </c>
      <c r="I229" s="209"/>
      <c r="L229" s="154"/>
      <c r="M229" s="159"/>
      <c r="N229" s="160"/>
      <c r="O229" s="160"/>
      <c r="P229" s="160"/>
      <c r="Q229" s="160"/>
      <c r="R229" s="160"/>
      <c r="S229" s="160"/>
      <c r="T229" s="161"/>
      <c r="AT229" s="156" t="s">
        <v>153</v>
      </c>
      <c r="AU229" s="156" t="s">
        <v>79</v>
      </c>
      <c r="AV229" s="153" t="s">
        <v>79</v>
      </c>
      <c r="AW229" s="153" t="s">
        <v>25</v>
      </c>
      <c r="AX229" s="153" t="s">
        <v>69</v>
      </c>
      <c r="AY229" s="156" t="s">
        <v>144</v>
      </c>
    </row>
    <row r="230" spans="1:65" s="162" customFormat="1" x14ac:dyDescent="0.2">
      <c r="B230" s="163"/>
      <c r="D230" s="155" t="s">
        <v>153</v>
      </c>
      <c r="E230" s="164" t="s">
        <v>1</v>
      </c>
      <c r="F230" s="165" t="s">
        <v>155</v>
      </c>
      <c r="H230" s="166">
        <v>4</v>
      </c>
      <c r="I230" s="210"/>
      <c r="L230" s="163"/>
      <c r="M230" s="167"/>
      <c r="N230" s="168"/>
      <c r="O230" s="168"/>
      <c r="P230" s="168"/>
      <c r="Q230" s="168"/>
      <c r="R230" s="168"/>
      <c r="S230" s="168"/>
      <c r="T230" s="169"/>
      <c r="AT230" s="164" t="s">
        <v>153</v>
      </c>
      <c r="AU230" s="164" t="s">
        <v>79</v>
      </c>
      <c r="AV230" s="162" t="s">
        <v>151</v>
      </c>
      <c r="AW230" s="162" t="s">
        <v>25</v>
      </c>
      <c r="AX230" s="162" t="s">
        <v>77</v>
      </c>
      <c r="AY230" s="164" t="s">
        <v>144</v>
      </c>
    </row>
    <row r="231" spans="1:65" s="18" customFormat="1" ht="16.5" customHeight="1" x14ac:dyDescent="0.2">
      <c r="A231" s="14"/>
      <c r="B231" s="15"/>
      <c r="C231" s="170" t="s">
        <v>309</v>
      </c>
      <c r="D231" s="170" t="s">
        <v>166</v>
      </c>
      <c r="E231" s="171" t="s">
        <v>310</v>
      </c>
      <c r="F231" s="172" t="s">
        <v>311</v>
      </c>
      <c r="G231" s="173" t="s">
        <v>175</v>
      </c>
      <c r="H231" s="174">
        <v>50</v>
      </c>
      <c r="I231" s="211"/>
      <c r="J231" s="175">
        <f>ROUND(I231*H231,2)</f>
        <v>0</v>
      </c>
      <c r="K231" s="172" t="s">
        <v>915</v>
      </c>
      <c r="L231" s="176"/>
      <c r="M231" s="177" t="s">
        <v>1</v>
      </c>
      <c r="N231" s="178" t="s">
        <v>34</v>
      </c>
      <c r="O231" s="149">
        <v>0</v>
      </c>
      <c r="P231" s="149">
        <f>O231*H231</f>
        <v>0</v>
      </c>
      <c r="Q231" s="149">
        <v>0.13200000000000001</v>
      </c>
      <c r="R231" s="149">
        <f>Q231*H231</f>
        <v>6.6000000000000005</v>
      </c>
      <c r="S231" s="149">
        <v>0</v>
      </c>
      <c r="T231" s="150">
        <f>S231*H231</f>
        <v>0</v>
      </c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R231" s="151" t="s">
        <v>170</v>
      </c>
      <c r="AT231" s="151" t="s">
        <v>166</v>
      </c>
      <c r="AU231" s="151" t="s">
        <v>79</v>
      </c>
      <c r="AY231" s="3" t="s">
        <v>144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3" t="s">
        <v>77</v>
      </c>
      <c r="BK231" s="152">
        <f>ROUND(I231*H231,2)</f>
        <v>0</v>
      </c>
      <c r="BL231" s="3" t="s">
        <v>151</v>
      </c>
      <c r="BM231" s="151" t="s">
        <v>312</v>
      </c>
    </row>
    <row r="232" spans="1:65" s="153" customFormat="1" x14ac:dyDescent="0.2">
      <c r="B232" s="154"/>
      <c r="D232" s="155" t="s">
        <v>153</v>
      </c>
      <c r="E232" s="156" t="s">
        <v>1</v>
      </c>
      <c r="F232" s="157" t="s">
        <v>313</v>
      </c>
      <c r="H232" s="158">
        <v>50</v>
      </c>
      <c r="I232" s="209"/>
      <c r="L232" s="154"/>
      <c r="M232" s="159"/>
      <c r="N232" s="160"/>
      <c r="O232" s="160"/>
      <c r="P232" s="160"/>
      <c r="Q232" s="160"/>
      <c r="R232" s="160"/>
      <c r="S232" s="160"/>
      <c r="T232" s="161"/>
      <c r="AT232" s="156" t="s">
        <v>153</v>
      </c>
      <c r="AU232" s="156" t="s">
        <v>79</v>
      </c>
      <c r="AV232" s="153" t="s">
        <v>79</v>
      </c>
      <c r="AW232" s="153" t="s">
        <v>25</v>
      </c>
      <c r="AX232" s="153" t="s">
        <v>69</v>
      </c>
      <c r="AY232" s="156" t="s">
        <v>144</v>
      </c>
    </row>
    <row r="233" spans="1:65" s="162" customFormat="1" x14ac:dyDescent="0.2">
      <c r="B233" s="163"/>
      <c r="D233" s="155" t="s">
        <v>153</v>
      </c>
      <c r="E233" s="164" t="s">
        <v>1</v>
      </c>
      <c r="F233" s="165" t="s">
        <v>155</v>
      </c>
      <c r="H233" s="166">
        <v>50</v>
      </c>
      <c r="I233" s="210"/>
      <c r="L233" s="163"/>
      <c r="M233" s="167"/>
      <c r="N233" s="168"/>
      <c r="O233" s="168"/>
      <c r="P233" s="168"/>
      <c r="Q233" s="168"/>
      <c r="R233" s="168"/>
      <c r="S233" s="168"/>
      <c r="T233" s="169"/>
      <c r="AT233" s="164" t="s">
        <v>153</v>
      </c>
      <c r="AU233" s="164" t="s">
        <v>79</v>
      </c>
      <c r="AV233" s="162" t="s">
        <v>151</v>
      </c>
      <c r="AW233" s="162" t="s">
        <v>25</v>
      </c>
      <c r="AX233" s="162" t="s">
        <v>77</v>
      </c>
      <c r="AY233" s="164" t="s">
        <v>144</v>
      </c>
    </row>
    <row r="234" spans="1:65" s="18" customFormat="1" ht="16.5" customHeight="1" x14ac:dyDescent="0.2">
      <c r="A234" s="14"/>
      <c r="B234" s="15"/>
      <c r="C234" s="170" t="s">
        <v>314</v>
      </c>
      <c r="D234" s="170" t="s">
        <v>166</v>
      </c>
      <c r="E234" s="171" t="s">
        <v>315</v>
      </c>
      <c r="F234" s="172" t="s">
        <v>316</v>
      </c>
      <c r="G234" s="173" t="s">
        <v>175</v>
      </c>
      <c r="H234" s="174">
        <v>100</v>
      </c>
      <c r="I234" s="211"/>
      <c r="J234" s="175">
        <f>ROUND(I234*H234,2)</f>
        <v>0</v>
      </c>
      <c r="K234" s="172" t="s">
        <v>915</v>
      </c>
      <c r="L234" s="176"/>
      <c r="M234" s="177" t="s">
        <v>1</v>
      </c>
      <c r="N234" s="178" t="s">
        <v>34</v>
      </c>
      <c r="O234" s="149">
        <v>0</v>
      </c>
      <c r="P234" s="149">
        <f>O234*H234</f>
        <v>0</v>
      </c>
      <c r="Q234" s="149">
        <v>4.7E-2</v>
      </c>
      <c r="R234" s="149">
        <f>Q234*H234</f>
        <v>4.7</v>
      </c>
      <c r="S234" s="149">
        <v>0</v>
      </c>
      <c r="T234" s="150">
        <f>S234*H234</f>
        <v>0</v>
      </c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R234" s="151" t="s">
        <v>170</v>
      </c>
      <c r="AT234" s="151" t="s">
        <v>166</v>
      </c>
      <c r="AU234" s="151" t="s">
        <v>79</v>
      </c>
      <c r="AY234" s="3" t="s">
        <v>144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3" t="s">
        <v>77</v>
      </c>
      <c r="BK234" s="152">
        <f>ROUND(I234*H234,2)</f>
        <v>0</v>
      </c>
      <c r="BL234" s="3" t="s">
        <v>151</v>
      </c>
      <c r="BM234" s="151" t="s">
        <v>317</v>
      </c>
    </row>
    <row r="235" spans="1:65" s="153" customFormat="1" x14ac:dyDescent="0.2">
      <c r="B235" s="154"/>
      <c r="D235" s="155" t="s">
        <v>153</v>
      </c>
      <c r="E235" s="156" t="s">
        <v>1</v>
      </c>
      <c r="F235" s="157" t="s">
        <v>318</v>
      </c>
      <c r="H235" s="158">
        <v>100</v>
      </c>
      <c r="I235" s="209"/>
      <c r="L235" s="154"/>
      <c r="M235" s="159"/>
      <c r="N235" s="160"/>
      <c r="O235" s="160"/>
      <c r="P235" s="160"/>
      <c r="Q235" s="160"/>
      <c r="R235" s="160"/>
      <c r="S235" s="160"/>
      <c r="T235" s="161"/>
      <c r="AT235" s="156" t="s">
        <v>153</v>
      </c>
      <c r="AU235" s="156" t="s">
        <v>79</v>
      </c>
      <c r="AV235" s="153" t="s">
        <v>79</v>
      </c>
      <c r="AW235" s="153" t="s">
        <v>25</v>
      </c>
      <c r="AX235" s="153" t="s">
        <v>69</v>
      </c>
      <c r="AY235" s="156" t="s">
        <v>144</v>
      </c>
    </row>
    <row r="236" spans="1:65" s="162" customFormat="1" x14ac:dyDescent="0.2">
      <c r="B236" s="163"/>
      <c r="D236" s="155" t="s">
        <v>153</v>
      </c>
      <c r="E236" s="164" t="s">
        <v>1</v>
      </c>
      <c r="F236" s="165" t="s">
        <v>155</v>
      </c>
      <c r="H236" s="166">
        <v>100</v>
      </c>
      <c r="I236" s="210"/>
      <c r="L236" s="163"/>
      <c r="M236" s="167"/>
      <c r="N236" s="168"/>
      <c r="O236" s="168"/>
      <c r="P236" s="168"/>
      <c r="Q236" s="168"/>
      <c r="R236" s="168"/>
      <c r="S236" s="168"/>
      <c r="T236" s="169"/>
      <c r="AT236" s="164" t="s">
        <v>153</v>
      </c>
      <c r="AU236" s="164" t="s">
        <v>79</v>
      </c>
      <c r="AV236" s="162" t="s">
        <v>151</v>
      </c>
      <c r="AW236" s="162" t="s">
        <v>25</v>
      </c>
      <c r="AX236" s="162" t="s">
        <v>77</v>
      </c>
      <c r="AY236" s="164" t="s">
        <v>144</v>
      </c>
    </row>
    <row r="237" spans="1:65" s="18" customFormat="1" ht="16.5" customHeight="1" x14ac:dyDescent="0.2">
      <c r="A237" s="14"/>
      <c r="B237" s="15"/>
      <c r="C237" s="170" t="s">
        <v>319</v>
      </c>
      <c r="D237" s="170" t="s">
        <v>166</v>
      </c>
      <c r="E237" s="171" t="s">
        <v>320</v>
      </c>
      <c r="F237" s="172" t="s">
        <v>321</v>
      </c>
      <c r="G237" s="173" t="s">
        <v>169</v>
      </c>
      <c r="H237" s="174">
        <v>15</v>
      </c>
      <c r="I237" s="211"/>
      <c r="J237" s="175">
        <f>ROUND(I237*H237,2)</f>
        <v>0</v>
      </c>
      <c r="K237" s="172" t="s">
        <v>915</v>
      </c>
      <c r="L237" s="176"/>
      <c r="M237" s="177" t="s">
        <v>1</v>
      </c>
      <c r="N237" s="178" t="s">
        <v>34</v>
      </c>
      <c r="O237" s="149">
        <v>0</v>
      </c>
      <c r="P237" s="149">
        <f>O237*H237</f>
        <v>0</v>
      </c>
      <c r="Q237" s="149">
        <v>1</v>
      </c>
      <c r="R237" s="149">
        <f>Q237*H237</f>
        <v>15</v>
      </c>
      <c r="S237" s="149">
        <v>0</v>
      </c>
      <c r="T237" s="150">
        <f>S237*H237</f>
        <v>0</v>
      </c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R237" s="151" t="s">
        <v>170</v>
      </c>
      <c r="AT237" s="151" t="s">
        <v>166</v>
      </c>
      <c r="AU237" s="151" t="s">
        <v>79</v>
      </c>
      <c r="AY237" s="3" t="s">
        <v>144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3" t="s">
        <v>77</v>
      </c>
      <c r="BK237" s="152">
        <f>ROUND(I237*H237,2)</f>
        <v>0</v>
      </c>
      <c r="BL237" s="3" t="s">
        <v>151</v>
      </c>
      <c r="BM237" s="151" t="s">
        <v>322</v>
      </c>
    </row>
    <row r="238" spans="1:65" s="153" customFormat="1" x14ac:dyDescent="0.2">
      <c r="B238" s="154"/>
      <c r="D238" s="155" t="s">
        <v>153</v>
      </c>
      <c r="E238" s="156" t="s">
        <v>1</v>
      </c>
      <c r="F238" s="157" t="s">
        <v>323</v>
      </c>
      <c r="H238" s="158">
        <v>15</v>
      </c>
      <c r="I238" s="209"/>
      <c r="L238" s="154"/>
      <c r="M238" s="159"/>
      <c r="N238" s="160"/>
      <c r="O238" s="160"/>
      <c r="P238" s="160"/>
      <c r="Q238" s="160"/>
      <c r="R238" s="160"/>
      <c r="S238" s="160"/>
      <c r="T238" s="161"/>
      <c r="AT238" s="156" t="s">
        <v>153</v>
      </c>
      <c r="AU238" s="156" t="s">
        <v>79</v>
      </c>
      <c r="AV238" s="153" t="s">
        <v>79</v>
      </c>
      <c r="AW238" s="153" t="s">
        <v>25</v>
      </c>
      <c r="AX238" s="153" t="s">
        <v>69</v>
      </c>
      <c r="AY238" s="156" t="s">
        <v>144</v>
      </c>
    </row>
    <row r="239" spans="1:65" s="162" customFormat="1" x14ac:dyDescent="0.2">
      <c r="B239" s="163"/>
      <c r="D239" s="155" t="s">
        <v>153</v>
      </c>
      <c r="E239" s="164" t="s">
        <v>1</v>
      </c>
      <c r="F239" s="165" t="s">
        <v>155</v>
      </c>
      <c r="H239" s="166">
        <v>15</v>
      </c>
      <c r="I239" s="210"/>
      <c r="L239" s="163"/>
      <c r="M239" s="167"/>
      <c r="N239" s="168"/>
      <c r="O239" s="168"/>
      <c r="P239" s="168"/>
      <c r="Q239" s="168"/>
      <c r="R239" s="168"/>
      <c r="S239" s="168"/>
      <c r="T239" s="169"/>
      <c r="AT239" s="164" t="s">
        <v>153</v>
      </c>
      <c r="AU239" s="164" t="s">
        <v>79</v>
      </c>
      <c r="AV239" s="162" t="s">
        <v>151</v>
      </c>
      <c r="AW239" s="162" t="s">
        <v>25</v>
      </c>
      <c r="AX239" s="162" t="s">
        <v>77</v>
      </c>
      <c r="AY239" s="164" t="s">
        <v>144</v>
      </c>
    </row>
    <row r="240" spans="1:65" s="18" customFormat="1" ht="55.5" customHeight="1" x14ac:dyDescent="0.2">
      <c r="A240" s="14"/>
      <c r="B240" s="15"/>
      <c r="C240" s="141" t="s">
        <v>324</v>
      </c>
      <c r="D240" s="141" t="s">
        <v>147</v>
      </c>
      <c r="E240" s="142" t="s">
        <v>325</v>
      </c>
      <c r="F240" s="143" t="s">
        <v>326</v>
      </c>
      <c r="G240" s="144" t="s">
        <v>150</v>
      </c>
      <c r="H240" s="145">
        <v>1800</v>
      </c>
      <c r="I240" s="208"/>
      <c r="J240" s="146">
        <f>ROUND(I240*H240,2)</f>
        <v>0</v>
      </c>
      <c r="K240" s="143" t="s">
        <v>915</v>
      </c>
      <c r="L240" s="15"/>
      <c r="M240" s="147" t="s">
        <v>1</v>
      </c>
      <c r="N240" s="148" t="s">
        <v>34</v>
      </c>
      <c r="O240" s="149">
        <v>0</v>
      </c>
      <c r="P240" s="149">
        <f>O240*H240</f>
        <v>0</v>
      </c>
      <c r="Q240" s="149">
        <v>0</v>
      </c>
      <c r="R240" s="149">
        <f>Q240*H240</f>
        <v>0</v>
      </c>
      <c r="S240" s="149">
        <v>0</v>
      </c>
      <c r="T240" s="150">
        <f>S240*H240</f>
        <v>0</v>
      </c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R240" s="151" t="s">
        <v>151</v>
      </c>
      <c r="AT240" s="151" t="s">
        <v>147</v>
      </c>
      <c r="AU240" s="151" t="s">
        <v>79</v>
      </c>
      <c r="AY240" s="3" t="s">
        <v>144</v>
      </c>
      <c r="BE240" s="152">
        <f>IF(N240="základní",J240,0)</f>
        <v>0</v>
      </c>
      <c r="BF240" s="152">
        <f>IF(N240="snížená",J240,0)</f>
        <v>0</v>
      </c>
      <c r="BG240" s="152">
        <f>IF(N240="zákl. přenesená",J240,0)</f>
        <v>0</v>
      </c>
      <c r="BH240" s="152">
        <f>IF(N240="sníž. přenesená",J240,0)</f>
        <v>0</v>
      </c>
      <c r="BI240" s="152">
        <f>IF(N240="nulová",J240,0)</f>
        <v>0</v>
      </c>
      <c r="BJ240" s="3" t="s">
        <v>77</v>
      </c>
      <c r="BK240" s="152">
        <f>ROUND(I240*H240,2)</f>
        <v>0</v>
      </c>
      <c r="BL240" s="3" t="s">
        <v>151</v>
      </c>
      <c r="BM240" s="151" t="s">
        <v>327</v>
      </c>
    </row>
    <row r="241" spans="1:65" s="153" customFormat="1" x14ac:dyDescent="0.2">
      <c r="B241" s="154"/>
      <c r="D241" s="155" t="s">
        <v>153</v>
      </c>
      <c r="E241" s="156" t="s">
        <v>1</v>
      </c>
      <c r="F241" s="157" t="s">
        <v>328</v>
      </c>
      <c r="H241" s="158">
        <v>1800</v>
      </c>
      <c r="I241" s="209"/>
      <c r="L241" s="154"/>
      <c r="M241" s="159"/>
      <c r="N241" s="160"/>
      <c r="O241" s="160"/>
      <c r="P241" s="160"/>
      <c r="Q241" s="160"/>
      <c r="R241" s="160"/>
      <c r="S241" s="160"/>
      <c r="T241" s="161"/>
      <c r="AT241" s="156" t="s">
        <v>153</v>
      </c>
      <c r="AU241" s="156" t="s">
        <v>79</v>
      </c>
      <c r="AV241" s="153" t="s">
        <v>79</v>
      </c>
      <c r="AW241" s="153" t="s">
        <v>25</v>
      </c>
      <c r="AX241" s="153" t="s">
        <v>69</v>
      </c>
      <c r="AY241" s="156" t="s">
        <v>144</v>
      </c>
    </row>
    <row r="242" spans="1:65" s="162" customFormat="1" x14ac:dyDescent="0.2">
      <c r="B242" s="163"/>
      <c r="D242" s="155" t="s">
        <v>153</v>
      </c>
      <c r="E242" s="164" t="s">
        <v>1</v>
      </c>
      <c r="F242" s="165" t="s">
        <v>155</v>
      </c>
      <c r="H242" s="166">
        <v>1800</v>
      </c>
      <c r="I242" s="210"/>
      <c r="L242" s="163"/>
      <c r="M242" s="167"/>
      <c r="N242" s="168"/>
      <c r="O242" s="168"/>
      <c r="P242" s="168"/>
      <c r="Q242" s="168"/>
      <c r="R242" s="168"/>
      <c r="S242" s="168"/>
      <c r="T242" s="169"/>
      <c r="AT242" s="164" t="s">
        <v>153</v>
      </c>
      <c r="AU242" s="164" t="s">
        <v>79</v>
      </c>
      <c r="AV242" s="162" t="s">
        <v>151</v>
      </c>
      <c r="AW242" s="162" t="s">
        <v>25</v>
      </c>
      <c r="AX242" s="162" t="s">
        <v>77</v>
      </c>
      <c r="AY242" s="164" t="s">
        <v>144</v>
      </c>
    </row>
    <row r="243" spans="1:65" s="128" customFormat="1" ht="25.9" customHeight="1" x14ac:dyDescent="0.2">
      <c r="B243" s="129"/>
      <c r="D243" s="130" t="s">
        <v>68</v>
      </c>
      <c r="E243" s="131" t="s">
        <v>329</v>
      </c>
      <c r="F243" s="131" t="s">
        <v>330</v>
      </c>
      <c r="I243" s="213"/>
      <c r="J243" s="132">
        <f>BK243</f>
        <v>0</v>
      </c>
      <c r="L243" s="129"/>
      <c r="M243" s="133"/>
      <c r="N243" s="134"/>
      <c r="O243" s="134"/>
      <c r="P243" s="135">
        <f>SUM(P244:P257)</f>
        <v>0</v>
      </c>
      <c r="Q243" s="134"/>
      <c r="R243" s="135">
        <f>SUM(R244:R257)</f>
        <v>0</v>
      </c>
      <c r="S243" s="134"/>
      <c r="T243" s="136">
        <f>SUM(T244:T257)</f>
        <v>0</v>
      </c>
      <c r="AR243" s="130" t="s">
        <v>151</v>
      </c>
      <c r="AT243" s="137" t="s">
        <v>68</v>
      </c>
      <c r="AU243" s="137" t="s">
        <v>69</v>
      </c>
      <c r="AY243" s="130" t="s">
        <v>144</v>
      </c>
      <c r="BK243" s="138">
        <f>SUM(BK244:BK257)</f>
        <v>0</v>
      </c>
    </row>
    <row r="244" spans="1:65" s="18" customFormat="1" ht="212.25" customHeight="1" x14ac:dyDescent="0.2">
      <c r="A244" s="14"/>
      <c r="B244" s="15"/>
      <c r="C244" s="141" t="s">
        <v>331</v>
      </c>
      <c r="D244" s="141" t="s">
        <v>147</v>
      </c>
      <c r="E244" s="142" t="s">
        <v>332</v>
      </c>
      <c r="F244" s="143" t="s">
        <v>333</v>
      </c>
      <c r="G244" s="144" t="s">
        <v>169</v>
      </c>
      <c r="H244" s="145">
        <v>2219.0940000000001</v>
      </c>
      <c r="I244" s="208"/>
      <c r="J244" s="146">
        <f>ROUND(I244*H244,2)</f>
        <v>0</v>
      </c>
      <c r="K244" s="143" t="s">
        <v>915</v>
      </c>
      <c r="L244" s="15"/>
      <c r="M244" s="147" t="s">
        <v>1</v>
      </c>
      <c r="N244" s="148" t="s">
        <v>34</v>
      </c>
      <c r="O244" s="149">
        <v>0</v>
      </c>
      <c r="P244" s="149">
        <f>O244*H244</f>
        <v>0</v>
      </c>
      <c r="Q244" s="149">
        <v>0</v>
      </c>
      <c r="R244" s="149">
        <f>Q244*H244</f>
        <v>0</v>
      </c>
      <c r="S244" s="149">
        <v>0</v>
      </c>
      <c r="T244" s="150">
        <f>S244*H244</f>
        <v>0</v>
      </c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R244" s="151" t="s">
        <v>334</v>
      </c>
      <c r="AT244" s="151" t="s">
        <v>147</v>
      </c>
      <c r="AU244" s="151" t="s">
        <v>77</v>
      </c>
      <c r="AY244" s="3" t="s">
        <v>144</v>
      </c>
      <c r="BE244" s="152">
        <f>IF(N244="základní",J244,0)</f>
        <v>0</v>
      </c>
      <c r="BF244" s="152">
        <f>IF(N244="snížená",J244,0)</f>
        <v>0</v>
      </c>
      <c r="BG244" s="152">
        <f>IF(N244="zákl. přenesená",J244,0)</f>
        <v>0</v>
      </c>
      <c r="BH244" s="152">
        <f>IF(N244="sníž. přenesená",J244,0)</f>
        <v>0</v>
      </c>
      <c r="BI244" s="152">
        <f>IF(N244="nulová",J244,0)</f>
        <v>0</v>
      </c>
      <c r="BJ244" s="3" t="s">
        <v>77</v>
      </c>
      <c r="BK244" s="152">
        <f>ROUND(I244*H244,2)</f>
        <v>0</v>
      </c>
      <c r="BL244" s="3" t="s">
        <v>334</v>
      </c>
      <c r="BM244" s="151" t="s">
        <v>335</v>
      </c>
    </row>
    <row r="245" spans="1:65" s="153" customFormat="1" x14ac:dyDescent="0.2">
      <c r="B245" s="154"/>
      <c r="D245" s="155" t="s">
        <v>153</v>
      </c>
      <c r="E245" s="156" t="s">
        <v>1</v>
      </c>
      <c r="F245" s="157" t="s">
        <v>336</v>
      </c>
      <c r="H245" s="158">
        <v>2000</v>
      </c>
      <c r="I245" s="209"/>
      <c r="L245" s="154"/>
      <c r="M245" s="159"/>
      <c r="N245" s="160"/>
      <c r="O245" s="160"/>
      <c r="P245" s="160"/>
      <c r="Q245" s="160"/>
      <c r="R245" s="160"/>
      <c r="S245" s="160"/>
      <c r="T245" s="161"/>
      <c r="AT245" s="156" t="s">
        <v>153</v>
      </c>
      <c r="AU245" s="156" t="s">
        <v>77</v>
      </c>
      <c r="AV245" s="153" t="s">
        <v>79</v>
      </c>
      <c r="AW245" s="153" t="s">
        <v>25</v>
      </c>
      <c r="AX245" s="153" t="s">
        <v>69</v>
      </c>
      <c r="AY245" s="156" t="s">
        <v>144</v>
      </c>
    </row>
    <row r="246" spans="1:65" s="153" customFormat="1" x14ac:dyDescent="0.2">
      <c r="B246" s="154"/>
      <c r="D246" s="155" t="s">
        <v>153</v>
      </c>
      <c r="E246" s="156" t="s">
        <v>1</v>
      </c>
      <c r="F246" s="157" t="s">
        <v>337</v>
      </c>
      <c r="H246" s="158">
        <v>116.9</v>
      </c>
      <c r="I246" s="209"/>
      <c r="L246" s="154"/>
      <c r="M246" s="159"/>
      <c r="N246" s="160"/>
      <c r="O246" s="160"/>
      <c r="P246" s="160"/>
      <c r="Q246" s="160"/>
      <c r="R246" s="160"/>
      <c r="S246" s="160"/>
      <c r="T246" s="161"/>
      <c r="AT246" s="156" t="s">
        <v>153</v>
      </c>
      <c r="AU246" s="156" t="s">
        <v>77</v>
      </c>
      <c r="AV246" s="153" t="s">
        <v>79</v>
      </c>
      <c r="AW246" s="153" t="s">
        <v>25</v>
      </c>
      <c r="AX246" s="153" t="s">
        <v>69</v>
      </c>
      <c r="AY246" s="156" t="s">
        <v>144</v>
      </c>
    </row>
    <row r="247" spans="1:65" s="153" customFormat="1" x14ac:dyDescent="0.2">
      <c r="B247" s="154"/>
      <c r="D247" s="155" t="s">
        <v>153</v>
      </c>
      <c r="E247" s="156" t="s">
        <v>1</v>
      </c>
      <c r="F247" s="157" t="s">
        <v>338</v>
      </c>
      <c r="H247" s="158">
        <v>44.451999999999998</v>
      </c>
      <c r="I247" s="209"/>
      <c r="L247" s="154"/>
      <c r="M247" s="159"/>
      <c r="N247" s="160"/>
      <c r="O247" s="160"/>
      <c r="P247" s="160"/>
      <c r="Q247" s="160"/>
      <c r="R247" s="160"/>
      <c r="S247" s="160"/>
      <c r="T247" s="161"/>
      <c r="AT247" s="156" t="s">
        <v>153</v>
      </c>
      <c r="AU247" s="156" t="s">
        <v>77</v>
      </c>
      <c r="AV247" s="153" t="s">
        <v>79</v>
      </c>
      <c r="AW247" s="153" t="s">
        <v>25</v>
      </c>
      <c r="AX247" s="153" t="s">
        <v>69</v>
      </c>
      <c r="AY247" s="156" t="s">
        <v>144</v>
      </c>
    </row>
    <row r="248" spans="1:65" s="153" customFormat="1" x14ac:dyDescent="0.2">
      <c r="B248" s="154"/>
      <c r="D248" s="155" t="s">
        <v>153</v>
      </c>
      <c r="E248" s="156" t="s">
        <v>1</v>
      </c>
      <c r="F248" s="157" t="s">
        <v>339</v>
      </c>
      <c r="H248" s="158">
        <v>57.741999999999997</v>
      </c>
      <c r="I248" s="209"/>
      <c r="L248" s="154"/>
      <c r="M248" s="159"/>
      <c r="N248" s="160"/>
      <c r="O248" s="160"/>
      <c r="P248" s="160"/>
      <c r="Q248" s="160"/>
      <c r="R248" s="160"/>
      <c r="S248" s="160"/>
      <c r="T248" s="161"/>
      <c r="AT248" s="156" t="s">
        <v>153</v>
      </c>
      <c r="AU248" s="156" t="s">
        <v>77</v>
      </c>
      <c r="AV248" s="153" t="s">
        <v>79</v>
      </c>
      <c r="AW248" s="153" t="s">
        <v>25</v>
      </c>
      <c r="AX248" s="153" t="s">
        <v>69</v>
      </c>
      <c r="AY248" s="156" t="s">
        <v>144</v>
      </c>
    </row>
    <row r="249" spans="1:65" s="162" customFormat="1" x14ac:dyDescent="0.2">
      <c r="B249" s="163"/>
      <c r="D249" s="155" t="s">
        <v>153</v>
      </c>
      <c r="E249" s="164" t="s">
        <v>1</v>
      </c>
      <c r="F249" s="165" t="s">
        <v>155</v>
      </c>
      <c r="H249" s="166">
        <v>2219.0940000000001</v>
      </c>
      <c r="I249" s="210"/>
      <c r="L249" s="163"/>
      <c r="M249" s="167"/>
      <c r="N249" s="168"/>
      <c r="O249" s="168"/>
      <c r="P249" s="168"/>
      <c r="Q249" s="168"/>
      <c r="R249" s="168"/>
      <c r="S249" s="168"/>
      <c r="T249" s="169"/>
      <c r="AT249" s="164" t="s">
        <v>153</v>
      </c>
      <c r="AU249" s="164" t="s">
        <v>77</v>
      </c>
      <c r="AV249" s="162" t="s">
        <v>151</v>
      </c>
      <c r="AW249" s="162" t="s">
        <v>25</v>
      </c>
      <c r="AX249" s="162" t="s">
        <v>77</v>
      </c>
      <c r="AY249" s="164" t="s">
        <v>144</v>
      </c>
    </row>
    <row r="250" spans="1:65" s="18" customFormat="1" ht="212.25" customHeight="1" x14ac:dyDescent="0.2">
      <c r="A250" s="14"/>
      <c r="B250" s="15"/>
      <c r="C250" s="141" t="s">
        <v>340</v>
      </c>
      <c r="D250" s="141" t="s">
        <v>147</v>
      </c>
      <c r="E250" s="142" t="s">
        <v>341</v>
      </c>
      <c r="F250" s="143" t="s">
        <v>342</v>
      </c>
      <c r="G250" s="144" t="s">
        <v>169</v>
      </c>
      <c r="H250" s="145">
        <v>6648.7</v>
      </c>
      <c r="I250" s="208"/>
      <c r="J250" s="146">
        <f>ROUND(I250*H250,2)</f>
        <v>0</v>
      </c>
      <c r="K250" s="143" t="s">
        <v>915</v>
      </c>
      <c r="L250" s="15"/>
      <c r="M250" s="147" t="s">
        <v>1</v>
      </c>
      <c r="N250" s="148" t="s">
        <v>34</v>
      </c>
      <c r="O250" s="149">
        <v>0</v>
      </c>
      <c r="P250" s="149">
        <f>O250*H250</f>
        <v>0</v>
      </c>
      <c r="Q250" s="149">
        <v>0</v>
      </c>
      <c r="R250" s="149">
        <f>Q250*H250</f>
        <v>0</v>
      </c>
      <c r="S250" s="149">
        <v>0</v>
      </c>
      <c r="T250" s="150">
        <f>S250*H250</f>
        <v>0</v>
      </c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R250" s="151" t="s">
        <v>334</v>
      </c>
      <c r="AT250" s="151" t="s">
        <v>147</v>
      </c>
      <c r="AU250" s="151" t="s">
        <v>77</v>
      </c>
      <c r="AY250" s="3" t="s">
        <v>144</v>
      </c>
      <c r="BE250" s="152">
        <f>IF(N250="základní",J250,0)</f>
        <v>0</v>
      </c>
      <c r="BF250" s="152">
        <f>IF(N250="snížená",J250,0)</f>
        <v>0</v>
      </c>
      <c r="BG250" s="152">
        <f>IF(N250="zákl. přenesená",J250,0)</f>
        <v>0</v>
      </c>
      <c r="BH250" s="152">
        <f>IF(N250="sníž. přenesená",J250,0)</f>
        <v>0</v>
      </c>
      <c r="BI250" s="152">
        <f>IF(N250="nulová",J250,0)</f>
        <v>0</v>
      </c>
      <c r="BJ250" s="3" t="s">
        <v>77</v>
      </c>
      <c r="BK250" s="152">
        <f>ROUND(I250*H250,2)</f>
        <v>0</v>
      </c>
      <c r="BL250" s="3" t="s">
        <v>334</v>
      </c>
      <c r="BM250" s="151" t="s">
        <v>343</v>
      </c>
    </row>
    <row r="251" spans="1:65" s="153" customFormat="1" x14ac:dyDescent="0.2">
      <c r="B251" s="154"/>
      <c r="D251" s="155" t="s">
        <v>153</v>
      </c>
      <c r="E251" s="156" t="s">
        <v>1</v>
      </c>
      <c r="F251" s="157" t="s">
        <v>344</v>
      </c>
      <c r="H251" s="158">
        <v>6520.5</v>
      </c>
      <c r="I251" s="209"/>
      <c r="L251" s="154"/>
      <c r="M251" s="159"/>
      <c r="N251" s="160"/>
      <c r="O251" s="160"/>
      <c r="P251" s="160"/>
      <c r="Q251" s="160"/>
      <c r="R251" s="160"/>
      <c r="S251" s="160"/>
      <c r="T251" s="161"/>
      <c r="AT251" s="156" t="s">
        <v>153</v>
      </c>
      <c r="AU251" s="156" t="s">
        <v>77</v>
      </c>
      <c r="AV251" s="153" t="s">
        <v>79</v>
      </c>
      <c r="AW251" s="153" t="s">
        <v>25</v>
      </c>
      <c r="AX251" s="153" t="s">
        <v>69</v>
      </c>
      <c r="AY251" s="156" t="s">
        <v>144</v>
      </c>
    </row>
    <row r="252" spans="1:65" s="153" customFormat="1" x14ac:dyDescent="0.2">
      <c r="B252" s="154"/>
      <c r="D252" s="155" t="s">
        <v>153</v>
      </c>
      <c r="E252" s="156" t="s">
        <v>1</v>
      </c>
      <c r="F252" s="157" t="s">
        <v>345</v>
      </c>
      <c r="H252" s="158">
        <v>116.9</v>
      </c>
      <c r="I252" s="209"/>
      <c r="L252" s="154"/>
      <c r="M252" s="159"/>
      <c r="N252" s="160"/>
      <c r="O252" s="160"/>
      <c r="P252" s="160"/>
      <c r="Q252" s="160"/>
      <c r="R252" s="160"/>
      <c r="S252" s="160"/>
      <c r="T252" s="161"/>
      <c r="AT252" s="156" t="s">
        <v>153</v>
      </c>
      <c r="AU252" s="156" t="s">
        <v>77</v>
      </c>
      <c r="AV252" s="153" t="s">
        <v>79</v>
      </c>
      <c r="AW252" s="153" t="s">
        <v>25</v>
      </c>
      <c r="AX252" s="153" t="s">
        <v>69</v>
      </c>
      <c r="AY252" s="156" t="s">
        <v>144</v>
      </c>
    </row>
    <row r="253" spans="1:65" s="153" customFormat="1" x14ac:dyDescent="0.2">
      <c r="B253" s="154"/>
      <c r="D253" s="155" t="s">
        <v>153</v>
      </c>
      <c r="E253" s="156" t="s">
        <v>1</v>
      </c>
      <c r="F253" s="157" t="s">
        <v>346</v>
      </c>
      <c r="H253" s="158">
        <v>11.3</v>
      </c>
      <c r="I253" s="209"/>
      <c r="L253" s="154"/>
      <c r="M253" s="159"/>
      <c r="N253" s="160"/>
      <c r="O253" s="160"/>
      <c r="P253" s="160"/>
      <c r="Q253" s="160"/>
      <c r="R253" s="160"/>
      <c r="S253" s="160"/>
      <c r="T253" s="161"/>
      <c r="AT253" s="156" t="s">
        <v>153</v>
      </c>
      <c r="AU253" s="156" t="s">
        <v>77</v>
      </c>
      <c r="AV253" s="153" t="s">
        <v>79</v>
      </c>
      <c r="AW253" s="153" t="s">
        <v>25</v>
      </c>
      <c r="AX253" s="153" t="s">
        <v>69</v>
      </c>
      <c r="AY253" s="156" t="s">
        <v>144</v>
      </c>
    </row>
    <row r="254" spans="1:65" s="162" customFormat="1" x14ac:dyDescent="0.2">
      <c r="B254" s="163"/>
      <c r="D254" s="155" t="s">
        <v>153</v>
      </c>
      <c r="E254" s="164" t="s">
        <v>1</v>
      </c>
      <c r="F254" s="165" t="s">
        <v>155</v>
      </c>
      <c r="H254" s="166">
        <v>6648.7</v>
      </c>
      <c r="I254" s="210"/>
      <c r="L254" s="163"/>
      <c r="M254" s="167"/>
      <c r="N254" s="168"/>
      <c r="O254" s="168"/>
      <c r="P254" s="168"/>
      <c r="Q254" s="168"/>
      <c r="R254" s="168"/>
      <c r="S254" s="168"/>
      <c r="T254" s="169"/>
      <c r="AT254" s="164" t="s">
        <v>153</v>
      </c>
      <c r="AU254" s="164" t="s">
        <v>77</v>
      </c>
      <c r="AV254" s="162" t="s">
        <v>151</v>
      </c>
      <c r="AW254" s="162" t="s">
        <v>25</v>
      </c>
      <c r="AX254" s="162" t="s">
        <v>77</v>
      </c>
      <c r="AY254" s="164" t="s">
        <v>144</v>
      </c>
    </row>
    <row r="255" spans="1:65" s="18" customFormat="1" ht="89.25" customHeight="1" x14ac:dyDescent="0.2">
      <c r="A255" s="14"/>
      <c r="B255" s="15"/>
      <c r="C255" s="141" t="s">
        <v>347</v>
      </c>
      <c r="D255" s="141" t="s">
        <v>147</v>
      </c>
      <c r="E255" s="142" t="s">
        <v>348</v>
      </c>
      <c r="F255" s="143" t="s">
        <v>349</v>
      </c>
      <c r="G255" s="144" t="s">
        <v>175</v>
      </c>
      <c r="H255" s="145">
        <v>5</v>
      </c>
      <c r="I255" s="208"/>
      <c r="J255" s="146">
        <f>ROUND(I255*H255,2)</f>
        <v>0</v>
      </c>
      <c r="K255" s="143" t="s">
        <v>915</v>
      </c>
      <c r="L255" s="15"/>
      <c r="M255" s="147" t="s">
        <v>1</v>
      </c>
      <c r="N255" s="148" t="s">
        <v>34</v>
      </c>
      <c r="O255" s="149">
        <v>0</v>
      </c>
      <c r="P255" s="149">
        <f>O255*H255</f>
        <v>0</v>
      </c>
      <c r="Q255" s="149">
        <v>0</v>
      </c>
      <c r="R255" s="149">
        <f>Q255*H255</f>
        <v>0</v>
      </c>
      <c r="S255" s="149">
        <v>0</v>
      </c>
      <c r="T255" s="150">
        <f>S255*H255</f>
        <v>0</v>
      </c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R255" s="151" t="s">
        <v>334</v>
      </c>
      <c r="AT255" s="151" t="s">
        <v>147</v>
      </c>
      <c r="AU255" s="151" t="s">
        <v>77</v>
      </c>
      <c r="AY255" s="3" t="s">
        <v>144</v>
      </c>
      <c r="BE255" s="152">
        <f>IF(N255="základní",J255,0)</f>
        <v>0</v>
      </c>
      <c r="BF255" s="152">
        <f>IF(N255="snížená",J255,0)</f>
        <v>0</v>
      </c>
      <c r="BG255" s="152">
        <f>IF(N255="zákl. přenesená",J255,0)</f>
        <v>0</v>
      </c>
      <c r="BH255" s="152">
        <f>IF(N255="sníž. přenesená",J255,0)</f>
        <v>0</v>
      </c>
      <c r="BI255" s="152">
        <f>IF(N255="nulová",J255,0)</f>
        <v>0</v>
      </c>
      <c r="BJ255" s="3" t="s">
        <v>77</v>
      </c>
      <c r="BK255" s="152">
        <f>ROUND(I255*H255,2)</f>
        <v>0</v>
      </c>
      <c r="BL255" s="3" t="s">
        <v>334</v>
      </c>
      <c r="BM255" s="151" t="s">
        <v>350</v>
      </c>
    </row>
    <row r="256" spans="1:65" s="153" customFormat="1" x14ac:dyDescent="0.2">
      <c r="B256" s="154"/>
      <c r="D256" s="155" t="s">
        <v>153</v>
      </c>
      <c r="E256" s="156" t="s">
        <v>1</v>
      </c>
      <c r="F256" s="157" t="s">
        <v>145</v>
      </c>
      <c r="H256" s="158">
        <v>5</v>
      </c>
      <c r="I256" s="209"/>
      <c r="L256" s="154"/>
      <c r="M256" s="159"/>
      <c r="N256" s="160"/>
      <c r="O256" s="160"/>
      <c r="P256" s="160"/>
      <c r="Q256" s="160"/>
      <c r="R256" s="160"/>
      <c r="S256" s="160"/>
      <c r="T256" s="161"/>
      <c r="AT256" s="156" t="s">
        <v>153</v>
      </c>
      <c r="AU256" s="156" t="s">
        <v>77</v>
      </c>
      <c r="AV256" s="153" t="s">
        <v>79</v>
      </c>
      <c r="AW256" s="153" t="s">
        <v>25</v>
      </c>
      <c r="AX256" s="153" t="s">
        <v>69</v>
      </c>
      <c r="AY256" s="156" t="s">
        <v>144</v>
      </c>
    </row>
    <row r="257" spans="1:51" s="162" customFormat="1" x14ac:dyDescent="0.2">
      <c r="B257" s="163"/>
      <c r="D257" s="155" t="s">
        <v>153</v>
      </c>
      <c r="E257" s="164" t="s">
        <v>1</v>
      </c>
      <c r="F257" s="165" t="s">
        <v>155</v>
      </c>
      <c r="H257" s="166">
        <v>5</v>
      </c>
      <c r="I257" s="210"/>
      <c r="L257" s="163"/>
      <c r="M257" s="186"/>
      <c r="N257" s="187"/>
      <c r="O257" s="187"/>
      <c r="P257" s="187"/>
      <c r="Q257" s="187"/>
      <c r="R257" s="187"/>
      <c r="S257" s="187"/>
      <c r="T257" s="188"/>
      <c r="AT257" s="164" t="s">
        <v>153</v>
      </c>
      <c r="AU257" s="164" t="s">
        <v>77</v>
      </c>
      <c r="AV257" s="162" t="s">
        <v>151</v>
      </c>
      <c r="AW257" s="162" t="s">
        <v>25</v>
      </c>
      <c r="AX257" s="162" t="s">
        <v>77</v>
      </c>
      <c r="AY257" s="164" t="s">
        <v>144</v>
      </c>
    </row>
    <row r="258" spans="1:51" s="18" customFormat="1" ht="6.95" customHeight="1" x14ac:dyDescent="0.2">
      <c r="A258" s="14"/>
      <c r="B258" s="30"/>
      <c r="C258" s="31"/>
      <c r="D258" s="31"/>
      <c r="E258" s="31"/>
      <c r="F258" s="31"/>
      <c r="G258" s="31"/>
      <c r="H258" s="31"/>
      <c r="I258" s="214"/>
      <c r="J258" s="31"/>
      <c r="K258" s="31"/>
      <c r="L258" s="15"/>
      <c r="M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</row>
  </sheetData>
  <sheetProtection algorithmName="SHA-512" hashValue="HK4Ixyo0AnYUFt/Oj6aMxHvD9an2bvomzCCSIeR5uIe4mY65+dwu+8FIqj4wSWuJg25PWq7yGoikgjV7i1Wv7A==" saltValue="1zTrZ47xRxAGq+JHxn2BPQ==" spinCount="100000" sheet="1" objects="1" scenarios="1"/>
  <autoFilter ref="C118:K25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topLeftCell="B28" workbookViewId="0">
      <selection activeCell="I125" sqref="I1:I1048576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20.6640625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3.5" style="2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82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s="18" customFormat="1" ht="12" customHeight="1" x14ac:dyDescent="0.2">
      <c r="A8" s="14"/>
      <c r="B8" s="15"/>
      <c r="C8" s="14"/>
      <c r="D8" s="11" t="s">
        <v>119</v>
      </c>
      <c r="E8" s="14"/>
      <c r="F8" s="14"/>
      <c r="G8" s="14"/>
      <c r="H8" s="14"/>
      <c r="I8" s="191"/>
      <c r="J8" s="14"/>
      <c r="K8" s="14"/>
      <c r="L8" s="25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1:46" s="18" customFormat="1" ht="30" customHeight="1" x14ac:dyDescent="0.2">
      <c r="A9" s="14"/>
      <c r="B9" s="15"/>
      <c r="C9" s="14"/>
      <c r="D9" s="14"/>
      <c r="E9" s="251" t="s">
        <v>351</v>
      </c>
      <c r="F9" s="257"/>
      <c r="G9" s="257"/>
      <c r="H9" s="257"/>
      <c r="I9" s="191"/>
      <c r="J9" s="14"/>
      <c r="K9" s="14"/>
      <c r="L9" s="25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46" s="18" customFormat="1" x14ac:dyDescent="0.2">
      <c r="A10" s="14"/>
      <c r="B10" s="15"/>
      <c r="C10" s="14"/>
      <c r="D10" s="14"/>
      <c r="E10" s="14"/>
      <c r="F10" s="14"/>
      <c r="G10" s="14"/>
      <c r="H10" s="14"/>
      <c r="I10" s="191"/>
      <c r="J10" s="14"/>
      <c r="K10" s="14"/>
      <c r="L10" s="25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1:46" s="18" customFormat="1" ht="12" customHeight="1" x14ac:dyDescent="0.2">
      <c r="A11" s="14"/>
      <c r="B11" s="15"/>
      <c r="C11" s="14"/>
      <c r="D11" s="11" t="s">
        <v>15</v>
      </c>
      <c r="E11" s="14"/>
      <c r="F11" s="12" t="s">
        <v>1</v>
      </c>
      <c r="G11" s="14"/>
      <c r="H11" s="14"/>
      <c r="I11" s="192" t="s">
        <v>16</v>
      </c>
      <c r="J11" s="12" t="s">
        <v>1</v>
      </c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17</v>
      </c>
      <c r="E12" s="14"/>
      <c r="F12" s="12" t="s">
        <v>18</v>
      </c>
      <c r="G12" s="14"/>
      <c r="H12" s="14"/>
      <c r="I12" s="192" t="s">
        <v>19</v>
      </c>
      <c r="J12" s="85" t="str">
        <f>'Rekapitulace stavby'!AN8</f>
        <v>30. 10. 2020</v>
      </c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0.9" customHeight="1" x14ac:dyDescent="0.2">
      <c r="A13" s="14"/>
      <c r="B13" s="15"/>
      <c r="C13" s="14"/>
      <c r="D13" s="14"/>
      <c r="E13" s="14"/>
      <c r="F13" s="14"/>
      <c r="G13" s="14"/>
      <c r="H13" s="14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ht="12" customHeight="1" x14ac:dyDescent="0.2">
      <c r="A14" s="14"/>
      <c r="B14" s="15"/>
      <c r="C14" s="14"/>
      <c r="D14" s="11" t="s">
        <v>21</v>
      </c>
      <c r="E14" s="14"/>
      <c r="F14" s="14"/>
      <c r="G14" s="14"/>
      <c r="H14" s="14"/>
      <c r="I14" s="192" t="s">
        <v>22</v>
      </c>
      <c r="J14" s="12" t="str">
        <f>IF('Rekapitulace stavby'!AN10="","",'Rekapitulace stavby'!AN10)</f>
        <v/>
      </c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8" customHeight="1" x14ac:dyDescent="0.2">
      <c r="A15" s="14"/>
      <c r="B15" s="15"/>
      <c r="C15" s="14"/>
      <c r="D15" s="14"/>
      <c r="E15" s="12" t="str">
        <f>IF('Rekapitulace stavby'!E11="","",'Rekapitulace stavby'!E11)</f>
        <v xml:space="preserve"> </v>
      </c>
      <c r="F15" s="14"/>
      <c r="G15" s="14"/>
      <c r="H15" s="14"/>
      <c r="I15" s="192" t="s">
        <v>23</v>
      </c>
      <c r="J15" s="12" t="str">
        <f>IF('Rekapitulace stavby'!AN11="","",'Rekapitulace stavby'!AN11)</f>
        <v/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6.95" customHeight="1" x14ac:dyDescent="0.2">
      <c r="A16" s="14"/>
      <c r="B16" s="15"/>
      <c r="C16" s="14"/>
      <c r="D16" s="14"/>
      <c r="E16" s="14"/>
      <c r="F16" s="14"/>
      <c r="G16" s="14"/>
      <c r="H16" s="14"/>
      <c r="I16" s="191"/>
      <c r="J16" s="14"/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2" customHeight="1" x14ac:dyDescent="0.2">
      <c r="A17" s="14"/>
      <c r="B17" s="15"/>
      <c r="C17" s="14"/>
      <c r="D17" s="11" t="s">
        <v>24</v>
      </c>
      <c r="E17" s="14"/>
      <c r="F17" s="14"/>
      <c r="G17" s="14"/>
      <c r="H17" s="14"/>
      <c r="I17" s="192" t="s">
        <v>22</v>
      </c>
      <c r="J17" s="12" t="str">
        <f>'Rekapitulace stavby'!AN13</f>
        <v/>
      </c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8" customHeight="1" x14ac:dyDescent="0.2">
      <c r="A18" s="14"/>
      <c r="B18" s="15"/>
      <c r="C18" s="14"/>
      <c r="D18" s="14"/>
      <c r="E18" s="245" t="str">
        <f>'Rekapitulace stavby'!E14</f>
        <v xml:space="preserve"> </v>
      </c>
      <c r="F18" s="245"/>
      <c r="G18" s="245"/>
      <c r="H18" s="245"/>
      <c r="I18" s="192" t="s">
        <v>23</v>
      </c>
      <c r="J18" s="12" t="str">
        <f>'Rekapitulace stavby'!AN14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6.95" customHeight="1" x14ac:dyDescent="0.2">
      <c r="A19" s="14"/>
      <c r="B19" s="15"/>
      <c r="C19" s="14"/>
      <c r="D19" s="14"/>
      <c r="E19" s="14"/>
      <c r="F19" s="14"/>
      <c r="G19" s="14"/>
      <c r="H19" s="14"/>
      <c r="I19" s="191"/>
      <c r="J19" s="14"/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12" customHeight="1" x14ac:dyDescent="0.2">
      <c r="A20" s="14"/>
      <c r="B20" s="15"/>
      <c r="C20" s="14"/>
      <c r="D20" s="11" t="s">
        <v>26</v>
      </c>
      <c r="E20" s="14"/>
      <c r="F20" s="14"/>
      <c r="G20" s="14"/>
      <c r="H20" s="14"/>
      <c r="I20" s="192" t="s">
        <v>22</v>
      </c>
      <c r="J20" s="12" t="str">
        <f>IF('Rekapitulace stavby'!AN16="","",'Rekapitulace stavby'!AN16)</f>
        <v/>
      </c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8" customHeight="1" x14ac:dyDescent="0.2">
      <c r="A21" s="14"/>
      <c r="B21" s="15"/>
      <c r="C21" s="14"/>
      <c r="D21" s="14"/>
      <c r="E21" s="12" t="str">
        <f>IF('Rekapitulace stavby'!E17="","",'Rekapitulace stavby'!E17)</f>
        <v xml:space="preserve"> </v>
      </c>
      <c r="F21" s="14"/>
      <c r="G21" s="14"/>
      <c r="H21" s="14"/>
      <c r="I21" s="192" t="s">
        <v>23</v>
      </c>
      <c r="J21" s="12" t="str">
        <f>IF('Rekapitulace stavby'!AN17="","",'Rekapitulace stavby'!AN17)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6.95" customHeight="1" x14ac:dyDescent="0.2">
      <c r="A22" s="14"/>
      <c r="B22" s="15"/>
      <c r="C22" s="14"/>
      <c r="D22" s="14"/>
      <c r="E22" s="14"/>
      <c r="F22" s="14"/>
      <c r="G22" s="14"/>
      <c r="H22" s="14"/>
      <c r="I22" s="191"/>
      <c r="J22" s="14"/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12" customHeight="1" x14ac:dyDescent="0.2">
      <c r="A23" s="14"/>
      <c r="B23" s="15"/>
      <c r="C23" s="14"/>
      <c r="D23" s="11" t="s">
        <v>27</v>
      </c>
      <c r="E23" s="14"/>
      <c r="F23" s="14"/>
      <c r="G23" s="14"/>
      <c r="H23" s="14"/>
      <c r="I23" s="192" t="s">
        <v>22</v>
      </c>
      <c r="J23" s="12" t="str">
        <f>IF('Rekapitulace stavby'!AN19="","",'Rekapitulace stavby'!AN19)</f>
        <v/>
      </c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8" customHeight="1" x14ac:dyDescent="0.2">
      <c r="A24" s="14"/>
      <c r="B24" s="15"/>
      <c r="C24" s="14"/>
      <c r="D24" s="14"/>
      <c r="E24" s="12" t="str">
        <f>IF('Rekapitulace stavby'!E20="","",'Rekapitulace stavby'!E20)</f>
        <v xml:space="preserve"> </v>
      </c>
      <c r="F24" s="14"/>
      <c r="G24" s="14"/>
      <c r="H24" s="14"/>
      <c r="I24" s="192" t="s">
        <v>23</v>
      </c>
      <c r="J24" s="12" t="str">
        <f>IF('Rekapitulace stavby'!AN20="","",'Rekapitulace stavby'!AN20)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6.95" customHeight="1" x14ac:dyDescent="0.2">
      <c r="A25" s="14"/>
      <c r="B25" s="15"/>
      <c r="C25" s="14"/>
      <c r="D25" s="14"/>
      <c r="E25" s="14"/>
      <c r="F25" s="14"/>
      <c r="G25" s="14"/>
      <c r="H25" s="14"/>
      <c r="I25" s="191"/>
      <c r="J25" s="14"/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12" customHeight="1" x14ac:dyDescent="0.2">
      <c r="A26" s="14"/>
      <c r="B26" s="15"/>
      <c r="C26" s="14"/>
      <c r="D26" s="11" t="s">
        <v>28</v>
      </c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89" customFormat="1" ht="16.5" customHeight="1" x14ac:dyDescent="0.2">
      <c r="A27" s="86"/>
      <c r="B27" s="87"/>
      <c r="C27" s="86"/>
      <c r="D27" s="86"/>
      <c r="E27" s="247" t="s">
        <v>1</v>
      </c>
      <c r="F27" s="247"/>
      <c r="G27" s="247"/>
      <c r="H27" s="247"/>
      <c r="I27" s="193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18" customFormat="1" ht="6.95" customHeight="1" x14ac:dyDescent="0.2">
      <c r="A28" s="14"/>
      <c r="B28" s="15"/>
      <c r="C28" s="14"/>
      <c r="D28" s="14"/>
      <c r="E28" s="14"/>
      <c r="F28" s="14"/>
      <c r="G28" s="14"/>
      <c r="H28" s="14"/>
      <c r="I28" s="191"/>
      <c r="J28" s="14"/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50"/>
      <c r="E29" s="50"/>
      <c r="F29" s="50"/>
      <c r="G29" s="50"/>
      <c r="H29" s="50"/>
      <c r="I29" s="194"/>
      <c r="J29" s="50"/>
      <c r="K29" s="50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25.35" customHeight="1" x14ac:dyDescent="0.2">
      <c r="A30" s="14"/>
      <c r="B30" s="15"/>
      <c r="C30" s="14"/>
      <c r="D30" s="90" t="s">
        <v>29</v>
      </c>
      <c r="E30" s="14"/>
      <c r="F30" s="14"/>
      <c r="G30" s="14"/>
      <c r="H30" s="14"/>
      <c r="I30" s="191"/>
      <c r="J30" s="91">
        <f>J120</f>
        <v>0</v>
      </c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18" customFormat="1" ht="6.95" customHeight="1" x14ac:dyDescent="0.2">
      <c r="A31" s="14"/>
      <c r="B31" s="15"/>
      <c r="C31" s="14"/>
      <c r="D31" s="50"/>
      <c r="E31" s="50"/>
      <c r="F31" s="50"/>
      <c r="G31" s="50"/>
      <c r="H31" s="50"/>
      <c r="I31" s="194"/>
      <c r="J31" s="50"/>
      <c r="K31" s="50"/>
      <c r="L31" s="25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</row>
    <row r="32" spans="1:31" s="18" customFormat="1" ht="14.45" customHeight="1" x14ac:dyDescent="0.2">
      <c r="A32" s="14"/>
      <c r="B32" s="15"/>
      <c r="C32" s="14"/>
      <c r="D32" s="14"/>
      <c r="E32" s="14"/>
      <c r="F32" s="92" t="s">
        <v>31</v>
      </c>
      <c r="G32" s="14"/>
      <c r="H32" s="14"/>
      <c r="I32" s="195" t="s">
        <v>30</v>
      </c>
      <c r="J32" s="92" t="s">
        <v>32</v>
      </c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14.45" customHeight="1" x14ac:dyDescent="0.2">
      <c r="A33" s="14"/>
      <c r="B33" s="15"/>
      <c r="C33" s="14"/>
      <c r="D33" s="93" t="s">
        <v>33</v>
      </c>
      <c r="E33" s="11" t="s">
        <v>34</v>
      </c>
      <c r="F33" s="94">
        <f>ROUND((SUM(BE120:BE312)),  2)</f>
        <v>0</v>
      </c>
      <c r="G33" s="14"/>
      <c r="H33" s="14"/>
      <c r="I33" s="196">
        <v>0.21</v>
      </c>
      <c r="J33" s="94">
        <f>ROUND(((SUM(BE120:BE312))*I33),  2)</f>
        <v>0</v>
      </c>
      <c r="K33" s="14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14.45" customHeight="1" x14ac:dyDescent="0.2">
      <c r="A34" s="14"/>
      <c r="B34" s="15"/>
      <c r="C34" s="14"/>
      <c r="D34" s="14"/>
      <c r="E34" s="11" t="s">
        <v>35</v>
      </c>
      <c r="F34" s="94">
        <f>ROUND((SUM(BF120:BF312)),  2)</f>
        <v>0</v>
      </c>
      <c r="G34" s="14"/>
      <c r="H34" s="14"/>
      <c r="I34" s="196">
        <v>0.15</v>
      </c>
      <c r="J34" s="94">
        <f>ROUND(((SUM(BF120:BF312))*I34), 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14.45" hidden="1" customHeight="1" x14ac:dyDescent="0.2">
      <c r="A35" s="14"/>
      <c r="B35" s="15"/>
      <c r="C35" s="14"/>
      <c r="D35" s="14"/>
      <c r="E35" s="11" t="s">
        <v>36</v>
      </c>
      <c r="F35" s="94">
        <f>ROUND((SUM(BG120:BG312)),  2)</f>
        <v>0</v>
      </c>
      <c r="G35" s="14"/>
      <c r="H35" s="14"/>
      <c r="I35" s="196">
        <v>0.21</v>
      </c>
      <c r="J35" s="94">
        <f>0</f>
        <v>0</v>
      </c>
      <c r="K35" s="14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hidden="1" customHeight="1" x14ac:dyDescent="0.2">
      <c r="A36" s="14"/>
      <c r="B36" s="15"/>
      <c r="C36" s="14"/>
      <c r="D36" s="14"/>
      <c r="E36" s="11" t="s">
        <v>37</v>
      </c>
      <c r="F36" s="94">
        <f>ROUND((SUM(BH120:BH312)),  2)</f>
        <v>0</v>
      </c>
      <c r="G36" s="14"/>
      <c r="H36" s="14"/>
      <c r="I36" s="196">
        <v>0.15</v>
      </c>
      <c r="J36" s="94">
        <f>0</f>
        <v>0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hidden="1" customHeight="1" x14ac:dyDescent="0.2">
      <c r="A37" s="14"/>
      <c r="B37" s="15"/>
      <c r="C37" s="14"/>
      <c r="D37" s="14"/>
      <c r="E37" s="11" t="s">
        <v>38</v>
      </c>
      <c r="F37" s="94">
        <f>ROUND((SUM(BI120:BI312)),  2)</f>
        <v>0</v>
      </c>
      <c r="G37" s="14"/>
      <c r="H37" s="14"/>
      <c r="I37" s="196">
        <v>0</v>
      </c>
      <c r="J37" s="94">
        <f>0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6.95" customHeight="1" x14ac:dyDescent="0.2">
      <c r="A38" s="14"/>
      <c r="B38" s="15"/>
      <c r="C38" s="14"/>
      <c r="D38" s="14"/>
      <c r="E38" s="14"/>
      <c r="F38" s="14"/>
      <c r="G38" s="14"/>
      <c r="H38" s="14"/>
      <c r="I38" s="191"/>
      <c r="J38" s="14"/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25.35" customHeight="1" x14ac:dyDescent="0.2">
      <c r="A39" s="14"/>
      <c r="B39" s="15"/>
      <c r="C39" s="95"/>
      <c r="D39" s="96" t="s">
        <v>39</v>
      </c>
      <c r="E39" s="44"/>
      <c r="F39" s="44"/>
      <c r="G39" s="97" t="s">
        <v>40</v>
      </c>
      <c r="H39" s="98" t="s">
        <v>41</v>
      </c>
      <c r="I39" s="197"/>
      <c r="J39" s="99">
        <f>SUM(J30:J37)</f>
        <v>0</v>
      </c>
      <c r="K39" s="100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customHeight="1" x14ac:dyDescent="0.2">
      <c r="A40" s="14"/>
      <c r="B40" s="15"/>
      <c r="C40" s="14"/>
      <c r="D40" s="14"/>
      <c r="E40" s="14"/>
      <c r="F40" s="14"/>
      <c r="G40" s="14"/>
      <c r="H40" s="14"/>
      <c r="I40" s="191"/>
      <c r="J40" s="14"/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47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47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47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47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47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47" s="18" customFormat="1" ht="12" customHeight="1" x14ac:dyDescent="0.2">
      <c r="A86" s="14"/>
      <c r="B86" s="15"/>
      <c r="C86" s="11" t="s">
        <v>119</v>
      </c>
      <c r="D86" s="14"/>
      <c r="E86" s="14"/>
      <c r="F86" s="14"/>
      <c r="G86" s="14"/>
      <c r="H86" s="14"/>
      <c r="I86" s="191"/>
      <c r="J86" s="14"/>
      <c r="K86" s="14"/>
      <c r="L86" s="25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</row>
    <row r="87" spans="1:47" s="18" customFormat="1" ht="30" customHeight="1" x14ac:dyDescent="0.2">
      <c r="A87" s="14"/>
      <c r="B87" s="15"/>
      <c r="C87" s="14"/>
      <c r="D87" s="14"/>
      <c r="E87" s="251" t="str">
        <f>E9</f>
        <v>SO 02 - Oprava trati v úseku Zákolany - Podlešín 39,230 - 47,530</v>
      </c>
      <c r="F87" s="257"/>
      <c r="G87" s="257"/>
      <c r="H87" s="257"/>
      <c r="I87" s="191"/>
      <c r="J87" s="14"/>
      <c r="K87" s="14"/>
      <c r="L87" s="25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</row>
    <row r="88" spans="1:47" s="18" customFormat="1" ht="6.95" customHeight="1" x14ac:dyDescent="0.2">
      <c r="A88" s="14"/>
      <c r="B88" s="15"/>
      <c r="C88" s="14"/>
      <c r="D88" s="14"/>
      <c r="E88" s="14"/>
      <c r="F88" s="14"/>
      <c r="G88" s="14"/>
      <c r="H88" s="14"/>
      <c r="I88" s="191"/>
      <c r="J88" s="14"/>
      <c r="K88" s="14"/>
      <c r="L88" s="25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1:47" s="18" customFormat="1" ht="12" customHeight="1" x14ac:dyDescent="0.2">
      <c r="A89" s="14"/>
      <c r="B89" s="15"/>
      <c r="C89" s="11" t="s">
        <v>17</v>
      </c>
      <c r="D89" s="14"/>
      <c r="E89" s="14"/>
      <c r="F89" s="12" t="str">
        <f>F12</f>
        <v xml:space="preserve"> </v>
      </c>
      <c r="G89" s="14"/>
      <c r="H89" s="14"/>
      <c r="I89" s="192" t="s">
        <v>19</v>
      </c>
      <c r="J89" s="85" t="str">
        <f>IF(J12="","",J12)</f>
        <v>30. 10. 2020</v>
      </c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47" s="18" customFormat="1" ht="6.95" customHeight="1" x14ac:dyDescent="0.2">
      <c r="A90" s="14"/>
      <c r="B90" s="15"/>
      <c r="C90" s="14"/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47" s="18" customFormat="1" ht="15.2" customHeight="1" x14ac:dyDescent="0.2">
      <c r="A91" s="14"/>
      <c r="B91" s="15"/>
      <c r="C91" s="11" t="s">
        <v>21</v>
      </c>
      <c r="D91" s="14"/>
      <c r="E91" s="14"/>
      <c r="F91" s="12" t="str">
        <f>E15</f>
        <v xml:space="preserve"> </v>
      </c>
      <c r="G91" s="14"/>
      <c r="H91" s="14"/>
      <c r="I91" s="192" t="s">
        <v>26</v>
      </c>
      <c r="J91" s="103" t="str">
        <f>E21</f>
        <v xml:space="preserve"> </v>
      </c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47" s="18" customFormat="1" ht="15.2" customHeight="1" x14ac:dyDescent="0.2">
      <c r="A92" s="14"/>
      <c r="B92" s="15"/>
      <c r="C92" s="11" t="s">
        <v>24</v>
      </c>
      <c r="D92" s="14"/>
      <c r="E92" s="14"/>
      <c r="F92" s="12" t="str">
        <f>IF(E18="","",E18)</f>
        <v xml:space="preserve"> </v>
      </c>
      <c r="G92" s="14"/>
      <c r="H92" s="14"/>
      <c r="I92" s="192" t="s">
        <v>27</v>
      </c>
      <c r="J92" s="103" t="str">
        <f>E24</f>
        <v xml:space="preserve"> </v>
      </c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47" s="18" customFormat="1" ht="10.35" customHeight="1" x14ac:dyDescent="0.2">
      <c r="A93" s="14"/>
      <c r="B93" s="15"/>
      <c r="C93" s="14"/>
      <c r="D93" s="14"/>
      <c r="E93" s="14"/>
      <c r="F93" s="14"/>
      <c r="G93" s="14"/>
      <c r="H93" s="14"/>
      <c r="I93" s="191"/>
      <c r="J93" s="14"/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47" s="18" customFormat="1" ht="29.25" customHeight="1" x14ac:dyDescent="0.2">
      <c r="A94" s="14"/>
      <c r="B94" s="15"/>
      <c r="C94" s="104" t="s">
        <v>122</v>
      </c>
      <c r="D94" s="95"/>
      <c r="E94" s="95"/>
      <c r="F94" s="95"/>
      <c r="G94" s="95"/>
      <c r="H94" s="95"/>
      <c r="I94" s="203"/>
      <c r="J94" s="105" t="s">
        <v>123</v>
      </c>
      <c r="K94" s="95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47" s="18" customFormat="1" ht="10.35" customHeight="1" x14ac:dyDescent="0.2">
      <c r="A95" s="14"/>
      <c r="B95" s="15"/>
      <c r="C95" s="14"/>
      <c r="D95" s="14"/>
      <c r="E95" s="14"/>
      <c r="F95" s="14"/>
      <c r="G95" s="14"/>
      <c r="H95" s="14"/>
      <c r="I95" s="191"/>
      <c r="J95" s="14"/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47" s="18" customFormat="1" ht="22.9" customHeight="1" x14ac:dyDescent="0.2">
      <c r="A96" s="14"/>
      <c r="B96" s="15"/>
      <c r="C96" s="106" t="s">
        <v>124</v>
      </c>
      <c r="D96" s="14"/>
      <c r="E96" s="14"/>
      <c r="F96" s="14"/>
      <c r="G96" s="14"/>
      <c r="H96" s="14"/>
      <c r="I96" s="191"/>
      <c r="J96" s="91">
        <f>J120</f>
        <v>0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U96" s="3" t="s">
        <v>125</v>
      </c>
    </row>
    <row r="97" spans="1:31" s="107" customFormat="1" ht="24.95" customHeight="1" x14ac:dyDescent="0.2">
      <c r="B97" s="108"/>
      <c r="D97" s="109" t="s">
        <v>126</v>
      </c>
      <c r="E97" s="110"/>
      <c r="F97" s="110"/>
      <c r="G97" s="110"/>
      <c r="H97" s="110"/>
      <c r="I97" s="204"/>
      <c r="J97" s="111">
        <f>J121</f>
        <v>0</v>
      </c>
      <c r="L97" s="108"/>
    </row>
    <row r="98" spans="1:31" s="74" customFormat="1" ht="19.899999999999999" customHeight="1" x14ac:dyDescent="0.2">
      <c r="B98" s="112"/>
      <c r="D98" s="113" t="s">
        <v>127</v>
      </c>
      <c r="E98" s="114"/>
      <c r="F98" s="114"/>
      <c r="G98" s="114"/>
      <c r="H98" s="114"/>
      <c r="I98" s="205"/>
      <c r="J98" s="115">
        <f>J122</f>
        <v>0</v>
      </c>
      <c r="L98" s="112"/>
    </row>
    <row r="99" spans="1:31" s="107" customFormat="1" ht="24.95" customHeight="1" x14ac:dyDescent="0.2">
      <c r="B99" s="108"/>
      <c r="D99" s="109" t="s">
        <v>128</v>
      </c>
      <c r="E99" s="110"/>
      <c r="F99" s="110"/>
      <c r="G99" s="110"/>
      <c r="H99" s="110"/>
      <c r="I99" s="204"/>
      <c r="J99" s="111">
        <f>J295</f>
        <v>0</v>
      </c>
      <c r="L99" s="108"/>
    </row>
    <row r="100" spans="1:31" s="107" customFormat="1" ht="24.95" customHeight="1" x14ac:dyDescent="0.2">
      <c r="B100" s="108"/>
      <c r="D100" s="109" t="s">
        <v>919</v>
      </c>
      <c r="E100" s="110"/>
      <c r="F100" s="110"/>
      <c r="G100" s="110"/>
      <c r="H100" s="110"/>
      <c r="I100" s="204"/>
      <c r="J100" s="111">
        <f>J309</f>
        <v>0</v>
      </c>
      <c r="L100" s="108"/>
    </row>
    <row r="101" spans="1:31" s="18" customFormat="1" ht="21.75" customHeight="1" x14ac:dyDescent="0.2">
      <c r="A101" s="14"/>
      <c r="B101" s="15"/>
      <c r="C101" s="14"/>
      <c r="D101" s="14"/>
      <c r="E101" s="14"/>
      <c r="F101" s="14"/>
      <c r="G101" s="14"/>
      <c r="H101" s="14"/>
      <c r="I101" s="191"/>
      <c r="J101" s="14"/>
      <c r="K101" s="14"/>
      <c r="L101" s="25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pans="1:31" s="18" customFormat="1" ht="6.95" customHeight="1" x14ac:dyDescent="0.2">
      <c r="A102" s="14"/>
      <c r="B102" s="30"/>
      <c r="C102" s="31"/>
      <c r="D102" s="31"/>
      <c r="E102" s="31"/>
      <c r="F102" s="31"/>
      <c r="G102" s="31"/>
      <c r="H102" s="31"/>
      <c r="I102" s="201"/>
      <c r="J102" s="31"/>
      <c r="K102" s="31"/>
      <c r="L102" s="25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6" spans="1:31" s="18" customFormat="1" ht="6.95" customHeight="1" x14ac:dyDescent="0.2">
      <c r="A106" s="14"/>
      <c r="B106" s="32"/>
      <c r="C106" s="33"/>
      <c r="D106" s="33"/>
      <c r="E106" s="33"/>
      <c r="F106" s="33"/>
      <c r="G106" s="33"/>
      <c r="H106" s="33"/>
      <c r="I106" s="202"/>
      <c r="J106" s="33"/>
      <c r="K106" s="33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pans="1:31" s="18" customFormat="1" ht="24.95" customHeight="1" x14ac:dyDescent="0.2">
      <c r="A107" s="14"/>
      <c r="B107" s="15"/>
      <c r="C107" s="7" t="s">
        <v>129</v>
      </c>
      <c r="D107" s="14"/>
      <c r="E107" s="14"/>
      <c r="F107" s="14"/>
      <c r="G107" s="14"/>
      <c r="H107" s="14"/>
      <c r="I107" s="191"/>
      <c r="J107" s="14"/>
      <c r="K107" s="14"/>
      <c r="L107" s="25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pans="1:31" s="18" customFormat="1" ht="6.95" customHeight="1" x14ac:dyDescent="0.2">
      <c r="A108" s="14"/>
      <c r="B108" s="15"/>
      <c r="C108" s="14"/>
      <c r="D108" s="14"/>
      <c r="E108" s="14"/>
      <c r="F108" s="14"/>
      <c r="G108" s="14"/>
      <c r="H108" s="14"/>
      <c r="I108" s="191"/>
      <c r="J108" s="14"/>
      <c r="K108" s="14"/>
      <c r="L108" s="25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pans="1:31" s="18" customFormat="1" ht="12" customHeight="1" x14ac:dyDescent="0.2">
      <c r="A109" s="14"/>
      <c r="B109" s="15"/>
      <c r="C109" s="11" t="s">
        <v>14</v>
      </c>
      <c r="D109" s="14"/>
      <c r="E109" s="14"/>
      <c r="F109" s="14"/>
      <c r="G109" s="14"/>
      <c r="H109" s="14"/>
      <c r="I109" s="191"/>
      <c r="J109" s="14"/>
      <c r="K109" s="14"/>
      <c r="L109" s="25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pans="1:31" s="18" customFormat="1" ht="26.25" customHeight="1" x14ac:dyDescent="0.2">
      <c r="A110" s="14"/>
      <c r="B110" s="15"/>
      <c r="C110" s="14"/>
      <c r="D110" s="14"/>
      <c r="E110" s="258" t="str">
        <f>E7</f>
        <v xml:space="preserve">10 - Oprava trati v úseku Noutonice -  Podlešín </v>
      </c>
      <c r="F110" s="259"/>
      <c r="G110" s="259"/>
      <c r="H110" s="259"/>
      <c r="I110" s="191"/>
      <c r="J110" s="14"/>
      <c r="K110" s="14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31" s="18" customFormat="1" ht="12" customHeight="1" x14ac:dyDescent="0.2">
      <c r="A111" s="14"/>
      <c r="B111" s="15"/>
      <c r="C111" s="11" t="s">
        <v>119</v>
      </c>
      <c r="D111" s="14"/>
      <c r="E111" s="14"/>
      <c r="F111" s="14"/>
      <c r="G111" s="14"/>
      <c r="H111" s="14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31" s="18" customFormat="1" ht="30" customHeight="1" x14ac:dyDescent="0.2">
      <c r="A112" s="14"/>
      <c r="B112" s="15"/>
      <c r="C112" s="14"/>
      <c r="D112" s="14"/>
      <c r="E112" s="251" t="str">
        <f>E9</f>
        <v>SO 02 - Oprava trati v úseku Zákolany - Podlešín 39,230 - 47,530</v>
      </c>
      <c r="F112" s="257"/>
      <c r="G112" s="257"/>
      <c r="H112" s="257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5" s="18" customFormat="1" ht="6.95" customHeight="1" x14ac:dyDescent="0.2">
      <c r="A113" s="14"/>
      <c r="B113" s="15"/>
      <c r="C113" s="14"/>
      <c r="D113" s="14"/>
      <c r="E113" s="14"/>
      <c r="F113" s="14"/>
      <c r="G113" s="14"/>
      <c r="H113" s="14"/>
      <c r="I113" s="191"/>
      <c r="J113" s="14"/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5" s="18" customFormat="1" ht="12" customHeight="1" x14ac:dyDescent="0.2">
      <c r="A114" s="14"/>
      <c r="B114" s="15"/>
      <c r="C114" s="11" t="s">
        <v>17</v>
      </c>
      <c r="D114" s="14"/>
      <c r="E114" s="14"/>
      <c r="F114" s="12" t="str">
        <f>F12</f>
        <v xml:space="preserve"> </v>
      </c>
      <c r="G114" s="14"/>
      <c r="H114" s="14"/>
      <c r="I114" s="192" t="s">
        <v>19</v>
      </c>
      <c r="J114" s="85" t="str">
        <f>IF(J12="","",J12)</f>
        <v>30. 10. 2020</v>
      </c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5" s="18" customFormat="1" ht="6.95" customHeight="1" x14ac:dyDescent="0.2">
      <c r="A115" s="14"/>
      <c r="B115" s="15"/>
      <c r="C115" s="14"/>
      <c r="D115" s="14"/>
      <c r="E115" s="14"/>
      <c r="F115" s="14"/>
      <c r="G115" s="14"/>
      <c r="H115" s="14"/>
      <c r="I115" s="191"/>
      <c r="J115" s="14"/>
      <c r="K115" s="14"/>
      <c r="L115" s="25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</row>
    <row r="116" spans="1:65" s="18" customFormat="1" ht="15.2" customHeight="1" x14ac:dyDescent="0.2">
      <c r="A116" s="14"/>
      <c r="B116" s="15"/>
      <c r="C116" s="11" t="s">
        <v>21</v>
      </c>
      <c r="D116" s="14"/>
      <c r="E116" s="14"/>
      <c r="F116" s="12" t="str">
        <f>E15</f>
        <v xml:space="preserve"> </v>
      </c>
      <c r="G116" s="14"/>
      <c r="H116" s="14"/>
      <c r="I116" s="192" t="s">
        <v>26</v>
      </c>
      <c r="J116" s="103" t="str">
        <f>E21</f>
        <v xml:space="preserve"> </v>
      </c>
      <c r="K116" s="14"/>
      <c r="L116" s="25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</row>
    <row r="117" spans="1:65" s="18" customFormat="1" ht="15.2" customHeight="1" x14ac:dyDescent="0.2">
      <c r="A117" s="14"/>
      <c r="B117" s="15"/>
      <c r="C117" s="11" t="s">
        <v>24</v>
      </c>
      <c r="D117" s="14"/>
      <c r="E117" s="14"/>
      <c r="F117" s="12" t="str">
        <f>IF(E18="","",E18)</f>
        <v xml:space="preserve"> </v>
      </c>
      <c r="G117" s="14"/>
      <c r="H117" s="14"/>
      <c r="I117" s="192" t="s">
        <v>27</v>
      </c>
      <c r="J117" s="103" t="str">
        <f>E24</f>
        <v xml:space="preserve"> </v>
      </c>
      <c r="K117" s="14"/>
      <c r="L117" s="25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</row>
    <row r="118" spans="1:65" s="18" customFormat="1" ht="10.35" customHeight="1" x14ac:dyDescent="0.2">
      <c r="A118" s="14"/>
      <c r="B118" s="15"/>
      <c r="C118" s="14"/>
      <c r="D118" s="14"/>
      <c r="E118" s="14"/>
      <c r="F118" s="14"/>
      <c r="G118" s="14"/>
      <c r="H118" s="14"/>
      <c r="I118" s="191"/>
      <c r="J118" s="14"/>
      <c r="K118" s="14"/>
      <c r="L118" s="2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5" s="123" customFormat="1" ht="29.25" customHeight="1" x14ac:dyDescent="0.2">
      <c r="A119" s="116"/>
      <c r="B119" s="117"/>
      <c r="C119" s="118" t="s">
        <v>130</v>
      </c>
      <c r="D119" s="119" t="s">
        <v>54</v>
      </c>
      <c r="E119" s="119" t="s">
        <v>50</v>
      </c>
      <c r="F119" s="119" t="s">
        <v>51</v>
      </c>
      <c r="G119" s="119" t="s">
        <v>131</v>
      </c>
      <c r="H119" s="119" t="s">
        <v>132</v>
      </c>
      <c r="I119" s="206" t="s">
        <v>133</v>
      </c>
      <c r="J119" s="120" t="s">
        <v>123</v>
      </c>
      <c r="K119" s="121" t="s">
        <v>134</v>
      </c>
      <c r="L119" s="122"/>
      <c r="M119" s="46" t="s">
        <v>1</v>
      </c>
      <c r="N119" s="47" t="s">
        <v>33</v>
      </c>
      <c r="O119" s="47" t="s">
        <v>135</v>
      </c>
      <c r="P119" s="47" t="s">
        <v>136</v>
      </c>
      <c r="Q119" s="47" t="s">
        <v>137</v>
      </c>
      <c r="R119" s="47" t="s">
        <v>138</v>
      </c>
      <c r="S119" s="47" t="s">
        <v>139</v>
      </c>
      <c r="T119" s="48" t="s">
        <v>140</v>
      </c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</row>
    <row r="120" spans="1:65" s="18" customFormat="1" ht="22.9" customHeight="1" x14ac:dyDescent="0.25">
      <c r="A120" s="14"/>
      <c r="B120" s="15"/>
      <c r="C120" s="54" t="s">
        <v>141</v>
      </c>
      <c r="D120" s="14"/>
      <c r="E120" s="14"/>
      <c r="F120" s="14"/>
      <c r="G120" s="14"/>
      <c r="H120" s="14"/>
      <c r="I120" s="191"/>
      <c r="J120" s="124">
        <f>BK120</f>
        <v>0</v>
      </c>
      <c r="K120" s="14"/>
      <c r="L120" s="15"/>
      <c r="M120" s="49"/>
      <c r="N120" s="40"/>
      <c r="O120" s="50"/>
      <c r="P120" s="125">
        <f>P121+P295+P309</f>
        <v>106.76610000000001</v>
      </c>
      <c r="Q120" s="50"/>
      <c r="R120" s="125">
        <f>R121+R295+R309</f>
        <v>16226.355030000001</v>
      </c>
      <c r="S120" s="50"/>
      <c r="T120" s="126">
        <f>T121+T295+T309</f>
        <v>0</v>
      </c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3" t="s">
        <v>68</v>
      </c>
      <c r="AU120" s="3" t="s">
        <v>125</v>
      </c>
      <c r="BK120" s="127">
        <f>BK121+BK295+BK309</f>
        <v>0</v>
      </c>
    </row>
    <row r="121" spans="1:65" s="128" customFormat="1" ht="25.9" customHeight="1" x14ac:dyDescent="0.2">
      <c r="B121" s="129"/>
      <c r="D121" s="130" t="s">
        <v>68</v>
      </c>
      <c r="E121" s="131" t="s">
        <v>142</v>
      </c>
      <c r="F121" s="131" t="s">
        <v>143</v>
      </c>
      <c r="I121" s="207"/>
      <c r="J121" s="132">
        <f>BK121</f>
        <v>0</v>
      </c>
      <c r="L121" s="129"/>
      <c r="M121" s="133"/>
      <c r="N121" s="134"/>
      <c r="O121" s="134"/>
      <c r="P121" s="135">
        <f>P122</f>
        <v>106.76610000000001</v>
      </c>
      <c r="Q121" s="134"/>
      <c r="R121" s="135">
        <f>R122</f>
        <v>16226.355030000001</v>
      </c>
      <c r="S121" s="134"/>
      <c r="T121" s="136">
        <f>T122</f>
        <v>0</v>
      </c>
      <c r="AR121" s="130" t="s">
        <v>77</v>
      </c>
      <c r="AT121" s="137" t="s">
        <v>68</v>
      </c>
      <c r="AU121" s="137" t="s">
        <v>69</v>
      </c>
      <c r="AY121" s="130" t="s">
        <v>144</v>
      </c>
      <c r="BK121" s="138">
        <f>BK122</f>
        <v>0</v>
      </c>
    </row>
    <row r="122" spans="1:65" s="128" customFormat="1" ht="22.9" customHeight="1" x14ac:dyDescent="0.2">
      <c r="B122" s="129"/>
      <c r="D122" s="130" t="s">
        <v>68</v>
      </c>
      <c r="E122" s="139" t="s">
        <v>145</v>
      </c>
      <c r="F122" s="139" t="s">
        <v>146</v>
      </c>
      <c r="I122" s="207"/>
      <c r="J122" s="140">
        <f>BK122</f>
        <v>0</v>
      </c>
      <c r="L122" s="129"/>
      <c r="M122" s="133"/>
      <c r="N122" s="134"/>
      <c r="O122" s="134"/>
      <c r="P122" s="135">
        <f>SUM(P123:P294)</f>
        <v>106.76610000000001</v>
      </c>
      <c r="Q122" s="134"/>
      <c r="R122" s="135">
        <f>SUM(R123:R294)</f>
        <v>16226.355030000001</v>
      </c>
      <c r="S122" s="134"/>
      <c r="T122" s="136">
        <f>SUM(T123:T294)</f>
        <v>0</v>
      </c>
      <c r="AR122" s="130" t="s">
        <v>77</v>
      </c>
      <c r="AT122" s="137" t="s">
        <v>68</v>
      </c>
      <c r="AU122" s="137" t="s">
        <v>77</v>
      </c>
      <c r="AY122" s="130" t="s">
        <v>144</v>
      </c>
      <c r="BK122" s="138">
        <f>SUM(BK123:BK294)</f>
        <v>0</v>
      </c>
    </row>
    <row r="123" spans="1:65" s="18" customFormat="1" ht="66.75" customHeight="1" x14ac:dyDescent="0.2">
      <c r="A123" s="14"/>
      <c r="B123" s="15"/>
      <c r="C123" s="141" t="s">
        <v>77</v>
      </c>
      <c r="D123" s="141" t="s">
        <v>147</v>
      </c>
      <c r="E123" s="142" t="s">
        <v>148</v>
      </c>
      <c r="F123" s="143" t="s">
        <v>149</v>
      </c>
      <c r="G123" s="144" t="s">
        <v>150</v>
      </c>
      <c r="H123" s="145">
        <v>5800</v>
      </c>
      <c r="I123" s="208"/>
      <c r="J123" s="146">
        <f>ROUND(I123*H123,2)</f>
        <v>0</v>
      </c>
      <c r="K123" s="143" t="s">
        <v>915</v>
      </c>
      <c r="L123" s="15"/>
      <c r="M123" s="147" t="s">
        <v>1</v>
      </c>
      <c r="N123" s="148" t="s">
        <v>34</v>
      </c>
      <c r="O123" s="149">
        <v>0</v>
      </c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R123" s="151" t="s">
        <v>151</v>
      </c>
      <c r="AT123" s="151" t="s">
        <v>147</v>
      </c>
      <c r="AU123" s="151" t="s">
        <v>79</v>
      </c>
      <c r="AY123" s="3" t="s">
        <v>144</v>
      </c>
      <c r="BE123" s="152">
        <f>IF(N123="základní",J123,0)</f>
        <v>0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3" t="s">
        <v>77</v>
      </c>
      <c r="BK123" s="152">
        <f>ROUND(I123*H123,2)</f>
        <v>0</v>
      </c>
      <c r="BL123" s="3" t="s">
        <v>151</v>
      </c>
      <c r="BM123" s="151" t="s">
        <v>353</v>
      </c>
    </row>
    <row r="124" spans="1:65" s="18" customFormat="1" ht="89.25" customHeight="1" x14ac:dyDescent="0.2">
      <c r="A124" s="14"/>
      <c r="B124" s="15"/>
      <c r="C124" s="141" t="s">
        <v>79</v>
      </c>
      <c r="D124" s="141" t="s">
        <v>147</v>
      </c>
      <c r="E124" s="142" t="s">
        <v>354</v>
      </c>
      <c r="F124" s="143" t="s">
        <v>355</v>
      </c>
      <c r="G124" s="144" t="s">
        <v>158</v>
      </c>
      <c r="H124" s="145">
        <v>1.47</v>
      </c>
      <c r="I124" s="208"/>
      <c r="J124" s="146">
        <f>ROUND(I124*H124,2)</f>
        <v>0</v>
      </c>
      <c r="K124" s="143" t="s">
        <v>915</v>
      </c>
      <c r="L124" s="15"/>
      <c r="M124" s="147" t="s">
        <v>1</v>
      </c>
      <c r="N124" s="148" t="s">
        <v>34</v>
      </c>
      <c r="O124" s="149">
        <v>0</v>
      </c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R124" s="151" t="s">
        <v>151</v>
      </c>
      <c r="AT124" s="151" t="s">
        <v>147</v>
      </c>
      <c r="AU124" s="151" t="s">
        <v>79</v>
      </c>
      <c r="AY124" s="3" t="s">
        <v>144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3" t="s">
        <v>77</v>
      </c>
      <c r="BK124" s="152">
        <f>ROUND(I124*H124,2)</f>
        <v>0</v>
      </c>
      <c r="BL124" s="3" t="s">
        <v>151</v>
      </c>
      <c r="BM124" s="151" t="s">
        <v>356</v>
      </c>
    </row>
    <row r="125" spans="1:65" s="153" customFormat="1" x14ac:dyDescent="0.2">
      <c r="B125" s="154"/>
      <c r="D125" s="155" t="s">
        <v>153</v>
      </c>
      <c r="E125" s="156" t="s">
        <v>1</v>
      </c>
      <c r="F125" s="157" t="s">
        <v>357</v>
      </c>
      <c r="H125" s="158">
        <v>0.39500000000000002</v>
      </c>
      <c r="I125" s="209"/>
      <c r="L125" s="154"/>
      <c r="M125" s="159"/>
      <c r="N125" s="160"/>
      <c r="O125" s="160"/>
      <c r="P125" s="160"/>
      <c r="Q125" s="160"/>
      <c r="R125" s="160"/>
      <c r="S125" s="160"/>
      <c r="T125" s="161"/>
      <c r="AT125" s="156" t="s">
        <v>153</v>
      </c>
      <c r="AU125" s="156" t="s">
        <v>79</v>
      </c>
      <c r="AV125" s="153" t="s">
        <v>79</v>
      </c>
      <c r="AW125" s="153" t="s">
        <v>25</v>
      </c>
      <c r="AX125" s="153" t="s">
        <v>69</v>
      </c>
      <c r="AY125" s="156" t="s">
        <v>144</v>
      </c>
    </row>
    <row r="126" spans="1:65" s="153" customFormat="1" x14ac:dyDescent="0.2">
      <c r="B126" s="154"/>
      <c r="D126" s="155" t="s">
        <v>153</v>
      </c>
      <c r="E126" s="156" t="s">
        <v>1</v>
      </c>
      <c r="F126" s="157" t="s">
        <v>358</v>
      </c>
      <c r="H126" s="158">
        <v>0.125</v>
      </c>
      <c r="I126" s="209"/>
      <c r="L126" s="154"/>
      <c r="M126" s="159"/>
      <c r="N126" s="160"/>
      <c r="O126" s="160"/>
      <c r="P126" s="160"/>
      <c r="Q126" s="160"/>
      <c r="R126" s="160"/>
      <c r="S126" s="160"/>
      <c r="T126" s="161"/>
      <c r="AT126" s="156" t="s">
        <v>153</v>
      </c>
      <c r="AU126" s="156" t="s">
        <v>79</v>
      </c>
      <c r="AV126" s="153" t="s">
        <v>79</v>
      </c>
      <c r="AW126" s="153" t="s">
        <v>25</v>
      </c>
      <c r="AX126" s="153" t="s">
        <v>69</v>
      </c>
      <c r="AY126" s="156" t="s">
        <v>144</v>
      </c>
    </row>
    <row r="127" spans="1:65" s="153" customFormat="1" x14ac:dyDescent="0.2">
      <c r="B127" s="154"/>
      <c r="D127" s="155" t="s">
        <v>153</v>
      </c>
      <c r="E127" s="156" t="s">
        <v>1</v>
      </c>
      <c r="F127" s="157" t="s">
        <v>359</v>
      </c>
      <c r="H127" s="158">
        <v>0.12</v>
      </c>
      <c r="I127" s="209"/>
      <c r="L127" s="154"/>
      <c r="M127" s="159"/>
      <c r="N127" s="160"/>
      <c r="O127" s="160"/>
      <c r="P127" s="160"/>
      <c r="Q127" s="160"/>
      <c r="R127" s="160"/>
      <c r="S127" s="160"/>
      <c r="T127" s="161"/>
      <c r="AT127" s="156" t="s">
        <v>153</v>
      </c>
      <c r="AU127" s="156" t="s">
        <v>79</v>
      </c>
      <c r="AV127" s="153" t="s">
        <v>79</v>
      </c>
      <c r="AW127" s="153" t="s">
        <v>25</v>
      </c>
      <c r="AX127" s="153" t="s">
        <v>69</v>
      </c>
      <c r="AY127" s="156" t="s">
        <v>144</v>
      </c>
    </row>
    <row r="128" spans="1:65" s="153" customFormat="1" x14ac:dyDescent="0.2">
      <c r="B128" s="154"/>
      <c r="D128" s="155" t="s">
        <v>153</v>
      </c>
      <c r="E128" s="156" t="s">
        <v>1</v>
      </c>
      <c r="F128" s="157" t="s">
        <v>360</v>
      </c>
      <c r="H128" s="158">
        <v>0.25</v>
      </c>
      <c r="I128" s="209"/>
      <c r="L128" s="154"/>
      <c r="M128" s="159"/>
      <c r="N128" s="160"/>
      <c r="O128" s="160"/>
      <c r="P128" s="160"/>
      <c r="Q128" s="160"/>
      <c r="R128" s="160"/>
      <c r="S128" s="160"/>
      <c r="T128" s="161"/>
      <c r="AT128" s="156" t="s">
        <v>153</v>
      </c>
      <c r="AU128" s="156" t="s">
        <v>79</v>
      </c>
      <c r="AV128" s="153" t="s">
        <v>79</v>
      </c>
      <c r="AW128" s="153" t="s">
        <v>25</v>
      </c>
      <c r="AX128" s="153" t="s">
        <v>69</v>
      </c>
      <c r="AY128" s="156" t="s">
        <v>144</v>
      </c>
    </row>
    <row r="129" spans="1:65" s="153" customFormat="1" x14ac:dyDescent="0.2">
      <c r="B129" s="154"/>
      <c r="D129" s="155" t="s">
        <v>153</v>
      </c>
      <c r="E129" s="156" t="s">
        <v>1</v>
      </c>
      <c r="F129" s="157" t="s">
        <v>361</v>
      </c>
      <c r="H129" s="158">
        <v>0.08</v>
      </c>
      <c r="I129" s="209"/>
      <c r="L129" s="154"/>
      <c r="M129" s="159"/>
      <c r="N129" s="160"/>
      <c r="O129" s="160"/>
      <c r="P129" s="160"/>
      <c r="Q129" s="160"/>
      <c r="R129" s="160"/>
      <c r="S129" s="160"/>
      <c r="T129" s="161"/>
      <c r="AT129" s="156" t="s">
        <v>153</v>
      </c>
      <c r="AU129" s="156" t="s">
        <v>79</v>
      </c>
      <c r="AV129" s="153" t="s">
        <v>79</v>
      </c>
      <c r="AW129" s="153" t="s">
        <v>25</v>
      </c>
      <c r="AX129" s="153" t="s">
        <v>69</v>
      </c>
      <c r="AY129" s="156" t="s">
        <v>144</v>
      </c>
    </row>
    <row r="130" spans="1:65" s="153" customFormat="1" x14ac:dyDescent="0.2">
      <c r="B130" s="154"/>
      <c r="D130" s="155" t="s">
        <v>153</v>
      </c>
      <c r="E130" s="156" t="s">
        <v>1</v>
      </c>
      <c r="F130" s="157" t="s">
        <v>362</v>
      </c>
      <c r="H130" s="158">
        <v>0.23</v>
      </c>
      <c r="I130" s="209"/>
      <c r="L130" s="154"/>
      <c r="M130" s="159"/>
      <c r="N130" s="160"/>
      <c r="O130" s="160"/>
      <c r="P130" s="160"/>
      <c r="Q130" s="160"/>
      <c r="R130" s="160"/>
      <c r="S130" s="160"/>
      <c r="T130" s="161"/>
      <c r="AT130" s="156" t="s">
        <v>153</v>
      </c>
      <c r="AU130" s="156" t="s">
        <v>79</v>
      </c>
      <c r="AV130" s="153" t="s">
        <v>79</v>
      </c>
      <c r="AW130" s="153" t="s">
        <v>25</v>
      </c>
      <c r="AX130" s="153" t="s">
        <v>69</v>
      </c>
      <c r="AY130" s="156" t="s">
        <v>144</v>
      </c>
    </row>
    <row r="131" spans="1:65" s="153" customFormat="1" x14ac:dyDescent="0.2">
      <c r="B131" s="154"/>
      <c r="D131" s="155" t="s">
        <v>153</v>
      </c>
      <c r="E131" s="156" t="s">
        <v>1</v>
      </c>
      <c r="F131" s="157" t="s">
        <v>363</v>
      </c>
      <c r="H131" s="158">
        <v>0.18</v>
      </c>
      <c r="I131" s="209"/>
      <c r="L131" s="154"/>
      <c r="M131" s="159"/>
      <c r="N131" s="160"/>
      <c r="O131" s="160"/>
      <c r="P131" s="160"/>
      <c r="Q131" s="160"/>
      <c r="R131" s="160"/>
      <c r="S131" s="160"/>
      <c r="T131" s="161"/>
      <c r="AT131" s="156" t="s">
        <v>153</v>
      </c>
      <c r="AU131" s="156" t="s">
        <v>79</v>
      </c>
      <c r="AV131" s="153" t="s">
        <v>79</v>
      </c>
      <c r="AW131" s="153" t="s">
        <v>25</v>
      </c>
      <c r="AX131" s="153" t="s">
        <v>69</v>
      </c>
      <c r="AY131" s="156" t="s">
        <v>144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364</v>
      </c>
      <c r="H132" s="158">
        <v>0.09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1.47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78" customHeight="1" x14ac:dyDescent="0.2">
      <c r="A134" s="14"/>
      <c r="B134" s="15"/>
      <c r="C134" s="141" t="s">
        <v>92</v>
      </c>
      <c r="D134" s="141" t="s">
        <v>147</v>
      </c>
      <c r="E134" s="142" t="s">
        <v>365</v>
      </c>
      <c r="F134" s="143" t="s">
        <v>366</v>
      </c>
      <c r="G134" s="144" t="s">
        <v>158</v>
      </c>
      <c r="H134" s="145">
        <v>1.68</v>
      </c>
      <c r="I134" s="208"/>
      <c r="J134" s="146">
        <f>ROUND(I134*H134,2)</f>
        <v>0</v>
      </c>
      <c r="K134" s="143" t="s">
        <v>915</v>
      </c>
      <c r="L134" s="15"/>
      <c r="M134" s="147" t="s">
        <v>1</v>
      </c>
      <c r="N134" s="148" t="s">
        <v>34</v>
      </c>
      <c r="O134" s="149">
        <v>0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151</v>
      </c>
      <c r="AT134" s="151" t="s">
        <v>147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367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368</v>
      </c>
      <c r="H135" s="158">
        <v>0.17499999999999999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53" customFormat="1" x14ac:dyDescent="0.2">
      <c r="B136" s="154"/>
      <c r="D136" s="155" t="s">
        <v>153</v>
      </c>
      <c r="E136" s="156" t="s">
        <v>1</v>
      </c>
      <c r="F136" s="157" t="s">
        <v>369</v>
      </c>
      <c r="H136" s="158">
        <v>0.245</v>
      </c>
      <c r="I136" s="209"/>
      <c r="L136" s="154"/>
      <c r="M136" s="159"/>
      <c r="N136" s="160"/>
      <c r="O136" s="160"/>
      <c r="P136" s="160"/>
      <c r="Q136" s="160"/>
      <c r="R136" s="160"/>
      <c r="S136" s="160"/>
      <c r="T136" s="161"/>
      <c r="AT136" s="156" t="s">
        <v>153</v>
      </c>
      <c r="AU136" s="156" t="s">
        <v>79</v>
      </c>
      <c r="AV136" s="153" t="s">
        <v>79</v>
      </c>
      <c r="AW136" s="153" t="s">
        <v>25</v>
      </c>
      <c r="AX136" s="153" t="s">
        <v>69</v>
      </c>
      <c r="AY136" s="156" t="s">
        <v>144</v>
      </c>
    </row>
    <row r="137" spans="1:65" s="153" customFormat="1" x14ac:dyDescent="0.2">
      <c r="B137" s="154"/>
      <c r="D137" s="155" t="s">
        <v>153</v>
      </c>
      <c r="E137" s="156" t="s">
        <v>1</v>
      </c>
      <c r="F137" s="157" t="s">
        <v>370</v>
      </c>
      <c r="H137" s="158">
        <v>0.33</v>
      </c>
      <c r="I137" s="209"/>
      <c r="L137" s="154"/>
      <c r="M137" s="159"/>
      <c r="N137" s="160"/>
      <c r="O137" s="160"/>
      <c r="P137" s="160"/>
      <c r="Q137" s="160"/>
      <c r="R137" s="160"/>
      <c r="S137" s="160"/>
      <c r="T137" s="161"/>
      <c r="AT137" s="156" t="s">
        <v>153</v>
      </c>
      <c r="AU137" s="156" t="s">
        <v>79</v>
      </c>
      <c r="AV137" s="153" t="s">
        <v>79</v>
      </c>
      <c r="AW137" s="153" t="s">
        <v>25</v>
      </c>
      <c r="AX137" s="153" t="s">
        <v>69</v>
      </c>
      <c r="AY137" s="156" t="s">
        <v>144</v>
      </c>
    </row>
    <row r="138" spans="1:65" s="153" customFormat="1" x14ac:dyDescent="0.2">
      <c r="B138" s="154"/>
      <c r="D138" s="155" t="s">
        <v>153</v>
      </c>
      <c r="E138" s="156" t="s">
        <v>1</v>
      </c>
      <c r="F138" s="157" t="s">
        <v>371</v>
      </c>
      <c r="H138" s="158">
        <v>7.0000000000000007E-2</v>
      </c>
      <c r="I138" s="209"/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153</v>
      </c>
      <c r="AU138" s="156" t="s">
        <v>79</v>
      </c>
      <c r="AV138" s="153" t="s">
        <v>79</v>
      </c>
      <c r="AW138" s="153" t="s">
        <v>25</v>
      </c>
      <c r="AX138" s="153" t="s">
        <v>69</v>
      </c>
      <c r="AY138" s="156" t="s">
        <v>144</v>
      </c>
    </row>
    <row r="139" spans="1:65" s="153" customFormat="1" x14ac:dyDescent="0.2">
      <c r="B139" s="154"/>
      <c r="D139" s="155" t="s">
        <v>153</v>
      </c>
      <c r="E139" s="156" t="s">
        <v>1</v>
      </c>
      <c r="F139" s="157" t="s">
        <v>372</v>
      </c>
      <c r="H139" s="158">
        <v>0.12</v>
      </c>
      <c r="I139" s="209"/>
      <c r="L139" s="154"/>
      <c r="M139" s="159"/>
      <c r="N139" s="160"/>
      <c r="O139" s="160"/>
      <c r="P139" s="160"/>
      <c r="Q139" s="160"/>
      <c r="R139" s="160"/>
      <c r="S139" s="160"/>
      <c r="T139" s="161"/>
      <c r="AT139" s="156" t="s">
        <v>153</v>
      </c>
      <c r="AU139" s="156" t="s">
        <v>79</v>
      </c>
      <c r="AV139" s="153" t="s">
        <v>79</v>
      </c>
      <c r="AW139" s="153" t="s">
        <v>25</v>
      </c>
      <c r="AX139" s="153" t="s">
        <v>69</v>
      </c>
      <c r="AY139" s="156" t="s">
        <v>144</v>
      </c>
    </row>
    <row r="140" spans="1:65" s="153" customFormat="1" x14ac:dyDescent="0.2">
      <c r="B140" s="154"/>
      <c r="D140" s="155" t="s">
        <v>153</v>
      </c>
      <c r="E140" s="156" t="s">
        <v>1</v>
      </c>
      <c r="F140" s="157" t="s">
        <v>373</v>
      </c>
      <c r="H140" s="158">
        <v>0.1</v>
      </c>
      <c r="I140" s="209"/>
      <c r="L140" s="154"/>
      <c r="M140" s="159"/>
      <c r="N140" s="160"/>
      <c r="O140" s="160"/>
      <c r="P140" s="160"/>
      <c r="Q140" s="160"/>
      <c r="R140" s="160"/>
      <c r="S140" s="160"/>
      <c r="T140" s="161"/>
      <c r="AT140" s="156" t="s">
        <v>153</v>
      </c>
      <c r="AU140" s="156" t="s">
        <v>79</v>
      </c>
      <c r="AV140" s="153" t="s">
        <v>79</v>
      </c>
      <c r="AW140" s="153" t="s">
        <v>25</v>
      </c>
      <c r="AX140" s="153" t="s">
        <v>69</v>
      </c>
      <c r="AY140" s="156" t="s">
        <v>144</v>
      </c>
    </row>
    <row r="141" spans="1:65" s="153" customFormat="1" x14ac:dyDescent="0.2">
      <c r="B141" s="154"/>
      <c r="D141" s="155" t="s">
        <v>153</v>
      </c>
      <c r="E141" s="156" t="s">
        <v>1</v>
      </c>
      <c r="F141" s="157" t="s">
        <v>374</v>
      </c>
      <c r="H141" s="158">
        <v>0.56000000000000005</v>
      </c>
      <c r="I141" s="209"/>
      <c r="L141" s="154"/>
      <c r="M141" s="159"/>
      <c r="N141" s="160"/>
      <c r="O141" s="160"/>
      <c r="P141" s="160"/>
      <c r="Q141" s="160"/>
      <c r="R141" s="160"/>
      <c r="S141" s="160"/>
      <c r="T141" s="161"/>
      <c r="AT141" s="156" t="s">
        <v>153</v>
      </c>
      <c r="AU141" s="156" t="s">
        <v>79</v>
      </c>
      <c r="AV141" s="153" t="s">
        <v>79</v>
      </c>
      <c r="AW141" s="153" t="s">
        <v>25</v>
      </c>
      <c r="AX141" s="153" t="s">
        <v>69</v>
      </c>
      <c r="AY141" s="156" t="s">
        <v>144</v>
      </c>
    </row>
    <row r="142" spans="1:65" s="153" customFormat="1" x14ac:dyDescent="0.2">
      <c r="B142" s="154"/>
      <c r="D142" s="155" t="s">
        <v>153</v>
      </c>
      <c r="E142" s="156" t="s">
        <v>1</v>
      </c>
      <c r="F142" s="157" t="s">
        <v>375</v>
      </c>
      <c r="H142" s="158">
        <v>0.08</v>
      </c>
      <c r="I142" s="209"/>
      <c r="L142" s="154"/>
      <c r="M142" s="159"/>
      <c r="N142" s="160"/>
      <c r="O142" s="160"/>
      <c r="P142" s="160"/>
      <c r="Q142" s="160"/>
      <c r="R142" s="160"/>
      <c r="S142" s="160"/>
      <c r="T142" s="161"/>
      <c r="AT142" s="156" t="s">
        <v>153</v>
      </c>
      <c r="AU142" s="156" t="s">
        <v>79</v>
      </c>
      <c r="AV142" s="153" t="s">
        <v>79</v>
      </c>
      <c r="AW142" s="153" t="s">
        <v>25</v>
      </c>
      <c r="AX142" s="153" t="s">
        <v>69</v>
      </c>
      <c r="AY142" s="156" t="s">
        <v>144</v>
      </c>
    </row>
    <row r="143" spans="1:65" s="162" customFormat="1" x14ac:dyDescent="0.2">
      <c r="B143" s="163"/>
      <c r="D143" s="155" t="s">
        <v>153</v>
      </c>
      <c r="E143" s="164" t="s">
        <v>1</v>
      </c>
      <c r="F143" s="165" t="s">
        <v>155</v>
      </c>
      <c r="H143" s="166">
        <v>1.68</v>
      </c>
      <c r="I143" s="210"/>
      <c r="L143" s="163"/>
      <c r="M143" s="167"/>
      <c r="N143" s="168"/>
      <c r="O143" s="168"/>
      <c r="P143" s="168"/>
      <c r="Q143" s="168"/>
      <c r="R143" s="168"/>
      <c r="S143" s="168"/>
      <c r="T143" s="169"/>
      <c r="AT143" s="164" t="s">
        <v>153</v>
      </c>
      <c r="AU143" s="164" t="s">
        <v>79</v>
      </c>
      <c r="AV143" s="162" t="s">
        <v>151</v>
      </c>
      <c r="AW143" s="162" t="s">
        <v>25</v>
      </c>
      <c r="AX143" s="162" t="s">
        <v>77</v>
      </c>
      <c r="AY143" s="164" t="s">
        <v>144</v>
      </c>
    </row>
    <row r="144" spans="1:65" s="18" customFormat="1" ht="55.5" customHeight="1" x14ac:dyDescent="0.2">
      <c r="A144" s="14"/>
      <c r="B144" s="15"/>
      <c r="C144" s="141" t="s">
        <v>151</v>
      </c>
      <c r="D144" s="141" t="s">
        <v>147</v>
      </c>
      <c r="E144" s="142" t="s">
        <v>376</v>
      </c>
      <c r="F144" s="143" t="s">
        <v>377</v>
      </c>
      <c r="G144" s="144" t="s">
        <v>150</v>
      </c>
      <c r="H144" s="145">
        <v>80</v>
      </c>
      <c r="I144" s="208"/>
      <c r="J144" s="146">
        <f>ROUND(I144*H144,2)</f>
        <v>0</v>
      </c>
      <c r="K144" s="143" t="s">
        <v>915</v>
      </c>
      <c r="L144" s="15"/>
      <c r="M144" s="147" t="s">
        <v>1</v>
      </c>
      <c r="N144" s="148" t="s">
        <v>34</v>
      </c>
      <c r="O144" s="149">
        <v>0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R144" s="151" t="s">
        <v>151</v>
      </c>
      <c r="AT144" s="151" t="s">
        <v>147</v>
      </c>
      <c r="AU144" s="151" t="s">
        <v>79</v>
      </c>
      <c r="AY144" s="3" t="s">
        <v>144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3" t="s">
        <v>77</v>
      </c>
      <c r="BK144" s="152">
        <f>ROUND(I144*H144,2)</f>
        <v>0</v>
      </c>
      <c r="BL144" s="3" t="s">
        <v>151</v>
      </c>
      <c r="BM144" s="151" t="s">
        <v>378</v>
      </c>
    </row>
    <row r="145" spans="1:65" s="153" customFormat="1" x14ac:dyDescent="0.2">
      <c r="B145" s="154"/>
      <c r="D145" s="155" t="s">
        <v>153</v>
      </c>
      <c r="E145" s="156" t="s">
        <v>1</v>
      </c>
      <c r="F145" s="157" t="s">
        <v>379</v>
      </c>
      <c r="H145" s="158">
        <v>80</v>
      </c>
      <c r="I145" s="209"/>
      <c r="L145" s="154"/>
      <c r="M145" s="159"/>
      <c r="N145" s="160"/>
      <c r="O145" s="160"/>
      <c r="P145" s="160"/>
      <c r="Q145" s="160"/>
      <c r="R145" s="160"/>
      <c r="S145" s="160"/>
      <c r="T145" s="161"/>
      <c r="AT145" s="156" t="s">
        <v>153</v>
      </c>
      <c r="AU145" s="156" t="s">
        <v>79</v>
      </c>
      <c r="AV145" s="153" t="s">
        <v>79</v>
      </c>
      <c r="AW145" s="153" t="s">
        <v>25</v>
      </c>
      <c r="AX145" s="153" t="s">
        <v>69</v>
      </c>
      <c r="AY145" s="156" t="s">
        <v>144</v>
      </c>
    </row>
    <row r="146" spans="1:65" s="162" customFormat="1" x14ac:dyDescent="0.2">
      <c r="B146" s="163"/>
      <c r="D146" s="155" t="s">
        <v>153</v>
      </c>
      <c r="E146" s="164" t="s">
        <v>1</v>
      </c>
      <c r="F146" s="165" t="s">
        <v>155</v>
      </c>
      <c r="H146" s="166">
        <v>80</v>
      </c>
      <c r="I146" s="210"/>
      <c r="L146" s="163"/>
      <c r="M146" s="167"/>
      <c r="N146" s="168"/>
      <c r="O146" s="168"/>
      <c r="P146" s="168"/>
      <c r="Q146" s="168"/>
      <c r="R146" s="168"/>
      <c r="S146" s="168"/>
      <c r="T146" s="169"/>
      <c r="AT146" s="164" t="s">
        <v>153</v>
      </c>
      <c r="AU146" s="164" t="s">
        <v>79</v>
      </c>
      <c r="AV146" s="162" t="s">
        <v>151</v>
      </c>
      <c r="AW146" s="162" t="s">
        <v>25</v>
      </c>
      <c r="AX146" s="162" t="s">
        <v>77</v>
      </c>
      <c r="AY146" s="164" t="s">
        <v>144</v>
      </c>
    </row>
    <row r="147" spans="1:65" s="18" customFormat="1" ht="55.5" customHeight="1" x14ac:dyDescent="0.2">
      <c r="A147" s="14"/>
      <c r="B147" s="15"/>
      <c r="C147" s="141" t="s">
        <v>145</v>
      </c>
      <c r="D147" s="141" t="s">
        <v>147</v>
      </c>
      <c r="E147" s="142" t="s">
        <v>380</v>
      </c>
      <c r="F147" s="143" t="s">
        <v>381</v>
      </c>
      <c r="G147" s="144" t="s">
        <v>175</v>
      </c>
      <c r="H147" s="145">
        <v>80</v>
      </c>
      <c r="I147" s="208"/>
      <c r="J147" s="146">
        <f>ROUND(I147*H147,2)</f>
        <v>0</v>
      </c>
      <c r="K147" s="143" t="s">
        <v>915</v>
      </c>
      <c r="L147" s="15"/>
      <c r="M147" s="147" t="s">
        <v>1</v>
      </c>
      <c r="N147" s="148" t="s">
        <v>34</v>
      </c>
      <c r="O147" s="149">
        <v>0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R147" s="151" t="s">
        <v>151</v>
      </c>
      <c r="AT147" s="151" t="s">
        <v>147</v>
      </c>
      <c r="AU147" s="151" t="s">
        <v>79</v>
      </c>
      <c r="AY147" s="3" t="s">
        <v>144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3" t="s">
        <v>77</v>
      </c>
      <c r="BK147" s="152">
        <f>ROUND(I147*H147,2)</f>
        <v>0</v>
      </c>
      <c r="BL147" s="3" t="s">
        <v>151</v>
      </c>
      <c r="BM147" s="151" t="s">
        <v>382</v>
      </c>
    </row>
    <row r="148" spans="1:65" s="153" customFormat="1" x14ac:dyDescent="0.2">
      <c r="B148" s="154"/>
      <c r="D148" s="155" t="s">
        <v>153</v>
      </c>
      <c r="E148" s="156" t="s">
        <v>1</v>
      </c>
      <c r="F148" s="157" t="s">
        <v>383</v>
      </c>
      <c r="H148" s="158">
        <v>80</v>
      </c>
      <c r="I148" s="209"/>
      <c r="L148" s="154"/>
      <c r="M148" s="159"/>
      <c r="N148" s="160"/>
      <c r="O148" s="160"/>
      <c r="P148" s="160"/>
      <c r="Q148" s="160"/>
      <c r="R148" s="160"/>
      <c r="S148" s="160"/>
      <c r="T148" s="161"/>
      <c r="AT148" s="156" t="s">
        <v>153</v>
      </c>
      <c r="AU148" s="156" t="s">
        <v>79</v>
      </c>
      <c r="AV148" s="153" t="s">
        <v>79</v>
      </c>
      <c r="AW148" s="153" t="s">
        <v>25</v>
      </c>
      <c r="AX148" s="153" t="s">
        <v>69</v>
      </c>
      <c r="AY148" s="156" t="s">
        <v>144</v>
      </c>
    </row>
    <row r="149" spans="1:65" s="162" customFormat="1" x14ac:dyDescent="0.2">
      <c r="B149" s="163"/>
      <c r="D149" s="155" t="s">
        <v>153</v>
      </c>
      <c r="E149" s="164" t="s">
        <v>1</v>
      </c>
      <c r="F149" s="165" t="s">
        <v>155</v>
      </c>
      <c r="H149" s="166">
        <v>80</v>
      </c>
      <c r="I149" s="210"/>
      <c r="L149" s="163"/>
      <c r="M149" s="167"/>
      <c r="N149" s="168"/>
      <c r="O149" s="168"/>
      <c r="P149" s="168"/>
      <c r="Q149" s="168"/>
      <c r="R149" s="168"/>
      <c r="S149" s="168"/>
      <c r="T149" s="169"/>
      <c r="AT149" s="164" t="s">
        <v>153</v>
      </c>
      <c r="AU149" s="164" t="s">
        <v>79</v>
      </c>
      <c r="AV149" s="162" t="s">
        <v>151</v>
      </c>
      <c r="AW149" s="162" t="s">
        <v>25</v>
      </c>
      <c r="AX149" s="162" t="s">
        <v>77</v>
      </c>
      <c r="AY149" s="164" t="s">
        <v>144</v>
      </c>
    </row>
    <row r="150" spans="1:65" s="18" customFormat="1" ht="55.5" customHeight="1" x14ac:dyDescent="0.2">
      <c r="A150" s="14"/>
      <c r="B150" s="15"/>
      <c r="C150" s="141" t="s">
        <v>179</v>
      </c>
      <c r="D150" s="141" t="s">
        <v>147</v>
      </c>
      <c r="E150" s="142" t="s">
        <v>291</v>
      </c>
      <c r="F150" s="143" t="s">
        <v>292</v>
      </c>
      <c r="G150" s="144" t="s">
        <v>192</v>
      </c>
      <c r="H150" s="145">
        <v>50</v>
      </c>
      <c r="I150" s="208"/>
      <c r="J150" s="146">
        <f>ROUND(I150*H150,2)</f>
        <v>0</v>
      </c>
      <c r="K150" s="143" t="s">
        <v>915</v>
      </c>
      <c r="L150" s="15"/>
      <c r="M150" s="147" t="s">
        <v>1</v>
      </c>
      <c r="N150" s="148" t="s">
        <v>34</v>
      </c>
      <c r="O150" s="149">
        <v>0</v>
      </c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R150" s="151" t="s">
        <v>151</v>
      </c>
      <c r="AT150" s="151" t="s">
        <v>147</v>
      </c>
      <c r="AU150" s="151" t="s">
        <v>79</v>
      </c>
      <c r="AY150" s="3" t="s">
        <v>144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3" t="s">
        <v>77</v>
      </c>
      <c r="BK150" s="152">
        <f>ROUND(I150*H150,2)</f>
        <v>0</v>
      </c>
      <c r="BL150" s="3" t="s">
        <v>151</v>
      </c>
      <c r="BM150" s="151" t="s">
        <v>384</v>
      </c>
    </row>
    <row r="151" spans="1:65" s="153" customFormat="1" x14ac:dyDescent="0.2">
      <c r="B151" s="154"/>
      <c r="D151" s="155" t="s">
        <v>153</v>
      </c>
      <c r="E151" s="156" t="s">
        <v>1</v>
      </c>
      <c r="F151" s="157" t="s">
        <v>385</v>
      </c>
      <c r="H151" s="158">
        <v>50</v>
      </c>
      <c r="I151" s="209"/>
      <c r="L151" s="154"/>
      <c r="M151" s="159"/>
      <c r="N151" s="160"/>
      <c r="O151" s="160"/>
      <c r="P151" s="160"/>
      <c r="Q151" s="160"/>
      <c r="R151" s="160"/>
      <c r="S151" s="160"/>
      <c r="T151" s="161"/>
      <c r="AT151" s="156" t="s">
        <v>153</v>
      </c>
      <c r="AU151" s="156" t="s">
        <v>79</v>
      </c>
      <c r="AV151" s="153" t="s">
        <v>79</v>
      </c>
      <c r="AW151" s="153" t="s">
        <v>25</v>
      </c>
      <c r="AX151" s="153" t="s">
        <v>69</v>
      </c>
      <c r="AY151" s="156" t="s">
        <v>144</v>
      </c>
    </row>
    <row r="152" spans="1:65" s="162" customFormat="1" x14ac:dyDescent="0.2">
      <c r="B152" s="163"/>
      <c r="D152" s="155" t="s">
        <v>153</v>
      </c>
      <c r="E152" s="164" t="s">
        <v>1</v>
      </c>
      <c r="F152" s="165" t="s">
        <v>155</v>
      </c>
      <c r="H152" s="166">
        <v>50</v>
      </c>
      <c r="I152" s="210"/>
      <c r="L152" s="163"/>
      <c r="M152" s="167"/>
      <c r="N152" s="168"/>
      <c r="O152" s="168"/>
      <c r="P152" s="168"/>
      <c r="Q152" s="168"/>
      <c r="R152" s="168"/>
      <c r="S152" s="168"/>
      <c r="T152" s="169"/>
      <c r="AT152" s="164" t="s">
        <v>153</v>
      </c>
      <c r="AU152" s="164" t="s">
        <v>79</v>
      </c>
      <c r="AV152" s="162" t="s">
        <v>151</v>
      </c>
      <c r="AW152" s="162" t="s">
        <v>25</v>
      </c>
      <c r="AX152" s="162" t="s">
        <v>77</v>
      </c>
      <c r="AY152" s="164" t="s">
        <v>144</v>
      </c>
    </row>
    <row r="153" spans="1:65" s="18" customFormat="1" ht="55.5" customHeight="1" x14ac:dyDescent="0.2">
      <c r="A153" s="14"/>
      <c r="B153" s="15"/>
      <c r="C153" s="141" t="s">
        <v>184</v>
      </c>
      <c r="D153" s="141" t="s">
        <v>147</v>
      </c>
      <c r="E153" s="142" t="s">
        <v>386</v>
      </c>
      <c r="F153" s="143" t="s">
        <v>387</v>
      </c>
      <c r="G153" s="144" t="s">
        <v>163</v>
      </c>
      <c r="H153" s="145">
        <v>350</v>
      </c>
      <c r="I153" s="208"/>
      <c r="J153" s="146">
        <f>ROUND(I153*H153,2)</f>
        <v>0</v>
      </c>
      <c r="K153" s="143" t="s">
        <v>915</v>
      </c>
      <c r="L153" s="15"/>
      <c r="M153" s="147" t="s">
        <v>1</v>
      </c>
      <c r="N153" s="148" t="s">
        <v>34</v>
      </c>
      <c r="O153" s="149">
        <v>0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R153" s="151" t="s">
        <v>151</v>
      </c>
      <c r="AT153" s="151" t="s">
        <v>147</v>
      </c>
      <c r="AU153" s="151" t="s">
        <v>79</v>
      </c>
      <c r="AY153" s="3" t="s">
        <v>144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3" t="s">
        <v>77</v>
      </c>
      <c r="BK153" s="152">
        <f>ROUND(I153*H153,2)</f>
        <v>0</v>
      </c>
      <c r="BL153" s="3" t="s">
        <v>151</v>
      </c>
      <c r="BM153" s="151" t="s">
        <v>388</v>
      </c>
    </row>
    <row r="154" spans="1:65" s="153" customFormat="1" x14ac:dyDescent="0.2">
      <c r="B154" s="154"/>
      <c r="D154" s="155" t="s">
        <v>153</v>
      </c>
      <c r="E154" s="156" t="s">
        <v>1</v>
      </c>
      <c r="F154" s="157" t="s">
        <v>389</v>
      </c>
      <c r="H154" s="158">
        <v>350</v>
      </c>
      <c r="I154" s="209"/>
      <c r="L154" s="154"/>
      <c r="M154" s="159"/>
      <c r="N154" s="160"/>
      <c r="O154" s="160"/>
      <c r="P154" s="160"/>
      <c r="Q154" s="160"/>
      <c r="R154" s="160"/>
      <c r="S154" s="160"/>
      <c r="T154" s="161"/>
      <c r="AT154" s="156" t="s">
        <v>153</v>
      </c>
      <c r="AU154" s="156" t="s">
        <v>79</v>
      </c>
      <c r="AV154" s="153" t="s">
        <v>79</v>
      </c>
      <c r="AW154" s="153" t="s">
        <v>25</v>
      </c>
      <c r="AX154" s="153" t="s">
        <v>69</v>
      </c>
      <c r="AY154" s="156" t="s">
        <v>144</v>
      </c>
    </row>
    <row r="155" spans="1:65" s="162" customFormat="1" x14ac:dyDescent="0.2">
      <c r="B155" s="163"/>
      <c r="D155" s="155" t="s">
        <v>153</v>
      </c>
      <c r="E155" s="164" t="s">
        <v>1</v>
      </c>
      <c r="F155" s="165" t="s">
        <v>155</v>
      </c>
      <c r="H155" s="166">
        <v>350</v>
      </c>
      <c r="I155" s="210"/>
      <c r="L155" s="163"/>
      <c r="M155" s="167"/>
      <c r="N155" s="168"/>
      <c r="O155" s="168"/>
      <c r="P155" s="168"/>
      <c r="Q155" s="168"/>
      <c r="R155" s="168"/>
      <c r="S155" s="168"/>
      <c r="T155" s="169"/>
      <c r="AT155" s="164" t="s">
        <v>153</v>
      </c>
      <c r="AU155" s="164" t="s">
        <v>79</v>
      </c>
      <c r="AV155" s="162" t="s">
        <v>151</v>
      </c>
      <c r="AW155" s="162" t="s">
        <v>25</v>
      </c>
      <c r="AX155" s="162" t="s">
        <v>77</v>
      </c>
      <c r="AY155" s="164" t="s">
        <v>144</v>
      </c>
    </row>
    <row r="156" spans="1:65" s="18" customFormat="1" ht="44.25" customHeight="1" x14ac:dyDescent="0.2">
      <c r="A156" s="14"/>
      <c r="B156" s="15"/>
      <c r="C156" s="141" t="s">
        <v>170</v>
      </c>
      <c r="D156" s="141" t="s">
        <v>147</v>
      </c>
      <c r="E156" s="142" t="s">
        <v>390</v>
      </c>
      <c r="F156" s="143" t="s">
        <v>391</v>
      </c>
      <c r="G156" s="144" t="s">
        <v>150</v>
      </c>
      <c r="H156" s="145">
        <v>11025</v>
      </c>
      <c r="I156" s="208"/>
      <c r="J156" s="146">
        <f>ROUND(I156*H156,2)</f>
        <v>0</v>
      </c>
      <c r="K156" s="143" t="s">
        <v>915</v>
      </c>
      <c r="L156" s="15"/>
      <c r="M156" s="147" t="s">
        <v>1</v>
      </c>
      <c r="N156" s="148" t="s">
        <v>34</v>
      </c>
      <c r="O156" s="149">
        <v>0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R156" s="151" t="s">
        <v>151</v>
      </c>
      <c r="AT156" s="151" t="s">
        <v>147</v>
      </c>
      <c r="AU156" s="151" t="s">
        <v>79</v>
      </c>
      <c r="AY156" s="3" t="s">
        <v>144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3" t="s">
        <v>77</v>
      </c>
      <c r="BK156" s="152">
        <f>ROUND(I156*H156,2)</f>
        <v>0</v>
      </c>
      <c r="BL156" s="3" t="s">
        <v>151</v>
      </c>
      <c r="BM156" s="151" t="s">
        <v>392</v>
      </c>
    </row>
    <row r="157" spans="1:65" s="153" customFormat="1" x14ac:dyDescent="0.2">
      <c r="B157" s="154"/>
      <c r="D157" s="155" t="s">
        <v>153</v>
      </c>
      <c r="E157" s="156" t="s">
        <v>1</v>
      </c>
      <c r="F157" s="157" t="s">
        <v>393</v>
      </c>
      <c r="H157" s="158">
        <v>11025</v>
      </c>
      <c r="I157" s="209"/>
      <c r="L157" s="154"/>
      <c r="M157" s="159"/>
      <c r="N157" s="160"/>
      <c r="O157" s="160"/>
      <c r="P157" s="160"/>
      <c r="Q157" s="160"/>
      <c r="R157" s="160"/>
      <c r="S157" s="160"/>
      <c r="T157" s="161"/>
      <c r="AT157" s="156" t="s">
        <v>153</v>
      </c>
      <c r="AU157" s="156" t="s">
        <v>79</v>
      </c>
      <c r="AV157" s="153" t="s">
        <v>79</v>
      </c>
      <c r="AW157" s="153" t="s">
        <v>25</v>
      </c>
      <c r="AX157" s="153" t="s">
        <v>69</v>
      </c>
      <c r="AY157" s="156" t="s">
        <v>144</v>
      </c>
    </row>
    <row r="158" spans="1:65" s="162" customFormat="1" x14ac:dyDescent="0.2">
      <c r="B158" s="163"/>
      <c r="D158" s="155" t="s">
        <v>153</v>
      </c>
      <c r="E158" s="164" t="s">
        <v>1</v>
      </c>
      <c r="F158" s="165" t="s">
        <v>155</v>
      </c>
      <c r="H158" s="166">
        <v>11025</v>
      </c>
      <c r="I158" s="210"/>
      <c r="L158" s="163"/>
      <c r="M158" s="167"/>
      <c r="N158" s="168"/>
      <c r="O158" s="168"/>
      <c r="P158" s="168"/>
      <c r="Q158" s="168"/>
      <c r="R158" s="168"/>
      <c r="S158" s="168"/>
      <c r="T158" s="169"/>
      <c r="AT158" s="164" t="s">
        <v>153</v>
      </c>
      <c r="AU158" s="164" t="s">
        <v>79</v>
      </c>
      <c r="AV158" s="162" t="s">
        <v>151</v>
      </c>
      <c r="AW158" s="162" t="s">
        <v>25</v>
      </c>
      <c r="AX158" s="162" t="s">
        <v>77</v>
      </c>
      <c r="AY158" s="164" t="s">
        <v>144</v>
      </c>
    </row>
    <row r="159" spans="1:65" s="18" customFormat="1" ht="123" customHeight="1" x14ac:dyDescent="0.2">
      <c r="A159" s="14"/>
      <c r="B159" s="15"/>
      <c r="C159" s="141" t="s">
        <v>197</v>
      </c>
      <c r="D159" s="141" t="s">
        <v>147</v>
      </c>
      <c r="E159" s="142" t="s">
        <v>394</v>
      </c>
      <c r="F159" s="143" t="s">
        <v>395</v>
      </c>
      <c r="G159" s="144" t="s">
        <v>163</v>
      </c>
      <c r="H159" s="145">
        <v>5355</v>
      </c>
      <c r="I159" s="208"/>
      <c r="J159" s="146">
        <f>ROUND(I159*H159,2)</f>
        <v>0</v>
      </c>
      <c r="K159" s="143" t="s">
        <v>915</v>
      </c>
      <c r="L159" s="15"/>
      <c r="M159" s="147" t="s">
        <v>1</v>
      </c>
      <c r="N159" s="148" t="s">
        <v>34</v>
      </c>
      <c r="O159" s="149">
        <v>0</v>
      </c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R159" s="151" t="s">
        <v>151</v>
      </c>
      <c r="AT159" s="151" t="s">
        <v>147</v>
      </c>
      <c r="AU159" s="151" t="s">
        <v>79</v>
      </c>
      <c r="AY159" s="3" t="s">
        <v>144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3" t="s">
        <v>77</v>
      </c>
      <c r="BK159" s="152">
        <f>ROUND(I159*H159,2)</f>
        <v>0</v>
      </c>
      <c r="BL159" s="3" t="s">
        <v>151</v>
      </c>
      <c r="BM159" s="151" t="s">
        <v>396</v>
      </c>
    </row>
    <row r="160" spans="1:65" s="153" customFormat="1" x14ac:dyDescent="0.2">
      <c r="B160" s="154"/>
      <c r="D160" s="155" t="s">
        <v>153</v>
      </c>
      <c r="E160" s="156" t="s">
        <v>1</v>
      </c>
      <c r="F160" s="157" t="s">
        <v>397</v>
      </c>
      <c r="H160" s="158">
        <v>5355</v>
      </c>
      <c r="I160" s="209"/>
      <c r="L160" s="154"/>
      <c r="M160" s="159"/>
      <c r="N160" s="160"/>
      <c r="O160" s="160"/>
      <c r="P160" s="160"/>
      <c r="Q160" s="160"/>
      <c r="R160" s="160"/>
      <c r="S160" s="160"/>
      <c r="T160" s="161"/>
      <c r="AT160" s="156" t="s">
        <v>153</v>
      </c>
      <c r="AU160" s="156" t="s">
        <v>79</v>
      </c>
      <c r="AV160" s="153" t="s">
        <v>79</v>
      </c>
      <c r="AW160" s="153" t="s">
        <v>25</v>
      </c>
      <c r="AX160" s="153" t="s">
        <v>69</v>
      </c>
      <c r="AY160" s="156" t="s">
        <v>144</v>
      </c>
    </row>
    <row r="161" spans="1:65" s="162" customFormat="1" x14ac:dyDescent="0.2">
      <c r="B161" s="163"/>
      <c r="D161" s="155" t="s">
        <v>153</v>
      </c>
      <c r="E161" s="164" t="s">
        <v>1</v>
      </c>
      <c r="F161" s="165" t="s">
        <v>155</v>
      </c>
      <c r="H161" s="166">
        <v>5355</v>
      </c>
      <c r="I161" s="210"/>
      <c r="L161" s="163"/>
      <c r="M161" s="167"/>
      <c r="N161" s="168"/>
      <c r="O161" s="168"/>
      <c r="P161" s="168"/>
      <c r="Q161" s="168"/>
      <c r="R161" s="168"/>
      <c r="S161" s="168"/>
      <c r="T161" s="169"/>
      <c r="AT161" s="164" t="s">
        <v>153</v>
      </c>
      <c r="AU161" s="164" t="s">
        <v>79</v>
      </c>
      <c r="AV161" s="162" t="s">
        <v>151</v>
      </c>
      <c r="AW161" s="162" t="s">
        <v>25</v>
      </c>
      <c r="AX161" s="162" t="s">
        <v>77</v>
      </c>
      <c r="AY161" s="164" t="s">
        <v>144</v>
      </c>
    </row>
    <row r="162" spans="1:65" s="18" customFormat="1" ht="21.75" customHeight="1" x14ac:dyDescent="0.2">
      <c r="A162" s="14"/>
      <c r="B162" s="15"/>
      <c r="C162" s="170" t="s">
        <v>203</v>
      </c>
      <c r="D162" s="170" t="s">
        <v>166</v>
      </c>
      <c r="E162" s="171" t="s">
        <v>398</v>
      </c>
      <c r="F162" s="172" t="s">
        <v>399</v>
      </c>
      <c r="G162" s="173" t="s">
        <v>175</v>
      </c>
      <c r="H162" s="174">
        <v>5292</v>
      </c>
      <c r="I162" s="211"/>
      <c r="J162" s="175">
        <f>ROUND(I162*H162,2)</f>
        <v>0</v>
      </c>
      <c r="K162" s="172" t="s">
        <v>915</v>
      </c>
      <c r="L162" s="176"/>
      <c r="M162" s="177" t="s">
        <v>1</v>
      </c>
      <c r="N162" s="178" t="s">
        <v>34</v>
      </c>
      <c r="O162" s="149">
        <v>0</v>
      </c>
      <c r="P162" s="149">
        <f>O162*H162</f>
        <v>0</v>
      </c>
      <c r="Q162" s="149">
        <v>0.32700000000000001</v>
      </c>
      <c r="R162" s="149">
        <f>Q162*H162</f>
        <v>1730.4840000000002</v>
      </c>
      <c r="S162" s="149">
        <v>0</v>
      </c>
      <c r="T162" s="150">
        <f>S162*H162</f>
        <v>0</v>
      </c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R162" s="151" t="s">
        <v>170</v>
      </c>
      <c r="AT162" s="151" t="s">
        <v>166</v>
      </c>
      <c r="AU162" s="151" t="s">
        <v>79</v>
      </c>
      <c r="AY162" s="3" t="s">
        <v>144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3" t="s">
        <v>77</v>
      </c>
      <c r="BK162" s="152">
        <f>ROUND(I162*H162,2)</f>
        <v>0</v>
      </c>
      <c r="BL162" s="3" t="s">
        <v>151</v>
      </c>
      <c r="BM162" s="151" t="s">
        <v>400</v>
      </c>
    </row>
    <row r="163" spans="1:65" s="179" customFormat="1" x14ac:dyDescent="0.2">
      <c r="B163" s="180"/>
      <c r="D163" s="155" t="s">
        <v>153</v>
      </c>
      <c r="E163" s="181" t="s">
        <v>1</v>
      </c>
      <c r="F163" s="182" t="s">
        <v>188</v>
      </c>
      <c r="H163" s="181" t="s">
        <v>1</v>
      </c>
      <c r="I163" s="212"/>
      <c r="L163" s="180"/>
      <c r="M163" s="183"/>
      <c r="N163" s="184"/>
      <c r="O163" s="184"/>
      <c r="P163" s="184"/>
      <c r="Q163" s="184"/>
      <c r="R163" s="184"/>
      <c r="S163" s="184"/>
      <c r="T163" s="185"/>
      <c r="AT163" s="181" t="s">
        <v>153</v>
      </c>
      <c r="AU163" s="181" t="s">
        <v>79</v>
      </c>
      <c r="AV163" s="179" t="s">
        <v>77</v>
      </c>
      <c r="AW163" s="179" t="s">
        <v>25</v>
      </c>
      <c r="AX163" s="179" t="s">
        <v>69</v>
      </c>
      <c r="AY163" s="181" t="s">
        <v>144</v>
      </c>
    </row>
    <row r="164" spans="1:65" s="153" customFormat="1" x14ac:dyDescent="0.2">
      <c r="B164" s="154"/>
      <c r="D164" s="155" t="s">
        <v>153</v>
      </c>
      <c r="E164" s="156" t="s">
        <v>1</v>
      </c>
      <c r="F164" s="157" t="s">
        <v>401</v>
      </c>
      <c r="H164" s="158">
        <v>5292</v>
      </c>
      <c r="I164" s="209"/>
      <c r="L164" s="154"/>
      <c r="M164" s="159"/>
      <c r="N164" s="160"/>
      <c r="O164" s="160"/>
      <c r="P164" s="160"/>
      <c r="Q164" s="160"/>
      <c r="R164" s="160"/>
      <c r="S164" s="160"/>
      <c r="T164" s="161"/>
      <c r="AT164" s="156" t="s">
        <v>153</v>
      </c>
      <c r="AU164" s="156" t="s">
        <v>79</v>
      </c>
      <c r="AV164" s="153" t="s">
        <v>79</v>
      </c>
      <c r="AW164" s="153" t="s">
        <v>25</v>
      </c>
      <c r="AX164" s="153" t="s">
        <v>69</v>
      </c>
      <c r="AY164" s="156" t="s">
        <v>144</v>
      </c>
    </row>
    <row r="165" spans="1:65" s="162" customFormat="1" x14ac:dyDescent="0.2">
      <c r="B165" s="163"/>
      <c r="D165" s="155" t="s">
        <v>153</v>
      </c>
      <c r="E165" s="164" t="s">
        <v>1</v>
      </c>
      <c r="F165" s="165" t="s">
        <v>155</v>
      </c>
      <c r="H165" s="166">
        <v>5292</v>
      </c>
      <c r="I165" s="210"/>
      <c r="L165" s="163"/>
      <c r="M165" s="167"/>
      <c r="N165" s="168"/>
      <c r="O165" s="168"/>
      <c r="P165" s="168"/>
      <c r="Q165" s="168"/>
      <c r="R165" s="168"/>
      <c r="S165" s="168"/>
      <c r="T165" s="169"/>
      <c r="AT165" s="164" t="s">
        <v>153</v>
      </c>
      <c r="AU165" s="164" t="s">
        <v>79</v>
      </c>
      <c r="AV165" s="162" t="s">
        <v>151</v>
      </c>
      <c r="AW165" s="162" t="s">
        <v>25</v>
      </c>
      <c r="AX165" s="162" t="s">
        <v>77</v>
      </c>
      <c r="AY165" s="164" t="s">
        <v>144</v>
      </c>
    </row>
    <row r="166" spans="1:65" s="18" customFormat="1" ht="21.75" customHeight="1" x14ac:dyDescent="0.2">
      <c r="A166" s="14"/>
      <c r="B166" s="15"/>
      <c r="C166" s="170" t="s">
        <v>209</v>
      </c>
      <c r="D166" s="170" t="s">
        <v>166</v>
      </c>
      <c r="E166" s="171" t="s">
        <v>198</v>
      </c>
      <c r="F166" s="172" t="s">
        <v>199</v>
      </c>
      <c r="G166" s="173" t="s">
        <v>175</v>
      </c>
      <c r="H166" s="174">
        <v>87</v>
      </c>
      <c r="I166" s="211"/>
      <c r="J166" s="175">
        <f>ROUND(I166*H166,2)</f>
        <v>0</v>
      </c>
      <c r="K166" s="172" t="s">
        <v>915</v>
      </c>
      <c r="L166" s="176"/>
      <c r="M166" s="177" t="s">
        <v>1</v>
      </c>
      <c r="N166" s="178" t="s">
        <v>34</v>
      </c>
      <c r="O166" s="149">
        <v>0</v>
      </c>
      <c r="P166" s="149">
        <f>O166*H166</f>
        <v>0</v>
      </c>
      <c r="Q166" s="149">
        <v>3.70425</v>
      </c>
      <c r="R166" s="149">
        <f>Q166*H166</f>
        <v>322.26974999999999</v>
      </c>
      <c r="S166" s="149">
        <v>0</v>
      </c>
      <c r="T166" s="150">
        <f>S166*H166</f>
        <v>0</v>
      </c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R166" s="151" t="s">
        <v>170</v>
      </c>
      <c r="AT166" s="151" t="s">
        <v>166</v>
      </c>
      <c r="AU166" s="151" t="s">
        <v>79</v>
      </c>
      <c r="AY166" s="3" t="s">
        <v>144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3" t="s">
        <v>77</v>
      </c>
      <c r="BK166" s="152">
        <f>ROUND(I166*H166,2)</f>
        <v>0</v>
      </c>
      <c r="BL166" s="3" t="s">
        <v>151</v>
      </c>
      <c r="BM166" s="151" t="s">
        <v>402</v>
      </c>
    </row>
    <row r="167" spans="1:65" s="179" customFormat="1" x14ac:dyDescent="0.2">
      <c r="B167" s="180"/>
      <c r="D167" s="155" t="s">
        <v>153</v>
      </c>
      <c r="E167" s="181" t="s">
        <v>1</v>
      </c>
      <c r="F167" s="182" t="s">
        <v>188</v>
      </c>
      <c r="H167" s="181" t="s">
        <v>1</v>
      </c>
      <c r="I167" s="212"/>
      <c r="L167" s="180"/>
      <c r="M167" s="183"/>
      <c r="N167" s="184"/>
      <c r="O167" s="184"/>
      <c r="P167" s="184"/>
      <c r="Q167" s="184"/>
      <c r="R167" s="184"/>
      <c r="S167" s="184"/>
      <c r="T167" s="185"/>
      <c r="AT167" s="181" t="s">
        <v>153</v>
      </c>
      <c r="AU167" s="181" t="s">
        <v>79</v>
      </c>
      <c r="AV167" s="179" t="s">
        <v>77</v>
      </c>
      <c r="AW167" s="179" t="s">
        <v>25</v>
      </c>
      <c r="AX167" s="179" t="s">
        <v>69</v>
      </c>
      <c r="AY167" s="181" t="s">
        <v>144</v>
      </c>
    </row>
    <row r="168" spans="1:65" s="153" customFormat="1" x14ac:dyDescent="0.2">
      <c r="B168" s="154"/>
      <c r="D168" s="155" t="s">
        <v>153</v>
      </c>
      <c r="E168" s="156" t="s">
        <v>1</v>
      </c>
      <c r="F168" s="157" t="s">
        <v>403</v>
      </c>
      <c r="H168" s="158">
        <v>84</v>
      </c>
      <c r="I168" s="209"/>
      <c r="L168" s="154"/>
      <c r="M168" s="159"/>
      <c r="N168" s="160"/>
      <c r="O168" s="160"/>
      <c r="P168" s="160"/>
      <c r="Q168" s="160"/>
      <c r="R168" s="160"/>
      <c r="S168" s="160"/>
      <c r="T168" s="161"/>
      <c r="AT168" s="156" t="s">
        <v>153</v>
      </c>
      <c r="AU168" s="156" t="s">
        <v>79</v>
      </c>
      <c r="AV168" s="153" t="s">
        <v>79</v>
      </c>
      <c r="AW168" s="153" t="s">
        <v>25</v>
      </c>
      <c r="AX168" s="153" t="s">
        <v>69</v>
      </c>
      <c r="AY168" s="156" t="s">
        <v>144</v>
      </c>
    </row>
    <row r="169" spans="1:65" s="153" customFormat="1" x14ac:dyDescent="0.2">
      <c r="B169" s="154"/>
      <c r="D169" s="155" t="s">
        <v>153</v>
      </c>
      <c r="E169" s="156" t="s">
        <v>1</v>
      </c>
      <c r="F169" s="157" t="s">
        <v>404</v>
      </c>
      <c r="H169" s="158">
        <v>3</v>
      </c>
      <c r="I169" s="209"/>
      <c r="L169" s="154"/>
      <c r="M169" s="159"/>
      <c r="N169" s="160"/>
      <c r="O169" s="160"/>
      <c r="P169" s="160"/>
      <c r="Q169" s="160"/>
      <c r="R169" s="160"/>
      <c r="S169" s="160"/>
      <c r="T169" s="161"/>
      <c r="AT169" s="156" t="s">
        <v>153</v>
      </c>
      <c r="AU169" s="156" t="s">
        <v>79</v>
      </c>
      <c r="AV169" s="153" t="s">
        <v>79</v>
      </c>
      <c r="AW169" s="153" t="s">
        <v>25</v>
      </c>
      <c r="AX169" s="153" t="s">
        <v>69</v>
      </c>
      <c r="AY169" s="156" t="s">
        <v>144</v>
      </c>
    </row>
    <row r="170" spans="1:65" s="162" customFormat="1" x14ac:dyDescent="0.2">
      <c r="B170" s="163"/>
      <c r="D170" s="155" t="s">
        <v>153</v>
      </c>
      <c r="E170" s="164" t="s">
        <v>1</v>
      </c>
      <c r="F170" s="165" t="s">
        <v>155</v>
      </c>
      <c r="H170" s="166">
        <v>87</v>
      </c>
      <c r="I170" s="210"/>
      <c r="L170" s="163"/>
      <c r="M170" s="167"/>
      <c r="N170" s="168"/>
      <c r="O170" s="168"/>
      <c r="P170" s="168"/>
      <c r="Q170" s="168"/>
      <c r="R170" s="168"/>
      <c r="S170" s="168"/>
      <c r="T170" s="169"/>
      <c r="AT170" s="164" t="s">
        <v>153</v>
      </c>
      <c r="AU170" s="164" t="s">
        <v>79</v>
      </c>
      <c r="AV170" s="162" t="s">
        <v>151</v>
      </c>
      <c r="AW170" s="162" t="s">
        <v>25</v>
      </c>
      <c r="AX170" s="162" t="s">
        <v>77</v>
      </c>
      <c r="AY170" s="164" t="s">
        <v>144</v>
      </c>
    </row>
    <row r="171" spans="1:65" s="18" customFormat="1" ht="156.75" customHeight="1" x14ac:dyDescent="0.2">
      <c r="A171" s="14"/>
      <c r="B171" s="15"/>
      <c r="C171" s="141" t="s">
        <v>214</v>
      </c>
      <c r="D171" s="141" t="s">
        <v>147</v>
      </c>
      <c r="E171" s="142" t="s">
        <v>156</v>
      </c>
      <c r="F171" s="143" t="s">
        <v>157</v>
      </c>
      <c r="G171" s="144" t="s">
        <v>158</v>
      </c>
      <c r="H171" s="145">
        <v>2.0499999999999998</v>
      </c>
      <c r="I171" s="208"/>
      <c r="J171" s="146">
        <f>ROUND(I171*H171,2)</f>
        <v>0</v>
      </c>
      <c r="K171" s="143" t="s">
        <v>915</v>
      </c>
      <c r="L171" s="15"/>
      <c r="M171" s="147" t="s">
        <v>1</v>
      </c>
      <c r="N171" s="148" t="s">
        <v>34</v>
      </c>
      <c r="O171" s="149">
        <v>0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R171" s="151" t="s">
        <v>151</v>
      </c>
      <c r="AT171" s="151" t="s">
        <v>147</v>
      </c>
      <c r="AU171" s="151" t="s">
        <v>79</v>
      </c>
      <c r="AY171" s="3" t="s">
        <v>144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3" t="s">
        <v>77</v>
      </c>
      <c r="BK171" s="152">
        <f>ROUND(I171*H171,2)</f>
        <v>0</v>
      </c>
      <c r="BL171" s="3" t="s">
        <v>151</v>
      </c>
      <c r="BM171" s="151" t="s">
        <v>405</v>
      </c>
    </row>
    <row r="172" spans="1:65" s="153" customFormat="1" x14ac:dyDescent="0.2">
      <c r="B172" s="154"/>
      <c r="D172" s="155" t="s">
        <v>153</v>
      </c>
      <c r="E172" s="156" t="s">
        <v>1</v>
      </c>
      <c r="F172" s="157" t="s">
        <v>406</v>
      </c>
      <c r="H172" s="158">
        <v>1.57</v>
      </c>
      <c r="I172" s="209"/>
      <c r="L172" s="154"/>
      <c r="M172" s="159"/>
      <c r="N172" s="160"/>
      <c r="O172" s="160"/>
      <c r="P172" s="160"/>
      <c r="Q172" s="160"/>
      <c r="R172" s="160"/>
      <c r="S172" s="160"/>
      <c r="T172" s="161"/>
      <c r="AT172" s="156" t="s">
        <v>153</v>
      </c>
      <c r="AU172" s="156" t="s">
        <v>79</v>
      </c>
      <c r="AV172" s="153" t="s">
        <v>79</v>
      </c>
      <c r="AW172" s="153" t="s">
        <v>25</v>
      </c>
      <c r="AX172" s="153" t="s">
        <v>69</v>
      </c>
      <c r="AY172" s="156" t="s">
        <v>144</v>
      </c>
    </row>
    <row r="173" spans="1:65" s="153" customFormat="1" x14ac:dyDescent="0.2">
      <c r="B173" s="154"/>
      <c r="D173" s="155" t="s">
        <v>153</v>
      </c>
      <c r="E173" s="156" t="s">
        <v>1</v>
      </c>
      <c r="F173" s="157" t="s">
        <v>407</v>
      </c>
      <c r="H173" s="158">
        <v>0.48</v>
      </c>
      <c r="I173" s="209"/>
      <c r="L173" s="154"/>
      <c r="M173" s="159"/>
      <c r="N173" s="160"/>
      <c r="O173" s="160"/>
      <c r="P173" s="160"/>
      <c r="Q173" s="160"/>
      <c r="R173" s="160"/>
      <c r="S173" s="160"/>
      <c r="T173" s="161"/>
      <c r="AT173" s="156" t="s">
        <v>153</v>
      </c>
      <c r="AU173" s="156" t="s">
        <v>79</v>
      </c>
      <c r="AV173" s="153" t="s">
        <v>79</v>
      </c>
      <c r="AW173" s="153" t="s">
        <v>25</v>
      </c>
      <c r="AX173" s="153" t="s">
        <v>69</v>
      </c>
      <c r="AY173" s="156" t="s">
        <v>144</v>
      </c>
    </row>
    <row r="174" spans="1:65" s="162" customFormat="1" x14ac:dyDescent="0.2">
      <c r="B174" s="163"/>
      <c r="D174" s="155" t="s">
        <v>153</v>
      </c>
      <c r="E174" s="164" t="s">
        <v>1</v>
      </c>
      <c r="F174" s="165" t="s">
        <v>155</v>
      </c>
      <c r="H174" s="166">
        <v>2.0499999999999998</v>
      </c>
      <c r="I174" s="210"/>
      <c r="L174" s="163"/>
      <c r="M174" s="167"/>
      <c r="N174" s="168"/>
      <c r="O174" s="168"/>
      <c r="P174" s="168"/>
      <c r="Q174" s="168"/>
      <c r="R174" s="168"/>
      <c r="S174" s="168"/>
      <c r="T174" s="169"/>
      <c r="AT174" s="164" t="s">
        <v>153</v>
      </c>
      <c r="AU174" s="164" t="s">
        <v>79</v>
      </c>
      <c r="AV174" s="162" t="s">
        <v>151</v>
      </c>
      <c r="AW174" s="162" t="s">
        <v>25</v>
      </c>
      <c r="AX174" s="162" t="s">
        <v>77</v>
      </c>
      <c r="AY174" s="164" t="s">
        <v>144</v>
      </c>
    </row>
    <row r="175" spans="1:65" s="18" customFormat="1" ht="66.75" customHeight="1" x14ac:dyDescent="0.2">
      <c r="A175" s="14"/>
      <c r="B175" s="15"/>
      <c r="C175" s="141" t="s">
        <v>229</v>
      </c>
      <c r="D175" s="141" t="s">
        <v>147</v>
      </c>
      <c r="E175" s="142" t="s">
        <v>161</v>
      </c>
      <c r="F175" s="143" t="s">
        <v>162</v>
      </c>
      <c r="G175" s="144" t="s">
        <v>163</v>
      </c>
      <c r="H175" s="145">
        <v>7864</v>
      </c>
      <c r="I175" s="208"/>
      <c r="J175" s="146">
        <f>ROUND(I175*H175,2)</f>
        <v>0</v>
      </c>
      <c r="K175" s="143" t="s">
        <v>915</v>
      </c>
      <c r="L175" s="15"/>
      <c r="M175" s="147" t="s">
        <v>1</v>
      </c>
      <c r="N175" s="148" t="s">
        <v>34</v>
      </c>
      <c r="O175" s="149">
        <v>0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R175" s="151" t="s">
        <v>151</v>
      </c>
      <c r="AT175" s="151" t="s">
        <v>147</v>
      </c>
      <c r="AU175" s="151" t="s">
        <v>79</v>
      </c>
      <c r="AY175" s="3" t="s">
        <v>144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3" t="s">
        <v>77</v>
      </c>
      <c r="BK175" s="152">
        <f>ROUND(I175*H175,2)</f>
        <v>0</v>
      </c>
      <c r="BL175" s="3" t="s">
        <v>151</v>
      </c>
      <c r="BM175" s="151" t="s">
        <v>408</v>
      </c>
    </row>
    <row r="176" spans="1:65" s="153" customFormat="1" x14ac:dyDescent="0.2">
      <c r="B176" s="154"/>
      <c r="D176" s="155" t="s">
        <v>153</v>
      </c>
      <c r="E176" s="156" t="s">
        <v>1</v>
      </c>
      <c r="F176" s="157" t="s">
        <v>409</v>
      </c>
      <c r="H176" s="158">
        <v>1435</v>
      </c>
      <c r="I176" s="209"/>
      <c r="L176" s="154"/>
      <c r="M176" s="159"/>
      <c r="N176" s="160"/>
      <c r="O176" s="160"/>
      <c r="P176" s="160"/>
      <c r="Q176" s="160"/>
      <c r="R176" s="160"/>
      <c r="S176" s="160"/>
      <c r="T176" s="161"/>
      <c r="AT176" s="156" t="s">
        <v>153</v>
      </c>
      <c r="AU176" s="156" t="s">
        <v>79</v>
      </c>
      <c r="AV176" s="153" t="s">
        <v>79</v>
      </c>
      <c r="AW176" s="153" t="s">
        <v>25</v>
      </c>
      <c r="AX176" s="153" t="s">
        <v>69</v>
      </c>
      <c r="AY176" s="156" t="s">
        <v>144</v>
      </c>
    </row>
    <row r="177" spans="1:65" s="153" customFormat="1" x14ac:dyDescent="0.2">
      <c r="B177" s="154"/>
      <c r="D177" s="155" t="s">
        <v>153</v>
      </c>
      <c r="E177" s="156" t="s">
        <v>1</v>
      </c>
      <c r="F177" s="157" t="s">
        <v>410</v>
      </c>
      <c r="H177" s="158">
        <v>5355</v>
      </c>
      <c r="I177" s="209"/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153</v>
      </c>
      <c r="AU177" s="156" t="s">
        <v>79</v>
      </c>
      <c r="AV177" s="153" t="s">
        <v>79</v>
      </c>
      <c r="AW177" s="153" t="s">
        <v>25</v>
      </c>
      <c r="AX177" s="153" t="s">
        <v>69</v>
      </c>
      <c r="AY177" s="156" t="s">
        <v>144</v>
      </c>
    </row>
    <row r="178" spans="1:65" s="153" customFormat="1" x14ac:dyDescent="0.2">
      <c r="B178" s="154"/>
      <c r="D178" s="155" t="s">
        <v>153</v>
      </c>
      <c r="E178" s="156" t="s">
        <v>1</v>
      </c>
      <c r="F178" s="157" t="s">
        <v>411</v>
      </c>
      <c r="H178" s="158">
        <v>1074</v>
      </c>
      <c r="I178" s="209"/>
      <c r="L178" s="154"/>
      <c r="M178" s="159"/>
      <c r="N178" s="160"/>
      <c r="O178" s="160"/>
      <c r="P178" s="160"/>
      <c r="Q178" s="160"/>
      <c r="R178" s="160"/>
      <c r="S178" s="160"/>
      <c r="T178" s="161"/>
      <c r="AT178" s="156" t="s">
        <v>153</v>
      </c>
      <c r="AU178" s="156" t="s">
        <v>79</v>
      </c>
      <c r="AV178" s="153" t="s">
        <v>79</v>
      </c>
      <c r="AW178" s="153" t="s">
        <v>25</v>
      </c>
      <c r="AX178" s="153" t="s">
        <v>69</v>
      </c>
      <c r="AY178" s="156" t="s">
        <v>144</v>
      </c>
    </row>
    <row r="179" spans="1:65" s="162" customFormat="1" x14ac:dyDescent="0.2">
      <c r="B179" s="163"/>
      <c r="D179" s="155" t="s">
        <v>153</v>
      </c>
      <c r="E179" s="164" t="s">
        <v>1</v>
      </c>
      <c r="F179" s="165" t="s">
        <v>155</v>
      </c>
      <c r="H179" s="166">
        <v>7864</v>
      </c>
      <c r="I179" s="210"/>
      <c r="L179" s="163"/>
      <c r="M179" s="167"/>
      <c r="N179" s="168"/>
      <c r="O179" s="168"/>
      <c r="P179" s="168"/>
      <c r="Q179" s="168"/>
      <c r="R179" s="168"/>
      <c r="S179" s="168"/>
      <c r="T179" s="169"/>
      <c r="AT179" s="164" t="s">
        <v>153</v>
      </c>
      <c r="AU179" s="164" t="s">
        <v>79</v>
      </c>
      <c r="AV179" s="162" t="s">
        <v>151</v>
      </c>
      <c r="AW179" s="162" t="s">
        <v>25</v>
      </c>
      <c r="AX179" s="162" t="s">
        <v>77</v>
      </c>
      <c r="AY179" s="164" t="s">
        <v>144</v>
      </c>
    </row>
    <row r="180" spans="1:65" s="18" customFormat="1" ht="21.75" customHeight="1" x14ac:dyDescent="0.2">
      <c r="A180" s="14"/>
      <c r="B180" s="15"/>
      <c r="C180" s="170" t="s">
        <v>234</v>
      </c>
      <c r="D180" s="170" t="s">
        <v>166</v>
      </c>
      <c r="E180" s="171" t="s">
        <v>167</v>
      </c>
      <c r="F180" s="172" t="s">
        <v>168</v>
      </c>
      <c r="G180" s="173" t="s">
        <v>169</v>
      </c>
      <c r="H180" s="174">
        <v>14155.2</v>
      </c>
      <c r="I180" s="211"/>
      <c r="J180" s="175">
        <f>ROUND(I180*H180,2)</f>
        <v>0</v>
      </c>
      <c r="K180" s="172" t="s">
        <v>915</v>
      </c>
      <c r="L180" s="176"/>
      <c r="M180" s="177" t="s">
        <v>1</v>
      </c>
      <c r="N180" s="178" t="s">
        <v>34</v>
      </c>
      <c r="O180" s="149">
        <v>0</v>
      </c>
      <c r="P180" s="149">
        <f>O180*H180</f>
        <v>0</v>
      </c>
      <c r="Q180" s="149">
        <v>1</v>
      </c>
      <c r="R180" s="149">
        <f>Q180*H180</f>
        <v>14155.2</v>
      </c>
      <c r="S180" s="149">
        <v>0</v>
      </c>
      <c r="T180" s="150">
        <f>S180*H180</f>
        <v>0</v>
      </c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R180" s="151" t="s">
        <v>170</v>
      </c>
      <c r="AT180" s="151" t="s">
        <v>166</v>
      </c>
      <c r="AU180" s="151" t="s">
        <v>79</v>
      </c>
      <c r="AY180" s="3" t="s">
        <v>144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3" t="s">
        <v>77</v>
      </c>
      <c r="BK180" s="152">
        <f>ROUND(I180*H180,2)</f>
        <v>0</v>
      </c>
      <c r="BL180" s="3" t="s">
        <v>151</v>
      </c>
      <c r="BM180" s="151" t="s">
        <v>412</v>
      </c>
    </row>
    <row r="181" spans="1:65" s="153" customFormat="1" x14ac:dyDescent="0.2">
      <c r="B181" s="154"/>
      <c r="D181" s="155" t="s">
        <v>153</v>
      </c>
      <c r="E181" s="156" t="s">
        <v>1</v>
      </c>
      <c r="F181" s="157" t="s">
        <v>413</v>
      </c>
      <c r="H181" s="158">
        <v>9639</v>
      </c>
      <c r="I181" s="209"/>
      <c r="L181" s="154"/>
      <c r="M181" s="159"/>
      <c r="N181" s="160"/>
      <c r="O181" s="160"/>
      <c r="P181" s="160"/>
      <c r="Q181" s="160"/>
      <c r="R181" s="160"/>
      <c r="S181" s="160"/>
      <c r="T181" s="161"/>
      <c r="AT181" s="156" t="s">
        <v>153</v>
      </c>
      <c r="AU181" s="156" t="s">
        <v>79</v>
      </c>
      <c r="AV181" s="153" t="s">
        <v>79</v>
      </c>
      <c r="AW181" s="153" t="s">
        <v>25</v>
      </c>
      <c r="AX181" s="153" t="s">
        <v>69</v>
      </c>
      <c r="AY181" s="156" t="s">
        <v>144</v>
      </c>
    </row>
    <row r="182" spans="1:65" s="153" customFormat="1" x14ac:dyDescent="0.2">
      <c r="B182" s="154"/>
      <c r="D182" s="155" t="s">
        <v>153</v>
      </c>
      <c r="E182" s="156" t="s">
        <v>1</v>
      </c>
      <c r="F182" s="157" t="s">
        <v>414</v>
      </c>
      <c r="H182" s="158">
        <v>2583</v>
      </c>
      <c r="I182" s="209"/>
      <c r="L182" s="154"/>
      <c r="M182" s="159"/>
      <c r="N182" s="160"/>
      <c r="O182" s="160"/>
      <c r="P182" s="160"/>
      <c r="Q182" s="160"/>
      <c r="R182" s="160"/>
      <c r="S182" s="160"/>
      <c r="T182" s="161"/>
      <c r="AT182" s="156" t="s">
        <v>153</v>
      </c>
      <c r="AU182" s="156" t="s">
        <v>79</v>
      </c>
      <c r="AV182" s="153" t="s">
        <v>79</v>
      </c>
      <c r="AW182" s="153" t="s">
        <v>25</v>
      </c>
      <c r="AX182" s="153" t="s">
        <v>69</v>
      </c>
      <c r="AY182" s="156" t="s">
        <v>144</v>
      </c>
    </row>
    <row r="183" spans="1:65" s="153" customFormat="1" x14ac:dyDescent="0.2">
      <c r="B183" s="154"/>
      <c r="D183" s="155" t="s">
        <v>153</v>
      </c>
      <c r="E183" s="156" t="s">
        <v>1</v>
      </c>
      <c r="F183" s="157" t="s">
        <v>415</v>
      </c>
      <c r="H183" s="158">
        <v>1933.2</v>
      </c>
      <c r="I183" s="209"/>
      <c r="L183" s="154"/>
      <c r="M183" s="159"/>
      <c r="N183" s="160"/>
      <c r="O183" s="160"/>
      <c r="P183" s="160"/>
      <c r="Q183" s="160"/>
      <c r="R183" s="160"/>
      <c r="S183" s="160"/>
      <c r="T183" s="161"/>
      <c r="AT183" s="156" t="s">
        <v>153</v>
      </c>
      <c r="AU183" s="156" t="s">
        <v>79</v>
      </c>
      <c r="AV183" s="153" t="s">
        <v>79</v>
      </c>
      <c r="AW183" s="153" t="s">
        <v>25</v>
      </c>
      <c r="AX183" s="153" t="s">
        <v>69</v>
      </c>
      <c r="AY183" s="156" t="s">
        <v>144</v>
      </c>
    </row>
    <row r="184" spans="1:65" s="162" customFormat="1" x14ac:dyDescent="0.2">
      <c r="B184" s="163"/>
      <c r="D184" s="155" t="s">
        <v>153</v>
      </c>
      <c r="E184" s="164" t="s">
        <v>1</v>
      </c>
      <c r="F184" s="165" t="s">
        <v>155</v>
      </c>
      <c r="H184" s="166">
        <v>14155.2</v>
      </c>
      <c r="I184" s="210"/>
      <c r="L184" s="163"/>
      <c r="M184" s="167"/>
      <c r="N184" s="168"/>
      <c r="O184" s="168"/>
      <c r="P184" s="168"/>
      <c r="Q184" s="168"/>
      <c r="R184" s="168"/>
      <c r="S184" s="168"/>
      <c r="T184" s="169"/>
      <c r="AT184" s="164" t="s">
        <v>153</v>
      </c>
      <c r="AU184" s="164" t="s">
        <v>79</v>
      </c>
      <c r="AV184" s="162" t="s">
        <v>151</v>
      </c>
      <c r="AW184" s="162" t="s">
        <v>25</v>
      </c>
      <c r="AX184" s="162" t="s">
        <v>77</v>
      </c>
      <c r="AY184" s="164" t="s">
        <v>144</v>
      </c>
    </row>
    <row r="185" spans="1:65" s="18" customFormat="1" ht="156.75" customHeight="1" x14ac:dyDescent="0.2">
      <c r="A185" s="14"/>
      <c r="B185" s="15"/>
      <c r="C185" s="141" t="s">
        <v>8</v>
      </c>
      <c r="D185" s="141" t="s">
        <v>147</v>
      </c>
      <c r="E185" s="142" t="s">
        <v>173</v>
      </c>
      <c r="F185" s="143" t="s">
        <v>174</v>
      </c>
      <c r="G185" s="144" t="s">
        <v>175</v>
      </c>
      <c r="H185" s="145">
        <v>65</v>
      </c>
      <c r="I185" s="208"/>
      <c r="J185" s="146">
        <f>ROUND(I185*H185,2)</f>
        <v>0</v>
      </c>
      <c r="K185" s="143" t="s">
        <v>915</v>
      </c>
      <c r="L185" s="15"/>
      <c r="M185" s="147" t="s">
        <v>1</v>
      </c>
      <c r="N185" s="148" t="s">
        <v>34</v>
      </c>
      <c r="O185" s="149">
        <v>0</v>
      </c>
      <c r="P185" s="149">
        <f>O185*H185</f>
        <v>0</v>
      </c>
      <c r="Q185" s="149">
        <v>0</v>
      </c>
      <c r="R185" s="149">
        <f>Q185*H185</f>
        <v>0</v>
      </c>
      <c r="S185" s="149">
        <v>0</v>
      </c>
      <c r="T185" s="150">
        <f>S185*H185</f>
        <v>0</v>
      </c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R185" s="151" t="s">
        <v>151</v>
      </c>
      <c r="AT185" s="151" t="s">
        <v>147</v>
      </c>
      <c r="AU185" s="151" t="s">
        <v>79</v>
      </c>
      <c r="AY185" s="3" t="s">
        <v>144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3" t="s">
        <v>77</v>
      </c>
      <c r="BK185" s="152">
        <f>ROUND(I185*H185,2)</f>
        <v>0</v>
      </c>
      <c r="BL185" s="3" t="s">
        <v>151</v>
      </c>
      <c r="BM185" s="151" t="s">
        <v>416</v>
      </c>
    </row>
    <row r="186" spans="1:65" s="153" customFormat="1" x14ac:dyDescent="0.2">
      <c r="B186" s="154"/>
      <c r="D186" s="155" t="s">
        <v>153</v>
      </c>
      <c r="E186" s="156" t="s">
        <v>1</v>
      </c>
      <c r="F186" s="157" t="s">
        <v>417</v>
      </c>
      <c r="H186" s="158">
        <v>50</v>
      </c>
      <c r="I186" s="209"/>
      <c r="L186" s="154"/>
      <c r="M186" s="159"/>
      <c r="N186" s="160"/>
      <c r="O186" s="160"/>
      <c r="P186" s="160"/>
      <c r="Q186" s="160"/>
      <c r="R186" s="160"/>
      <c r="S186" s="160"/>
      <c r="T186" s="161"/>
      <c r="AT186" s="156" t="s">
        <v>153</v>
      </c>
      <c r="AU186" s="156" t="s">
        <v>79</v>
      </c>
      <c r="AV186" s="153" t="s">
        <v>79</v>
      </c>
      <c r="AW186" s="153" t="s">
        <v>25</v>
      </c>
      <c r="AX186" s="153" t="s">
        <v>69</v>
      </c>
      <c r="AY186" s="156" t="s">
        <v>144</v>
      </c>
    </row>
    <row r="187" spans="1:65" s="153" customFormat="1" x14ac:dyDescent="0.2">
      <c r="B187" s="154"/>
      <c r="D187" s="155" t="s">
        <v>153</v>
      </c>
      <c r="E187" s="156" t="s">
        <v>1</v>
      </c>
      <c r="F187" s="157" t="s">
        <v>418</v>
      </c>
      <c r="H187" s="158">
        <v>15</v>
      </c>
      <c r="I187" s="209"/>
      <c r="L187" s="154"/>
      <c r="M187" s="159"/>
      <c r="N187" s="160"/>
      <c r="O187" s="160"/>
      <c r="P187" s="160"/>
      <c r="Q187" s="160"/>
      <c r="R187" s="160"/>
      <c r="S187" s="160"/>
      <c r="T187" s="161"/>
      <c r="AT187" s="156" t="s">
        <v>153</v>
      </c>
      <c r="AU187" s="156" t="s">
        <v>79</v>
      </c>
      <c r="AV187" s="153" t="s">
        <v>79</v>
      </c>
      <c r="AW187" s="153" t="s">
        <v>25</v>
      </c>
      <c r="AX187" s="153" t="s">
        <v>69</v>
      </c>
      <c r="AY187" s="156" t="s">
        <v>144</v>
      </c>
    </row>
    <row r="188" spans="1:65" s="162" customFormat="1" x14ac:dyDescent="0.2">
      <c r="B188" s="163"/>
      <c r="D188" s="155" t="s">
        <v>153</v>
      </c>
      <c r="E188" s="164" t="s">
        <v>1</v>
      </c>
      <c r="F188" s="165" t="s">
        <v>155</v>
      </c>
      <c r="H188" s="166">
        <v>65</v>
      </c>
      <c r="I188" s="210"/>
      <c r="L188" s="163"/>
      <c r="M188" s="167"/>
      <c r="N188" s="168"/>
      <c r="O188" s="168"/>
      <c r="P188" s="168"/>
      <c r="Q188" s="168"/>
      <c r="R188" s="168"/>
      <c r="S188" s="168"/>
      <c r="T188" s="169"/>
      <c r="AT188" s="164" t="s">
        <v>153</v>
      </c>
      <c r="AU188" s="164" t="s">
        <v>79</v>
      </c>
      <c r="AV188" s="162" t="s">
        <v>151</v>
      </c>
      <c r="AW188" s="162" t="s">
        <v>25</v>
      </c>
      <c r="AX188" s="162" t="s">
        <v>77</v>
      </c>
      <c r="AY188" s="164" t="s">
        <v>144</v>
      </c>
    </row>
    <row r="189" spans="1:65" s="18" customFormat="1" ht="168" customHeight="1" x14ac:dyDescent="0.2">
      <c r="A189" s="14"/>
      <c r="B189" s="15"/>
      <c r="C189" s="141" t="s">
        <v>244</v>
      </c>
      <c r="D189" s="141" t="s">
        <v>147</v>
      </c>
      <c r="E189" s="142" t="s">
        <v>180</v>
      </c>
      <c r="F189" s="143" t="s">
        <v>181</v>
      </c>
      <c r="G189" s="144" t="s">
        <v>175</v>
      </c>
      <c r="H189" s="145">
        <v>11</v>
      </c>
      <c r="I189" s="208"/>
      <c r="J189" s="146">
        <f>ROUND(I189*H189,2)</f>
        <v>0</v>
      </c>
      <c r="K189" s="143" t="s">
        <v>915</v>
      </c>
      <c r="L189" s="15"/>
      <c r="M189" s="147" t="s">
        <v>1</v>
      </c>
      <c r="N189" s="148" t="s">
        <v>34</v>
      </c>
      <c r="O189" s="149">
        <v>0</v>
      </c>
      <c r="P189" s="149">
        <f>O189*H189</f>
        <v>0</v>
      </c>
      <c r="Q189" s="149">
        <v>0</v>
      </c>
      <c r="R189" s="149">
        <f>Q189*H189</f>
        <v>0</v>
      </c>
      <c r="S189" s="149">
        <v>0</v>
      </c>
      <c r="T189" s="150">
        <f>S189*H189</f>
        <v>0</v>
      </c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R189" s="151" t="s">
        <v>151</v>
      </c>
      <c r="AT189" s="151" t="s">
        <v>147</v>
      </c>
      <c r="AU189" s="151" t="s">
        <v>79</v>
      </c>
      <c r="AY189" s="3" t="s">
        <v>144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3" t="s">
        <v>77</v>
      </c>
      <c r="BK189" s="152">
        <f>ROUND(I189*H189,2)</f>
        <v>0</v>
      </c>
      <c r="BL189" s="3" t="s">
        <v>151</v>
      </c>
      <c r="BM189" s="151" t="s">
        <v>419</v>
      </c>
    </row>
    <row r="190" spans="1:65" s="153" customFormat="1" x14ac:dyDescent="0.2">
      <c r="B190" s="154"/>
      <c r="D190" s="155" t="s">
        <v>153</v>
      </c>
      <c r="E190" s="156" t="s">
        <v>1</v>
      </c>
      <c r="F190" s="157" t="s">
        <v>420</v>
      </c>
      <c r="H190" s="158">
        <v>11</v>
      </c>
      <c r="I190" s="209"/>
      <c r="L190" s="154"/>
      <c r="M190" s="159"/>
      <c r="N190" s="160"/>
      <c r="O190" s="160"/>
      <c r="P190" s="160"/>
      <c r="Q190" s="160"/>
      <c r="R190" s="160"/>
      <c r="S190" s="160"/>
      <c r="T190" s="161"/>
      <c r="AT190" s="156" t="s">
        <v>153</v>
      </c>
      <c r="AU190" s="156" t="s">
        <v>79</v>
      </c>
      <c r="AV190" s="153" t="s">
        <v>79</v>
      </c>
      <c r="AW190" s="153" t="s">
        <v>25</v>
      </c>
      <c r="AX190" s="153" t="s">
        <v>69</v>
      </c>
      <c r="AY190" s="156" t="s">
        <v>144</v>
      </c>
    </row>
    <row r="191" spans="1:65" s="162" customFormat="1" x14ac:dyDescent="0.2">
      <c r="B191" s="163"/>
      <c r="D191" s="155" t="s">
        <v>153</v>
      </c>
      <c r="E191" s="164" t="s">
        <v>1</v>
      </c>
      <c r="F191" s="165" t="s">
        <v>155</v>
      </c>
      <c r="H191" s="166">
        <v>11</v>
      </c>
      <c r="I191" s="210"/>
      <c r="L191" s="163"/>
      <c r="M191" s="167"/>
      <c r="N191" s="168"/>
      <c r="O191" s="168"/>
      <c r="P191" s="168"/>
      <c r="Q191" s="168"/>
      <c r="R191" s="168"/>
      <c r="S191" s="168"/>
      <c r="T191" s="169"/>
      <c r="AT191" s="164" t="s">
        <v>153</v>
      </c>
      <c r="AU191" s="164" t="s">
        <v>79</v>
      </c>
      <c r="AV191" s="162" t="s">
        <v>151</v>
      </c>
      <c r="AW191" s="162" t="s">
        <v>25</v>
      </c>
      <c r="AX191" s="162" t="s">
        <v>77</v>
      </c>
      <c r="AY191" s="164" t="s">
        <v>144</v>
      </c>
    </row>
    <row r="192" spans="1:65" s="18" customFormat="1" ht="16.5" customHeight="1" x14ac:dyDescent="0.2">
      <c r="A192" s="14"/>
      <c r="B192" s="15"/>
      <c r="C192" s="170" t="s">
        <v>250</v>
      </c>
      <c r="D192" s="170" t="s">
        <v>166</v>
      </c>
      <c r="E192" s="171" t="s">
        <v>185</v>
      </c>
      <c r="F192" s="172" t="s">
        <v>186</v>
      </c>
      <c r="G192" s="173" t="s">
        <v>175</v>
      </c>
      <c r="H192" s="174">
        <v>425</v>
      </c>
      <c r="I192" s="211"/>
      <c r="J192" s="175">
        <f>ROUND(I192*H192,2)</f>
        <v>0</v>
      </c>
      <c r="K192" s="172" t="s">
        <v>915</v>
      </c>
      <c r="L192" s="176"/>
      <c r="M192" s="177" t="s">
        <v>1</v>
      </c>
      <c r="N192" s="178" t="s">
        <v>34</v>
      </c>
      <c r="O192" s="149">
        <v>0</v>
      </c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R192" s="151" t="s">
        <v>170</v>
      </c>
      <c r="AT192" s="151" t="s">
        <v>166</v>
      </c>
      <c r="AU192" s="151" t="s">
        <v>79</v>
      </c>
      <c r="AY192" s="3" t="s">
        <v>144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3" t="s">
        <v>77</v>
      </c>
      <c r="BK192" s="152">
        <f>ROUND(I192*H192,2)</f>
        <v>0</v>
      </c>
      <c r="BL192" s="3" t="s">
        <v>151</v>
      </c>
      <c r="BM192" s="151" t="s">
        <v>421</v>
      </c>
    </row>
    <row r="193" spans="1:65" s="179" customFormat="1" x14ac:dyDescent="0.2">
      <c r="B193" s="180"/>
      <c r="D193" s="155" t="s">
        <v>153</v>
      </c>
      <c r="E193" s="181" t="s">
        <v>1</v>
      </c>
      <c r="F193" s="182" t="s">
        <v>188</v>
      </c>
      <c r="H193" s="181" t="s">
        <v>1</v>
      </c>
      <c r="I193" s="212"/>
      <c r="L193" s="180"/>
      <c r="M193" s="183"/>
      <c r="N193" s="184"/>
      <c r="O193" s="184"/>
      <c r="P193" s="184"/>
      <c r="Q193" s="184"/>
      <c r="R193" s="184"/>
      <c r="S193" s="184"/>
      <c r="T193" s="185"/>
      <c r="AT193" s="181" t="s">
        <v>153</v>
      </c>
      <c r="AU193" s="181" t="s">
        <v>79</v>
      </c>
      <c r="AV193" s="179" t="s">
        <v>77</v>
      </c>
      <c r="AW193" s="179" t="s">
        <v>25</v>
      </c>
      <c r="AX193" s="179" t="s">
        <v>69</v>
      </c>
      <c r="AY193" s="181" t="s">
        <v>144</v>
      </c>
    </row>
    <row r="194" spans="1:65" s="153" customFormat="1" x14ac:dyDescent="0.2">
      <c r="B194" s="154"/>
      <c r="D194" s="155" t="s">
        <v>153</v>
      </c>
      <c r="E194" s="156" t="s">
        <v>1</v>
      </c>
      <c r="F194" s="157" t="s">
        <v>422</v>
      </c>
      <c r="H194" s="158">
        <v>425</v>
      </c>
      <c r="I194" s="209"/>
      <c r="L194" s="154"/>
      <c r="M194" s="159"/>
      <c r="N194" s="160"/>
      <c r="O194" s="160"/>
      <c r="P194" s="160"/>
      <c r="Q194" s="160"/>
      <c r="R194" s="160"/>
      <c r="S194" s="160"/>
      <c r="T194" s="161"/>
      <c r="AT194" s="156" t="s">
        <v>153</v>
      </c>
      <c r="AU194" s="156" t="s">
        <v>79</v>
      </c>
      <c r="AV194" s="153" t="s">
        <v>79</v>
      </c>
      <c r="AW194" s="153" t="s">
        <v>25</v>
      </c>
      <c r="AX194" s="153" t="s">
        <v>69</v>
      </c>
      <c r="AY194" s="156" t="s">
        <v>144</v>
      </c>
    </row>
    <row r="195" spans="1:65" s="162" customFormat="1" x14ac:dyDescent="0.2">
      <c r="B195" s="163"/>
      <c r="D195" s="155" t="s">
        <v>153</v>
      </c>
      <c r="E195" s="164" t="s">
        <v>1</v>
      </c>
      <c r="F195" s="165" t="s">
        <v>155</v>
      </c>
      <c r="H195" s="166">
        <v>425</v>
      </c>
      <c r="I195" s="210"/>
      <c r="L195" s="163"/>
      <c r="M195" s="167"/>
      <c r="N195" s="168"/>
      <c r="O195" s="168"/>
      <c r="P195" s="168"/>
      <c r="Q195" s="168"/>
      <c r="R195" s="168"/>
      <c r="S195" s="168"/>
      <c r="T195" s="169"/>
      <c r="AT195" s="164" t="s">
        <v>153</v>
      </c>
      <c r="AU195" s="164" t="s">
        <v>79</v>
      </c>
      <c r="AV195" s="162" t="s">
        <v>151</v>
      </c>
      <c r="AW195" s="162" t="s">
        <v>25</v>
      </c>
      <c r="AX195" s="162" t="s">
        <v>77</v>
      </c>
      <c r="AY195" s="164" t="s">
        <v>144</v>
      </c>
    </row>
    <row r="196" spans="1:65" s="18" customFormat="1" ht="134.25" customHeight="1" x14ac:dyDescent="0.2">
      <c r="A196" s="14"/>
      <c r="B196" s="15"/>
      <c r="C196" s="141" t="s">
        <v>255</v>
      </c>
      <c r="D196" s="141" t="s">
        <v>147</v>
      </c>
      <c r="E196" s="142" t="s">
        <v>423</v>
      </c>
      <c r="F196" s="143" t="s">
        <v>424</v>
      </c>
      <c r="G196" s="144" t="s">
        <v>175</v>
      </c>
      <c r="H196" s="145">
        <v>295.60000000000002</v>
      </c>
      <c r="I196" s="208"/>
      <c r="J196" s="146">
        <f>ROUND(I196*H196,2)</f>
        <v>0</v>
      </c>
      <c r="K196" s="143" t="s">
        <v>915</v>
      </c>
      <c r="L196" s="15"/>
      <c r="M196" s="147" t="s">
        <v>1</v>
      </c>
      <c r="N196" s="148" t="s">
        <v>34</v>
      </c>
      <c r="O196" s="149">
        <v>0</v>
      </c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R196" s="151" t="s">
        <v>151</v>
      </c>
      <c r="AT196" s="151" t="s">
        <v>147</v>
      </c>
      <c r="AU196" s="151" t="s">
        <v>79</v>
      </c>
      <c r="AY196" s="3" t="s">
        <v>144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3" t="s">
        <v>77</v>
      </c>
      <c r="BK196" s="152">
        <f>ROUND(I196*H196,2)</f>
        <v>0</v>
      </c>
      <c r="BL196" s="3" t="s">
        <v>151</v>
      </c>
      <c r="BM196" s="151" t="s">
        <v>425</v>
      </c>
    </row>
    <row r="197" spans="1:65" s="153" customFormat="1" x14ac:dyDescent="0.2">
      <c r="B197" s="154"/>
      <c r="D197" s="155" t="s">
        <v>153</v>
      </c>
      <c r="E197" s="156" t="s">
        <v>1</v>
      </c>
      <c r="F197" s="157" t="s">
        <v>426</v>
      </c>
      <c r="H197" s="158">
        <v>295.60000000000002</v>
      </c>
      <c r="I197" s="209"/>
      <c r="L197" s="154"/>
      <c r="M197" s="159"/>
      <c r="N197" s="160"/>
      <c r="O197" s="160"/>
      <c r="P197" s="160"/>
      <c r="Q197" s="160"/>
      <c r="R197" s="160"/>
      <c r="S197" s="160"/>
      <c r="T197" s="161"/>
      <c r="AT197" s="156" t="s">
        <v>153</v>
      </c>
      <c r="AU197" s="156" t="s">
        <v>79</v>
      </c>
      <c r="AV197" s="153" t="s">
        <v>79</v>
      </c>
      <c r="AW197" s="153" t="s">
        <v>25</v>
      </c>
      <c r="AX197" s="153" t="s">
        <v>69</v>
      </c>
      <c r="AY197" s="156" t="s">
        <v>144</v>
      </c>
    </row>
    <row r="198" spans="1:65" s="162" customFormat="1" x14ac:dyDescent="0.2">
      <c r="B198" s="163"/>
      <c r="D198" s="155" t="s">
        <v>153</v>
      </c>
      <c r="E198" s="164" t="s">
        <v>1</v>
      </c>
      <c r="F198" s="165" t="s">
        <v>155</v>
      </c>
      <c r="H198" s="166">
        <v>295.60000000000002</v>
      </c>
      <c r="I198" s="210"/>
      <c r="L198" s="163"/>
      <c r="M198" s="167"/>
      <c r="N198" s="168"/>
      <c r="O198" s="168"/>
      <c r="P198" s="168"/>
      <c r="Q198" s="168"/>
      <c r="R198" s="168"/>
      <c r="S198" s="168"/>
      <c r="T198" s="169"/>
      <c r="AT198" s="164" t="s">
        <v>153</v>
      </c>
      <c r="AU198" s="164" t="s">
        <v>79</v>
      </c>
      <c r="AV198" s="162" t="s">
        <v>151</v>
      </c>
      <c r="AW198" s="162" t="s">
        <v>25</v>
      </c>
      <c r="AX198" s="162" t="s">
        <v>77</v>
      </c>
      <c r="AY198" s="164" t="s">
        <v>144</v>
      </c>
    </row>
    <row r="199" spans="1:65" s="18" customFormat="1" ht="89.25" customHeight="1" x14ac:dyDescent="0.2">
      <c r="A199" s="14"/>
      <c r="B199" s="15"/>
      <c r="C199" s="141" t="s">
        <v>260</v>
      </c>
      <c r="D199" s="141" t="s">
        <v>147</v>
      </c>
      <c r="E199" s="142" t="s">
        <v>427</v>
      </c>
      <c r="F199" s="143" t="s">
        <v>428</v>
      </c>
      <c r="G199" s="144" t="s">
        <v>175</v>
      </c>
      <c r="H199" s="145">
        <v>54</v>
      </c>
      <c r="I199" s="208"/>
      <c r="J199" s="146">
        <f>ROUND(I199*H199,2)</f>
        <v>0</v>
      </c>
      <c r="K199" s="143" t="s">
        <v>915</v>
      </c>
      <c r="L199" s="15"/>
      <c r="M199" s="147" t="s">
        <v>1</v>
      </c>
      <c r="N199" s="148" t="s">
        <v>34</v>
      </c>
      <c r="O199" s="149">
        <v>0</v>
      </c>
      <c r="P199" s="149">
        <f>O199*H199</f>
        <v>0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R199" s="151" t="s">
        <v>151</v>
      </c>
      <c r="AT199" s="151" t="s">
        <v>147</v>
      </c>
      <c r="AU199" s="151" t="s">
        <v>79</v>
      </c>
      <c r="AY199" s="3" t="s">
        <v>144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3" t="s">
        <v>77</v>
      </c>
      <c r="BK199" s="152">
        <f>ROUND(I199*H199,2)</f>
        <v>0</v>
      </c>
      <c r="BL199" s="3" t="s">
        <v>151</v>
      </c>
      <c r="BM199" s="151" t="s">
        <v>429</v>
      </c>
    </row>
    <row r="200" spans="1:65" s="153" customFormat="1" x14ac:dyDescent="0.2">
      <c r="B200" s="154"/>
      <c r="D200" s="155" t="s">
        <v>153</v>
      </c>
      <c r="E200" s="156" t="s">
        <v>1</v>
      </c>
      <c r="F200" s="157" t="s">
        <v>430</v>
      </c>
      <c r="H200" s="158">
        <v>30</v>
      </c>
      <c r="I200" s="209"/>
      <c r="L200" s="154"/>
      <c r="M200" s="159"/>
      <c r="N200" s="160"/>
      <c r="O200" s="160"/>
      <c r="P200" s="160"/>
      <c r="Q200" s="160"/>
      <c r="R200" s="160"/>
      <c r="S200" s="160"/>
      <c r="T200" s="161"/>
      <c r="AT200" s="156" t="s">
        <v>153</v>
      </c>
      <c r="AU200" s="156" t="s">
        <v>79</v>
      </c>
      <c r="AV200" s="153" t="s">
        <v>79</v>
      </c>
      <c r="AW200" s="153" t="s">
        <v>25</v>
      </c>
      <c r="AX200" s="153" t="s">
        <v>69</v>
      </c>
      <c r="AY200" s="156" t="s">
        <v>144</v>
      </c>
    </row>
    <row r="201" spans="1:65" s="153" customFormat="1" x14ac:dyDescent="0.2">
      <c r="B201" s="154"/>
      <c r="D201" s="155" t="s">
        <v>153</v>
      </c>
      <c r="E201" s="156" t="s">
        <v>1</v>
      </c>
      <c r="F201" s="157" t="s">
        <v>431</v>
      </c>
      <c r="H201" s="158">
        <v>24</v>
      </c>
      <c r="I201" s="209"/>
      <c r="L201" s="154"/>
      <c r="M201" s="159"/>
      <c r="N201" s="160"/>
      <c r="O201" s="160"/>
      <c r="P201" s="160"/>
      <c r="Q201" s="160"/>
      <c r="R201" s="160"/>
      <c r="S201" s="160"/>
      <c r="T201" s="161"/>
      <c r="AT201" s="156" t="s">
        <v>153</v>
      </c>
      <c r="AU201" s="156" t="s">
        <v>79</v>
      </c>
      <c r="AV201" s="153" t="s">
        <v>79</v>
      </c>
      <c r="AW201" s="153" t="s">
        <v>25</v>
      </c>
      <c r="AX201" s="153" t="s">
        <v>69</v>
      </c>
      <c r="AY201" s="156" t="s">
        <v>144</v>
      </c>
    </row>
    <row r="202" spans="1:65" s="162" customFormat="1" x14ac:dyDescent="0.2">
      <c r="B202" s="163"/>
      <c r="D202" s="155" t="s">
        <v>153</v>
      </c>
      <c r="E202" s="164" t="s">
        <v>1</v>
      </c>
      <c r="F202" s="165" t="s">
        <v>155</v>
      </c>
      <c r="H202" s="166">
        <v>54</v>
      </c>
      <c r="I202" s="210"/>
      <c r="L202" s="163"/>
      <c r="M202" s="167"/>
      <c r="N202" s="168"/>
      <c r="O202" s="168"/>
      <c r="P202" s="168"/>
      <c r="Q202" s="168"/>
      <c r="R202" s="168"/>
      <c r="S202" s="168"/>
      <c r="T202" s="169"/>
      <c r="AT202" s="164" t="s">
        <v>153</v>
      </c>
      <c r="AU202" s="164" t="s">
        <v>79</v>
      </c>
      <c r="AV202" s="162" t="s">
        <v>151</v>
      </c>
      <c r="AW202" s="162" t="s">
        <v>25</v>
      </c>
      <c r="AX202" s="162" t="s">
        <v>77</v>
      </c>
      <c r="AY202" s="164" t="s">
        <v>144</v>
      </c>
    </row>
    <row r="203" spans="1:65" s="18" customFormat="1" ht="78" customHeight="1" x14ac:dyDescent="0.2">
      <c r="A203" s="14"/>
      <c r="B203" s="15"/>
      <c r="C203" s="141" t="s">
        <v>265</v>
      </c>
      <c r="D203" s="141" t="s">
        <v>147</v>
      </c>
      <c r="E203" s="142" t="s">
        <v>432</v>
      </c>
      <c r="F203" s="143" t="s">
        <v>433</v>
      </c>
      <c r="G203" s="144" t="s">
        <v>158</v>
      </c>
      <c r="H203" s="145">
        <v>3.15</v>
      </c>
      <c r="I203" s="208"/>
      <c r="J203" s="146">
        <f>ROUND(I203*H203,2)</f>
        <v>0</v>
      </c>
      <c r="K203" s="143" t="s">
        <v>915</v>
      </c>
      <c r="L203" s="15"/>
      <c r="M203" s="147" t="s">
        <v>1</v>
      </c>
      <c r="N203" s="148" t="s">
        <v>34</v>
      </c>
      <c r="O203" s="149">
        <v>0</v>
      </c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R203" s="151" t="s">
        <v>151</v>
      </c>
      <c r="AT203" s="151" t="s">
        <v>147</v>
      </c>
      <c r="AU203" s="151" t="s">
        <v>79</v>
      </c>
      <c r="AY203" s="3" t="s">
        <v>144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3" t="s">
        <v>77</v>
      </c>
      <c r="BK203" s="152">
        <f>ROUND(I203*H203,2)</f>
        <v>0</v>
      </c>
      <c r="BL203" s="3" t="s">
        <v>151</v>
      </c>
      <c r="BM203" s="151" t="s">
        <v>434</v>
      </c>
    </row>
    <row r="204" spans="1:65" s="153" customFormat="1" x14ac:dyDescent="0.2">
      <c r="B204" s="154"/>
      <c r="D204" s="155" t="s">
        <v>153</v>
      </c>
      <c r="E204" s="156" t="s">
        <v>1</v>
      </c>
      <c r="F204" s="157" t="s">
        <v>435</v>
      </c>
      <c r="H204" s="158">
        <v>3.15</v>
      </c>
      <c r="I204" s="209"/>
      <c r="L204" s="154"/>
      <c r="M204" s="159"/>
      <c r="N204" s="160"/>
      <c r="O204" s="160"/>
      <c r="P204" s="160"/>
      <c r="Q204" s="160"/>
      <c r="R204" s="160"/>
      <c r="S204" s="160"/>
      <c r="T204" s="161"/>
      <c r="AT204" s="156" t="s">
        <v>153</v>
      </c>
      <c r="AU204" s="156" t="s">
        <v>79</v>
      </c>
      <c r="AV204" s="153" t="s">
        <v>79</v>
      </c>
      <c r="AW204" s="153" t="s">
        <v>25</v>
      </c>
      <c r="AX204" s="153" t="s">
        <v>69</v>
      </c>
      <c r="AY204" s="156" t="s">
        <v>144</v>
      </c>
    </row>
    <row r="205" spans="1:65" s="162" customFormat="1" x14ac:dyDescent="0.2">
      <c r="B205" s="163"/>
      <c r="D205" s="155" t="s">
        <v>153</v>
      </c>
      <c r="E205" s="164" t="s">
        <v>1</v>
      </c>
      <c r="F205" s="165" t="s">
        <v>155</v>
      </c>
      <c r="H205" s="166">
        <v>3.15</v>
      </c>
      <c r="I205" s="210"/>
      <c r="L205" s="163"/>
      <c r="M205" s="167"/>
      <c r="N205" s="168"/>
      <c r="O205" s="168"/>
      <c r="P205" s="168"/>
      <c r="Q205" s="168"/>
      <c r="R205" s="168"/>
      <c r="S205" s="168"/>
      <c r="T205" s="169"/>
      <c r="AT205" s="164" t="s">
        <v>153</v>
      </c>
      <c r="AU205" s="164" t="s">
        <v>79</v>
      </c>
      <c r="AV205" s="162" t="s">
        <v>151</v>
      </c>
      <c r="AW205" s="162" t="s">
        <v>25</v>
      </c>
      <c r="AX205" s="162" t="s">
        <v>77</v>
      </c>
      <c r="AY205" s="164" t="s">
        <v>144</v>
      </c>
    </row>
    <row r="206" spans="1:65" s="18" customFormat="1" ht="111.75" customHeight="1" x14ac:dyDescent="0.2">
      <c r="A206" s="14"/>
      <c r="B206" s="15"/>
      <c r="C206" s="141" t="s">
        <v>7</v>
      </c>
      <c r="D206" s="141" t="s">
        <v>147</v>
      </c>
      <c r="E206" s="142" t="s">
        <v>436</v>
      </c>
      <c r="F206" s="143" t="s">
        <v>437</v>
      </c>
      <c r="G206" s="144" t="s">
        <v>192</v>
      </c>
      <c r="H206" s="145">
        <v>200</v>
      </c>
      <c r="I206" s="208"/>
      <c r="J206" s="146">
        <f>ROUND(I206*H206,2)</f>
        <v>0</v>
      </c>
      <c r="K206" s="143" t="s">
        <v>915</v>
      </c>
      <c r="L206" s="15"/>
      <c r="M206" s="147" t="s">
        <v>1</v>
      </c>
      <c r="N206" s="148" t="s">
        <v>34</v>
      </c>
      <c r="O206" s="149">
        <v>0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R206" s="151" t="s">
        <v>151</v>
      </c>
      <c r="AT206" s="151" t="s">
        <v>147</v>
      </c>
      <c r="AU206" s="151" t="s">
        <v>79</v>
      </c>
      <c r="AY206" s="3" t="s">
        <v>144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3" t="s">
        <v>77</v>
      </c>
      <c r="BK206" s="152">
        <f>ROUND(I206*H206,2)</f>
        <v>0</v>
      </c>
      <c r="BL206" s="3" t="s">
        <v>151</v>
      </c>
      <c r="BM206" s="151" t="s">
        <v>438</v>
      </c>
    </row>
    <row r="207" spans="1:65" s="153" customFormat="1" x14ac:dyDescent="0.2">
      <c r="B207" s="154"/>
      <c r="D207" s="155" t="s">
        <v>153</v>
      </c>
      <c r="E207" s="156" t="s">
        <v>1</v>
      </c>
      <c r="F207" s="157" t="s">
        <v>922</v>
      </c>
      <c r="H207" s="158">
        <v>200</v>
      </c>
      <c r="I207" s="209"/>
      <c r="L207" s="154"/>
      <c r="M207" s="159"/>
      <c r="N207" s="160"/>
      <c r="O207" s="160"/>
      <c r="P207" s="160"/>
      <c r="Q207" s="160"/>
      <c r="R207" s="160"/>
      <c r="S207" s="160"/>
      <c r="T207" s="161"/>
      <c r="AT207" s="156" t="s">
        <v>153</v>
      </c>
      <c r="AU207" s="156" t="s">
        <v>79</v>
      </c>
      <c r="AV207" s="153" t="s">
        <v>79</v>
      </c>
      <c r="AW207" s="153" t="s">
        <v>25</v>
      </c>
      <c r="AX207" s="153" t="s">
        <v>69</v>
      </c>
      <c r="AY207" s="156" t="s">
        <v>144</v>
      </c>
    </row>
    <row r="208" spans="1:65" s="162" customFormat="1" x14ac:dyDescent="0.2">
      <c r="B208" s="163"/>
      <c r="D208" s="155" t="s">
        <v>153</v>
      </c>
      <c r="E208" s="164" t="s">
        <v>1</v>
      </c>
      <c r="F208" s="165" t="s">
        <v>155</v>
      </c>
      <c r="H208" s="166">
        <v>200</v>
      </c>
      <c r="I208" s="210"/>
      <c r="L208" s="163"/>
      <c r="M208" s="167"/>
      <c r="N208" s="168"/>
      <c r="O208" s="168"/>
      <c r="P208" s="168"/>
      <c r="Q208" s="168"/>
      <c r="R208" s="168"/>
      <c r="S208" s="168"/>
      <c r="T208" s="169"/>
      <c r="AT208" s="164" t="s">
        <v>153</v>
      </c>
      <c r="AU208" s="164" t="s">
        <v>79</v>
      </c>
      <c r="AV208" s="162" t="s">
        <v>151</v>
      </c>
      <c r="AW208" s="162" t="s">
        <v>25</v>
      </c>
      <c r="AX208" s="162" t="s">
        <v>77</v>
      </c>
      <c r="AY208" s="164" t="s">
        <v>144</v>
      </c>
    </row>
    <row r="209" spans="1:65" s="18" customFormat="1" ht="33" customHeight="1" x14ac:dyDescent="0.2">
      <c r="A209" s="14"/>
      <c r="B209" s="15"/>
      <c r="C209" s="141" t="s">
        <v>290</v>
      </c>
      <c r="D209" s="141" t="s">
        <v>147</v>
      </c>
      <c r="E209" s="142" t="s">
        <v>210</v>
      </c>
      <c r="F209" s="143" t="s">
        <v>211</v>
      </c>
      <c r="G209" s="144" t="s">
        <v>175</v>
      </c>
      <c r="H209" s="145">
        <v>250</v>
      </c>
      <c r="I209" s="208"/>
      <c r="J209" s="146">
        <f>ROUND(I209*H209,2)</f>
        <v>0</v>
      </c>
      <c r="K209" s="143" t="s">
        <v>915</v>
      </c>
      <c r="L209" s="15"/>
      <c r="M209" s="147" t="s">
        <v>1</v>
      </c>
      <c r="N209" s="148" t="s">
        <v>34</v>
      </c>
      <c r="O209" s="149">
        <v>0</v>
      </c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R209" s="151" t="s">
        <v>151</v>
      </c>
      <c r="AT209" s="151" t="s">
        <v>147</v>
      </c>
      <c r="AU209" s="151" t="s">
        <v>79</v>
      </c>
      <c r="AY209" s="3" t="s">
        <v>144</v>
      </c>
      <c r="BE209" s="152">
        <f>IF(N209="základní",J209,0)</f>
        <v>0</v>
      </c>
      <c r="BF209" s="152">
        <f>IF(N209="snížená",J209,0)</f>
        <v>0</v>
      </c>
      <c r="BG209" s="152">
        <f>IF(N209="zákl. přenesená",J209,0)</f>
        <v>0</v>
      </c>
      <c r="BH209" s="152">
        <f>IF(N209="sníž. přenesená",J209,0)</f>
        <v>0</v>
      </c>
      <c r="BI209" s="152">
        <f>IF(N209="nulová",J209,0)</f>
        <v>0</v>
      </c>
      <c r="BJ209" s="3" t="s">
        <v>77</v>
      </c>
      <c r="BK209" s="152">
        <f>ROUND(I209*H209,2)</f>
        <v>0</v>
      </c>
      <c r="BL209" s="3" t="s">
        <v>151</v>
      </c>
      <c r="BM209" s="151" t="s">
        <v>439</v>
      </c>
    </row>
    <row r="210" spans="1:65" s="153" customFormat="1" x14ac:dyDescent="0.2">
      <c r="B210" s="154"/>
      <c r="D210" s="155" t="s">
        <v>153</v>
      </c>
      <c r="E210" s="156" t="s">
        <v>1</v>
      </c>
      <c r="F210" s="157" t="s">
        <v>440</v>
      </c>
      <c r="H210" s="158">
        <v>250</v>
      </c>
      <c r="I210" s="209"/>
      <c r="L210" s="154"/>
      <c r="M210" s="159"/>
      <c r="N210" s="160"/>
      <c r="O210" s="160"/>
      <c r="P210" s="160"/>
      <c r="Q210" s="160"/>
      <c r="R210" s="160"/>
      <c r="S210" s="160"/>
      <c r="T210" s="161"/>
      <c r="AT210" s="156" t="s">
        <v>153</v>
      </c>
      <c r="AU210" s="156" t="s">
        <v>79</v>
      </c>
      <c r="AV210" s="153" t="s">
        <v>79</v>
      </c>
      <c r="AW210" s="153" t="s">
        <v>25</v>
      </c>
      <c r="AX210" s="153" t="s">
        <v>69</v>
      </c>
      <c r="AY210" s="156" t="s">
        <v>144</v>
      </c>
    </row>
    <row r="211" spans="1:65" s="162" customFormat="1" x14ac:dyDescent="0.2">
      <c r="B211" s="163"/>
      <c r="D211" s="155" t="s">
        <v>153</v>
      </c>
      <c r="E211" s="164" t="s">
        <v>1</v>
      </c>
      <c r="F211" s="165" t="s">
        <v>155</v>
      </c>
      <c r="H211" s="166">
        <v>250</v>
      </c>
      <c r="I211" s="210"/>
      <c r="L211" s="163"/>
      <c r="M211" s="167"/>
      <c r="N211" s="168"/>
      <c r="O211" s="168"/>
      <c r="P211" s="168"/>
      <c r="Q211" s="168"/>
      <c r="R211" s="168"/>
      <c r="S211" s="168"/>
      <c r="T211" s="169"/>
      <c r="AT211" s="164" t="s">
        <v>153</v>
      </c>
      <c r="AU211" s="164" t="s">
        <v>79</v>
      </c>
      <c r="AV211" s="162" t="s">
        <v>151</v>
      </c>
      <c r="AW211" s="162" t="s">
        <v>25</v>
      </c>
      <c r="AX211" s="162" t="s">
        <v>77</v>
      </c>
      <c r="AY211" s="164" t="s">
        <v>144</v>
      </c>
    </row>
    <row r="212" spans="1:65" s="18" customFormat="1" ht="78" customHeight="1" x14ac:dyDescent="0.2">
      <c r="A212" s="14"/>
      <c r="B212" s="15"/>
      <c r="C212" s="141" t="s">
        <v>295</v>
      </c>
      <c r="D212" s="141" t="s">
        <v>147</v>
      </c>
      <c r="E212" s="142" t="s">
        <v>215</v>
      </c>
      <c r="F212" s="143" t="s">
        <v>216</v>
      </c>
      <c r="G212" s="144" t="s">
        <v>217</v>
      </c>
      <c r="H212" s="145">
        <v>3652</v>
      </c>
      <c r="I212" s="208"/>
      <c r="J212" s="146">
        <f>ROUND(I212*H212,2)</f>
        <v>0</v>
      </c>
      <c r="K212" s="143" t="s">
        <v>915</v>
      </c>
      <c r="L212" s="15"/>
      <c r="M212" s="147" t="s">
        <v>1</v>
      </c>
      <c r="N212" s="148" t="s">
        <v>34</v>
      </c>
      <c r="O212" s="149">
        <v>0</v>
      </c>
      <c r="P212" s="149">
        <f>O212*H212</f>
        <v>0</v>
      </c>
      <c r="Q212" s="149">
        <v>0</v>
      </c>
      <c r="R212" s="149">
        <f>Q212*H212</f>
        <v>0</v>
      </c>
      <c r="S212" s="149">
        <v>0</v>
      </c>
      <c r="T212" s="150">
        <f>S212*H212</f>
        <v>0</v>
      </c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R212" s="151" t="s">
        <v>151</v>
      </c>
      <c r="AT212" s="151" t="s">
        <v>147</v>
      </c>
      <c r="AU212" s="151" t="s">
        <v>79</v>
      </c>
      <c r="AY212" s="3" t="s">
        <v>144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3" t="s">
        <v>77</v>
      </c>
      <c r="BK212" s="152">
        <f>ROUND(I212*H212,2)</f>
        <v>0</v>
      </c>
      <c r="BL212" s="3" t="s">
        <v>151</v>
      </c>
      <c r="BM212" s="151" t="s">
        <v>441</v>
      </c>
    </row>
    <row r="213" spans="1:65" s="153" customFormat="1" x14ac:dyDescent="0.2">
      <c r="B213" s="154"/>
      <c r="D213" s="155" t="s">
        <v>153</v>
      </c>
      <c r="E213" s="156" t="s">
        <v>1</v>
      </c>
      <c r="F213" s="157" t="s">
        <v>442</v>
      </c>
      <c r="H213" s="158">
        <v>2132</v>
      </c>
      <c r="I213" s="209"/>
      <c r="L213" s="154"/>
      <c r="M213" s="159"/>
      <c r="N213" s="160"/>
      <c r="O213" s="160"/>
      <c r="P213" s="160"/>
      <c r="Q213" s="160"/>
      <c r="R213" s="160"/>
      <c r="S213" s="160"/>
      <c r="T213" s="161"/>
      <c r="AT213" s="156" t="s">
        <v>153</v>
      </c>
      <c r="AU213" s="156" t="s">
        <v>79</v>
      </c>
      <c r="AV213" s="153" t="s">
        <v>79</v>
      </c>
      <c r="AW213" s="153" t="s">
        <v>25</v>
      </c>
      <c r="AX213" s="153" t="s">
        <v>69</v>
      </c>
      <c r="AY213" s="156" t="s">
        <v>144</v>
      </c>
    </row>
    <row r="214" spans="1:65" s="153" customFormat="1" x14ac:dyDescent="0.2">
      <c r="B214" s="154"/>
      <c r="D214" s="155" t="s">
        <v>153</v>
      </c>
      <c r="E214" s="156" t="s">
        <v>1</v>
      </c>
      <c r="F214" s="157" t="s">
        <v>443</v>
      </c>
      <c r="H214" s="158">
        <v>1520</v>
      </c>
      <c r="I214" s="209"/>
      <c r="L214" s="154"/>
      <c r="M214" s="159"/>
      <c r="N214" s="160"/>
      <c r="O214" s="160"/>
      <c r="P214" s="160"/>
      <c r="Q214" s="160"/>
      <c r="R214" s="160"/>
      <c r="S214" s="160"/>
      <c r="T214" s="161"/>
      <c r="AT214" s="156" t="s">
        <v>153</v>
      </c>
      <c r="AU214" s="156" t="s">
        <v>79</v>
      </c>
      <c r="AV214" s="153" t="s">
        <v>79</v>
      </c>
      <c r="AW214" s="153" t="s">
        <v>25</v>
      </c>
      <c r="AX214" s="153" t="s">
        <v>69</v>
      </c>
      <c r="AY214" s="156" t="s">
        <v>144</v>
      </c>
    </row>
    <row r="215" spans="1:65" s="162" customFormat="1" x14ac:dyDescent="0.2">
      <c r="B215" s="163"/>
      <c r="D215" s="155" t="s">
        <v>153</v>
      </c>
      <c r="E215" s="164" t="s">
        <v>1</v>
      </c>
      <c r="F215" s="165" t="s">
        <v>155</v>
      </c>
      <c r="H215" s="166">
        <v>3652</v>
      </c>
      <c r="I215" s="210"/>
      <c r="L215" s="163"/>
      <c r="M215" s="167"/>
      <c r="N215" s="168"/>
      <c r="O215" s="168"/>
      <c r="P215" s="168"/>
      <c r="Q215" s="168"/>
      <c r="R215" s="168"/>
      <c r="S215" s="168"/>
      <c r="T215" s="169"/>
      <c r="AT215" s="164" t="s">
        <v>153</v>
      </c>
      <c r="AU215" s="164" t="s">
        <v>79</v>
      </c>
      <c r="AV215" s="162" t="s">
        <v>151</v>
      </c>
      <c r="AW215" s="162" t="s">
        <v>25</v>
      </c>
      <c r="AX215" s="162" t="s">
        <v>77</v>
      </c>
      <c r="AY215" s="164" t="s">
        <v>144</v>
      </c>
    </row>
    <row r="216" spans="1:65" s="18" customFormat="1" ht="21.75" customHeight="1" x14ac:dyDescent="0.2">
      <c r="A216" s="14"/>
      <c r="B216" s="15"/>
      <c r="C216" s="170" t="s">
        <v>299</v>
      </c>
      <c r="D216" s="170" t="s">
        <v>166</v>
      </c>
      <c r="E216" s="171" t="s">
        <v>230</v>
      </c>
      <c r="F216" s="172" t="s">
        <v>231</v>
      </c>
      <c r="G216" s="173" t="s">
        <v>175</v>
      </c>
      <c r="H216" s="174">
        <v>7304</v>
      </c>
      <c r="I216" s="211"/>
      <c r="J216" s="175">
        <f>ROUND(I216*H216,2)</f>
        <v>0</v>
      </c>
      <c r="K216" s="172" t="s">
        <v>915</v>
      </c>
      <c r="L216" s="176"/>
      <c r="M216" s="177" t="s">
        <v>1</v>
      </c>
      <c r="N216" s="178" t="s">
        <v>34</v>
      </c>
      <c r="O216" s="149">
        <v>0</v>
      </c>
      <c r="P216" s="149">
        <f>O216*H216</f>
        <v>0</v>
      </c>
      <c r="Q216" s="149">
        <v>1.23E-3</v>
      </c>
      <c r="R216" s="149">
        <f>Q216*H216</f>
        <v>8.9839199999999995</v>
      </c>
      <c r="S216" s="149">
        <v>0</v>
      </c>
      <c r="T216" s="150">
        <f>S216*H216</f>
        <v>0</v>
      </c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R216" s="151" t="s">
        <v>170</v>
      </c>
      <c r="AT216" s="151" t="s">
        <v>166</v>
      </c>
      <c r="AU216" s="151" t="s">
        <v>79</v>
      </c>
      <c r="AY216" s="3" t="s">
        <v>144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3" t="s">
        <v>77</v>
      </c>
      <c r="BK216" s="152">
        <f>ROUND(I216*H216,2)</f>
        <v>0</v>
      </c>
      <c r="BL216" s="3" t="s">
        <v>151</v>
      </c>
      <c r="BM216" s="151" t="s">
        <v>444</v>
      </c>
    </row>
    <row r="217" spans="1:65" s="153" customFormat="1" x14ac:dyDescent="0.2">
      <c r="B217" s="154"/>
      <c r="D217" s="155" t="s">
        <v>153</v>
      </c>
      <c r="E217" s="156" t="s">
        <v>1</v>
      </c>
      <c r="F217" s="157" t="s">
        <v>445</v>
      </c>
      <c r="H217" s="158">
        <v>7304</v>
      </c>
      <c r="I217" s="209"/>
      <c r="L217" s="154"/>
      <c r="M217" s="159"/>
      <c r="N217" s="160"/>
      <c r="O217" s="160"/>
      <c r="P217" s="160"/>
      <c r="Q217" s="160"/>
      <c r="R217" s="160"/>
      <c r="S217" s="160"/>
      <c r="T217" s="161"/>
      <c r="AT217" s="156" t="s">
        <v>153</v>
      </c>
      <c r="AU217" s="156" t="s">
        <v>79</v>
      </c>
      <c r="AV217" s="153" t="s">
        <v>79</v>
      </c>
      <c r="AW217" s="153" t="s">
        <v>25</v>
      </c>
      <c r="AX217" s="153" t="s">
        <v>69</v>
      </c>
      <c r="AY217" s="156" t="s">
        <v>144</v>
      </c>
    </row>
    <row r="218" spans="1:65" s="162" customFormat="1" x14ac:dyDescent="0.2">
      <c r="B218" s="163"/>
      <c r="D218" s="155" t="s">
        <v>153</v>
      </c>
      <c r="E218" s="164" t="s">
        <v>1</v>
      </c>
      <c r="F218" s="165" t="s">
        <v>155</v>
      </c>
      <c r="H218" s="166">
        <v>7304</v>
      </c>
      <c r="I218" s="210"/>
      <c r="L218" s="163"/>
      <c r="M218" s="167"/>
      <c r="N218" s="168"/>
      <c r="O218" s="168"/>
      <c r="P218" s="168"/>
      <c r="Q218" s="168"/>
      <c r="R218" s="168"/>
      <c r="S218" s="168"/>
      <c r="T218" s="169"/>
      <c r="AT218" s="164" t="s">
        <v>153</v>
      </c>
      <c r="AU218" s="164" t="s">
        <v>79</v>
      </c>
      <c r="AV218" s="162" t="s">
        <v>151</v>
      </c>
      <c r="AW218" s="162" t="s">
        <v>25</v>
      </c>
      <c r="AX218" s="162" t="s">
        <v>77</v>
      </c>
      <c r="AY218" s="164" t="s">
        <v>144</v>
      </c>
    </row>
    <row r="219" spans="1:65" s="18" customFormat="1" ht="21.75" customHeight="1" x14ac:dyDescent="0.2">
      <c r="A219" s="14"/>
      <c r="B219" s="15"/>
      <c r="C219" s="170" t="s">
        <v>304</v>
      </c>
      <c r="D219" s="170" t="s">
        <v>166</v>
      </c>
      <c r="E219" s="171" t="s">
        <v>235</v>
      </c>
      <c r="F219" s="172" t="s">
        <v>236</v>
      </c>
      <c r="G219" s="173" t="s">
        <v>175</v>
      </c>
      <c r="H219" s="174">
        <v>3652</v>
      </c>
      <c r="I219" s="211"/>
      <c r="J219" s="175">
        <f>ROUND(I219*H219,2)</f>
        <v>0</v>
      </c>
      <c r="K219" s="172" t="s">
        <v>915</v>
      </c>
      <c r="L219" s="176"/>
      <c r="M219" s="177" t="s">
        <v>1</v>
      </c>
      <c r="N219" s="178" t="s">
        <v>34</v>
      </c>
      <c r="O219" s="149">
        <v>0</v>
      </c>
      <c r="P219" s="149">
        <f>O219*H219</f>
        <v>0</v>
      </c>
      <c r="Q219" s="149">
        <v>1.8000000000000001E-4</v>
      </c>
      <c r="R219" s="149">
        <f>Q219*H219</f>
        <v>0.65736000000000006</v>
      </c>
      <c r="S219" s="149">
        <v>0</v>
      </c>
      <c r="T219" s="150">
        <f>S219*H219</f>
        <v>0</v>
      </c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R219" s="151" t="s">
        <v>170</v>
      </c>
      <c r="AT219" s="151" t="s">
        <v>166</v>
      </c>
      <c r="AU219" s="151" t="s">
        <v>79</v>
      </c>
      <c r="AY219" s="3" t="s">
        <v>144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3" t="s">
        <v>77</v>
      </c>
      <c r="BK219" s="152">
        <f>ROUND(I219*H219,2)</f>
        <v>0</v>
      </c>
      <c r="BL219" s="3" t="s">
        <v>151</v>
      </c>
      <c r="BM219" s="151" t="s">
        <v>446</v>
      </c>
    </row>
    <row r="220" spans="1:65" s="179" customFormat="1" x14ac:dyDescent="0.2">
      <c r="B220" s="180"/>
      <c r="D220" s="155" t="s">
        <v>153</v>
      </c>
      <c r="E220" s="181" t="s">
        <v>1</v>
      </c>
      <c r="F220" s="182" t="s">
        <v>447</v>
      </c>
      <c r="H220" s="181" t="s">
        <v>1</v>
      </c>
      <c r="I220" s="212"/>
      <c r="L220" s="180"/>
      <c r="M220" s="183"/>
      <c r="N220" s="184"/>
      <c r="O220" s="184"/>
      <c r="P220" s="184"/>
      <c r="Q220" s="184"/>
      <c r="R220" s="184"/>
      <c r="S220" s="184"/>
      <c r="T220" s="185"/>
      <c r="AT220" s="181" t="s">
        <v>153</v>
      </c>
      <c r="AU220" s="181" t="s">
        <v>79</v>
      </c>
      <c r="AV220" s="179" t="s">
        <v>77</v>
      </c>
      <c r="AW220" s="179" t="s">
        <v>25</v>
      </c>
      <c r="AX220" s="179" t="s">
        <v>69</v>
      </c>
      <c r="AY220" s="181" t="s">
        <v>144</v>
      </c>
    </row>
    <row r="221" spans="1:65" s="153" customFormat="1" x14ac:dyDescent="0.2">
      <c r="B221" s="154"/>
      <c r="D221" s="155" t="s">
        <v>153</v>
      </c>
      <c r="E221" s="156" t="s">
        <v>1</v>
      </c>
      <c r="F221" s="157" t="s">
        <v>448</v>
      </c>
      <c r="H221" s="158">
        <v>3652</v>
      </c>
      <c r="I221" s="209"/>
      <c r="L221" s="154"/>
      <c r="M221" s="159"/>
      <c r="N221" s="160"/>
      <c r="O221" s="160"/>
      <c r="P221" s="160"/>
      <c r="Q221" s="160"/>
      <c r="R221" s="160"/>
      <c r="S221" s="160"/>
      <c r="T221" s="161"/>
      <c r="AT221" s="156" t="s">
        <v>153</v>
      </c>
      <c r="AU221" s="156" t="s">
        <v>79</v>
      </c>
      <c r="AV221" s="153" t="s">
        <v>79</v>
      </c>
      <c r="AW221" s="153" t="s">
        <v>25</v>
      </c>
      <c r="AX221" s="153" t="s">
        <v>69</v>
      </c>
      <c r="AY221" s="156" t="s">
        <v>144</v>
      </c>
    </row>
    <row r="222" spans="1:65" s="162" customFormat="1" x14ac:dyDescent="0.2">
      <c r="B222" s="163"/>
      <c r="D222" s="155" t="s">
        <v>153</v>
      </c>
      <c r="E222" s="164" t="s">
        <v>1</v>
      </c>
      <c r="F222" s="165" t="s">
        <v>155</v>
      </c>
      <c r="H222" s="166">
        <v>3652</v>
      </c>
      <c r="I222" s="210"/>
      <c r="L222" s="163"/>
      <c r="M222" s="167"/>
      <c r="N222" s="168"/>
      <c r="O222" s="168"/>
      <c r="P222" s="168"/>
      <c r="Q222" s="168"/>
      <c r="R222" s="168"/>
      <c r="S222" s="168"/>
      <c r="T222" s="169"/>
      <c r="AT222" s="164" t="s">
        <v>153</v>
      </c>
      <c r="AU222" s="164" t="s">
        <v>79</v>
      </c>
      <c r="AV222" s="162" t="s">
        <v>151</v>
      </c>
      <c r="AW222" s="162" t="s">
        <v>25</v>
      </c>
      <c r="AX222" s="162" t="s">
        <v>77</v>
      </c>
      <c r="AY222" s="164" t="s">
        <v>144</v>
      </c>
    </row>
    <row r="223" spans="1:65" s="18" customFormat="1" ht="134.25" customHeight="1" x14ac:dyDescent="0.2">
      <c r="A223" s="14"/>
      <c r="B223" s="15"/>
      <c r="C223" s="141" t="s">
        <v>309</v>
      </c>
      <c r="D223" s="141" t="s">
        <v>147</v>
      </c>
      <c r="E223" s="142" t="s">
        <v>239</v>
      </c>
      <c r="F223" s="143" t="s">
        <v>240</v>
      </c>
      <c r="G223" s="144" t="s">
        <v>158</v>
      </c>
      <c r="H223" s="145">
        <v>18.18</v>
      </c>
      <c r="I223" s="208"/>
      <c r="J223" s="146">
        <f>ROUND(I223*H223,2)</f>
        <v>0</v>
      </c>
      <c r="K223" s="143" t="s">
        <v>915</v>
      </c>
      <c r="L223" s="15"/>
      <c r="M223" s="147" t="s">
        <v>1</v>
      </c>
      <c r="N223" s="148" t="s">
        <v>34</v>
      </c>
      <c r="O223" s="149">
        <v>0</v>
      </c>
      <c r="P223" s="149">
        <f>O223*H223</f>
        <v>0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R223" s="151" t="s">
        <v>151</v>
      </c>
      <c r="AT223" s="151" t="s">
        <v>147</v>
      </c>
      <c r="AU223" s="151" t="s">
        <v>79</v>
      </c>
      <c r="AY223" s="3" t="s">
        <v>144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3" t="s">
        <v>77</v>
      </c>
      <c r="BK223" s="152">
        <f>ROUND(I223*H223,2)</f>
        <v>0</v>
      </c>
      <c r="BL223" s="3" t="s">
        <v>151</v>
      </c>
      <c r="BM223" s="151" t="s">
        <v>449</v>
      </c>
    </row>
    <row r="224" spans="1:65" s="153" customFormat="1" x14ac:dyDescent="0.2">
      <c r="B224" s="154"/>
      <c r="D224" s="155" t="s">
        <v>153</v>
      </c>
      <c r="E224" s="156" t="s">
        <v>1</v>
      </c>
      <c r="F224" s="157" t="s">
        <v>450</v>
      </c>
      <c r="H224" s="158">
        <v>9.4499999999999993</v>
      </c>
      <c r="I224" s="209"/>
      <c r="L224" s="154"/>
      <c r="M224" s="159"/>
      <c r="N224" s="160"/>
      <c r="O224" s="160"/>
      <c r="P224" s="160"/>
      <c r="Q224" s="160"/>
      <c r="R224" s="160"/>
      <c r="S224" s="160"/>
      <c r="T224" s="161"/>
      <c r="AT224" s="156" t="s">
        <v>153</v>
      </c>
      <c r="AU224" s="156" t="s">
        <v>79</v>
      </c>
      <c r="AV224" s="153" t="s">
        <v>79</v>
      </c>
      <c r="AW224" s="153" t="s">
        <v>25</v>
      </c>
      <c r="AX224" s="153" t="s">
        <v>69</v>
      </c>
      <c r="AY224" s="156" t="s">
        <v>144</v>
      </c>
    </row>
    <row r="225" spans="1:65" s="153" customFormat="1" x14ac:dyDescent="0.2">
      <c r="B225" s="154"/>
      <c r="D225" s="155" t="s">
        <v>153</v>
      </c>
      <c r="E225" s="156" t="s">
        <v>1</v>
      </c>
      <c r="F225" s="157" t="s">
        <v>451</v>
      </c>
      <c r="H225" s="158">
        <v>1.57</v>
      </c>
      <c r="I225" s="209"/>
      <c r="L225" s="154"/>
      <c r="M225" s="159"/>
      <c r="N225" s="160"/>
      <c r="O225" s="160"/>
      <c r="P225" s="160"/>
      <c r="Q225" s="160"/>
      <c r="R225" s="160"/>
      <c r="S225" s="160"/>
      <c r="T225" s="161"/>
      <c r="AT225" s="156" t="s">
        <v>153</v>
      </c>
      <c r="AU225" s="156" t="s">
        <v>79</v>
      </c>
      <c r="AV225" s="153" t="s">
        <v>79</v>
      </c>
      <c r="AW225" s="153" t="s">
        <v>25</v>
      </c>
      <c r="AX225" s="153" t="s">
        <v>69</v>
      </c>
      <c r="AY225" s="156" t="s">
        <v>144</v>
      </c>
    </row>
    <row r="226" spans="1:65" s="153" customFormat="1" x14ac:dyDescent="0.2">
      <c r="B226" s="154"/>
      <c r="D226" s="155" t="s">
        <v>153</v>
      </c>
      <c r="E226" s="156" t="s">
        <v>1</v>
      </c>
      <c r="F226" s="157" t="s">
        <v>452</v>
      </c>
      <c r="H226" s="158">
        <v>7.16</v>
      </c>
      <c r="I226" s="209"/>
      <c r="L226" s="154"/>
      <c r="M226" s="159"/>
      <c r="N226" s="160"/>
      <c r="O226" s="160"/>
      <c r="P226" s="160"/>
      <c r="Q226" s="160"/>
      <c r="R226" s="160"/>
      <c r="S226" s="160"/>
      <c r="T226" s="161"/>
      <c r="AT226" s="156" t="s">
        <v>153</v>
      </c>
      <c r="AU226" s="156" t="s">
        <v>79</v>
      </c>
      <c r="AV226" s="153" t="s">
        <v>79</v>
      </c>
      <c r="AW226" s="153" t="s">
        <v>25</v>
      </c>
      <c r="AX226" s="153" t="s">
        <v>69</v>
      </c>
      <c r="AY226" s="156" t="s">
        <v>144</v>
      </c>
    </row>
    <row r="227" spans="1:65" s="162" customFormat="1" x14ac:dyDescent="0.2">
      <c r="B227" s="163"/>
      <c r="D227" s="155" t="s">
        <v>153</v>
      </c>
      <c r="E227" s="164" t="s">
        <v>1</v>
      </c>
      <c r="F227" s="165" t="s">
        <v>155</v>
      </c>
      <c r="H227" s="166">
        <v>18.18</v>
      </c>
      <c r="I227" s="210"/>
      <c r="L227" s="163"/>
      <c r="M227" s="167"/>
      <c r="N227" s="168"/>
      <c r="O227" s="168"/>
      <c r="P227" s="168"/>
      <c r="Q227" s="168"/>
      <c r="R227" s="168"/>
      <c r="S227" s="168"/>
      <c r="T227" s="169"/>
      <c r="AT227" s="164" t="s">
        <v>153</v>
      </c>
      <c r="AU227" s="164" t="s">
        <v>79</v>
      </c>
      <c r="AV227" s="162" t="s">
        <v>151</v>
      </c>
      <c r="AW227" s="162" t="s">
        <v>25</v>
      </c>
      <c r="AX227" s="162" t="s">
        <v>77</v>
      </c>
      <c r="AY227" s="164" t="s">
        <v>144</v>
      </c>
    </row>
    <row r="228" spans="1:65" s="18" customFormat="1" ht="111.75" customHeight="1" x14ac:dyDescent="0.2">
      <c r="A228" s="14"/>
      <c r="B228" s="15"/>
      <c r="C228" s="141" t="s">
        <v>314</v>
      </c>
      <c r="D228" s="141" t="s">
        <v>147</v>
      </c>
      <c r="E228" s="142" t="s">
        <v>245</v>
      </c>
      <c r="F228" s="143" t="s">
        <v>246</v>
      </c>
      <c r="G228" s="144" t="s">
        <v>247</v>
      </c>
      <c r="H228" s="145">
        <v>84</v>
      </c>
      <c r="I228" s="208"/>
      <c r="J228" s="146">
        <f>ROUND(I228*H228,2)</f>
        <v>0</v>
      </c>
      <c r="K228" s="143" t="s">
        <v>915</v>
      </c>
      <c r="L228" s="15"/>
      <c r="M228" s="147" t="s">
        <v>1</v>
      </c>
      <c r="N228" s="148" t="s">
        <v>34</v>
      </c>
      <c r="O228" s="149">
        <v>0</v>
      </c>
      <c r="P228" s="149">
        <f>O228*H228</f>
        <v>0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R228" s="151" t="s">
        <v>151</v>
      </c>
      <c r="AT228" s="151" t="s">
        <v>147</v>
      </c>
      <c r="AU228" s="151" t="s">
        <v>79</v>
      </c>
      <c r="AY228" s="3" t="s">
        <v>144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3" t="s">
        <v>77</v>
      </c>
      <c r="BK228" s="152">
        <f>ROUND(I228*H228,2)</f>
        <v>0</v>
      </c>
      <c r="BL228" s="3" t="s">
        <v>151</v>
      </c>
      <c r="BM228" s="151" t="s">
        <v>453</v>
      </c>
    </row>
    <row r="229" spans="1:65" s="153" customFormat="1" x14ac:dyDescent="0.2">
      <c r="B229" s="154"/>
      <c r="D229" s="155" t="s">
        <v>153</v>
      </c>
      <c r="E229" s="156" t="s">
        <v>1</v>
      </c>
      <c r="F229" s="157" t="s">
        <v>454</v>
      </c>
      <c r="H229" s="158">
        <v>84</v>
      </c>
      <c r="I229" s="209"/>
      <c r="L229" s="154"/>
      <c r="M229" s="159"/>
      <c r="N229" s="160"/>
      <c r="O229" s="160"/>
      <c r="P229" s="160"/>
      <c r="Q229" s="160"/>
      <c r="R229" s="160"/>
      <c r="S229" s="160"/>
      <c r="T229" s="161"/>
      <c r="AT229" s="156" t="s">
        <v>153</v>
      </c>
      <c r="AU229" s="156" t="s">
        <v>79</v>
      </c>
      <c r="AV229" s="153" t="s">
        <v>79</v>
      </c>
      <c r="AW229" s="153" t="s">
        <v>25</v>
      </c>
      <c r="AX229" s="153" t="s">
        <v>69</v>
      </c>
      <c r="AY229" s="156" t="s">
        <v>144</v>
      </c>
    </row>
    <row r="230" spans="1:65" s="162" customFormat="1" x14ac:dyDescent="0.2">
      <c r="B230" s="163"/>
      <c r="D230" s="155" t="s">
        <v>153</v>
      </c>
      <c r="E230" s="164" t="s">
        <v>1</v>
      </c>
      <c r="F230" s="165" t="s">
        <v>155</v>
      </c>
      <c r="H230" s="166">
        <v>84</v>
      </c>
      <c r="I230" s="210"/>
      <c r="L230" s="163"/>
      <c r="M230" s="167"/>
      <c r="N230" s="168"/>
      <c r="O230" s="168"/>
      <c r="P230" s="168"/>
      <c r="Q230" s="168"/>
      <c r="R230" s="168"/>
      <c r="S230" s="168"/>
      <c r="T230" s="169"/>
      <c r="AT230" s="164" t="s">
        <v>153</v>
      </c>
      <c r="AU230" s="164" t="s">
        <v>79</v>
      </c>
      <c r="AV230" s="162" t="s">
        <v>151</v>
      </c>
      <c r="AW230" s="162" t="s">
        <v>25</v>
      </c>
      <c r="AX230" s="162" t="s">
        <v>77</v>
      </c>
      <c r="AY230" s="164" t="s">
        <v>144</v>
      </c>
    </row>
    <row r="231" spans="1:65" s="18" customFormat="1" ht="89.25" customHeight="1" x14ac:dyDescent="0.2">
      <c r="A231" s="14"/>
      <c r="B231" s="15"/>
      <c r="C231" s="141" t="s">
        <v>319</v>
      </c>
      <c r="D231" s="141" t="s">
        <v>147</v>
      </c>
      <c r="E231" s="142" t="s">
        <v>251</v>
      </c>
      <c r="F231" s="143" t="s">
        <v>252</v>
      </c>
      <c r="G231" s="144" t="s">
        <v>247</v>
      </c>
      <c r="H231" s="145">
        <v>28</v>
      </c>
      <c r="I231" s="208"/>
      <c r="J231" s="146">
        <f>ROUND(I231*H231,2)</f>
        <v>0</v>
      </c>
      <c r="K231" s="143" t="s">
        <v>915</v>
      </c>
      <c r="L231" s="15"/>
      <c r="M231" s="147" t="s">
        <v>1</v>
      </c>
      <c r="N231" s="148" t="s">
        <v>34</v>
      </c>
      <c r="O231" s="149">
        <v>0</v>
      </c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R231" s="151" t="s">
        <v>151</v>
      </c>
      <c r="AT231" s="151" t="s">
        <v>147</v>
      </c>
      <c r="AU231" s="151" t="s">
        <v>79</v>
      </c>
      <c r="AY231" s="3" t="s">
        <v>144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3" t="s">
        <v>77</v>
      </c>
      <c r="BK231" s="152">
        <f>ROUND(I231*H231,2)</f>
        <v>0</v>
      </c>
      <c r="BL231" s="3" t="s">
        <v>151</v>
      </c>
      <c r="BM231" s="151" t="s">
        <v>455</v>
      </c>
    </row>
    <row r="232" spans="1:65" s="153" customFormat="1" x14ac:dyDescent="0.2">
      <c r="B232" s="154"/>
      <c r="D232" s="155" t="s">
        <v>153</v>
      </c>
      <c r="E232" s="156" t="s">
        <v>1</v>
      </c>
      <c r="F232" s="157" t="s">
        <v>319</v>
      </c>
      <c r="H232" s="158">
        <v>28</v>
      </c>
      <c r="I232" s="209"/>
      <c r="L232" s="154"/>
      <c r="M232" s="159"/>
      <c r="N232" s="160"/>
      <c r="O232" s="160"/>
      <c r="P232" s="160"/>
      <c r="Q232" s="160"/>
      <c r="R232" s="160"/>
      <c r="S232" s="160"/>
      <c r="T232" s="161"/>
      <c r="AT232" s="156" t="s">
        <v>153</v>
      </c>
      <c r="AU232" s="156" t="s">
        <v>79</v>
      </c>
      <c r="AV232" s="153" t="s">
        <v>79</v>
      </c>
      <c r="AW232" s="153" t="s">
        <v>25</v>
      </c>
      <c r="AX232" s="153" t="s">
        <v>69</v>
      </c>
      <c r="AY232" s="156" t="s">
        <v>144</v>
      </c>
    </row>
    <row r="233" spans="1:65" s="162" customFormat="1" x14ac:dyDescent="0.2">
      <c r="B233" s="163"/>
      <c r="D233" s="155" t="s">
        <v>153</v>
      </c>
      <c r="E233" s="164" t="s">
        <v>1</v>
      </c>
      <c r="F233" s="165" t="s">
        <v>155</v>
      </c>
      <c r="H233" s="166">
        <v>28</v>
      </c>
      <c r="I233" s="210"/>
      <c r="L233" s="163"/>
      <c r="M233" s="167"/>
      <c r="N233" s="168"/>
      <c r="O233" s="168"/>
      <c r="P233" s="168"/>
      <c r="Q233" s="168"/>
      <c r="R233" s="168"/>
      <c r="S233" s="168"/>
      <c r="T233" s="169"/>
      <c r="AT233" s="164" t="s">
        <v>153</v>
      </c>
      <c r="AU233" s="164" t="s">
        <v>79</v>
      </c>
      <c r="AV233" s="162" t="s">
        <v>151</v>
      </c>
      <c r="AW233" s="162" t="s">
        <v>25</v>
      </c>
      <c r="AX233" s="162" t="s">
        <v>77</v>
      </c>
      <c r="AY233" s="164" t="s">
        <v>144</v>
      </c>
    </row>
    <row r="234" spans="1:65" s="18" customFormat="1" ht="100.5" customHeight="1" x14ac:dyDescent="0.2">
      <c r="A234" s="14"/>
      <c r="B234" s="15"/>
      <c r="C234" s="141" t="s">
        <v>324</v>
      </c>
      <c r="D234" s="141" t="s">
        <v>147</v>
      </c>
      <c r="E234" s="142" t="s">
        <v>256</v>
      </c>
      <c r="F234" s="143" t="s">
        <v>257</v>
      </c>
      <c r="G234" s="144" t="s">
        <v>192</v>
      </c>
      <c r="H234" s="145">
        <v>6300</v>
      </c>
      <c r="I234" s="208"/>
      <c r="J234" s="146">
        <f>ROUND(I234*H234,2)</f>
        <v>0</v>
      </c>
      <c r="K234" s="143" t="s">
        <v>915</v>
      </c>
      <c r="L234" s="15"/>
      <c r="M234" s="147" t="s">
        <v>1</v>
      </c>
      <c r="N234" s="148" t="s">
        <v>34</v>
      </c>
      <c r="O234" s="149">
        <v>0</v>
      </c>
      <c r="P234" s="149">
        <f>O234*H234</f>
        <v>0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R234" s="151" t="s">
        <v>151</v>
      </c>
      <c r="AT234" s="151" t="s">
        <v>147</v>
      </c>
      <c r="AU234" s="151" t="s">
        <v>79</v>
      </c>
      <c r="AY234" s="3" t="s">
        <v>144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3" t="s">
        <v>77</v>
      </c>
      <c r="BK234" s="152">
        <f>ROUND(I234*H234,2)</f>
        <v>0</v>
      </c>
      <c r="BL234" s="3" t="s">
        <v>151</v>
      </c>
      <c r="BM234" s="151" t="s">
        <v>456</v>
      </c>
    </row>
    <row r="235" spans="1:65" s="153" customFormat="1" x14ac:dyDescent="0.2">
      <c r="B235" s="154"/>
      <c r="D235" s="155" t="s">
        <v>153</v>
      </c>
      <c r="E235" s="156" t="s">
        <v>1</v>
      </c>
      <c r="F235" s="157" t="s">
        <v>457</v>
      </c>
      <c r="H235" s="158">
        <v>6300</v>
      </c>
      <c r="I235" s="209"/>
      <c r="L235" s="154"/>
      <c r="M235" s="159"/>
      <c r="N235" s="160"/>
      <c r="O235" s="160"/>
      <c r="P235" s="160"/>
      <c r="Q235" s="160"/>
      <c r="R235" s="160"/>
      <c r="S235" s="160"/>
      <c r="T235" s="161"/>
      <c r="AT235" s="156" t="s">
        <v>153</v>
      </c>
      <c r="AU235" s="156" t="s">
        <v>79</v>
      </c>
      <c r="AV235" s="153" t="s">
        <v>79</v>
      </c>
      <c r="AW235" s="153" t="s">
        <v>25</v>
      </c>
      <c r="AX235" s="153" t="s">
        <v>69</v>
      </c>
      <c r="AY235" s="156" t="s">
        <v>144</v>
      </c>
    </row>
    <row r="236" spans="1:65" s="162" customFormat="1" x14ac:dyDescent="0.2">
      <c r="B236" s="163"/>
      <c r="D236" s="155" t="s">
        <v>153</v>
      </c>
      <c r="E236" s="164" t="s">
        <v>1</v>
      </c>
      <c r="F236" s="165" t="s">
        <v>155</v>
      </c>
      <c r="H236" s="166">
        <v>6300</v>
      </c>
      <c r="I236" s="210"/>
      <c r="L236" s="163"/>
      <c r="M236" s="167"/>
      <c r="N236" s="168"/>
      <c r="O236" s="168"/>
      <c r="P236" s="168"/>
      <c r="Q236" s="168"/>
      <c r="R236" s="168"/>
      <c r="S236" s="168"/>
      <c r="T236" s="169"/>
      <c r="AT236" s="164" t="s">
        <v>153</v>
      </c>
      <c r="AU236" s="164" t="s">
        <v>79</v>
      </c>
      <c r="AV236" s="162" t="s">
        <v>151</v>
      </c>
      <c r="AW236" s="162" t="s">
        <v>25</v>
      </c>
      <c r="AX236" s="162" t="s">
        <v>77</v>
      </c>
      <c r="AY236" s="164" t="s">
        <v>144</v>
      </c>
    </row>
    <row r="237" spans="1:65" s="18" customFormat="1" ht="78" customHeight="1" x14ac:dyDescent="0.2">
      <c r="A237" s="14"/>
      <c r="B237" s="15"/>
      <c r="C237" s="141" t="s">
        <v>331</v>
      </c>
      <c r="D237" s="141" t="s">
        <v>147</v>
      </c>
      <c r="E237" s="142" t="s">
        <v>270</v>
      </c>
      <c r="F237" s="143" t="s">
        <v>271</v>
      </c>
      <c r="G237" s="144" t="s">
        <v>163</v>
      </c>
      <c r="H237" s="145">
        <v>5298</v>
      </c>
      <c r="I237" s="208"/>
      <c r="J237" s="146">
        <f>ROUND(I237*H237,2)</f>
        <v>0</v>
      </c>
      <c r="K237" s="143" t="s">
        <v>915</v>
      </c>
      <c r="L237" s="15"/>
      <c r="M237" s="147" t="s">
        <v>1</v>
      </c>
      <c r="N237" s="148" t="s">
        <v>34</v>
      </c>
      <c r="O237" s="149">
        <v>0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R237" s="151" t="s">
        <v>151</v>
      </c>
      <c r="AT237" s="151" t="s">
        <v>147</v>
      </c>
      <c r="AU237" s="151" t="s">
        <v>79</v>
      </c>
      <c r="AY237" s="3" t="s">
        <v>144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3" t="s">
        <v>77</v>
      </c>
      <c r="BK237" s="152">
        <f>ROUND(I237*H237,2)</f>
        <v>0</v>
      </c>
      <c r="BL237" s="3" t="s">
        <v>151</v>
      </c>
      <c r="BM237" s="151" t="s">
        <v>458</v>
      </c>
    </row>
    <row r="238" spans="1:65" s="153" customFormat="1" x14ac:dyDescent="0.2">
      <c r="B238" s="154"/>
      <c r="D238" s="155" t="s">
        <v>153</v>
      </c>
      <c r="E238" s="156" t="s">
        <v>1</v>
      </c>
      <c r="F238" s="157" t="s">
        <v>459</v>
      </c>
      <c r="H238" s="158">
        <v>256</v>
      </c>
      <c r="I238" s="209"/>
      <c r="L238" s="154"/>
      <c r="M238" s="159"/>
      <c r="N238" s="160"/>
      <c r="O238" s="160"/>
      <c r="P238" s="160"/>
      <c r="Q238" s="160"/>
      <c r="R238" s="160"/>
      <c r="S238" s="160"/>
      <c r="T238" s="161"/>
      <c r="AT238" s="156" t="s">
        <v>153</v>
      </c>
      <c r="AU238" s="156" t="s">
        <v>79</v>
      </c>
      <c r="AV238" s="153" t="s">
        <v>79</v>
      </c>
      <c r="AW238" s="153" t="s">
        <v>25</v>
      </c>
      <c r="AX238" s="153" t="s">
        <v>69</v>
      </c>
      <c r="AY238" s="156" t="s">
        <v>144</v>
      </c>
    </row>
    <row r="239" spans="1:65" s="153" customFormat="1" x14ac:dyDescent="0.2">
      <c r="B239" s="154"/>
      <c r="D239" s="155" t="s">
        <v>153</v>
      </c>
      <c r="E239" s="156" t="s">
        <v>1</v>
      </c>
      <c r="F239" s="157" t="s">
        <v>460</v>
      </c>
      <c r="H239" s="158">
        <v>260</v>
      </c>
      <c r="I239" s="209"/>
      <c r="L239" s="154"/>
      <c r="M239" s="159"/>
      <c r="N239" s="160"/>
      <c r="O239" s="160"/>
      <c r="P239" s="160"/>
      <c r="Q239" s="160"/>
      <c r="R239" s="160"/>
      <c r="S239" s="160"/>
      <c r="T239" s="161"/>
      <c r="AT239" s="156" t="s">
        <v>153</v>
      </c>
      <c r="AU239" s="156" t="s">
        <v>79</v>
      </c>
      <c r="AV239" s="153" t="s">
        <v>79</v>
      </c>
      <c r="AW239" s="153" t="s">
        <v>25</v>
      </c>
      <c r="AX239" s="153" t="s">
        <v>69</v>
      </c>
      <c r="AY239" s="156" t="s">
        <v>144</v>
      </c>
    </row>
    <row r="240" spans="1:65" s="153" customFormat="1" x14ac:dyDescent="0.2">
      <c r="B240" s="154"/>
      <c r="D240" s="155" t="s">
        <v>153</v>
      </c>
      <c r="E240" s="156" t="s">
        <v>1</v>
      </c>
      <c r="F240" s="157" t="s">
        <v>461</v>
      </c>
      <c r="H240" s="158">
        <v>260</v>
      </c>
      <c r="I240" s="209"/>
      <c r="L240" s="154"/>
      <c r="M240" s="159"/>
      <c r="N240" s="160"/>
      <c r="O240" s="160"/>
      <c r="P240" s="160"/>
      <c r="Q240" s="160"/>
      <c r="R240" s="160"/>
      <c r="S240" s="160"/>
      <c r="T240" s="161"/>
      <c r="AT240" s="156" t="s">
        <v>153</v>
      </c>
      <c r="AU240" s="156" t="s">
        <v>79</v>
      </c>
      <c r="AV240" s="153" t="s">
        <v>79</v>
      </c>
      <c r="AW240" s="153" t="s">
        <v>25</v>
      </c>
      <c r="AX240" s="153" t="s">
        <v>69</v>
      </c>
      <c r="AY240" s="156" t="s">
        <v>144</v>
      </c>
    </row>
    <row r="241" spans="2:51" s="153" customFormat="1" x14ac:dyDescent="0.2">
      <c r="B241" s="154"/>
      <c r="D241" s="155" t="s">
        <v>153</v>
      </c>
      <c r="E241" s="156" t="s">
        <v>1</v>
      </c>
      <c r="F241" s="157" t="s">
        <v>462</v>
      </c>
      <c r="H241" s="158">
        <v>200</v>
      </c>
      <c r="I241" s="209"/>
      <c r="L241" s="154"/>
      <c r="M241" s="159"/>
      <c r="N241" s="160"/>
      <c r="O241" s="160"/>
      <c r="P241" s="160"/>
      <c r="Q241" s="160"/>
      <c r="R241" s="160"/>
      <c r="S241" s="160"/>
      <c r="T241" s="161"/>
      <c r="AT241" s="156" t="s">
        <v>153</v>
      </c>
      <c r="AU241" s="156" t="s">
        <v>79</v>
      </c>
      <c r="AV241" s="153" t="s">
        <v>79</v>
      </c>
      <c r="AW241" s="153" t="s">
        <v>25</v>
      </c>
      <c r="AX241" s="153" t="s">
        <v>69</v>
      </c>
      <c r="AY241" s="156" t="s">
        <v>144</v>
      </c>
    </row>
    <row r="242" spans="2:51" s="153" customFormat="1" x14ac:dyDescent="0.2">
      <c r="B242" s="154"/>
      <c r="D242" s="155" t="s">
        <v>153</v>
      </c>
      <c r="E242" s="156" t="s">
        <v>1</v>
      </c>
      <c r="F242" s="157" t="s">
        <v>463</v>
      </c>
      <c r="H242" s="158">
        <v>420</v>
      </c>
      <c r="I242" s="209"/>
      <c r="L242" s="154"/>
      <c r="M242" s="159"/>
      <c r="N242" s="160"/>
      <c r="O242" s="160"/>
      <c r="P242" s="160"/>
      <c r="Q242" s="160"/>
      <c r="R242" s="160"/>
      <c r="S242" s="160"/>
      <c r="T242" s="161"/>
      <c r="AT242" s="156" t="s">
        <v>153</v>
      </c>
      <c r="AU242" s="156" t="s">
        <v>79</v>
      </c>
      <c r="AV242" s="153" t="s">
        <v>79</v>
      </c>
      <c r="AW242" s="153" t="s">
        <v>25</v>
      </c>
      <c r="AX242" s="153" t="s">
        <v>69</v>
      </c>
      <c r="AY242" s="156" t="s">
        <v>144</v>
      </c>
    </row>
    <row r="243" spans="2:51" s="153" customFormat="1" x14ac:dyDescent="0.2">
      <c r="B243" s="154"/>
      <c r="D243" s="155" t="s">
        <v>153</v>
      </c>
      <c r="E243" s="156" t="s">
        <v>1</v>
      </c>
      <c r="F243" s="157" t="s">
        <v>464</v>
      </c>
      <c r="H243" s="158">
        <v>36</v>
      </c>
      <c r="I243" s="209"/>
      <c r="L243" s="154"/>
      <c r="M243" s="159"/>
      <c r="N243" s="160"/>
      <c r="O243" s="160"/>
      <c r="P243" s="160"/>
      <c r="Q243" s="160"/>
      <c r="R243" s="160"/>
      <c r="S243" s="160"/>
      <c r="T243" s="161"/>
      <c r="AT243" s="156" t="s">
        <v>153</v>
      </c>
      <c r="AU243" s="156" t="s">
        <v>79</v>
      </c>
      <c r="AV243" s="153" t="s">
        <v>79</v>
      </c>
      <c r="AW243" s="153" t="s">
        <v>25</v>
      </c>
      <c r="AX243" s="153" t="s">
        <v>69</v>
      </c>
      <c r="AY243" s="156" t="s">
        <v>144</v>
      </c>
    </row>
    <row r="244" spans="2:51" s="153" customFormat="1" x14ac:dyDescent="0.2">
      <c r="B244" s="154"/>
      <c r="D244" s="155" t="s">
        <v>153</v>
      </c>
      <c r="E244" s="156" t="s">
        <v>1</v>
      </c>
      <c r="F244" s="157" t="s">
        <v>465</v>
      </c>
      <c r="H244" s="158">
        <v>400</v>
      </c>
      <c r="I244" s="209"/>
      <c r="L244" s="154"/>
      <c r="M244" s="159"/>
      <c r="N244" s="160"/>
      <c r="O244" s="160"/>
      <c r="P244" s="160"/>
      <c r="Q244" s="160"/>
      <c r="R244" s="160"/>
      <c r="S244" s="160"/>
      <c r="T244" s="161"/>
      <c r="AT244" s="156" t="s">
        <v>153</v>
      </c>
      <c r="AU244" s="156" t="s">
        <v>79</v>
      </c>
      <c r="AV244" s="153" t="s">
        <v>79</v>
      </c>
      <c r="AW244" s="153" t="s">
        <v>25</v>
      </c>
      <c r="AX244" s="153" t="s">
        <v>69</v>
      </c>
      <c r="AY244" s="156" t="s">
        <v>144</v>
      </c>
    </row>
    <row r="245" spans="2:51" s="153" customFormat="1" x14ac:dyDescent="0.2">
      <c r="B245" s="154"/>
      <c r="D245" s="155" t="s">
        <v>153</v>
      </c>
      <c r="E245" s="156" t="s">
        <v>1</v>
      </c>
      <c r="F245" s="157" t="s">
        <v>466</v>
      </c>
      <c r="H245" s="158">
        <v>25</v>
      </c>
      <c r="I245" s="209"/>
      <c r="L245" s="154"/>
      <c r="M245" s="159"/>
      <c r="N245" s="160"/>
      <c r="O245" s="160"/>
      <c r="P245" s="160"/>
      <c r="Q245" s="160"/>
      <c r="R245" s="160"/>
      <c r="S245" s="160"/>
      <c r="T245" s="161"/>
      <c r="AT245" s="156" t="s">
        <v>153</v>
      </c>
      <c r="AU245" s="156" t="s">
        <v>79</v>
      </c>
      <c r="AV245" s="153" t="s">
        <v>79</v>
      </c>
      <c r="AW245" s="153" t="s">
        <v>25</v>
      </c>
      <c r="AX245" s="153" t="s">
        <v>69</v>
      </c>
      <c r="AY245" s="156" t="s">
        <v>144</v>
      </c>
    </row>
    <row r="246" spans="2:51" s="153" customFormat="1" x14ac:dyDescent="0.2">
      <c r="B246" s="154"/>
      <c r="D246" s="155" t="s">
        <v>153</v>
      </c>
      <c r="E246" s="156" t="s">
        <v>1</v>
      </c>
      <c r="F246" s="157" t="s">
        <v>467</v>
      </c>
      <c r="H246" s="158">
        <v>40</v>
      </c>
      <c r="I246" s="209"/>
      <c r="L246" s="154"/>
      <c r="M246" s="159"/>
      <c r="N246" s="160"/>
      <c r="O246" s="160"/>
      <c r="P246" s="160"/>
      <c r="Q246" s="160"/>
      <c r="R246" s="160"/>
      <c r="S246" s="160"/>
      <c r="T246" s="161"/>
      <c r="AT246" s="156" t="s">
        <v>153</v>
      </c>
      <c r="AU246" s="156" t="s">
        <v>79</v>
      </c>
      <c r="AV246" s="153" t="s">
        <v>79</v>
      </c>
      <c r="AW246" s="153" t="s">
        <v>25</v>
      </c>
      <c r="AX246" s="153" t="s">
        <v>69</v>
      </c>
      <c r="AY246" s="156" t="s">
        <v>144</v>
      </c>
    </row>
    <row r="247" spans="2:51" s="153" customFormat="1" x14ac:dyDescent="0.2">
      <c r="B247" s="154"/>
      <c r="D247" s="155" t="s">
        <v>153</v>
      </c>
      <c r="E247" s="156" t="s">
        <v>1</v>
      </c>
      <c r="F247" s="157" t="s">
        <v>468</v>
      </c>
      <c r="H247" s="158">
        <v>115</v>
      </c>
      <c r="I247" s="209"/>
      <c r="L247" s="154"/>
      <c r="M247" s="159"/>
      <c r="N247" s="160"/>
      <c r="O247" s="160"/>
      <c r="P247" s="160"/>
      <c r="Q247" s="160"/>
      <c r="R247" s="160"/>
      <c r="S247" s="160"/>
      <c r="T247" s="161"/>
      <c r="AT247" s="156" t="s">
        <v>153</v>
      </c>
      <c r="AU247" s="156" t="s">
        <v>79</v>
      </c>
      <c r="AV247" s="153" t="s">
        <v>79</v>
      </c>
      <c r="AW247" s="153" t="s">
        <v>25</v>
      </c>
      <c r="AX247" s="153" t="s">
        <v>69</v>
      </c>
      <c r="AY247" s="156" t="s">
        <v>144</v>
      </c>
    </row>
    <row r="248" spans="2:51" s="153" customFormat="1" x14ac:dyDescent="0.2">
      <c r="B248" s="154"/>
      <c r="D248" s="155" t="s">
        <v>153</v>
      </c>
      <c r="E248" s="156" t="s">
        <v>1</v>
      </c>
      <c r="F248" s="157" t="s">
        <v>469</v>
      </c>
      <c r="H248" s="158">
        <v>550</v>
      </c>
      <c r="I248" s="209"/>
      <c r="L248" s="154"/>
      <c r="M248" s="159"/>
      <c r="N248" s="160"/>
      <c r="O248" s="160"/>
      <c r="P248" s="160"/>
      <c r="Q248" s="160"/>
      <c r="R248" s="160"/>
      <c r="S248" s="160"/>
      <c r="T248" s="161"/>
      <c r="AT248" s="156" t="s">
        <v>153</v>
      </c>
      <c r="AU248" s="156" t="s">
        <v>79</v>
      </c>
      <c r="AV248" s="153" t="s">
        <v>79</v>
      </c>
      <c r="AW248" s="153" t="s">
        <v>25</v>
      </c>
      <c r="AX248" s="153" t="s">
        <v>69</v>
      </c>
      <c r="AY248" s="156" t="s">
        <v>144</v>
      </c>
    </row>
    <row r="249" spans="2:51" s="153" customFormat="1" x14ac:dyDescent="0.2">
      <c r="B249" s="154"/>
      <c r="D249" s="155" t="s">
        <v>153</v>
      </c>
      <c r="E249" s="156" t="s">
        <v>1</v>
      </c>
      <c r="F249" s="157" t="s">
        <v>470</v>
      </c>
      <c r="H249" s="158">
        <v>80</v>
      </c>
      <c r="I249" s="209"/>
      <c r="L249" s="154"/>
      <c r="M249" s="159"/>
      <c r="N249" s="160"/>
      <c r="O249" s="160"/>
      <c r="P249" s="160"/>
      <c r="Q249" s="160"/>
      <c r="R249" s="160"/>
      <c r="S249" s="160"/>
      <c r="T249" s="161"/>
      <c r="AT249" s="156" t="s">
        <v>153</v>
      </c>
      <c r="AU249" s="156" t="s">
        <v>79</v>
      </c>
      <c r="AV249" s="153" t="s">
        <v>79</v>
      </c>
      <c r="AW249" s="153" t="s">
        <v>25</v>
      </c>
      <c r="AX249" s="153" t="s">
        <v>69</v>
      </c>
      <c r="AY249" s="156" t="s">
        <v>144</v>
      </c>
    </row>
    <row r="250" spans="2:51" s="153" customFormat="1" x14ac:dyDescent="0.2">
      <c r="B250" s="154"/>
      <c r="D250" s="155" t="s">
        <v>153</v>
      </c>
      <c r="E250" s="156" t="s">
        <v>1</v>
      </c>
      <c r="F250" s="157" t="s">
        <v>471</v>
      </c>
      <c r="H250" s="158">
        <v>816</v>
      </c>
      <c r="I250" s="209"/>
      <c r="L250" s="154"/>
      <c r="M250" s="159"/>
      <c r="N250" s="160"/>
      <c r="O250" s="160"/>
      <c r="P250" s="160"/>
      <c r="Q250" s="160"/>
      <c r="R250" s="160"/>
      <c r="S250" s="160"/>
      <c r="T250" s="161"/>
      <c r="AT250" s="156" t="s">
        <v>153</v>
      </c>
      <c r="AU250" s="156" t="s">
        <v>79</v>
      </c>
      <c r="AV250" s="153" t="s">
        <v>79</v>
      </c>
      <c r="AW250" s="153" t="s">
        <v>25</v>
      </c>
      <c r="AX250" s="153" t="s">
        <v>69</v>
      </c>
      <c r="AY250" s="156" t="s">
        <v>144</v>
      </c>
    </row>
    <row r="251" spans="2:51" s="153" customFormat="1" x14ac:dyDescent="0.2">
      <c r="B251" s="154"/>
      <c r="D251" s="155" t="s">
        <v>153</v>
      </c>
      <c r="E251" s="156" t="s">
        <v>1</v>
      </c>
      <c r="F251" s="157" t="s">
        <v>472</v>
      </c>
      <c r="H251" s="158">
        <v>145</v>
      </c>
      <c r="I251" s="209"/>
      <c r="L251" s="154"/>
      <c r="M251" s="159"/>
      <c r="N251" s="160"/>
      <c r="O251" s="160"/>
      <c r="P251" s="160"/>
      <c r="Q251" s="160"/>
      <c r="R251" s="160"/>
      <c r="S251" s="160"/>
      <c r="T251" s="161"/>
      <c r="AT251" s="156" t="s">
        <v>153</v>
      </c>
      <c r="AU251" s="156" t="s">
        <v>79</v>
      </c>
      <c r="AV251" s="153" t="s">
        <v>79</v>
      </c>
      <c r="AW251" s="153" t="s">
        <v>25</v>
      </c>
      <c r="AX251" s="153" t="s">
        <v>69</v>
      </c>
      <c r="AY251" s="156" t="s">
        <v>144</v>
      </c>
    </row>
    <row r="252" spans="2:51" s="153" customFormat="1" x14ac:dyDescent="0.2">
      <c r="B252" s="154"/>
      <c r="D252" s="155" t="s">
        <v>153</v>
      </c>
      <c r="E252" s="156" t="s">
        <v>1</v>
      </c>
      <c r="F252" s="157" t="s">
        <v>473</v>
      </c>
      <c r="H252" s="158">
        <v>240</v>
      </c>
      <c r="I252" s="209"/>
      <c r="L252" s="154"/>
      <c r="M252" s="159"/>
      <c r="N252" s="160"/>
      <c r="O252" s="160"/>
      <c r="P252" s="160"/>
      <c r="Q252" s="160"/>
      <c r="R252" s="160"/>
      <c r="S252" s="160"/>
      <c r="T252" s="161"/>
      <c r="AT252" s="156" t="s">
        <v>153</v>
      </c>
      <c r="AU252" s="156" t="s">
        <v>79</v>
      </c>
      <c r="AV252" s="153" t="s">
        <v>79</v>
      </c>
      <c r="AW252" s="153" t="s">
        <v>25</v>
      </c>
      <c r="AX252" s="153" t="s">
        <v>69</v>
      </c>
      <c r="AY252" s="156" t="s">
        <v>144</v>
      </c>
    </row>
    <row r="253" spans="2:51" s="153" customFormat="1" x14ac:dyDescent="0.2">
      <c r="B253" s="154"/>
      <c r="D253" s="155" t="s">
        <v>153</v>
      </c>
      <c r="E253" s="156" t="s">
        <v>1</v>
      </c>
      <c r="F253" s="157" t="s">
        <v>474</v>
      </c>
      <c r="H253" s="158">
        <v>64</v>
      </c>
      <c r="I253" s="209"/>
      <c r="L253" s="154"/>
      <c r="M253" s="159"/>
      <c r="N253" s="160"/>
      <c r="O253" s="160"/>
      <c r="P253" s="160"/>
      <c r="Q253" s="160"/>
      <c r="R253" s="160"/>
      <c r="S253" s="160"/>
      <c r="T253" s="161"/>
      <c r="AT253" s="156" t="s">
        <v>153</v>
      </c>
      <c r="AU253" s="156" t="s">
        <v>79</v>
      </c>
      <c r="AV253" s="153" t="s">
        <v>79</v>
      </c>
      <c r="AW253" s="153" t="s">
        <v>25</v>
      </c>
      <c r="AX253" s="153" t="s">
        <v>69</v>
      </c>
      <c r="AY253" s="156" t="s">
        <v>144</v>
      </c>
    </row>
    <row r="254" spans="2:51" s="153" customFormat="1" x14ac:dyDescent="0.2">
      <c r="B254" s="154"/>
      <c r="D254" s="155" t="s">
        <v>153</v>
      </c>
      <c r="E254" s="156" t="s">
        <v>1</v>
      </c>
      <c r="F254" s="157" t="s">
        <v>475</v>
      </c>
      <c r="H254" s="158">
        <v>800</v>
      </c>
      <c r="I254" s="209"/>
      <c r="L254" s="154"/>
      <c r="M254" s="159"/>
      <c r="N254" s="160"/>
      <c r="O254" s="160"/>
      <c r="P254" s="160"/>
      <c r="Q254" s="160"/>
      <c r="R254" s="160"/>
      <c r="S254" s="160"/>
      <c r="T254" s="161"/>
      <c r="AT254" s="156" t="s">
        <v>153</v>
      </c>
      <c r="AU254" s="156" t="s">
        <v>79</v>
      </c>
      <c r="AV254" s="153" t="s">
        <v>79</v>
      </c>
      <c r="AW254" s="153" t="s">
        <v>25</v>
      </c>
      <c r="AX254" s="153" t="s">
        <v>69</v>
      </c>
      <c r="AY254" s="156" t="s">
        <v>144</v>
      </c>
    </row>
    <row r="255" spans="2:51" s="153" customFormat="1" x14ac:dyDescent="0.2">
      <c r="B255" s="154"/>
      <c r="D255" s="155" t="s">
        <v>153</v>
      </c>
      <c r="E255" s="156" t="s">
        <v>1</v>
      </c>
      <c r="F255" s="157" t="s">
        <v>476</v>
      </c>
      <c r="H255" s="158">
        <v>232</v>
      </c>
      <c r="I255" s="209"/>
      <c r="L255" s="154"/>
      <c r="M255" s="159"/>
      <c r="N255" s="160"/>
      <c r="O255" s="160"/>
      <c r="P255" s="160"/>
      <c r="Q255" s="160"/>
      <c r="R255" s="160"/>
      <c r="S255" s="160"/>
      <c r="T255" s="161"/>
      <c r="AT255" s="156" t="s">
        <v>153</v>
      </c>
      <c r="AU255" s="156" t="s">
        <v>79</v>
      </c>
      <c r="AV255" s="153" t="s">
        <v>79</v>
      </c>
      <c r="AW255" s="153" t="s">
        <v>25</v>
      </c>
      <c r="AX255" s="153" t="s">
        <v>69</v>
      </c>
      <c r="AY255" s="156" t="s">
        <v>144</v>
      </c>
    </row>
    <row r="256" spans="2:51" s="153" customFormat="1" x14ac:dyDescent="0.2">
      <c r="B256" s="154"/>
      <c r="D256" s="155" t="s">
        <v>153</v>
      </c>
      <c r="E256" s="156" t="s">
        <v>1</v>
      </c>
      <c r="F256" s="157" t="s">
        <v>477</v>
      </c>
      <c r="H256" s="158">
        <v>70</v>
      </c>
      <c r="I256" s="209"/>
      <c r="L256" s="154"/>
      <c r="M256" s="159"/>
      <c r="N256" s="160"/>
      <c r="O256" s="160"/>
      <c r="P256" s="160"/>
      <c r="Q256" s="160"/>
      <c r="R256" s="160"/>
      <c r="S256" s="160"/>
      <c r="T256" s="161"/>
      <c r="AT256" s="156" t="s">
        <v>153</v>
      </c>
      <c r="AU256" s="156" t="s">
        <v>79</v>
      </c>
      <c r="AV256" s="153" t="s">
        <v>79</v>
      </c>
      <c r="AW256" s="153" t="s">
        <v>25</v>
      </c>
      <c r="AX256" s="153" t="s">
        <v>69</v>
      </c>
      <c r="AY256" s="156" t="s">
        <v>144</v>
      </c>
    </row>
    <row r="257" spans="1:65" s="153" customFormat="1" x14ac:dyDescent="0.2">
      <c r="B257" s="154"/>
      <c r="D257" s="155" t="s">
        <v>153</v>
      </c>
      <c r="E257" s="156" t="s">
        <v>1</v>
      </c>
      <c r="F257" s="157" t="s">
        <v>478</v>
      </c>
      <c r="H257" s="158">
        <v>184</v>
      </c>
      <c r="I257" s="209"/>
      <c r="L257" s="154"/>
      <c r="M257" s="159"/>
      <c r="N257" s="160"/>
      <c r="O257" s="160"/>
      <c r="P257" s="160"/>
      <c r="Q257" s="160"/>
      <c r="R257" s="160"/>
      <c r="S257" s="160"/>
      <c r="T257" s="161"/>
      <c r="AT257" s="156" t="s">
        <v>153</v>
      </c>
      <c r="AU257" s="156" t="s">
        <v>79</v>
      </c>
      <c r="AV257" s="153" t="s">
        <v>79</v>
      </c>
      <c r="AW257" s="153" t="s">
        <v>25</v>
      </c>
      <c r="AX257" s="153" t="s">
        <v>69</v>
      </c>
      <c r="AY257" s="156" t="s">
        <v>144</v>
      </c>
    </row>
    <row r="258" spans="1:65" s="153" customFormat="1" x14ac:dyDescent="0.2">
      <c r="B258" s="154"/>
      <c r="D258" s="155" t="s">
        <v>153</v>
      </c>
      <c r="E258" s="156" t="s">
        <v>1</v>
      </c>
      <c r="F258" s="157" t="s">
        <v>479</v>
      </c>
      <c r="H258" s="158">
        <v>105</v>
      </c>
      <c r="I258" s="209"/>
      <c r="L258" s="154"/>
      <c r="M258" s="159"/>
      <c r="N258" s="160"/>
      <c r="O258" s="160"/>
      <c r="P258" s="160"/>
      <c r="Q258" s="160"/>
      <c r="R258" s="160"/>
      <c r="S258" s="160"/>
      <c r="T258" s="161"/>
      <c r="AT258" s="156" t="s">
        <v>153</v>
      </c>
      <c r="AU258" s="156" t="s">
        <v>79</v>
      </c>
      <c r="AV258" s="153" t="s">
        <v>79</v>
      </c>
      <c r="AW258" s="153" t="s">
        <v>25</v>
      </c>
      <c r="AX258" s="153" t="s">
        <v>69</v>
      </c>
      <c r="AY258" s="156" t="s">
        <v>144</v>
      </c>
    </row>
    <row r="259" spans="1:65" s="162" customFormat="1" x14ac:dyDescent="0.2">
      <c r="B259" s="163"/>
      <c r="D259" s="155" t="s">
        <v>153</v>
      </c>
      <c r="E259" s="164" t="s">
        <v>1</v>
      </c>
      <c r="F259" s="165" t="s">
        <v>155</v>
      </c>
      <c r="H259" s="166">
        <v>5298</v>
      </c>
      <c r="I259" s="210"/>
      <c r="L259" s="163"/>
      <c r="M259" s="167"/>
      <c r="N259" s="168"/>
      <c r="O259" s="168"/>
      <c r="P259" s="168"/>
      <c r="Q259" s="168"/>
      <c r="R259" s="168"/>
      <c r="S259" s="168"/>
      <c r="T259" s="169"/>
      <c r="AT259" s="164" t="s">
        <v>153</v>
      </c>
      <c r="AU259" s="164" t="s">
        <v>79</v>
      </c>
      <c r="AV259" s="162" t="s">
        <v>151</v>
      </c>
      <c r="AW259" s="162" t="s">
        <v>25</v>
      </c>
      <c r="AX259" s="162" t="s">
        <v>77</v>
      </c>
      <c r="AY259" s="164" t="s">
        <v>144</v>
      </c>
    </row>
    <row r="260" spans="1:65" s="18" customFormat="1" ht="16.5" customHeight="1" x14ac:dyDescent="0.2">
      <c r="A260" s="14"/>
      <c r="B260" s="15"/>
      <c r="C260" s="170" t="s">
        <v>340</v>
      </c>
      <c r="D260" s="170" t="s">
        <v>166</v>
      </c>
      <c r="E260" s="171" t="s">
        <v>315</v>
      </c>
      <c r="F260" s="172" t="s">
        <v>316</v>
      </c>
      <c r="G260" s="173" t="s">
        <v>175</v>
      </c>
      <c r="H260" s="174">
        <v>80</v>
      </c>
      <c r="I260" s="211"/>
      <c r="J260" s="175">
        <f>ROUND(I260*H260,2)</f>
        <v>0</v>
      </c>
      <c r="K260" s="172" t="s">
        <v>915</v>
      </c>
      <c r="L260" s="176"/>
      <c r="M260" s="177" t="s">
        <v>1</v>
      </c>
      <c r="N260" s="178" t="s">
        <v>34</v>
      </c>
      <c r="O260" s="149">
        <v>0</v>
      </c>
      <c r="P260" s="149">
        <f>O260*H260</f>
        <v>0</v>
      </c>
      <c r="Q260" s="149">
        <v>4.7E-2</v>
      </c>
      <c r="R260" s="149">
        <f>Q260*H260</f>
        <v>3.76</v>
      </c>
      <c r="S260" s="149">
        <v>0</v>
      </c>
      <c r="T260" s="150">
        <f>S260*H260</f>
        <v>0</v>
      </c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R260" s="151" t="s">
        <v>170</v>
      </c>
      <c r="AT260" s="151" t="s">
        <v>166</v>
      </c>
      <c r="AU260" s="151" t="s">
        <v>79</v>
      </c>
      <c r="AY260" s="3" t="s">
        <v>144</v>
      </c>
      <c r="BE260" s="152">
        <f>IF(N260="základní",J260,0)</f>
        <v>0</v>
      </c>
      <c r="BF260" s="152">
        <f>IF(N260="snížená",J260,0)</f>
        <v>0</v>
      </c>
      <c r="BG260" s="152">
        <f>IF(N260="zákl. přenesená",J260,0)</f>
        <v>0</v>
      </c>
      <c r="BH260" s="152">
        <f>IF(N260="sníž. přenesená",J260,0)</f>
        <v>0</v>
      </c>
      <c r="BI260" s="152">
        <f>IF(N260="nulová",J260,0)</f>
        <v>0</v>
      </c>
      <c r="BJ260" s="3" t="s">
        <v>77</v>
      </c>
      <c r="BK260" s="152">
        <f>ROUND(I260*H260,2)</f>
        <v>0</v>
      </c>
      <c r="BL260" s="3" t="s">
        <v>151</v>
      </c>
      <c r="BM260" s="151" t="s">
        <v>480</v>
      </c>
    </row>
    <row r="261" spans="1:65" s="153" customFormat="1" x14ac:dyDescent="0.2">
      <c r="B261" s="154"/>
      <c r="D261" s="155" t="s">
        <v>153</v>
      </c>
      <c r="E261" s="156" t="s">
        <v>1</v>
      </c>
      <c r="F261" s="157" t="s">
        <v>379</v>
      </c>
      <c r="H261" s="158">
        <v>80</v>
      </c>
      <c r="I261" s="209"/>
      <c r="L261" s="154"/>
      <c r="M261" s="159"/>
      <c r="N261" s="160"/>
      <c r="O261" s="160"/>
      <c r="P261" s="160"/>
      <c r="Q261" s="160"/>
      <c r="R261" s="160"/>
      <c r="S261" s="160"/>
      <c r="T261" s="161"/>
      <c r="AT261" s="156" t="s">
        <v>153</v>
      </c>
      <c r="AU261" s="156" t="s">
        <v>79</v>
      </c>
      <c r="AV261" s="153" t="s">
        <v>79</v>
      </c>
      <c r="AW261" s="153" t="s">
        <v>25</v>
      </c>
      <c r="AX261" s="153" t="s">
        <v>69</v>
      </c>
      <c r="AY261" s="156" t="s">
        <v>144</v>
      </c>
    </row>
    <row r="262" spans="1:65" s="162" customFormat="1" x14ac:dyDescent="0.2">
      <c r="B262" s="163"/>
      <c r="D262" s="155" t="s">
        <v>153</v>
      </c>
      <c r="E262" s="164" t="s">
        <v>1</v>
      </c>
      <c r="F262" s="165" t="s">
        <v>155</v>
      </c>
      <c r="H262" s="166">
        <v>80</v>
      </c>
      <c r="I262" s="210"/>
      <c r="L262" s="163"/>
      <c r="M262" s="167"/>
      <c r="N262" s="168"/>
      <c r="O262" s="168"/>
      <c r="P262" s="168"/>
      <c r="Q262" s="168"/>
      <c r="R262" s="168"/>
      <c r="S262" s="168"/>
      <c r="T262" s="169"/>
      <c r="AT262" s="164" t="s">
        <v>153</v>
      </c>
      <c r="AU262" s="164" t="s">
        <v>79</v>
      </c>
      <c r="AV262" s="162" t="s">
        <v>151</v>
      </c>
      <c r="AW262" s="162" t="s">
        <v>25</v>
      </c>
      <c r="AX262" s="162" t="s">
        <v>77</v>
      </c>
      <c r="AY262" s="164" t="s">
        <v>144</v>
      </c>
    </row>
    <row r="263" spans="1:65" s="18" customFormat="1" ht="16.5" customHeight="1" x14ac:dyDescent="0.2">
      <c r="A263" s="14"/>
      <c r="B263" s="15"/>
      <c r="C263" s="170" t="s">
        <v>347</v>
      </c>
      <c r="D263" s="170" t="s">
        <v>166</v>
      </c>
      <c r="E263" s="171" t="s">
        <v>320</v>
      </c>
      <c r="F263" s="172" t="s">
        <v>321</v>
      </c>
      <c r="G263" s="173" t="s">
        <v>169</v>
      </c>
      <c r="H263" s="174">
        <v>5</v>
      </c>
      <c r="I263" s="211"/>
      <c r="J263" s="175">
        <f>ROUND(I263*H263,2)</f>
        <v>0</v>
      </c>
      <c r="K263" s="172" t="s">
        <v>915</v>
      </c>
      <c r="L263" s="176"/>
      <c r="M263" s="177" t="s">
        <v>1</v>
      </c>
      <c r="N263" s="178" t="s">
        <v>34</v>
      </c>
      <c r="O263" s="149">
        <v>0</v>
      </c>
      <c r="P263" s="149">
        <f>O263*H263</f>
        <v>0</v>
      </c>
      <c r="Q263" s="149">
        <v>1</v>
      </c>
      <c r="R263" s="149">
        <f>Q263*H263</f>
        <v>5</v>
      </c>
      <c r="S263" s="149">
        <v>0</v>
      </c>
      <c r="T263" s="150">
        <f>S263*H263</f>
        <v>0</v>
      </c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R263" s="151" t="s">
        <v>170</v>
      </c>
      <c r="AT263" s="151" t="s">
        <v>166</v>
      </c>
      <c r="AU263" s="151" t="s">
        <v>79</v>
      </c>
      <c r="AY263" s="3" t="s">
        <v>144</v>
      </c>
      <c r="BE263" s="152">
        <f>IF(N263="základní",J263,0)</f>
        <v>0</v>
      </c>
      <c r="BF263" s="152">
        <f>IF(N263="snížená",J263,0)</f>
        <v>0</v>
      </c>
      <c r="BG263" s="152">
        <f>IF(N263="zákl. přenesená",J263,0)</f>
        <v>0</v>
      </c>
      <c r="BH263" s="152">
        <f>IF(N263="sníž. přenesená",J263,0)</f>
        <v>0</v>
      </c>
      <c r="BI263" s="152">
        <f>IF(N263="nulová",J263,0)</f>
        <v>0</v>
      </c>
      <c r="BJ263" s="3" t="s">
        <v>77</v>
      </c>
      <c r="BK263" s="152">
        <f>ROUND(I263*H263,2)</f>
        <v>0</v>
      </c>
      <c r="BL263" s="3" t="s">
        <v>151</v>
      </c>
      <c r="BM263" s="151" t="s">
        <v>481</v>
      </c>
    </row>
    <row r="264" spans="1:65" s="153" customFormat="1" x14ac:dyDescent="0.2">
      <c r="B264" s="154"/>
      <c r="D264" s="155" t="s">
        <v>153</v>
      </c>
      <c r="E264" s="156" t="s">
        <v>1</v>
      </c>
      <c r="F264" s="157" t="s">
        <v>482</v>
      </c>
      <c r="H264" s="158">
        <v>5</v>
      </c>
      <c r="I264" s="209"/>
      <c r="L264" s="154"/>
      <c r="M264" s="159"/>
      <c r="N264" s="160"/>
      <c r="O264" s="160"/>
      <c r="P264" s="160"/>
      <c r="Q264" s="160"/>
      <c r="R264" s="160"/>
      <c r="S264" s="160"/>
      <c r="T264" s="161"/>
      <c r="AT264" s="156" t="s">
        <v>153</v>
      </c>
      <c r="AU264" s="156" t="s">
        <v>79</v>
      </c>
      <c r="AV264" s="153" t="s">
        <v>79</v>
      </c>
      <c r="AW264" s="153" t="s">
        <v>25</v>
      </c>
      <c r="AX264" s="153" t="s">
        <v>69</v>
      </c>
      <c r="AY264" s="156" t="s">
        <v>144</v>
      </c>
    </row>
    <row r="265" spans="1:65" s="162" customFormat="1" x14ac:dyDescent="0.2">
      <c r="B265" s="163"/>
      <c r="D265" s="155" t="s">
        <v>153</v>
      </c>
      <c r="E265" s="164" t="s">
        <v>1</v>
      </c>
      <c r="F265" s="165" t="s">
        <v>155</v>
      </c>
      <c r="H265" s="166">
        <v>5</v>
      </c>
      <c r="I265" s="210"/>
      <c r="L265" s="163"/>
      <c r="M265" s="167"/>
      <c r="N265" s="168"/>
      <c r="O265" s="168"/>
      <c r="P265" s="168"/>
      <c r="Q265" s="168"/>
      <c r="R265" s="168"/>
      <c r="S265" s="168"/>
      <c r="T265" s="169"/>
      <c r="AT265" s="164" t="s">
        <v>153</v>
      </c>
      <c r="AU265" s="164" t="s">
        <v>79</v>
      </c>
      <c r="AV265" s="162" t="s">
        <v>151</v>
      </c>
      <c r="AW265" s="162" t="s">
        <v>25</v>
      </c>
      <c r="AX265" s="162" t="s">
        <v>77</v>
      </c>
      <c r="AY265" s="164" t="s">
        <v>144</v>
      </c>
    </row>
    <row r="266" spans="1:65" s="18" customFormat="1" ht="55.5" customHeight="1" x14ac:dyDescent="0.2">
      <c r="A266" s="14"/>
      <c r="B266" s="15"/>
      <c r="C266" s="141" t="s">
        <v>483</v>
      </c>
      <c r="D266" s="141" t="s">
        <v>147</v>
      </c>
      <c r="E266" s="142" t="s">
        <v>325</v>
      </c>
      <c r="F266" s="143" t="s">
        <v>326</v>
      </c>
      <c r="G266" s="144" t="s">
        <v>150</v>
      </c>
      <c r="H266" s="145">
        <v>1900</v>
      </c>
      <c r="I266" s="208"/>
      <c r="J266" s="146">
        <f>ROUND(I266*H266,2)</f>
        <v>0</v>
      </c>
      <c r="K266" s="143" t="s">
        <v>915</v>
      </c>
      <c r="L266" s="15"/>
      <c r="M266" s="147" t="s">
        <v>1</v>
      </c>
      <c r="N266" s="148" t="s">
        <v>34</v>
      </c>
      <c r="O266" s="149">
        <v>0</v>
      </c>
      <c r="P266" s="149">
        <f>O266*H266</f>
        <v>0</v>
      </c>
      <c r="Q266" s="149">
        <v>0</v>
      </c>
      <c r="R266" s="149">
        <f>Q266*H266</f>
        <v>0</v>
      </c>
      <c r="S266" s="149">
        <v>0</v>
      </c>
      <c r="T266" s="150">
        <f>S266*H266</f>
        <v>0</v>
      </c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R266" s="151" t="s">
        <v>151</v>
      </c>
      <c r="AT266" s="151" t="s">
        <v>147</v>
      </c>
      <c r="AU266" s="151" t="s">
        <v>79</v>
      </c>
      <c r="AY266" s="3" t="s">
        <v>144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3" t="s">
        <v>77</v>
      </c>
      <c r="BK266" s="152">
        <f>ROUND(I266*H266,2)</f>
        <v>0</v>
      </c>
      <c r="BL266" s="3" t="s">
        <v>151</v>
      </c>
      <c r="BM266" s="151" t="s">
        <v>484</v>
      </c>
    </row>
    <row r="267" spans="1:65" s="153" customFormat="1" x14ac:dyDescent="0.2">
      <c r="B267" s="154"/>
      <c r="D267" s="155" t="s">
        <v>153</v>
      </c>
      <c r="E267" s="156" t="s">
        <v>1</v>
      </c>
      <c r="F267" s="157" t="s">
        <v>485</v>
      </c>
      <c r="H267" s="158">
        <v>1900</v>
      </c>
      <c r="I267" s="209"/>
      <c r="L267" s="154"/>
      <c r="M267" s="159"/>
      <c r="N267" s="160"/>
      <c r="O267" s="160"/>
      <c r="P267" s="160"/>
      <c r="Q267" s="160"/>
      <c r="R267" s="160"/>
      <c r="S267" s="160"/>
      <c r="T267" s="161"/>
      <c r="AT267" s="156" t="s">
        <v>153</v>
      </c>
      <c r="AU267" s="156" t="s">
        <v>79</v>
      </c>
      <c r="AV267" s="153" t="s">
        <v>79</v>
      </c>
      <c r="AW267" s="153" t="s">
        <v>25</v>
      </c>
      <c r="AX267" s="153" t="s">
        <v>69</v>
      </c>
      <c r="AY267" s="156" t="s">
        <v>144</v>
      </c>
    </row>
    <row r="268" spans="1:65" s="162" customFormat="1" x14ac:dyDescent="0.2">
      <c r="B268" s="163"/>
      <c r="D268" s="155" t="s">
        <v>153</v>
      </c>
      <c r="E268" s="164" t="s">
        <v>1</v>
      </c>
      <c r="F268" s="165" t="s">
        <v>155</v>
      </c>
      <c r="H268" s="166">
        <v>1900</v>
      </c>
      <c r="I268" s="210"/>
      <c r="L268" s="163"/>
      <c r="M268" s="167"/>
      <c r="N268" s="168"/>
      <c r="O268" s="168"/>
      <c r="P268" s="168"/>
      <c r="Q268" s="168"/>
      <c r="R268" s="168"/>
      <c r="S268" s="168"/>
      <c r="T268" s="169"/>
      <c r="AT268" s="164" t="s">
        <v>153</v>
      </c>
      <c r="AU268" s="164" t="s">
        <v>79</v>
      </c>
      <c r="AV268" s="162" t="s">
        <v>151</v>
      </c>
      <c r="AW268" s="162" t="s">
        <v>25</v>
      </c>
      <c r="AX268" s="162" t="s">
        <v>77</v>
      </c>
      <c r="AY268" s="164" t="s">
        <v>144</v>
      </c>
    </row>
    <row r="269" spans="1:65" s="18" customFormat="1" ht="66.75" customHeight="1" x14ac:dyDescent="0.2">
      <c r="A269" s="14"/>
      <c r="B269" s="15"/>
      <c r="C269" s="141" t="s">
        <v>486</v>
      </c>
      <c r="D269" s="141" t="s">
        <v>147</v>
      </c>
      <c r="E269" s="142" t="s">
        <v>487</v>
      </c>
      <c r="F269" s="143" t="s">
        <v>488</v>
      </c>
      <c r="G269" s="144" t="s">
        <v>163</v>
      </c>
      <c r="H269" s="145">
        <v>15</v>
      </c>
      <c r="I269" s="208"/>
      <c r="J269" s="146">
        <f>ROUND(I269*H269,2)</f>
        <v>0</v>
      </c>
      <c r="K269" s="143" t="s">
        <v>915</v>
      </c>
      <c r="L269" s="15"/>
      <c r="M269" s="147" t="s">
        <v>1</v>
      </c>
      <c r="N269" s="148" t="s">
        <v>34</v>
      </c>
      <c r="O269" s="149">
        <v>0</v>
      </c>
      <c r="P269" s="149">
        <f>O269*H269</f>
        <v>0</v>
      </c>
      <c r="Q269" s="149">
        <v>0</v>
      </c>
      <c r="R269" s="149">
        <f>Q269*H269</f>
        <v>0</v>
      </c>
      <c r="S269" s="149">
        <v>0</v>
      </c>
      <c r="T269" s="150">
        <f>S269*H269</f>
        <v>0</v>
      </c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R269" s="151" t="s">
        <v>151</v>
      </c>
      <c r="AT269" s="151" t="s">
        <v>147</v>
      </c>
      <c r="AU269" s="151" t="s">
        <v>79</v>
      </c>
      <c r="AY269" s="3" t="s">
        <v>144</v>
      </c>
      <c r="BE269" s="152">
        <f>IF(N269="základní",J269,0)</f>
        <v>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3" t="s">
        <v>77</v>
      </c>
      <c r="BK269" s="152">
        <f>ROUND(I269*H269,2)</f>
        <v>0</v>
      </c>
      <c r="BL269" s="3" t="s">
        <v>151</v>
      </c>
      <c r="BM269" s="151" t="s">
        <v>489</v>
      </c>
    </row>
    <row r="270" spans="1:65" s="153" customFormat="1" x14ac:dyDescent="0.2">
      <c r="B270" s="154"/>
      <c r="D270" s="155" t="s">
        <v>153</v>
      </c>
      <c r="E270" s="156" t="s">
        <v>1</v>
      </c>
      <c r="F270" s="157" t="s">
        <v>490</v>
      </c>
      <c r="H270" s="158">
        <v>15</v>
      </c>
      <c r="I270" s="209"/>
      <c r="L270" s="154"/>
      <c r="M270" s="159"/>
      <c r="N270" s="160"/>
      <c r="O270" s="160"/>
      <c r="P270" s="160"/>
      <c r="Q270" s="160"/>
      <c r="R270" s="160"/>
      <c r="S270" s="160"/>
      <c r="T270" s="161"/>
      <c r="AT270" s="156" t="s">
        <v>153</v>
      </c>
      <c r="AU270" s="156" t="s">
        <v>79</v>
      </c>
      <c r="AV270" s="153" t="s">
        <v>79</v>
      </c>
      <c r="AW270" s="153" t="s">
        <v>25</v>
      </c>
      <c r="AX270" s="153" t="s">
        <v>69</v>
      </c>
      <c r="AY270" s="156" t="s">
        <v>144</v>
      </c>
    </row>
    <row r="271" spans="1:65" s="162" customFormat="1" x14ac:dyDescent="0.2">
      <c r="B271" s="163"/>
      <c r="D271" s="155" t="s">
        <v>153</v>
      </c>
      <c r="E271" s="164" t="s">
        <v>1</v>
      </c>
      <c r="F271" s="165" t="s">
        <v>155</v>
      </c>
      <c r="H271" s="166">
        <v>15</v>
      </c>
      <c r="I271" s="210"/>
      <c r="L271" s="163"/>
      <c r="M271" s="167"/>
      <c r="N271" s="168"/>
      <c r="O271" s="168"/>
      <c r="P271" s="168"/>
      <c r="Q271" s="168"/>
      <c r="R271" s="168"/>
      <c r="S271" s="168"/>
      <c r="T271" s="169"/>
      <c r="AT271" s="164" t="s">
        <v>153</v>
      </c>
      <c r="AU271" s="164" t="s">
        <v>79</v>
      </c>
      <c r="AV271" s="162" t="s">
        <v>151</v>
      </c>
      <c r="AW271" s="162" t="s">
        <v>25</v>
      </c>
      <c r="AX271" s="162" t="s">
        <v>77</v>
      </c>
      <c r="AY271" s="164" t="s">
        <v>144</v>
      </c>
    </row>
    <row r="272" spans="1:65" s="18" customFormat="1" ht="78" customHeight="1" x14ac:dyDescent="0.2">
      <c r="A272" s="14"/>
      <c r="B272" s="15"/>
      <c r="C272" s="141" t="s">
        <v>491</v>
      </c>
      <c r="D272" s="141" t="s">
        <v>147</v>
      </c>
      <c r="E272" s="142" t="s">
        <v>492</v>
      </c>
      <c r="F272" s="143" t="s">
        <v>493</v>
      </c>
      <c r="G272" s="144" t="s">
        <v>169</v>
      </c>
      <c r="H272" s="145">
        <v>395.43</v>
      </c>
      <c r="I272" s="208"/>
      <c r="J272" s="146">
        <f>ROUND(I272*H272,2)</f>
        <v>0</v>
      </c>
      <c r="K272" s="143" t="s">
        <v>915</v>
      </c>
      <c r="L272" s="15"/>
      <c r="M272" s="147" t="s">
        <v>1</v>
      </c>
      <c r="N272" s="148" t="s">
        <v>34</v>
      </c>
      <c r="O272" s="149">
        <v>0.27</v>
      </c>
      <c r="P272" s="149">
        <f>O272*H272</f>
        <v>106.76610000000001</v>
      </c>
      <c r="Q272" s="149">
        <v>0</v>
      </c>
      <c r="R272" s="149">
        <f>Q272*H272</f>
        <v>0</v>
      </c>
      <c r="S272" s="149">
        <v>0</v>
      </c>
      <c r="T272" s="150">
        <f>S272*H272</f>
        <v>0</v>
      </c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R272" s="151" t="s">
        <v>151</v>
      </c>
      <c r="AT272" s="151" t="s">
        <v>147</v>
      </c>
      <c r="AU272" s="151" t="s">
        <v>79</v>
      </c>
      <c r="AY272" s="3" t="s">
        <v>144</v>
      </c>
      <c r="BE272" s="152">
        <f>IF(N272="základní",J272,0)</f>
        <v>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3" t="s">
        <v>77</v>
      </c>
      <c r="BK272" s="152">
        <f>ROUND(I272*H272,2)</f>
        <v>0</v>
      </c>
      <c r="BL272" s="3" t="s">
        <v>151</v>
      </c>
      <c r="BM272" s="151" t="s">
        <v>494</v>
      </c>
    </row>
    <row r="273" spans="1:65" s="153" customFormat="1" x14ac:dyDescent="0.2">
      <c r="B273" s="154"/>
      <c r="D273" s="155" t="s">
        <v>153</v>
      </c>
      <c r="E273" s="156" t="s">
        <v>1</v>
      </c>
      <c r="F273" s="157" t="s">
        <v>495</v>
      </c>
      <c r="H273" s="158">
        <v>106.255</v>
      </c>
      <c r="I273" s="209"/>
      <c r="L273" s="154"/>
      <c r="M273" s="159"/>
      <c r="N273" s="160"/>
      <c r="O273" s="160"/>
      <c r="P273" s="160"/>
      <c r="Q273" s="160"/>
      <c r="R273" s="160"/>
      <c r="S273" s="160"/>
      <c r="T273" s="161"/>
      <c r="AT273" s="156" t="s">
        <v>153</v>
      </c>
      <c r="AU273" s="156" t="s">
        <v>79</v>
      </c>
      <c r="AV273" s="153" t="s">
        <v>79</v>
      </c>
      <c r="AW273" s="153" t="s">
        <v>25</v>
      </c>
      <c r="AX273" s="153" t="s">
        <v>69</v>
      </c>
      <c r="AY273" s="156" t="s">
        <v>144</v>
      </c>
    </row>
    <row r="274" spans="1:65" s="153" customFormat="1" x14ac:dyDescent="0.2">
      <c r="B274" s="154"/>
      <c r="D274" s="155" t="s">
        <v>153</v>
      </c>
      <c r="E274" s="156" t="s">
        <v>1</v>
      </c>
      <c r="F274" s="157" t="s">
        <v>496</v>
      </c>
      <c r="H274" s="158">
        <v>33.625</v>
      </c>
      <c r="I274" s="209"/>
      <c r="L274" s="154"/>
      <c r="M274" s="159"/>
      <c r="N274" s="160"/>
      <c r="O274" s="160"/>
      <c r="P274" s="160"/>
      <c r="Q274" s="160"/>
      <c r="R274" s="160"/>
      <c r="S274" s="160"/>
      <c r="T274" s="161"/>
      <c r="AT274" s="156" t="s">
        <v>153</v>
      </c>
      <c r="AU274" s="156" t="s">
        <v>79</v>
      </c>
      <c r="AV274" s="153" t="s">
        <v>79</v>
      </c>
      <c r="AW274" s="153" t="s">
        <v>25</v>
      </c>
      <c r="AX274" s="153" t="s">
        <v>69</v>
      </c>
      <c r="AY274" s="156" t="s">
        <v>144</v>
      </c>
    </row>
    <row r="275" spans="1:65" s="153" customFormat="1" x14ac:dyDescent="0.2">
      <c r="B275" s="154"/>
      <c r="D275" s="155" t="s">
        <v>153</v>
      </c>
      <c r="E275" s="156" t="s">
        <v>1</v>
      </c>
      <c r="F275" s="157" t="s">
        <v>497</v>
      </c>
      <c r="H275" s="158">
        <v>32.28</v>
      </c>
      <c r="I275" s="209"/>
      <c r="L275" s="154"/>
      <c r="M275" s="159"/>
      <c r="N275" s="160"/>
      <c r="O275" s="160"/>
      <c r="P275" s="160"/>
      <c r="Q275" s="160"/>
      <c r="R275" s="160"/>
      <c r="S275" s="160"/>
      <c r="T275" s="161"/>
      <c r="AT275" s="156" t="s">
        <v>153</v>
      </c>
      <c r="AU275" s="156" t="s">
        <v>79</v>
      </c>
      <c r="AV275" s="153" t="s">
        <v>79</v>
      </c>
      <c r="AW275" s="153" t="s">
        <v>25</v>
      </c>
      <c r="AX275" s="153" t="s">
        <v>69</v>
      </c>
      <c r="AY275" s="156" t="s">
        <v>144</v>
      </c>
    </row>
    <row r="276" spans="1:65" s="153" customFormat="1" x14ac:dyDescent="0.2">
      <c r="B276" s="154"/>
      <c r="D276" s="155" t="s">
        <v>153</v>
      </c>
      <c r="E276" s="156" t="s">
        <v>1</v>
      </c>
      <c r="F276" s="157" t="s">
        <v>498</v>
      </c>
      <c r="H276" s="158">
        <v>67.25</v>
      </c>
      <c r="I276" s="209"/>
      <c r="L276" s="154"/>
      <c r="M276" s="159"/>
      <c r="N276" s="160"/>
      <c r="O276" s="160"/>
      <c r="P276" s="160"/>
      <c r="Q276" s="160"/>
      <c r="R276" s="160"/>
      <c r="S276" s="160"/>
      <c r="T276" s="161"/>
      <c r="AT276" s="156" t="s">
        <v>153</v>
      </c>
      <c r="AU276" s="156" t="s">
        <v>79</v>
      </c>
      <c r="AV276" s="153" t="s">
        <v>79</v>
      </c>
      <c r="AW276" s="153" t="s">
        <v>25</v>
      </c>
      <c r="AX276" s="153" t="s">
        <v>69</v>
      </c>
      <c r="AY276" s="156" t="s">
        <v>144</v>
      </c>
    </row>
    <row r="277" spans="1:65" s="153" customFormat="1" x14ac:dyDescent="0.2">
      <c r="B277" s="154"/>
      <c r="D277" s="155" t="s">
        <v>153</v>
      </c>
      <c r="E277" s="156" t="s">
        <v>1</v>
      </c>
      <c r="F277" s="157" t="s">
        <v>499</v>
      </c>
      <c r="H277" s="158">
        <v>21.52</v>
      </c>
      <c r="I277" s="209"/>
      <c r="L277" s="154"/>
      <c r="M277" s="159"/>
      <c r="N277" s="160"/>
      <c r="O277" s="160"/>
      <c r="P277" s="160"/>
      <c r="Q277" s="160"/>
      <c r="R277" s="160"/>
      <c r="S277" s="160"/>
      <c r="T277" s="161"/>
      <c r="AT277" s="156" t="s">
        <v>153</v>
      </c>
      <c r="AU277" s="156" t="s">
        <v>79</v>
      </c>
      <c r="AV277" s="153" t="s">
        <v>79</v>
      </c>
      <c r="AW277" s="153" t="s">
        <v>25</v>
      </c>
      <c r="AX277" s="153" t="s">
        <v>69</v>
      </c>
      <c r="AY277" s="156" t="s">
        <v>144</v>
      </c>
    </row>
    <row r="278" spans="1:65" s="153" customFormat="1" x14ac:dyDescent="0.2">
      <c r="B278" s="154"/>
      <c r="D278" s="155" t="s">
        <v>153</v>
      </c>
      <c r="E278" s="156" t="s">
        <v>1</v>
      </c>
      <c r="F278" s="157" t="s">
        <v>500</v>
      </c>
      <c r="H278" s="158">
        <v>61.87</v>
      </c>
      <c r="I278" s="209"/>
      <c r="L278" s="154"/>
      <c r="M278" s="159"/>
      <c r="N278" s="160"/>
      <c r="O278" s="160"/>
      <c r="P278" s="160"/>
      <c r="Q278" s="160"/>
      <c r="R278" s="160"/>
      <c r="S278" s="160"/>
      <c r="T278" s="161"/>
      <c r="AT278" s="156" t="s">
        <v>153</v>
      </c>
      <c r="AU278" s="156" t="s">
        <v>79</v>
      </c>
      <c r="AV278" s="153" t="s">
        <v>79</v>
      </c>
      <c r="AW278" s="153" t="s">
        <v>25</v>
      </c>
      <c r="AX278" s="153" t="s">
        <v>69</v>
      </c>
      <c r="AY278" s="156" t="s">
        <v>144</v>
      </c>
    </row>
    <row r="279" spans="1:65" s="153" customFormat="1" x14ac:dyDescent="0.2">
      <c r="B279" s="154"/>
      <c r="D279" s="155" t="s">
        <v>153</v>
      </c>
      <c r="E279" s="156" t="s">
        <v>1</v>
      </c>
      <c r="F279" s="157" t="s">
        <v>501</v>
      </c>
      <c r="H279" s="158">
        <v>48.42</v>
      </c>
      <c r="I279" s="209"/>
      <c r="L279" s="154"/>
      <c r="M279" s="159"/>
      <c r="N279" s="160"/>
      <c r="O279" s="160"/>
      <c r="P279" s="160"/>
      <c r="Q279" s="160"/>
      <c r="R279" s="160"/>
      <c r="S279" s="160"/>
      <c r="T279" s="161"/>
      <c r="AT279" s="156" t="s">
        <v>153</v>
      </c>
      <c r="AU279" s="156" t="s">
        <v>79</v>
      </c>
      <c r="AV279" s="153" t="s">
        <v>79</v>
      </c>
      <c r="AW279" s="153" t="s">
        <v>25</v>
      </c>
      <c r="AX279" s="153" t="s">
        <v>69</v>
      </c>
      <c r="AY279" s="156" t="s">
        <v>144</v>
      </c>
    </row>
    <row r="280" spans="1:65" s="153" customFormat="1" x14ac:dyDescent="0.2">
      <c r="B280" s="154"/>
      <c r="D280" s="155" t="s">
        <v>153</v>
      </c>
      <c r="E280" s="156" t="s">
        <v>1</v>
      </c>
      <c r="F280" s="157" t="s">
        <v>502</v>
      </c>
      <c r="H280" s="158">
        <v>24.21</v>
      </c>
      <c r="I280" s="209"/>
      <c r="L280" s="154"/>
      <c r="M280" s="159"/>
      <c r="N280" s="160"/>
      <c r="O280" s="160"/>
      <c r="P280" s="160"/>
      <c r="Q280" s="160"/>
      <c r="R280" s="160"/>
      <c r="S280" s="160"/>
      <c r="T280" s="161"/>
      <c r="AT280" s="156" t="s">
        <v>153</v>
      </c>
      <c r="AU280" s="156" t="s">
        <v>79</v>
      </c>
      <c r="AV280" s="153" t="s">
        <v>79</v>
      </c>
      <c r="AW280" s="153" t="s">
        <v>25</v>
      </c>
      <c r="AX280" s="153" t="s">
        <v>69</v>
      </c>
      <c r="AY280" s="156" t="s">
        <v>144</v>
      </c>
    </row>
    <row r="281" spans="1:65" s="162" customFormat="1" x14ac:dyDescent="0.2">
      <c r="B281" s="163"/>
      <c r="D281" s="155" t="s">
        <v>153</v>
      </c>
      <c r="E281" s="164" t="s">
        <v>1</v>
      </c>
      <c r="F281" s="165" t="s">
        <v>155</v>
      </c>
      <c r="H281" s="166">
        <v>395.43</v>
      </c>
      <c r="I281" s="210"/>
      <c r="L281" s="163"/>
      <c r="M281" s="167"/>
      <c r="N281" s="168"/>
      <c r="O281" s="168"/>
      <c r="P281" s="168"/>
      <c r="Q281" s="168"/>
      <c r="R281" s="168"/>
      <c r="S281" s="168"/>
      <c r="T281" s="169"/>
      <c r="AT281" s="164" t="s">
        <v>153</v>
      </c>
      <c r="AU281" s="164" t="s">
        <v>79</v>
      </c>
      <c r="AV281" s="162" t="s">
        <v>151</v>
      </c>
      <c r="AW281" s="162" t="s">
        <v>25</v>
      </c>
      <c r="AX281" s="162" t="s">
        <v>77</v>
      </c>
      <c r="AY281" s="164" t="s">
        <v>144</v>
      </c>
    </row>
    <row r="282" spans="1:65" s="18" customFormat="1" ht="78" customHeight="1" x14ac:dyDescent="0.2">
      <c r="A282" s="14"/>
      <c r="B282" s="15"/>
      <c r="C282" s="141" t="s">
        <v>503</v>
      </c>
      <c r="D282" s="141" t="s">
        <v>147</v>
      </c>
      <c r="E282" s="142" t="s">
        <v>504</v>
      </c>
      <c r="F282" s="143" t="s">
        <v>505</v>
      </c>
      <c r="G282" s="144" t="s">
        <v>169</v>
      </c>
      <c r="H282" s="145">
        <v>929.44299999999998</v>
      </c>
      <c r="I282" s="208"/>
      <c r="J282" s="146">
        <f>ROUND(I282*H282,2)</f>
        <v>0</v>
      </c>
      <c r="K282" s="143" t="s">
        <v>915</v>
      </c>
      <c r="L282" s="15"/>
      <c r="M282" s="147" t="s">
        <v>1</v>
      </c>
      <c r="N282" s="148" t="s">
        <v>34</v>
      </c>
      <c r="O282" s="149">
        <v>0</v>
      </c>
      <c r="P282" s="149">
        <f>O282*H282</f>
        <v>0</v>
      </c>
      <c r="Q282" s="149">
        <v>0</v>
      </c>
      <c r="R282" s="149">
        <f>Q282*H282</f>
        <v>0</v>
      </c>
      <c r="S282" s="149">
        <v>0</v>
      </c>
      <c r="T282" s="150">
        <f>S282*H282</f>
        <v>0</v>
      </c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R282" s="151" t="s">
        <v>151</v>
      </c>
      <c r="AT282" s="151" t="s">
        <v>147</v>
      </c>
      <c r="AU282" s="151" t="s">
        <v>79</v>
      </c>
      <c r="AY282" s="3" t="s">
        <v>144</v>
      </c>
      <c r="BE282" s="152">
        <f>IF(N282="základní",J282,0)</f>
        <v>0</v>
      </c>
      <c r="BF282" s="152">
        <f>IF(N282="snížená",J282,0)</f>
        <v>0</v>
      </c>
      <c r="BG282" s="152">
        <f>IF(N282="zákl. přenesená",J282,0)</f>
        <v>0</v>
      </c>
      <c r="BH282" s="152">
        <f>IF(N282="sníž. přenesená",J282,0)</f>
        <v>0</v>
      </c>
      <c r="BI282" s="152">
        <f>IF(N282="nulová",J282,0)</f>
        <v>0</v>
      </c>
      <c r="BJ282" s="3" t="s">
        <v>77</v>
      </c>
      <c r="BK282" s="152">
        <f>ROUND(I282*H282,2)</f>
        <v>0</v>
      </c>
      <c r="BL282" s="3" t="s">
        <v>151</v>
      </c>
      <c r="BM282" s="151" t="s">
        <v>506</v>
      </c>
    </row>
    <row r="283" spans="1:65" s="153" customFormat="1" x14ac:dyDescent="0.2">
      <c r="B283" s="154"/>
      <c r="D283" s="155" t="s">
        <v>153</v>
      </c>
      <c r="E283" s="156" t="s">
        <v>1</v>
      </c>
      <c r="F283" s="157" t="s">
        <v>507</v>
      </c>
      <c r="H283" s="158">
        <v>96.816999999999993</v>
      </c>
      <c r="I283" s="209"/>
      <c r="L283" s="154"/>
      <c r="M283" s="159"/>
      <c r="N283" s="160"/>
      <c r="O283" s="160"/>
      <c r="P283" s="160"/>
      <c r="Q283" s="160"/>
      <c r="R283" s="160"/>
      <c r="S283" s="160"/>
      <c r="T283" s="161"/>
      <c r="AT283" s="156" t="s">
        <v>153</v>
      </c>
      <c r="AU283" s="156" t="s">
        <v>79</v>
      </c>
      <c r="AV283" s="153" t="s">
        <v>79</v>
      </c>
      <c r="AW283" s="153" t="s">
        <v>25</v>
      </c>
      <c r="AX283" s="153" t="s">
        <v>69</v>
      </c>
      <c r="AY283" s="156" t="s">
        <v>144</v>
      </c>
    </row>
    <row r="284" spans="1:65" s="153" customFormat="1" x14ac:dyDescent="0.2">
      <c r="B284" s="154"/>
      <c r="D284" s="155" t="s">
        <v>153</v>
      </c>
      <c r="E284" s="156" t="s">
        <v>1</v>
      </c>
      <c r="F284" s="157" t="s">
        <v>508</v>
      </c>
      <c r="H284" s="158">
        <v>135.54400000000001</v>
      </c>
      <c r="I284" s="209"/>
      <c r="L284" s="154"/>
      <c r="M284" s="159"/>
      <c r="N284" s="160"/>
      <c r="O284" s="160"/>
      <c r="P284" s="160"/>
      <c r="Q284" s="160"/>
      <c r="R284" s="160"/>
      <c r="S284" s="160"/>
      <c r="T284" s="161"/>
      <c r="AT284" s="156" t="s">
        <v>153</v>
      </c>
      <c r="AU284" s="156" t="s">
        <v>79</v>
      </c>
      <c r="AV284" s="153" t="s">
        <v>79</v>
      </c>
      <c r="AW284" s="153" t="s">
        <v>25</v>
      </c>
      <c r="AX284" s="153" t="s">
        <v>69</v>
      </c>
      <c r="AY284" s="156" t="s">
        <v>144</v>
      </c>
    </row>
    <row r="285" spans="1:65" s="153" customFormat="1" x14ac:dyDescent="0.2">
      <c r="B285" s="154"/>
      <c r="D285" s="155" t="s">
        <v>153</v>
      </c>
      <c r="E285" s="156" t="s">
        <v>1</v>
      </c>
      <c r="F285" s="157" t="s">
        <v>509</v>
      </c>
      <c r="H285" s="158">
        <v>182.56899999999999</v>
      </c>
      <c r="I285" s="209"/>
      <c r="L285" s="154"/>
      <c r="M285" s="159"/>
      <c r="N285" s="160"/>
      <c r="O285" s="160"/>
      <c r="P285" s="160"/>
      <c r="Q285" s="160"/>
      <c r="R285" s="160"/>
      <c r="S285" s="160"/>
      <c r="T285" s="161"/>
      <c r="AT285" s="156" t="s">
        <v>153</v>
      </c>
      <c r="AU285" s="156" t="s">
        <v>79</v>
      </c>
      <c r="AV285" s="153" t="s">
        <v>79</v>
      </c>
      <c r="AW285" s="153" t="s">
        <v>25</v>
      </c>
      <c r="AX285" s="153" t="s">
        <v>69</v>
      </c>
      <c r="AY285" s="156" t="s">
        <v>144</v>
      </c>
    </row>
    <row r="286" spans="1:65" s="153" customFormat="1" x14ac:dyDescent="0.2">
      <c r="B286" s="154"/>
      <c r="D286" s="155" t="s">
        <v>153</v>
      </c>
      <c r="E286" s="156" t="s">
        <v>1</v>
      </c>
      <c r="F286" s="157" t="s">
        <v>510</v>
      </c>
      <c r="H286" s="158">
        <v>38.726999999999997</v>
      </c>
      <c r="I286" s="209"/>
      <c r="L286" s="154"/>
      <c r="M286" s="159"/>
      <c r="N286" s="160"/>
      <c r="O286" s="160"/>
      <c r="P286" s="160"/>
      <c r="Q286" s="160"/>
      <c r="R286" s="160"/>
      <c r="S286" s="160"/>
      <c r="T286" s="161"/>
      <c r="AT286" s="156" t="s">
        <v>153</v>
      </c>
      <c r="AU286" s="156" t="s">
        <v>79</v>
      </c>
      <c r="AV286" s="153" t="s">
        <v>79</v>
      </c>
      <c r="AW286" s="153" t="s">
        <v>25</v>
      </c>
      <c r="AX286" s="153" t="s">
        <v>69</v>
      </c>
      <c r="AY286" s="156" t="s">
        <v>144</v>
      </c>
    </row>
    <row r="287" spans="1:65" s="153" customFormat="1" x14ac:dyDescent="0.2">
      <c r="B287" s="154"/>
      <c r="D287" s="155" t="s">
        <v>153</v>
      </c>
      <c r="E287" s="156" t="s">
        <v>1</v>
      </c>
      <c r="F287" s="157" t="s">
        <v>511</v>
      </c>
      <c r="H287" s="158">
        <v>66.388999999999996</v>
      </c>
      <c r="I287" s="209"/>
      <c r="L287" s="154"/>
      <c r="M287" s="159"/>
      <c r="N287" s="160"/>
      <c r="O287" s="160"/>
      <c r="P287" s="160"/>
      <c r="Q287" s="160"/>
      <c r="R287" s="160"/>
      <c r="S287" s="160"/>
      <c r="T287" s="161"/>
      <c r="AT287" s="156" t="s">
        <v>153</v>
      </c>
      <c r="AU287" s="156" t="s">
        <v>79</v>
      </c>
      <c r="AV287" s="153" t="s">
        <v>79</v>
      </c>
      <c r="AW287" s="153" t="s">
        <v>25</v>
      </c>
      <c r="AX287" s="153" t="s">
        <v>69</v>
      </c>
      <c r="AY287" s="156" t="s">
        <v>144</v>
      </c>
    </row>
    <row r="288" spans="1:65" s="153" customFormat="1" x14ac:dyDescent="0.2">
      <c r="B288" s="154"/>
      <c r="D288" s="155" t="s">
        <v>153</v>
      </c>
      <c r="E288" s="156" t="s">
        <v>1</v>
      </c>
      <c r="F288" s="157" t="s">
        <v>512</v>
      </c>
      <c r="H288" s="158">
        <v>55.323999999999998</v>
      </c>
      <c r="I288" s="209"/>
      <c r="L288" s="154"/>
      <c r="M288" s="159"/>
      <c r="N288" s="160"/>
      <c r="O288" s="160"/>
      <c r="P288" s="160"/>
      <c r="Q288" s="160"/>
      <c r="R288" s="160"/>
      <c r="S288" s="160"/>
      <c r="T288" s="161"/>
      <c r="AT288" s="156" t="s">
        <v>153</v>
      </c>
      <c r="AU288" s="156" t="s">
        <v>79</v>
      </c>
      <c r="AV288" s="153" t="s">
        <v>79</v>
      </c>
      <c r="AW288" s="153" t="s">
        <v>25</v>
      </c>
      <c r="AX288" s="153" t="s">
        <v>69</v>
      </c>
      <c r="AY288" s="156" t="s">
        <v>144</v>
      </c>
    </row>
    <row r="289" spans="1:65" s="153" customFormat="1" x14ac:dyDescent="0.2">
      <c r="B289" s="154"/>
      <c r="D289" s="155" t="s">
        <v>153</v>
      </c>
      <c r="E289" s="156" t="s">
        <v>1</v>
      </c>
      <c r="F289" s="157" t="s">
        <v>513</v>
      </c>
      <c r="H289" s="158">
        <v>309.81400000000002</v>
      </c>
      <c r="I289" s="209"/>
      <c r="L289" s="154"/>
      <c r="M289" s="159"/>
      <c r="N289" s="160"/>
      <c r="O289" s="160"/>
      <c r="P289" s="160"/>
      <c r="Q289" s="160"/>
      <c r="R289" s="160"/>
      <c r="S289" s="160"/>
      <c r="T289" s="161"/>
      <c r="AT289" s="156" t="s">
        <v>153</v>
      </c>
      <c r="AU289" s="156" t="s">
        <v>79</v>
      </c>
      <c r="AV289" s="153" t="s">
        <v>79</v>
      </c>
      <c r="AW289" s="153" t="s">
        <v>25</v>
      </c>
      <c r="AX289" s="153" t="s">
        <v>69</v>
      </c>
      <c r="AY289" s="156" t="s">
        <v>144</v>
      </c>
    </row>
    <row r="290" spans="1:65" s="153" customFormat="1" x14ac:dyDescent="0.2">
      <c r="B290" s="154"/>
      <c r="D290" s="155" t="s">
        <v>153</v>
      </c>
      <c r="E290" s="156" t="s">
        <v>1</v>
      </c>
      <c r="F290" s="157" t="s">
        <v>514</v>
      </c>
      <c r="H290" s="158">
        <v>44.259</v>
      </c>
      <c r="I290" s="209"/>
      <c r="L290" s="154"/>
      <c r="M290" s="159"/>
      <c r="N290" s="160"/>
      <c r="O290" s="160"/>
      <c r="P290" s="160"/>
      <c r="Q290" s="160"/>
      <c r="R290" s="160"/>
      <c r="S290" s="160"/>
      <c r="T290" s="161"/>
      <c r="AT290" s="156" t="s">
        <v>153</v>
      </c>
      <c r="AU290" s="156" t="s">
        <v>79</v>
      </c>
      <c r="AV290" s="153" t="s">
        <v>79</v>
      </c>
      <c r="AW290" s="153" t="s">
        <v>25</v>
      </c>
      <c r="AX290" s="153" t="s">
        <v>69</v>
      </c>
      <c r="AY290" s="156" t="s">
        <v>144</v>
      </c>
    </row>
    <row r="291" spans="1:65" s="162" customFormat="1" x14ac:dyDescent="0.2">
      <c r="B291" s="163"/>
      <c r="D291" s="155" t="s">
        <v>153</v>
      </c>
      <c r="E291" s="164" t="s">
        <v>1</v>
      </c>
      <c r="F291" s="165" t="s">
        <v>155</v>
      </c>
      <c r="H291" s="166">
        <v>929.44299999999998</v>
      </c>
      <c r="I291" s="210"/>
      <c r="L291" s="163"/>
      <c r="M291" s="167"/>
      <c r="N291" s="168"/>
      <c r="O291" s="168"/>
      <c r="P291" s="168"/>
      <c r="Q291" s="168"/>
      <c r="R291" s="168"/>
      <c r="S291" s="168"/>
      <c r="T291" s="169"/>
      <c r="AT291" s="164" t="s">
        <v>153</v>
      </c>
      <c r="AU291" s="164" t="s">
        <v>79</v>
      </c>
      <c r="AV291" s="162" t="s">
        <v>151</v>
      </c>
      <c r="AW291" s="162" t="s">
        <v>25</v>
      </c>
      <c r="AX291" s="162" t="s">
        <v>77</v>
      </c>
      <c r="AY291" s="164" t="s">
        <v>144</v>
      </c>
    </row>
    <row r="292" spans="1:65" s="18" customFormat="1" ht="66.75" customHeight="1" x14ac:dyDescent="0.2">
      <c r="A292" s="14"/>
      <c r="B292" s="15"/>
      <c r="C292" s="141" t="s">
        <v>515</v>
      </c>
      <c r="D292" s="141" t="s">
        <v>147</v>
      </c>
      <c r="E292" s="142" t="s">
        <v>516</v>
      </c>
      <c r="F292" s="143" t="s">
        <v>517</v>
      </c>
      <c r="G292" s="144" t="s">
        <v>169</v>
      </c>
      <c r="H292" s="145">
        <v>1947.5820000000001</v>
      </c>
      <c r="I292" s="208"/>
      <c r="J292" s="146">
        <f>ROUND(I292*H292,2)</f>
        <v>0</v>
      </c>
      <c r="K292" s="143" t="s">
        <v>915</v>
      </c>
      <c r="L292" s="15"/>
      <c r="M292" s="147" t="s">
        <v>1</v>
      </c>
      <c r="N292" s="148" t="s">
        <v>34</v>
      </c>
      <c r="O292" s="149">
        <v>0</v>
      </c>
      <c r="P292" s="149">
        <f>O292*H292</f>
        <v>0</v>
      </c>
      <c r="Q292" s="149">
        <v>0</v>
      </c>
      <c r="R292" s="149">
        <f>Q292*H292</f>
        <v>0</v>
      </c>
      <c r="S292" s="149">
        <v>0</v>
      </c>
      <c r="T292" s="150">
        <f>S292*H292</f>
        <v>0</v>
      </c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R292" s="151" t="s">
        <v>151</v>
      </c>
      <c r="AT292" s="151" t="s">
        <v>147</v>
      </c>
      <c r="AU292" s="151" t="s">
        <v>79</v>
      </c>
      <c r="AY292" s="3" t="s">
        <v>144</v>
      </c>
      <c r="BE292" s="152">
        <f>IF(N292="základní",J292,0)</f>
        <v>0</v>
      </c>
      <c r="BF292" s="152">
        <f>IF(N292="snížená",J292,0)</f>
        <v>0</v>
      </c>
      <c r="BG292" s="152">
        <f>IF(N292="zákl. přenesená",J292,0)</f>
        <v>0</v>
      </c>
      <c r="BH292" s="152">
        <f>IF(N292="sníž. přenesená",J292,0)</f>
        <v>0</v>
      </c>
      <c r="BI292" s="152">
        <f>IF(N292="nulová",J292,0)</f>
        <v>0</v>
      </c>
      <c r="BJ292" s="3" t="s">
        <v>77</v>
      </c>
      <c r="BK292" s="152">
        <f>ROUND(I292*H292,2)</f>
        <v>0</v>
      </c>
      <c r="BL292" s="3" t="s">
        <v>151</v>
      </c>
      <c r="BM292" s="151" t="s">
        <v>518</v>
      </c>
    </row>
    <row r="293" spans="1:65" s="153" customFormat="1" x14ac:dyDescent="0.2">
      <c r="B293" s="154"/>
      <c r="D293" s="155" t="s">
        <v>153</v>
      </c>
      <c r="E293" s="156" t="s">
        <v>1</v>
      </c>
      <c r="F293" s="157" t="s">
        <v>519</v>
      </c>
      <c r="H293" s="158">
        <v>1947.5820000000001</v>
      </c>
      <c r="I293" s="209"/>
      <c r="L293" s="154"/>
      <c r="M293" s="159"/>
      <c r="N293" s="160"/>
      <c r="O293" s="160"/>
      <c r="P293" s="160"/>
      <c r="Q293" s="160"/>
      <c r="R293" s="160"/>
      <c r="S293" s="160"/>
      <c r="T293" s="161"/>
      <c r="AT293" s="156" t="s">
        <v>153</v>
      </c>
      <c r="AU293" s="156" t="s">
        <v>79</v>
      </c>
      <c r="AV293" s="153" t="s">
        <v>79</v>
      </c>
      <c r="AW293" s="153" t="s">
        <v>25</v>
      </c>
      <c r="AX293" s="153" t="s">
        <v>69</v>
      </c>
      <c r="AY293" s="156" t="s">
        <v>144</v>
      </c>
    </row>
    <row r="294" spans="1:65" s="162" customFormat="1" x14ac:dyDescent="0.2">
      <c r="B294" s="163"/>
      <c r="D294" s="155" t="s">
        <v>153</v>
      </c>
      <c r="E294" s="164" t="s">
        <v>1</v>
      </c>
      <c r="F294" s="165" t="s">
        <v>155</v>
      </c>
      <c r="H294" s="166">
        <v>1947.5820000000001</v>
      </c>
      <c r="I294" s="210"/>
      <c r="L294" s="163"/>
      <c r="M294" s="167"/>
      <c r="N294" s="168"/>
      <c r="O294" s="168"/>
      <c r="P294" s="168"/>
      <c r="Q294" s="168"/>
      <c r="R294" s="168"/>
      <c r="S294" s="168"/>
      <c r="T294" s="169"/>
      <c r="AT294" s="164" t="s">
        <v>153</v>
      </c>
      <c r="AU294" s="164" t="s">
        <v>79</v>
      </c>
      <c r="AV294" s="162" t="s">
        <v>151</v>
      </c>
      <c r="AW294" s="162" t="s">
        <v>25</v>
      </c>
      <c r="AX294" s="162" t="s">
        <v>77</v>
      </c>
      <c r="AY294" s="164" t="s">
        <v>144</v>
      </c>
    </row>
    <row r="295" spans="1:65" s="128" customFormat="1" ht="25.9" customHeight="1" x14ac:dyDescent="0.2">
      <c r="B295" s="129"/>
      <c r="D295" s="130" t="s">
        <v>68</v>
      </c>
      <c r="E295" s="131" t="s">
        <v>329</v>
      </c>
      <c r="F295" s="131" t="s">
        <v>330</v>
      </c>
      <c r="I295" s="213"/>
      <c r="J295" s="132">
        <f>BK295</f>
        <v>0</v>
      </c>
      <c r="L295" s="129"/>
      <c r="M295" s="133"/>
      <c r="N295" s="134"/>
      <c r="O295" s="134"/>
      <c r="P295" s="135">
        <f>SUM(P296:P308)</f>
        <v>0</v>
      </c>
      <c r="Q295" s="134"/>
      <c r="R295" s="135">
        <f>SUM(R296:R308)</f>
        <v>0</v>
      </c>
      <c r="S295" s="134"/>
      <c r="T295" s="136">
        <f>SUM(T296:T308)</f>
        <v>0</v>
      </c>
      <c r="AR295" s="130" t="s">
        <v>151</v>
      </c>
      <c r="AT295" s="137" t="s">
        <v>68</v>
      </c>
      <c r="AU295" s="137" t="s">
        <v>69</v>
      </c>
      <c r="AY295" s="130" t="s">
        <v>144</v>
      </c>
      <c r="BK295" s="138">
        <f>SUM(BK296:BK308)</f>
        <v>0</v>
      </c>
    </row>
    <row r="296" spans="1:65" s="18" customFormat="1" ht="212.25" customHeight="1" x14ac:dyDescent="0.2">
      <c r="A296" s="14"/>
      <c r="B296" s="15"/>
      <c r="C296" s="141" t="s">
        <v>520</v>
      </c>
      <c r="D296" s="141" t="s">
        <v>147</v>
      </c>
      <c r="E296" s="142" t="s">
        <v>332</v>
      </c>
      <c r="F296" s="143" t="s">
        <v>333</v>
      </c>
      <c r="G296" s="144" t="s">
        <v>169</v>
      </c>
      <c r="H296" s="145">
        <v>8557.5</v>
      </c>
      <c r="I296" s="208"/>
      <c r="J296" s="146">
        <f>ROUND(I296*H296,2)</f>
        <v>0</v>
      </c>
      <c r="K296" s="143" t="s">
        <v>915</v>
      </c>
      <c r="L296" s="15"/>
      <c r="M296" s="147" t="s">
        <v>1</v>
      </c>
      <c r="N296" s="148" t="s">
        <v>34</v>
      </c>
      <c r="O296" s="149">
        <v>0</v>
      </c>
      <c r="P296" s="149">
        <f>O296*H296</f>
        <v>0</v>
      </c>
      <c r="Q296" s="149">
        <v>0</v>
      </c>
      <c r="R296" s="149">
        <f>Q296*H296</f>
        <v>0</v>
      </c>
      <c r="S296" s="149">
        <v>0</v>
      </c>
      <c r="T296" s="150">
        <f>S296*H296</f>
        <v>0</v>
      </c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R296" s="151" t="s">
        <v>334</v>
      </c>
      <c r="AT296" s="151" t="s">
        <v>147</v>
      </c>
      <c r="AU296" s="151" t="s">
        <v>77</v>
      </c>
      <c r="AY296" s="3" t="s">
        <v>144</v>
      </c>
      <c r="BE296" s="152">
        <f>IF(N296="základní",J296,0)</f>
        <v>0</v>
      </c>
      <c r="BF296" s="152">
        <f>IF(N296="snížená",J296,0)</f>
        <v>0</v>
      </c>
      <c r="BG296" s="152">
        <f>IF(N296="zákl. přenesená",J296,0)</f>
        <v>0</v>
      </c>
      <c r="BH296" s="152">
        <f>IF(N296="sníž. přenesená",J296,0)</f>
        <v>0</v>
      </c>
      <c r="BI296" s="152">
        <f>IF(N296="nulová",J296,0)</f>
        <v>0</v>
      </c>
      <c r="BJ296" s="3" t="s">
        <v>77</v>
      </c>
      <c r="BK296" s="152">
        <f>ROUND(I296*H296,2)</f>
        <v>0</v>
      </c>
      <c r="BL296" s="3" t="s">
        <v>334</v>
      </c>
      <c r="BM296" s="151" t="s">
        <v>521</v>
      </c>
    </row>
    <row r="297" spans="1:65" s="153" customFormat="1" x14ac:dyDescent="0.2">
      <c r="B297" s="154"/>
      <c r="D297" s="155" t="s">
        <v>153</v>
      </c>
      <c r="E297" s="156" t="s">
        <v>1</v>
      </c>
      <c r="F297" s="157" t="s">
        <v>522</v>
      </c>
      <c r="H297" s="158">
        <v>3500</v>
      </c>
      <c r="I297" s="209"/>
      <c r="L297" s="154"/>
      <c r="M297" s="159"/>
      <c r="N297" s="160"/>
      <c r="O297" s="160"/>
      <c r="P297" s="160"/>
      <c r="Q297" s="160"/>
      <c r="R297" s="160"/>
      <c r="S297" s="160"/>
      <c r="T297" s="161"/>
      <c r="AT297" s="156" t="s">
        <v>153</v>
      </c>
      <c r="AU297" s="156" t="s">
        <v>77</v>
      </c>
      <c r="AV297" s="153" t="s">
        <v>79</v>
      </c>
      <c r="AW297" s="153" t="s">
        <v>25</v>
      </c>
      <c r="AX297" s="153" t="s">
        <v>69</v>
      </c>
      <c r="AY297" s="156" t="s">
        <v>144</v>
      </c>
    </row>
    <row r="298" spans="1:65" s="153" customFormat="1" x14ac:dyDescent="0.2">
      <c r="B298" s="154"/>
      <c r="D298" s="155" t="s">
        <v>153</v>
      </c>
      <c r="E298" s="156" t="s">
        <v>1</v>
      </c>
      <c r="F298" s="157" t="s">
        <v>523</v>
      </c>
      <c r="H298" s="158">
        <v>5000</v>
      </c>
      <c r="I298" s="209"/>
      <c r="L298" s="154"/>
      <c r="M298" s="159"/>
      <c r="N298" s="160"/>
      <c r="O298" s="160"/>
      <c r="P298" s="160"/>
      <c r="Q298" s="160"/>
      <c r="R298" s="160"/>
      <c r="S298" s="160"/>
      <c r="T298" s="161"/>
      <c r="AT298" s="156" t="s">
        <v>153</v>
      </c>
      <c r="AU298" s="156" t="s">
        <v>77</v>
      </c>
      <c r="AV298" s="153" t="s">
        <v>79</v>
      </c>
      <c r="AW298" s="153" t="s">
        <v>25</v>
      </c>
      <c r="AX298" s="153" t="s">
        <v>69</v>
      </c>
      <c r="AY298" s="156" t="s">
        <v>144</v>
      </c>
    </row>
    <row r="299" spans="1:65" s="153" customFormat="1" x14ac:dyDescent="0.2">
      <c r="B299" s="154"/>
      <c r="D299" s="155" t="s">
        <v>153</v>
      </c>
      <c r="E299" s="156" t="s">
        <v>1</v>
      </c>
      <c r="F299" s="157" t="s">
        <v>524</v>
      </c>
      <c r="H299" s="158">
        <v>57.5</v>
      </c>
      <c r="I299" s="209"/>
      <c r="L299" s="154"/>
      <c r="M299" s="159"/>
      <c r="N299" s="160"/>
      <c r="O299" s="160"/>
      <c r="P299" s="160"/>
      <c r="Q299" s="160"/>
      <c r="R299" s="160"/>
      <c r="S299" s="160"/>
      <c r="T299" s="161"/>
      <c r="AT299" s="156" t="s">
        <v>153</v>
      </c>
      <c r="AU299" s="156" t="s">
        <v>77</v>
      </c>
      <c r="AV299" s="153" t="s">
        <v>79</v>
      </c>
      <c r="AW299" s="153" t="s">
        <v>25</v>
      </c>
      <c r="AX299" s="153" t="s">
        <v>69</v>
      </c>
      <c r="AY299" s="156" t="s">
        <v>144</v>
      </c>
    </row>
    <row r="300" spans="1:65" s="162" customFormat="1" x14ac:dyDescent="0.2">
      <c r="B300" s="163"/>
      <c r="D300" s="155" t="s">
        <v>153</v>
      </c>
      <c r="E300" s="164" t="s">
        <v>1</v>
      </c>
      <c r="F300" s="165" t="s">
        <v>155</v>
      </c>
      <c r="H300" s="166">
        <v>8557.5</v>
      </c>
      <c r="I300" s="210"/>
      <c r="L300" s="163"/>
      <c r="M300" s="167"/>
      <c r="N300" s="168"/>
      <c r="O300" s="168"/>
      <c r="P300" s="168"/>
      <c r="Q300" s="168"/>
      <c r="R300" s="168"/>
      <c r="S300" s="168"/>
      <c r="T300" s="169"/>
      <c r="AT300" s="164" t="s">
        <v>153</v>
      </c>
      <c r="AU300" s="164" t="s">
        <v>77</v>
      </c>
      <c r="AV300" s="162" t="s">
        <v>151</v>
      </c>
      <c r="AW300" s="162" t="s">
        <v>25</v>
      </c>
      <c r="AX300" s="162" t="s">
        <v>77</v>
      </c>
      <c r="AY300" s="164" t="s">
        <v>144</v>
      </c>
    </row>
    <row r="301" spans="1:65" s="18" customFormat="1" ht="156.75" customHeight="1" x14ac:dyDescent="0.2">
      <c r="A301" s="14"/>
      <c r="B301" s="15"/>
      <c r="C301" s="141" t="s">
        <v>525</v>
      </c>
      <c r="D301" s="141" t="s">
        <v>147</v>
      </c>
      <c r="E301" s="142" t="s">
        <v>526</v>
      </c>
      <c r="F301" s="143" t="s">
        <v>527</v>
      </c>
      <c r="G301" s="144" t="s">
        <v>169</v>
      </c>
      <c r="H301" s="145">
        <v>14163.96</v>
      </c>
      <c r="I301" s="208"/>
      <c r="J301" s="146">
        <f>ROUND(I301*H301,2)</f>
        <v>0</v>
      </c>
      <c r="K301" s="143" t="s">
        <v>915</v>
      </c>
      <c r="L301" s="15"/>
      <c r="M301" s="147" t="s">
        <v>1</v>
      </c>
      <c r="N301" s="148" t="s">
        <v>34</v>
      </c>
      <c r="O301" s="149">
        <v>0</v>
      </c>
      <c r="P301" s="149">
        <f>O301*H301</f>
        <v>0</v>
      </c>
      <c r="Q301" s="149">
        <v>0</v>
      </c>
      <c r="R301" s="149">
        <f>Q301*H301</f>
        <v>0</v>
      </c>
      <c r="S301" s="149">
        <v>0</v>
      </c>
      <c r="T301" s="150">
        <f>S301*H301</f>
        <v>0</v>
      </c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R301" s="151" t="s">
        <v>334</v>
      </c>
      <c r="AT301" s="151" t="s">
        <v>147</v>
      </c>
      <c r="AU301" s="151" t="s">
        <v>77</v>
      </c>
      <c r="AY301" s="3" t="s">
        <v>144</v>
      </c>
      <c r="BE301" s="152">
        <f>IF(N301="základní",J301,0)</f>
        <v>0</v>
      </c>
      <c r="BF301" s="152">
        <f>IF(N301="snížená",J301,0)</f>
        <v>0</v>
      </c>
      <c r="BG301" s="152">
        <f>IF(N301="zákl. přenesená",J301,0)</f>
        <v>0</v>
      </c>
      <c r="BH301" s="152">
        <f>IF(N301="sníž. přenesená",J301,0)</f>
        <v>0</v>
      </c>
      <c r="BI301" s="152">
        <f>IF(N301="nulová",J301,0)</f>
        <v>0</v>
      </c>
      <c r="BJ301" s="3" t="s">
        <v>77</v>
      </c>
      <c r="BK301" s="152">
        <f>ROUND(I301*H301,2)</f>
        <v>0</v>
      </c>
      <c r="BL301" s="3" t="s">
        <v>334</v>
      </c>
      <c r="BM301" s="151" t="s">
        <v>528</v>
      </c>
    </row>
    <row r="302" spans="1:65" s="153" customFormat="1" x14ac:dyDescent="0.2">
      <c r="B302" s="154"/>
      <c r="D302" s="155" t="s">
        <v>153</v>
      </c>
      <c r="E302" s="156" t="s">
        <v>1</v>
      </c>
      <c r="F302" s="157" t="s">
        <v>529</v>
      </c>
      <c r="H302" s="158">
        <v>14155.2</v>
      </c>
      <c r="I302" s="209"/>
      <c r="L302" s="154"/>
      <c r="M302" s="159"/>
      <c r="N302" s="160"/>
      <c r="O302" s="160"/>
      <c r="P302" s="160"/>
      <c r="Q302" s="160"/>
      <c r="R302" s="160"/>
      <c r="S302" s="160"/>
      <c r="T302" s="161"/>
      <c r="AT302" s="156" t="s">
        <v>153</v>
      </c>
      <c r="AU302" s="156" t="s">
        <v>77</v>
      </c>
      <c r="AV302" s="153" t="s">
        <v>79</v>
      </c>
      <c r="AW302" s="153" t="s">
        <v>25</v>
      </c>
      <c r="AX302" s="153" t="s">
        <v>69</v>
      </c>
      <c r="AY302" s="156" t="s">
        <v>144</v>
      </c>
    </row>
    <row r="303" spans="1:65" s="153" customFormat="1" x14ac:dyDescent="0.2">
      <c r="B303" s="154"/>
      <c r="D303" s="155" t="s">
        <v>153</v>
      </c>
      <c r="E303" s="156" t="s">
        <v>1</v>
      </c>
      <c r="F303" s="157" t="s">
        <v>530</v>
      </c>
      <c r="H303" s="158">
        <v>5</v>
      </c>
      <c r="I303" s="209"/>
      <c r="L303" s="154"/>
      <c r="M303" s="159"/>
      <c r="N303" s="160"/>
      <c r="O303" s="160"/>
      <c r="P303" s="160"/>
      <c r="Q303" s="160"/>
      <c r="R303" s="160"/>
      <c r="S303" s="160"/>
      <c r="T303" s="161"/>
      <c r="AT303" s="156" t="s">
        <v>153</v>
      </c>
      <c r="AU303" s="156" t="s">
        <v>77</v>
      </c>
      <c r="AV303" s="153" t="s">
        <v>79</v>
      </c>
      <c r="AW303" s="153" t="s">
        <v>25</v>
      </c>
      <c r="AX303" s="153" t="s">
        <v>69</v>
      </c>
      <c r="AY303" s="156" t="s">
        <v>144</v>
      </c>
    </row>
    <row r="304" spans="1:65" s="153" customFormat="1" x14ac:dyDescent="0.2">
      <c r="B304" s="154"/>
      <c r="D304" s="155" t="s">
        <v>153</v>
      </c>
      <c r="E304" s="156" t="s">
        <v>1</v>
      </c>
      <c r="F304" s="157" t="s">
        <v>531</v>
      </c>
      <c r="H304" s="158">
        <v>3.76</v>
      </c>
      <c r="I304" s="209"/>
      <c r="L304" s="154"/>
      <c r="M304" s="159"/>
      <c r="N304" s="160"/>
      <c r="O304" s="160"/>
      <c r="P304" s="160"/>
      <c r="Q304" s="160"/>
      <c r="R304" s="160"/>
      <c r="S304" s="160"/>
      <c r="T304" s="161"/>
      <c r="AT304" s="156" t="s">
        <v>153</v>
      </c>
      <c r="AU304" s="156" t="s">
        <v>77</v>
      </c>
      <c r="AV304" s="153" t="s">
        <v>79</v>
      </c>
      <c r="AW304" s="153" t="s">
        <v>25</v>
      </c>
      <c r="AX304" s="153" t="s">
        <v>69</v>
      </c>
      <c r="AY304" s="156" t="s">
        <v>144</v>
      </c>
    </row>
    <row r="305" spans="1:65" s="162" customFormat="1" x14ac:dyDescent="0.2">
      <c r="B305" s="163"/>
      <c r="D305" s="155" t="s">
        <v>153</v>
      </c>
      <c r="E305" s="164" t="s">
        <v>1</v>
      </c>
      <c r="F305" s="165" t="s">
        <v>155</v>
      </c>
      <c r="H305" s="166">
        <v>14163.96</v>
      </c>
      <c r="I305" s="210"/>
      <c r="L305" s="163"/>
      <c r="M305" s="167"/>
      <c r="N305" s="168"/>
      <c r="O305" s="168"/>
      <c r="P305" s="168"/>
      <c r="Q305" s="168"/>
      <c r="R305" s="168"/>
      <c r="S305" s="168"/>
      <c r="T305" s="169"/>
      <c r="AT305" s="164" t="s">
        <v>153</v>
      </c>
      <c r="AU305" s="164" t="s">
        <v>77</v>
      </c>
      <c r="AV305" s="162" t="s">
        <v>151</v>
      </c>
      <c r="AW305" s="162" t="s">
        <v>25</v>
      </c>
      <c r="AX305" s="162" t="s">
        <v>77</v>
      </c>
      <c r="AY305" s="164" t="s">
        <v>144</v>
      </c>
    </row>
    <row r="306" spans="1:65" s="18" customFormat="1" ht="89.25" customHeight="1" x14ac:dyDescent="0.2">
      <c r="A306" s="14"/>
      <c r="B306" s="15"/>
      <c r="C306" s="141" t="s">
        <v>254</v>
      </c>
      <c r="D306" s="141" t="s">
        <v>147</v>
      </c>
      <c r="E306" s="142" t="s">
        <v>348</v>
      </c>
      <c r="F306" s="143" t="s">
        <v>532</v>
      </c>
      <c r="G306" s="144" t="s">
        <v>175</v>
      </c>
      <c r="H306" s="145">
        <v>6</v>
      </c>
      <c r="I306" s="208"/>
      <c r="J306" s="146">
        <f>ROUND(I306*H306,2)</f>
        <v>0</v>
      </c>
      <c r="K306" s="143" t="s">
        <v>915</v>
      </c>
      <c r="L306" s="15"/>
      <c r="M306" s="147" t="s">
        <v>1</v>
      </c>
      <c r="N306" s="148" t="s">
        <v>34</v>
      </c>
      <c r="O306" s="149">
        <v>0</v>
      </c>
      <c r="P306" s="149">
        <f>O306*H306</f>
        <v>0</v>
      </c>
      <c r="Q306" s="149">
        <v>0</v>
      </c>
      <c r="R306" s="149">
        <f>Q306*H306</f>
        <v>0</v>
      </c>
      <c r="S306" s="149">
        <v>0</v>
      </c>
      <c r="T306" s="150">
        <f>S306*H306</f>
        <v>0</v>
      </c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R306" s="151" t="s">
        <v>334</v>
      </c>
      <c r="AT306" s="151" t="s">
        <v>147</v>
      </c>
      <c r="AU306" s="151" t="s">
        <v>77</v>
      </c>
      <c r="AY306" s="3" t="s">
        <v>144</v>
      </c>
      <c r="BE306" s="152">
        <f>IF(N306="základní",J306,0)</f>
        <v>0</v>
      </c>
      <c r="BF306" s="152">
        <f>IF(N306="snížená",J306,0)</f>
        <v>0</v>
      </c>
      <c r="BG306" s="152">
        <f>IF(N306="zákl. přenesená",J306,0)</f>
        <v>0</v>
      </c>
      <c r="BH306" s="152">
        <f>IF(N306="sníž. přenesená",J306,0)</f>
        <v>0</v>
      </c>
      <c r="BI306" s="152">
        <f>IF(N306="nulová",J306,0)</f>
        <v>0</v>
      </c>
      <c r="BJ306" s="3" t="s">
        <v>77</v>
      </c>
      <c r="BK306" s="152">
        <f>ROUND(I306*H306,2)</f>
        <v>0</v>
      </c>
      <c r="BL306" s="3" t="s">
        <v>334</v>
      </c>
      <c r="BM306" s="151" t="s">
        <v>533</v>
      </c>
    </row>
    <row r="307" spans="1:65" s="153" customFormat="1" x14ac:dyDescent="0.2">
      <c r="B307" s="154"/>
      <c r="D307" s="155" t="s">
        <v>153</v>
      </c>
      <c r="E307" s="156" t="s">
        <v>1</v>
      </c>
      <c r="F307" s="157" t="s">
        <v>179</v>
      </c>
      <c r="H307" s="158">
        <v>6</v>
      </c>
      <c r="I307" s="209"/>
      <c r="L307" s="154"/>
      <c r="M307" s="159"/>
      <c r="N307" s="160"/>
      <c r="O307" s="160"/>
      <c r="P307" s="160"/>
      <c r="Q307" s="160"/>
      <c r="R307" s="160"/>
      <c r="S307" s="160"/>
      <c r="T307" s="161"/>
      <c r="AT307" s="156" t="s">
        <v>153</v>
      </c>
      <c r="AU307" s="156" t="s">
        <v>77</v>
      </c>
      <c r="AV307" s="153" t="s">
        <v>79</v>
      </c>
      <c r="AW307" s="153" t="s">
        <v>25</v>
      </c>
      <c r="AX307" s="153" t="s">
        <v>69</v>
      </c>
      <c r="AY307" s="156" t="s">
        <v>144</v>
      </c>
    </row>
    <row r="308" spans="1:65" s="162" customFormat="1" x14ac:dyDescent="0.2">
      <c r="B308" s="163"/>
      <c r="D308" s="155" t="s">
        <v>153</v>
      </c>
      <c r="E308" s="164" t="s">
        <v>1</v>
      </c>
      <c r="F308" s="165" t="s">
        <v>155</v>
      </c>
      <c r="H308" s="166">
        <v>6</v>
      </c>
      <c r="I308" s="210"/>
      <c r="L308" s="163"/>
      <c r="M308" s="167"/>
      <c r="N308" s="168"/>
      <c r="O308" s="168"/>
      <c r="P308" s="168"/>
      <c r="Q308" s="168"/>
      <c r="R308" s="168"/>
      <c r="S308" s="168"/>
      <c r="T308" s="169"/>
      <c r="AT308" s="164" t="s">
        <v>153</v>
      </c>
      <c r="AU308" s="164" t="s">
        <v>77</v>
      </c>
      <c r="AV308" s="162" t="s">
        <v>151</v>
      </c>
      <c r="AW308" s="162" t="s">
        <v>25</v>
      </c>
      <c r="AX308" s="162" t="s">
        <v>77</v>
      </c>
      <c r="AY308" s="164" t="s">
        <v>144</v>
      </c>
    </row>
    <row r="309" spans="1:65" s="128" customFormat="1" ht="25.9" customHeight="1" x14ac:dyDescent="0.2">
      <c r="B309" s="129"/>
      <c r="D309" s="130" t="s">
        <v>68</v>
      </c>
      <c r="E309" s="131" t="s">
        <v>917</v>
      </c>
      <c r="F309" s="131" t="s">
        <v>918</v>
      </c>
      <c r="I309" s="213"/>
      <c r="J309" s="132">
        <f>BK309</f>
        <v>0</v>
      </c>
      <c r="L309" s="129"/>
      <c r="M309" s="133"/>
      <c r="N309" s="134"/>
      <c r="O309" s="134"/>
      <c r="P309" s="135">
        <f>SUM(P310:P312)</f>
        <v>0</v>
      </c>
      <c r="Q309" s="134"/>
      <c r="R309" s="135">
        <f>SUM(R310:R312)</f>
        <v>0</v>
      </c>
      <c r="S309" s="134"/>
      <c r="T309" s="136">
        <f>SUM(T310:T312)</f>
        <v>0</v>
      </c>
      <c r="AR309" s="130" t="s">
        <v>145</v>
      </c>
      <c r="AT309" s="137" t="s">
        <v>68</v>
      </c>
      <c r="AU309" s="137" t="s">
        <v>69</v>
      </c>
      <c r="AY309" s="130" t="s">
        <v>144</v>
      </c>
      <c r="BK309" s="138">
        <f>SUM(BK310:BK312)</f>
        <v>0</v>
      </c>
    </row>
    <row r="310" spans="1:65" s="18" customFormat="1" ht="78" customHeight="1" x14ac:dyDescent="0.2">
      <c r="A310" s="14"/>
      <c r="B310" s="15"/>
      <c r="C310" s="141" t="s">
        <v>269</v>
      </c>
      <c r="D310" s="141" t="s">
        <v>147</v>
      </c>
      <c r="E310" s="142" t="s">
        <v>535</v>
      </c>
      <c r="F310" s="143" t="s">
        <v>536</v>
      </c>
      <c r="G310" s="144" t="s">
        <v>175</v>
      </c>
      <c r="H310" s="145">
        <v>2</v>
      </c>
      <c r="I310" s="208"/>
      <c r="J310" s="146">
        <f>ROUND(I310*H310,2)</f>
        <v>0</v>
      </c>
      <c r="K310" s="143" t="s">
        <v>915</v>
      </c>
      <c r="L310" s="15"/>
      <c r="M310" s="147" t="s">
        <v>1</v>
      </c>
      <c r="N310" s="148" t="s">
        <v>34</v>
      </c>
      <c r="O310" s="149">
        <v>0</v>
      </c>
      <c r="P310" s="149">
        <f>O310*H310</f>
        <v>0</v>
      </c>
      <c r="Q310" s="149">
        <v>0</v>
      </c>
      <c r="R310" s="149">
        <f>Q310*H310</f>
        <v>0</v>
      </c>
      <c r="S310" s="149">
        <v>0</v>
      </c>
      <c r="T310" s="150">
        <f>S310*H310</f>
        <v>0</v>
      </c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R310" s="151" t="s">
        <v>151</v>
      </c>
      <c r="AT310" s="151" t="s">
        <v>147</v>
      </c>
      <c r="AU310" s="151" t="s">
        <v>77</v>
      </c>
      <c r="AY310" s="3" t="s">
        <v>144</v>
      </c>
      <c r="BE310" s="152">
        <f>IF(N310="základní",J310,0)</f>
        <v>0</v>
      </c>
      <c r="BF310" s="152">
        <f>IF(N310="snížená",J310,0)</f>
        <v>0</v>
      </c>
      <c r="BG310" s="152">
        <f>IF(N310="zákl. přenesená",J310,0)</f>
        <v>0</v>
      </c>
      <c r="BH310" s="152">
        <f>IF(N310="sníž. přenesená",J310,0)</f>
        <v>0</v>
      </c>
      <c r="BI310" s="152">
        <f>IF(N310="nulová",J310,0)</f>
        <v>0</v>
      </c>
      <c r="BJ310" s="3" t="s">
        <v>77</v>
      </c>
      <c r="BK310" s="152">
        <f>ROUND(I310*H310,2)</f>
        <v>0</v>
      </c>
      <c r="BL310" s="3" t="s">
        <v>151</v>
      </c>
      <c r="BM310" s="151" t="s">
        <v>537</v>
      </c>
    </row>
    <row r="311" spans="1:65" s="153" customFormat="1" x14ac:dyDescent="0.2">
      <c r="B311" s="154"/>
      <c r="D311" s="155" t="s">
        <v>153</v>
      </c>
      <c r="E311" s="156" t="s">
        <v>1</v>
      </c>
      <c r="F311" s="157" t="s">
        <v>79</v>
      </c>
      <c r="H311" s="158">
        <v>2</v>
      </c>
      <c r="I311" s="215"/>
      <c r="L311" s="154"/>
      <c r="M311" s="159"/>
      <c r="N311" s="160"/>
      <c r="O311" s="160"/>
      <c r="P311" s="160"/>
      <c r="Q311" s="160"/>
      <c r="R311" s="160"/>
      <c r="S311" s="160"/>
      <c r="T311" s="161"/>
      <c r="AT311" s="156" t="s">
        <v>153</v>
      </c>
      <c r="AU311" s="156" t="s">
        <v>77</v>
      </c>
      <c r="AV311" s="153" t="s">
        <v>79</v>
      </c>
      <c r="AW311" s="153" t="s">
        <v>25</v>
      </c>
      <c r="AX311" s="153" t="s">
        <v>69</v>
      </c>
      <c r="AY311" s="156" t="s">
        <v>144</v>
      </c>
    </row>
    <row r="312" spans="1:65" s="162" customFormat="1" x14ac:dyDescent="0.2">
      <c r="B312" s="163"/>
      <c r="D312" s="155" t="s">
        <v>153</v>
      </c>
      <c r="E312" s="164" t="s">
        <v>1</v>
      </c>
      <c r="F312" s="165" t="s">
        <v>155</v>
      </c>
      <c r="H312" s="166">
        <v>2</v>
      </c>
      <c r="I312" s="216"/>
      <c r="L312" s="163"/>
      <c r="M312" s="186"/>
      <c r="N312" s="187"/>
      <c r="O312" s="187"/>
      <c r="P312" s="187"/>
      <c r="Q312" s="187"/>
      <c r="R312" s="187"/>
      <c r="S312" s="187"/>
      <c r="T312" s="188"/>
      <c r="AT312" s="164" t="s">
        <v>153</v>
      </c>
      <c r="AU312" s="164" t="s">
        <v>77</v>
      </c>
      <c r="AV312" s="162" t="s">
        <v>151</v>
      </c>
      <c r="AW312" s="162" t="s">
        <v>25</v>
      </c>
      <c r="AX312" s="162" t="s">
        <v>77</v>
      </c>
      <c r="AY312" s="164" t="s">
        <v>144</v>
      </c>
    </row>
    <row r="313" spans="1:65" s="18" customFormat="1" ht="6.95" customHeight="1" x14ac:dyDescent="0.2">
      <c r="A313" s="14"/>
      <c r="B313" s="30"/>
      <c r="C313" s="31"/>
      <c r="D313" s="31"/>
      <c r="E313" s="31"/>
      <c r="F313" s="31"/>
      <c r="G313" s="31"/>
      <c r="H313" s="31"/>
      <c r="I313" s="201"/>
      <c r="J313" s="31"/>
      <c r="K313" s="31"/>
      <c r="L313" s="15"/>
      <c r="M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</row>
  </sheetData>
  <sheetProtection algorithmName="SHA-512" hashValue="x5UDZffly4ZpMhRheDlJvgO3qmxr05Nk+nuiKsbRtedKGHs9aWn/eepCdqu2rbQEJAl/YmPkl2yXbmc1EhsGKg==" saltValue="oR4PtqCadH00eIv5yI7Lcw==" spinCount="100000" sheet="1" objects="1" scenarios="1"/>
  <autoFilter ref="C119:K31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topLeftCell="A93" workbookViewId="0">
      <selection activeCell="I93" sqref="I1:I1048576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19.33203125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5.33203125" style="2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93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ht="12.75" x14ac:dyDescent="0.2">
      <c r="B8" s="6"/>
      <c r="D8" s="11" t="s">
        <v>119</v>
      </c>
      <c r="L8" s="6"/>
    </row>
    <row r="9" spans="1:46" ht="16.5" customHeight="1" x14ac:dyDescent="0.2">
      <c r="B9" s="6"/>
      <c r="E9" s="258" t="s">
        <v>538</v>
      </c>
      <c r="F9" s="228"/>
      <c r="G9" s="228"/>
      <c r="H9" s="228"/>
      <c r="L9" s="6"/>
    </row>
    <row r="10" spans="1:46" ht="12" customHeight="1" x14ac:dyDescent="0.2">
      <c r="B10" s="6"/>
      <c r="D10" s="11" t="s">
        <v>539</v>
      </c>
      <c r="L10" s="6"/>
    </row>
    <row r="11" spans="1:46" s="18" customFormat="1" ht="16.5" customHeight="1" x14ac:dyDescent="0.2">
      <c r="A11" s="14"/>
      <c r="B11" s="15"/>
      <c r="C11" s="14"/>
      <c r="D11" s="14"/>
      <c r="E11" s="260" t="s">
        <v>540</v>
      </c>
      <c r="F11" s="257"/>
      <c r="G11" s="257"/>
      <c r="H11" s="257"/>
      <c r="I11" s="191"/>
      <c r="J11" s="14"/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541</v>
      </c>
      <c r="E12" s="14"/>
      <c r="F12" s="14"/>
      <c r="G12" s="14"/>
      <c r="H12" s="14"/>
      <c r="I12" s="191"/>
      <c r="J12" s="14"/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6.5" customHeight="1" x14ac:dyDescent="0.2">
      <c r="A13" s="14"/>
      <c r="B13" s="15"/>
      <c r="C13" s="14"/>
      <c r="D13" s="14"/>
      <c r="E13" s="251" t="s">
        <v>542</v>
      </c>
      <c r="F13" s="257"/>
      <c r="G13" s="257"/>
      <c r="H13" s="257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x14ac:dyDescent="0.2">
      <c r="A14" s="14"/>
      <c r="B14" s="15"/>
      <c r="C14" s="14"/>
      <c r="D14" s="14"/>
      <c r="E14" s="14"/>
      <c r="F14" s="14"/>
      <c r="G14" s="14"/>
      <c r="H14" s="14"/>
      <c r="I14" s="191"/>
      <c r="J14" s="14"/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2" customHeight="1" x14ac:dyDescent="0.2">
      <c r="A15" s="14"/>
      <c r="B15" s="15"/>
      <c r="C15" s="14"/>
      <c r="D15" s="11" t="s">
        <v>15</v>
      </c>
      <c r="E15" s="14"/>
      <c r="F15" s="12" t="s">
        <v>1</v>
      </c>
      <c r="G15" s="14"/>
      <c r="H15" s="14"/>
      <c r="I15" s="192" t="s">
        <v>16</v>
      </c>
      <c r="J15" s="12" t="s">
        <v>1</v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12" customHeight="1" x14ac:dyDescent="0.2">
      <c r="A16" s="14"/>
      <c r="B16" s="15"/>
      <c r="C16" s="14"/>
      <c r="D16" s="11" t="s">
        <v>17</v>
      </c>
      <c r="E16" s="14"/>
      <c r="F16" s="12" t="s">
        <v>18</v>
      </c>
      <c r="G16" s="14"/>
      <c r="H16" s="14"/>
      <c r="I16" s="192" t="s">
        <v>19</v>
      </c>
      <c r="J16" s="85" t="str">
        <f>'Rekapitulace stavby'!AN8</f>
        <v>30. 10. 2020</v>
      </c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0.9" customHeight="1" x14ac:dyDescent="0.2">
      <c r="A17" s="14"/>
      <c r="B17" s="15"/>
      <c r="C17" s="14"/>
      <c r="D17" s="14"/>
      <c r="E17" s="14"/>
      <c r="F17" s="14"/>
      <c r="G17" s="14"/>
      <c r="H17" s="14"/>
      <c r="I17" s="191"/>
      <c r="J17" s="14"/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2" customHeight="1" x14ac:dyDescent="0.2">
      <c r="A18" s="14"/>
      <c r="B18" s="15"/>
      <c r="C18" s="14"/>
      <c r="D18" s="11" t="s">
        <v>21</v>
      </c>
      <c r="E18" s="14"/>
      <c r="F18" s="14"/>
      <c r="G18" s="14"/>
      <c r="H18" s="14"/>
      <c r="I18" s="192" t="s">
        <v>22</v>
      </c>
      <c r="J18" s="12" t="str">
        <f>IF('Rekapitulace stavby'!AN10="","",'Rekapitulace stavby'!AN10)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18" customHeight="1" x14ac:dyDescent="0.2">
      <c r="A19" s="14"/>
      <c r="B19" s="15"/>
      <c r="C19" s="14"/>
      <c r="D19" s="14"/>
      <c r="E19" s="12" t="str">
        <f>IF('Rekapitulace stavby'!E11="","",'Rekapitulace stavby'!E11)</f>
        <v xml:space="preserve"> </v>
      </c>
      <c r="F19" s="14"/>
      <c r="G19" s="14"/>
      <c r="H19" s="14"/>
      <c r="I19" s="192" t="s">
        <v>23</v>
      </c>
      <c r="J19" s="12" t="str">
        <f>IF('Rekapitulace stavby'!AN11="","",'Rekapitulace stavby'!AN11)</f>
        <v/>
      </c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6.95" customHeight="1" x14ac:dyDescent="0.2">
      <c r="A20" s="14"/>
      <c r="B20" s="15"/>
      <c r="C20" s="14"/>
      <c r="D20" s="14"/>
      <c r="E20" s="14"/>
      <c r="F20" s="14"/>
      <c r="G20" s="14"/>
      <c r="H20" s="14"/>
      <c r="I20" s="191"/>
      <c r="J20" s="14"/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2" customHeight="1" x14ac:dyDescent="0.2">
      <c r="A21" s="14"/>
      <c r="B21" s="15"/>
      <c r="C21" s="14"/>
      <c r="D21" s="11" t="s">
        <v>24</v>
      </c>
      <c r="E21" s="14"/>
      <c r="F21" s="14"/>
      <c r="G21" s="14"/>
      <c r="H21" s="14"/>
      <c r="I21" s="192" t="s">
        <v>22</v>
      </c>
      <c r="J21" s="12" t="str">
        <f>'Rekapitulace stavby'!AN13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18" customHeight="1" x14ac:dyDescent="0.2">
      <c r="A22" s="14"/>
      <c r="B22" s="15"/>
      <c r="C22" s="14"/>
      <c r="D22" s="14"/>
      <c r="E22" s="245" t="str">
        <f>'Rekapitulace stavby'!E14</f>
        <v xml:space="preserve"> </v>
      </c>
      <c r="F22" s="245"/>
      <c r="G22" s="245"/>
      <c r="H22" s="245"/>
      <c r="I22" s="192" t="s">
        <v>23</v>
      </c>
      <c r="J22" s="12" t="str">
        <f>'Rekapitulace stavby'!AN14</f>
        <v/>
      </c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6.95" customHeight="1" x14ac:dyDescent="0.2">
      <c r="A23" s="14"/>
      <c r="B23" s="15"/>
      <c r="C23" s="14"/>
      <c r="D23" s="14"/>
      <c r="E23" s="14"/>
      <c r="F23" s="14"/>
      <c r="G23" s="14"/>
      <c r="H23" s="14"/>
      <c r="I23" s="191"/>
      <c r="J23" s="14"/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2" customHeight="1" x14ac:dyDescent="0.2">
      <c r="A24" s="14"/>
      <c r="B24" s="15"/>
      <c r="C24" s="14"/>
      <c r="D24" s="11" t="s">
        <v>26</v>
      </c>
      <c r="E24" s="14"/>
      <c r="F24" s="14"/>
      <c r="G24" s="14"/>
      <c r="H24" s="14"/>
      <c r="I24" s="192" t="s">
        <v>22</v>
      </c>
      <c r="J24" s="12" t="str">
        <f>IF('Rekapitulace stavby'!AN16="","",'Rekapitulace stavby'!AN16)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18" customHeight="1" x14ac:dyDescent="0.2">
      <c r="A25" s="14"/>
      <c r="B25" s="15"/>
      <c r="C25" s="14"/>
      <c r="D25" s="14"/>
      <c r="E25" s="12" t="str">
        <f>IF('Rekapitulace stavby'!E17="","",'Rekapitulace stavby'!E17)</f>
        <v xml:space="preserve"> </v>
      </c>
      <c r="F25" s="14"/>
      <c r="G25" s="14"/>
      <c r="H25" s="14"/>
      <c r="I25" s="192" t="s">
        <v>23</v>
      </c>
      <c r="J25" s="12" t="str">
        <f>IF('Rekapitulace stavby'!AN17="","",'Rekapitulace stavby'!AN17)</f>
        <v/>
      </c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6.95" customHeight="1" x14ac:dyDescent="0.2">
      <c r="A26" s="14"/>
      <c r="B26" s="15"/>
      <c r="C26" s="14"/>
      <c r="D26" s="14"/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18" customFormat="1" ht="12" customHeight="1" x14ac:dyDescent="0.2">
      <c r="A27" s="14"/>
      <c r="B27" s="15"/>
      <c r="C27" s="14"/>
      <c r="D27" s="11" t="s">
        <v>27</v>
      </c>
      <c r="E27" s="14"/>
      <c r="F27" s="14"/>
      <c r="G27" s="14"/>
      <c r="H27" s="14"/>
      <c r="I27" s="192" t="s">
        <v>22</v>
      </c>
      <c r="J27" s="12" t="str">
        <f>IF('Rekapitulace stavby'!AN19="","",'Rekapitulace stavby'!AN19)</f>
        <v/>
      </c>
      <c r="K27" s="14"/>
      <c r="L27" s="25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18" customFormat="1" ht="18" customHeight="1" x14ac:dyDescent="0.2">
      <c r="A28" s="14"/>
      <c r="B28" s="15"/>
      <c r="C28" s="14"/>
      <c r="D28" s="14"/>
      <c r="E28" s="12" t="str">
        <f>IF('Rekapitulace stavby'!E20="","",'Rekapitulace stavby'!E20)</f>
        <v xml:space="preserve"> </v>
      </c>
      <c r="F28" s="14"/>
      <c r="G28" s="14"/>
      <c r="H28" s="14"/>
      <c r="I28" s="192" t="s">
        <v>23</v>
      </c>
      <c r="J28" s="12" t="str">
        <f>IF('Rekapitulace stavby'!AN20="","",'Rekapitulace stavby'!AN20)</f>
        <v/>
      </c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14"/>
      <c r="E29" s="14"/>
      <c r="F29" s="14"/>
      <c r="G29" s="14"/>
      <c r="H29" s="14"/>
      <c r="I29" s="191"/>
      <c r="J29" s="14"/>
      <c r="K29" s="14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12" customHeight="1" x14ac:dyDescent="0.2">
      <c r="A30" s="14"/>
      <c r="B30" s="15"/>
      <c r="C30" s="14"/>
      <c r="D30" s="11" t="s">
        <v>28</v>
      </c>
      <c r="E30" s="14"/>
      <c r="F30" s="14"/>
      <c r="G30" s="14"/>
      <c r="H30" s="14"/>
      <c r="I30" s="191"/>
      <c r="J30" s="14"/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89" customFormat="1" ht="16.5" customHeight="1" x14ac:dyDescent="0.2">
      <c r="A31" s="86"/>
      <c r="B31" s="87"/>
      <c r="C31" s="86"/>
      <c r="D31" s="86"/>
      <c r="E31" s="247" t="s">
        <v>1</v>
      </c>
      <c r="F31" s="247"/>
      <c r="G31" s="247"/>
      <c r="H31" s="247"/>
      <c r="I31" s="193"/>
      <c r="J31" s="86"/>
      <c r="K31" s="86"/>
      <c r="L31" s="88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</row>
    <row r="32" spans="1:31" s="18" customFormat="1" ht="6.95" customHeight="1" x14ac:dyDescent="0.2">
      <c r="A32" s="14"/>
      <c r="B32" s="15"/>
      <c r="C32" s="14"/>
      <c r="D32" s="14"/>
      <c r="E32" s="14"/>
      <c r="F32" s="14"/>
      <c r="G32" s="14"/>
      <c r="H32" s="14"/>
      <c r="I32" s="191"/>
      <c r="J32" s="14"/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6.95" customHeight="1" x14ac:dyDescent="0.2">
      <c r="A33" s="14"/>
      <c r="B33" s="15"/>
      <c r="C33" s="14"/>
      <c r="D33" s="50"/>
      <c r="E33" s="50"/>
      <c r="F33" s="50"/>
      <c r="G33" s="50"/>
      <c r="H33" s="50"/>
      <c r="I33" s="194"/>
      <c r="J33" s="50"/>
      <c r="K33" s="50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25.35" customHeight="1" x14ac:dyDescent="0.2">
      <c r="A34" s="14"/>
      <c r="B34" s="15"/>
      <c r="C34" s="14"/>
      <c r="D34" s="90" t="s">
        <v>29</v>
      </c>
      <c r="E34" s="14"/>
      <c r="F34" s="14"/>
      <c r="G34" s="14"/>
      <c r="H34" s="14"/>
      <c r="I34" s="191"/>
      <c r="J34" s="91">
        <f>ROUND(J128,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6.95" customHeight="1" x14ac:dyDescent="0.2">
      <c r="A35" s="14"/>
      <c r="B35" s="15"/>
      <c r="C35" s="14"/>
      <c r="D35" s="50"/>
      <c r="E35" s="50"/>
      <c r="F35" s="50"/>
      <c r="G35" s="50"/>
      <c r="H35" s="50"/>
      <c r="I35" s="194"/>
      <c r="J35" s="50"/>
      <c r="K35" s="50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customHeight="1" x14ac:dyDescent="0.2">
      <c r="A36" s="14"/>
      <c r="B36" s="15"/>
      <c r="C36" s="14"/>
      <c r="D36" s="14"/>
      <c r="E36" s="14"/>
      <c r="F36" s="92" t="s">
        <v>31</v>
      </c>
      <c r="G36" s="14"/>
      <c r="H36" s="14"/>
      <c r="I36" s="195" t="s">
        <v>30</v>
      </c>
      <c r="J36" s="92" t="s">
        <v>32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customHeight="1" x14ac:dyDescent="0.2">
      <c r="A37" s="14"/>
      <c r="B37" s="15"/>
      <c r="C37" s="14"/>
      <c r="D37" s="93" t="s">
        <v>33</v>
      </c>
      <c r="E37" s="11" t="s">
        <v>34</v>
      </c>
      <c r="F37" s="94">
        <f>ROUND((SUM(BE128:BE215)),  2)</f>
        <v>0</v>
      </c>
      <c r="G37" s="14"/>
      <c r="H37" s="14"/>
      <c r="I37" s="196">
        <v>0.21</v>
      </c>
      <c r="J37" s="94">
        <f>ROUND(((SUM(BE128:BE215))*I37),  2)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14.45" customHeight="1" x14ac:dyDescent="0.2">
      <c r="A38" s="14"/>
      <c r="B38" s="15"/>
      <c r="C38" s="14"/>
      <c r="D38" s="14"/>
      <c r="E38" s="11" t="s">
        <v>35</v>
      </c>
      <c r="F38" s="94">
        <f>ROUND((SUM(BF128:BF215)),  2)</f>
        <v>0</v>
      </c>
      <c r="G38" s="14"/>
      <c r="H38" s="14"/>
      <c r="I38" s="196">
        <v>0.15</v>
      </c>
      <c r="J38" s="94">
        <f>ROUND(((SUM(BF128:BF215))*I38),  2)</f>
        <v>0</v>
      </c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14.45" hidden="1" customHeight="1" x14ac:dyDescent="0.2">
      <c r="A39" s="14"/>
      <c r="B39" s="15"/>
      <c r="C39" s="14"/>
      <c r="D39" s="14"/>
      <c r="E39" s="11" t="s">
        <v>36</v>
      </c>
      <c r="F39" s="94">
        <f>ROUND((SUM(BG128:BG215)),  2)</f>
        <v>0</v>
      </c>
      <c r="G39" s="14"/>
      <c r="H39" s="14"/>
      <c r="I39" s="196">
        <v>0.21</v>
      </c>
      <c r="J39" s="94">
        <f>0</f>
        <v>0</v>
      </c>
      <c r="K39" s="14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hidden="1" customHeight="1" x14ac:dyDescent="0.2">
      <c r="A40" s="14"/>
      <c r="B40" s="15"/>
      <c r="C40" s="14"/>
      <c r="D40" s="14"/>
      <c r="E40" s="11" t="s">
        <v>37</v>
      </c>
      <c r="F40" s="94">
        <f>ROUND((SUM(BH128:BH215)),  2)</f>
        <v>0</v>
      </c>
      <c r="G40" s="14"/>
      <c r="H40" s="14"/>
      <c r="I40" s="196">
        <v>0.15</v>
      </c>
      <c r="J40" s="94">
        <f>0</f>
        <v>0</v>
      </c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s="18" customFormat="1" ht="14.45" hidden="1" customHeight="1" x14ac:dyDescent="0.2">
      <c r="A41" s="14"/>
      <c r="B41" s="15"/>
      <c r="C41" s="14"/>
      <c r="D41" s="14"/>
      <c r="E41" s="11" t="s">
        <v>38</v>
      </c>
      <c r="F41" s="94">
        <f>ROUND((SUM(BI128:BI215)),  2)</f>
        <v>0</v>
      </c>
      <c r="G41" s="14"/>
      <c r="H41" s="14"/>
      <c r="I41" s="196">
        <v>0</v>
      </c>
      <c r="J41" s="94">
        <f>0</f>
        <v>0</v>
      </c>
      <c r="K41" s="14"/>
      <c r="L41" s="25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1:31" s="18" customFormat="1" ht="6.95" customHeight="1" x14ac:dyDescent="0.2">
      <c r="A42" s="14"/>
      <c r="B42" s="15"/>
      <c r="C42" s="14"/>
      <c r="D42" s="14"/>
      <c r="E42" s="14"/>
      <c r="F42" s="14"/>
      <c r="G42" s="14"/>
      <c r="H42" s="14"/>
      <c r="I42" s="191"/>
      <c r="J42" s="14"/>
      <c r="K42" s="14"/>
      <c r="L42" s="25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1:31" s="18" customFormat="1" ht="25.35" customHeight="1" x14ac:dyDescent="0.2">
      <c r="A43" s="14"/>
      <c r="B43" s="15"/>
      <c r="C43" s="95"/>
      <c r="D43" s="96" t="s">
        <v>39</v>
      </c>
      <c r="E43" s="44"/>
      <c r="F43" s="44"/>
      <c r="G43" s="97" t="s">
        <v>40</v>
      </c>
      <c r="H43" s="98" t="s">
        <v>41</v>
      </c>
      <c r="I43" s="197"/>
      <c r="J43" s="99">
        <f>SUM(J34:J41)</f>
        <v>0</v>
      </c>
      <c r="K43" s="100"/>
      <c r="L43" s="25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31" s="18" customFormat="1" ht="14.45" customHeight="1" x14ac:dyDescent="0.2">
      <c r="A44" s="14"/>
      <c r="B44" s="15"/>
      <c r="C44" s="14"/>
      <c r="D44" s="14"/>
      <c r="E44" s="14"/>
      <c r="F44" s="14"/>
      <c r="G44" s="14"/>
      <c r="H44" s="14"/>
      <c r="I44" s="191"/>
      <c r="J44" s="14"/>
      <c r="K44" s="14"/>
      <c r="L44" s="25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31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31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31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31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31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31" ht="12" customHeight="1" x14ac:dyDescent="0.2">
      <c r="B86" s="6"/>
      <c r="C86" s="11" t="s">
        <v>119</v>
      </c>
      <c r="L86" s="6"/>
    </row>
    <row r="87" spans="1:31" ht="16.5" customHeight="1" x14ac:dyDescent="0.2">
      <c r="B87" s="6"/>
      <c r="E87" s="258" t="s">
        <v>538</v>
      </c>
      <c r="F87" s="228"/>
      <c r="G87" s="228"/>
      <c r="H87" s="228"/>
      <c r="L87" s="6"/>
    </row>
    <row r="88" spans="1:31" ht="12" customHeight="1" x14ac:dyDescent="0.2">
      <c r="B88" s="6"/>
      <c r="C88" s="11" t="s">
        <v>539</v>
      </c>
      <c r="L88" s="6"/>
    </row>
    <row r="89" spans="1:31" s="18" customFormat="1" ht="16.5" customHeight="1" x14ac:dyDescent="0.2">
      <c r="A89" s="14"/>
      <c r="B89" s="15"/>
      <c r="C89" s="14"/>
      <c r="D89" s="14"/>
      <c r="E89" s="260" t="s">
        <v>540</v>
      </c>
      <c r="F89" s="257"/>
      <c r="G89" s="257"/>
      <c r="H89" s="257"/>
      <c r="I89" s="191"/>
      <c r="J89" s="14"/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31" s="18" customFormat="1" ht="12" customHeight="1" x14ac:dyDescent="0.2">
      <c r="A90" s="14"/>
      <c r="B90" s="15"/>
      <c r="C90" s="11" t="s">
        <v>541</v>
      </c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31" s="18" customFormat="1" ht="16.5" customHeight="1" x14ac:dyDescent="0.2">
      <c r="A91" s="14"/>
      <c r="B91" s="15"/>
      <c r="C91" s="14"/>
      <c r="D91" s="14"/>
      <c r="E91" s="251" t="str">
        <f>E13</f>
        <v>01 - P 2253 S</v>
      </c>
      <c r="F91" s="257"/>
      <c r="G91" s="257"/>
      <c r="H91" s="257"/>
      <c r="I91" s="191"/>
      <c r="J91" s="14"/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31" s="18" customFormat="1" ht="6.95" customHeight="1" x14ac:dyDescent="0.2">
      <c r="A92" s="14"/>
      <c r="B92" s="15"/>
      <c r="C92" s="14"/>
      <c r="D92" s="14"/>
      <c r="E92" s="14"/>
      <c r="F92" s="14"/>
      <c r="G92" s="14"/>
      <c r="H92" s="14"/>
      <c r="I92" s="191"/>
      <c r="J92" s="14"/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31" s="18" customFormat="1" ht="12" customHeight="1" x14ac:dyDescent="0.2">
      <c r="A93" s="14"/>
      <c r="B93" s="15"/>
      <c r="C93" s="11" t="s">
        <v>17</v>
      </c>
      <c r="D93" s="14"/>
      <c r="E93" s="14"/>
      <c r="F93" s="12" t="str">
        <f>F16</f>
        <v xml:space="preserve"> </v>
      </c>
      <c r="G93" s="14"/>
      <c r="H93" s="14"/>
      <c r="I93" s="192" t="s">
        <v>19</v>
      </c>
      <c r="J93" s="85" t="str">
        <f>IF(J16="","",J16)</f>
        <v>30. 10. 2020</v>
      </c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31" s="18" customFormat="1" ht="6.95" customHeight="1" x14ac:dyDescent="0.2">
      <c r="A94" s="14"/>
      <c r="B94" s="15"/>
      <c r="C94" s="14"/>
      <c r="D94" s="14"/>
      <c r="E94" s="14"/>
      <c r="F94" s="14"/>
      <c r="G94" s="14"/>
      <c r="H94" s="14"/>
      <c r="I94" s="191"/>
      <c r="J94" s="14"/>
      <c r="K94" s="14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31" s="18" customFormat="1" ht="15.2" customHeight="1" x14ac:dyDescent="0.2">
      <c r="A95" s="14"/>
      <c r="B95" s="15"/>
      <c r="C95" s="11" t="s">
        <v>21</v>
      </c>
      <c r="D95" s="14"/>
      <c r="E95" s="14"/>
      <c r="F95" s="12" t="str">
        <f>E19</f>
        <v xml:space="preserve"> </v>
      </c>
      <c r="G95" s="14"/>
      <c r="H95" s="14"/>
      <c r="I95" s="192" t="s">
        <v>26</v>
      </c>
      <c r="J95" s="103" t="str">
        <f>E25</f>
        <v xml:space="preserve"> </v>
      </c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31" s="18" customFormat="1" ht="15.2" customHeight="1" x14ac:dyDescent="0.2">
      <c r="A96" s="14"/>
      <c r="B96" s="15"/>
      <c r="C96" s="11" t="s">
        <v>24</v>
      </c>
      <c r="D96" s="14"/>
      <c r="E96" s="14"/>
      <c r="F96" s="12" t="str">
        <f>IF(E22="","",E22)</f>
        <v xml:space="preserve"> </v>
      </c>
      <c r="G96" s="14"/>
      <c r="H96" s="14"/>
      <c r="I96" s="192" t="s">
        <v>27</v>
      </c>
      <c r="J96" s="103" t="str">
        <f>E28</f>
        <v xml:space="preserve"> 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1:47" s="18" customFormat="1" ht="10.35" customHeight="1" x14ac:dyDescent="0.2">
      <c r="A97" s="14"/>
      <c r="B97" s="15"/>
      <c r="C97" s="14"/>
      <c r="D97" s="14"/>
      <c r="E97" s="14"/>
      <c r="F97" s="14"/>
      <c r="G97" s="14"/>
      <c r="H97" s="14"/>
      <c r="I97" s="191"/>
      <c r="J97" s="14"/>
      <c r="K97" s="14"/>
      <c r="L97" s="25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1:47" s="18" customFormat="1" ht="29.25" customHeight="1" x14ac:dyDescent="0.2">
      <c r="A98" s="14"/>
      <c r="B98" s="15"/>
      <c r="C98" s="104" t="s">
        <v>122</v>
      </c>
      <c r="D98" s="95"/>
      <c r="E98" s="95"/>
      <c r="F98" s="95"/>
      <c r="G98" s="95"/>
      <c r="H98" s="95"/>
      <c r="I98" s="203"/>
      <c r="J98" s="105" t="s">
        <v>123</v>
      </c>
      <c r="K98" s="95"/>
      <c r="L98" s="2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47" s="18" customFormat="1" ht="10.35" customHeight="1" x14ac:dyDescent="0.2">
      <c r="A99" s="14"/>
      <c r="B99" s="15"/>
      <c r="C99" s="14"/>
      <c r="D99" s="14"/>
      <c r="E99" s="14"/>
      <c r="F99" s="14"/>
      <c r="G99" s="14"/>
      <c r="H99" s="14"/>
      <c r="I99" s="191"/>
      <c r="J99" s="14"/>
      <c r="K99" s="14"/>
      <c r="L99" s="2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47" s="18" customFormat="1" ht="22.9" customHeight="1" x14ac:dyDescent="0.2">
      <c r="A100" s="14"/>
      <c r="B100" s="15"/>
      <c r="C100" s="106" t="s">
        <v>124</v>
      </c>
      <c r="D100" s="14"/>
      <c r="E100" s="14"/>
      <c r="F100" s="14"/>
      <c r="G100" s="14"/>
      <c r="H100" s="14"/>
      <c r="I100" s="191"/>
      <c r="J100" s="91">
        <f>J128</f>
        <v>0</v>
      </c>
      <c r="K100" s="14"/>
      <c r="L100" s="2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U100" s="3" t="s">
        <v>125</v>
      </c>
    </row>
    <row r="101" spans="1:47" s="107" customFormat="1" ht="24.95" customHeight="1" x14ac:dyDescent="0.2">
      <c r="B101" s="108"/>
      <c r="D101" s="109" t="s">
        <v>126</v>
      </c>
      <c r="E101" s="110"/>
      <c r="F101" s="110"/>
      <c r="G101" s="110"/>
      <c r="H101" s="110"/>
      <c r="I101" s="204"/>
      <c r="J101" s="111">
        <f>J129</f>
        <v>0</v>
      </c>
      <c r="L101" s="108"/>
    </row>
    <row r="102" spans="1:47" s="74" customFormat="1" ht="19.899999999999999" customHeight="1" x14ac:dyDescent="0.2">
      <c r="B102" s="112"/>
      <c r="D102" s="113" t="s">
        <v>127</v>
      </c>
      <c r="E102" s="114"/>
      <c r="F102" s="114"/>
      <c r="G102" s="114"/>
      <c r="H102" s="114"/>
      <c r="I102" s="205"/>
      <c r="J102" s="115">
        <f>J130</f>
        <v>0</v>
      </c>
      <c r="L102" s="112"/>
    </row>
    <row r="103" spans="1:47" s="107" customFormat="1" ht="24.95" customHeight="1" x14ac:dyDescent="0.2">
      <c r="B103" s="108"/>
      <c r="D103" s="109" t="s">
        <v>128</v>
      </c>
      <c r="E103" s="110"/>
      <c r="F103" s="110"/>
      <c r="G103" s="110"/>
      <c r="H103" s="110"/>
      <c r="I103" s="204"/>
      <c r="J103" s="111">
        <f>J191</f>
        <v>0</v>
      </c>
      <c r="L103" s="108"/>
    </row>
    <row r="104" spans="1:47" s="107" customFormat="1" ht="24.95" customHeight="1" x14ac:dyDescent="0.2">
      <c r="B104" s="108"/>
      <c r="D104" s="109" t="s">
        <v>919</v>
      </c>
      <c r="E104" s="110"/>
      <c r="F104" s="110"/>
      <c r="G104" s="110"/>
      <c r="H104" s="110"/>
      <c r="I104" s="204"/>
      <c r="J104" s="111">
        <f>J209</f>
        <v>0</v>
      </c>
      <c r="L104" s="108"/>
    </row>
    <row r="105" spans="1:47" s="18" customFormat="1" ht="21.75" customHeight="1" x14ac:dyDescent="0.2">
      <c r="A105" s="14"/>
      <c r="B105" s="15"/>
      <c r="C105" s="14"/>
      <c r="D105" s="14"/>
      <c r="E105" s="14"/>
      <c r="F105" s="14"/>
      <c r="G105" s="14"/>
      <c r="H105" s="14"/>
      <c r="I105" s="191"/>
      <c r="J105" s="14"/>
      <c r="K105" s="14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47" s="18" customFormat="1" ht="6.95" customHeight="1" x14ac:dyDescent="0.2">
      <c r="A106" s="14"/>
      <c r="B106" s="30"/>
      <c r="C106" s="31"/>
      <c r="D106" s="31"/>
      <c r="E106" s="31"/>
      <c r="F106" s="31"/>
      <c r="G106" s="31"/>
      <c r="H106" s="31"/>
      <c r="I106" s="201"/>
      <c r="J106" s="31"/>
      <c r="K106" s="31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10" spans="1:47" s="18" customFormat="1" ht="6.95" customHeight="1" x14ac:dyDescent="0.2">
      <c r="A110" s="14"/>
      <c r="B110" s="32"/>
      <c r="C110" s="33"/>
      <c r="D110" s="33"/>
      <c r="E110" s="33"/>
      <c r="F110" s="33"/>
      <c r="G110" s="33"/>
      <c r="H110" s="33"/>
      <c r="I110" s="202"/>
      <c r="J110" s="33"/>
      <c r="K110" s="33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47" s="18" customFormat="1" ht="24.95" customHeight="1" x14ac:dyDescent="0.2">
      <c r="A111" s="14"/>
      <c r="B111" s="15"/>
      <c r="C111" s="7" t="s">
        <v>129</v>
      </c>
      <c r="D111" s="14"/>
      <c r="E111" s="14"/>
      <c r="F111" s="14"/>
      <c r="G111" s="14"/>
      <c r="H111" s="14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47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3" s="18" customFormat="1" ht="12" customHeight="1" x14ac:dyDescent="0.2">
      <c r="A113" s="14"/>
      <c r="B113" s="15"/>
      <c r="C113" s="11" t="s">
        <v>14</v>
      </c>
      <c r="D113" s="14"/>
      <c r="E113" s="14"/>
      <c r="F113" s="14"/>
      <c r="G113" s="14"/>
      <c r="H113" s="14"/>
      <c r="I113" s="191"/>
      <c r="J113" s="14"/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3" s="18" customFormat="1" ht="26.25" customHeight="1" x14ac:dyDescent="0.2">
      <c r="A114" s="14"/>
      <c r="B114" s="15"/>
      <c r="C114" s="14"/>
      <c r="D114" s="14"/>
      <c r="E114" s="258" t="str">
        <f>E7</f>
        <v xml:space="preserve">10 - Oprava trati v úseku Noutonice -  Podlešín </v>
      </c>
      <c r="F114" s="259"/>
      <c r="G114" s="259"/>
      <c r="H114" s="259"/>
      <c r="I114" s="191"/>
      <c r="J114" s="14"/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3" ht="12" customHeight="1" x14ac:dyDescent="0.2">
      <c r="B115" s="6"/>
      <c r="C115" s="11" t="s">
        <v>119</v>
      </c>
      <c r="L115" s="6"/>
    </row>
    <row r="116" spans="1:63" ht="16.5" customHeight="1" x14ac:dyDescent="0.2">
      <c r="B116" s="6"/>
      <c r="E116" s="258" t="s">
        <v>538</v>
      </c>
      <c r="F116" s="228"/>
      <c r="G116" s="228"/>
      <c r="H116" s="228"/>
      <c r="L116" s="6"/>
    </row>
    <row r="117" spans="1:63" ht="12" customHeight="1" x14ac:dyDescent="0.2">
      <c r="B117" s="6"/>
      <c r="C117" s="11" t="s">
        <v>539</v>
      </c>
      <c r="L117" s="6"/>
    </row>
    <row r="118" spans="1:63" s="18" customFormat="1" ht="16.5" customHeight="1" x14ac:dyDescent="0.2">
      <c r="A118" s="14"/>
      <c r="B118" s="15"/>
      <c r="C118" s="14"/>
      <c r="D118" s="14"/>
      <c r="E118" s="260" t="s">
        <v>540</v>
      </c>
      <c r="F118" s="257"/>
      <c r="G118" s="257"/>
      <c r="H118" s="257"/>
      <c r="I118" s="191"/>
      <c r="J118" s="14"/>
      <c r="K118" s="14"/>
      <c r="L118" s="2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3" s="18" customFormat="1" ht="12" customHeight="1" x14ac:dyDescent="0.2">
      <c r="A119" s="14"/>
      <c r="B119" s="15"/>
      <c r="C119" s="11" t="s">
        <v>541</v>
      </c>
      <c r="D119" s="14"/>
      <c r="E119" s="14"/>
      <c r="F119" s="14"/>
      <c r="G119" s="14"/>
      <c r="H119" s="14"/>
      <c r="I119" s="191"/>
      <c r="J119" s="14"/>
      <c r="K119" s="14"/>
      <c r="L119" s="25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1:63" s="18" customFormat="1" ht="16.5" customHeight="1" x14ac:dyDescent="0.2">
      <c r="A120" s="14"/>
      <c r="B120" s="15"/>
      <c r="C120" s="14"/>
      <c r="D120" s="14"/>
      <c r="E120" s="251" t="str">
        <f>E13</f>
        <v>01 - P 2253 S</v>
      </c>
      <c r="F120" s="257"/>
      <c r="G120" s="257"/>
      <c r="H120" s="257"/>
      <c r="I120" s="191"/>
      <c r="J120" s="14"/>
      <c r="K120" s="14"/>
      <c r="L120" s="25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1:63" s="18" customFormat="1" ht="6.95" customHeight="1" x14ac:dyDescent="0.2">
      <c r="A121" s="14"/>
      <c r="B121" s="15"/>
      <c r="C121" s="14"/>
      <c r="D121" s="14"/>
      <c r="E121" s="14"/>
      <c r="F121" s="14"/>
      <c r="G121" s="14"/>
      <c r="H121" s="14"/>
      <c r="I121" s="191"/>
      <c r="J121" s="14"/>
      <c r="K121" s="14"/>
      <c r="L121" s="25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1:63" s="18" customFormat="1" ht="12" customHeight="1" x14ac:dyDescent="0.2">
      <c r="A122" s="14"/>
      <c r="B122" s="15"/>
      <c r="C122" s="11" t="s">
        <v>17</v>
      </c>
      <c r="D122" s="14"/>
      <c r="E122" s="14"/>
      <c r="F122" s="12" t="str">
        <f>F16</f>
        <v xml:space="preserve"> </v>
      </c>
      <c r="G122" s="14"/>
      <c r="H122" s="14"/>
      <c r="I122" s="192" t="s">
        <v>19</v>
      </c>
      <c r="J122" s="85" t="str">
        <f>IF(J16="","",J16)</f>
        <v>30. 10. 2020</v>
      </c>
      <c r="K122" s="14"/>
      <c r="L122" s="25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63" s="18" customFormat="1" ht="6.95" customHeight="1" x14ac:dyDescent="0.2">
      <c r="A123" s="14"/>
      <c r="B123" s="15"/>
      <c r="C123" s="14"/>
      <c r="D123" s="14"/>
      <c r="E123" s="14"/>
      <c r="F123" s="14"/>
      <c r="G123" s="14"/>
      <c r="H123" s="14"/>
      <c r="I123" s="191"/>
      <c r="J123" s="14"/>
      <c r="K123" s="14"/>
      <c r="L123" s="25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63" s="18" customFormat="1" ht="15.2" customHeight="1" x14ac:dyDescent="0.2">
      <c r="A124" s="14"/>
      <c r="B124" s="15"/>
      <c r="C124" s="11" t="s">
        <v>21</v>
      </c>
      <c r="D124" s="14"/>
      <c r="E124" s="14"/>
      <c r="F124" s="12" t="str">
        <f>E19</f>
        <v xml:space="preserve"> </v>
      </c>
      <c r="G124" s="14"/>
      <c r="H124" s="14"/>
      <c r="I124" s="192" t="s">
        <v>26</v>
      </c>
      <c r="J124" s="103" t="str">
        <f>E25</f>
        <v xml:space="preserve"> </v>
      </c>
      <c r="K124" s="14"/>
      <c r="L124" s="25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63" s="18" customFormat="1" ht="15.2" customHeight="1" x14ac:dyDescent="0.2">
      <c r="A125" s="14"/>
      <c r="B125" s="15"/>
      <c r="C125" s="11" t="s">
        <v>24</v>
      </c>
      <c r="D125" s="14"/>
      <c r="E125" s="14"/>
      <c r="F125" s="12" t="str">
        <f>IF(E22="","",E22)</f>
        <v xml:space="preserve"> </v>
      </c>
      <c r="G125" s="14"/>
      <c r="H125" s="14"/>
      <c r="I125" s="192" t="s">
        <v>27</v>
      </c>
      <c r="J125" s="103" t="str">
        <f>E28</f>
        <v xml:space="preserve"> </v>
      </c>
      <c r="K125" s="14"/>
      <c r="L125" s="25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63" s="18" customFormat="1" ht="10.35" customHeight="1" x14ac:dyDescent="0.2">
      <c r="A126" s="14"/>
      <c r="B126" s="15"/>
      <c r="C126" s="14"/>
      <c r="D126" s="14"/>
      <c r="E126" s="14"/>
      <c r="F126" s="14"/>
      <c r="G126" s="14"/>
      <c r="H126" s="14"/>
      <c r="I126" s="191"/>
      <c r="J126" s="14"/>
      <c r="K126" s="14"/>
      <c r="L126" s="25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63" s="123" customFormat="1" ht="29.25" customHeight="1" x14ac:dyDescent="0.2">
      <c r="A127" s="116"/>
      <c r="B127" s="117"/>
      <c r="C127" s="118" t="s">
        <v>130</v>
      </c>
      <c r="D127" s="119" t="s">
        <v>54</v>
      </c>
      <c r="E127" s="119" t="s">
        <v>50</v>
      </c>
      <c r="F127" s="119" t="s">
        <v>51</v>
      </c>
      <c r="G127" s="119" t="s">
        <v>131</v>
      </c>
      <c r="H127" s="119" t="s">
        <v>132</v>
      </c>
      <c r="I127" s="206" t="s">
        <v>133</v>
      </c>
      <c r="J127" s="120" t="s">
        <v>123</v>
      </c>
      <c r="K127" s="121" t="s">
        <v>134</v>
      </c>
      <c r="L127" s="122"/>
      <c r="M127" s="46" t="s">
        <v>1</v>
      </c>
      <c r="N127" s="47" t="s">
        <v>33</v>
      </c>
      <c r="O127" s="47" t="s">
        <v>135</v>
      </c>
      <c r="P127" s="47" t="s">
        <v>136</v>
      </c>
      <c r="Q127" s="47" t="s">
        <v>137</v>
      </c>
      <c r="R127" s="47" t="s">
        <v>138</v>
      </c>
      <c r="S127" s="47" t="s">
        <v>139</v>
      </c>
      <c r="T127" s="48" t="s">
        <v>140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18" customFormat="1" ht="22.9" customHeight="1" x14ac:dyDescent="0.25">
      <c r="A128" s="14"/>
      <c r="B128" s="15"/>
      <c r="C128" s="54" t="s">
        <v>141</v>
      </c>
      <c r="D128" s="14"/>
      <c r="E128" s="14"/>
      <c r="F128" s="14"/>
      <c r="G128" s="14"/>
      <c r="H128" s="14"/>
      <c r="I128" s="191"/>
      <c r="J128" s="124">
        <f>BK128</f>
        <v>0</v>
      </c>
      <c r="K128" s="14"/>
      <c r="L128" s="15"/>
      <c r="M128" s="49"/>
      <c r="N128" s="40"/>
      <c r="O128" s="50"/>
      <c r="P128" s="125">
        <f>P129+P191+P209</f>
        <v>0</v>
      </c>
      <c r="Q128" s="50"/>
      <c r="R128" s="125">
        <f>R129+R191+R209</f>
        <v>59.158920000000002</v>
      </c>
      <c r="S128" s="50"/>
      <c r="T128" s="126">
        <f>T129+T191+T209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3" t="s">
        <v>68</v>
      </c>
      <c r="AU128" s="3" t="s">
        <v>125</v>
      </c>
      <c r="BK128" s="127">
        <f>BK129+BK191+BK209</f>
        <v>0</v>
      </c>
    </row>
    <row r="129" spans="1:65" s="128" customFormat="1" ht="25.9" customHeight="1" x14ac:dyDescent="0.2">
      <c r="B129" s="129"/>
      <c r="D129" s="130" t="s">
        <v>68</v>
      </c>
      <c r="E129" s="131" t="s">
        <v>142</v>
      </c>
      <c r="F129" s="131" t="s">
        <v>143</v>
      </c>
      <c r="I129" s="207"/>
      <c r="J129" s="132">
        <f>BK129</f>
        <v>0</v>
      </c>
      <c r="L129" s="129"/>
      <c r="M129" s="133"/>
      <c r="N129" s="134"/>
      <c r="O129" s="134"/>
      <c r="P129" s="135">
        <f>P130</f>
        <v>0</v>
      </c>
      <c r="Q129" s="134"/>
      <c r="R129" s="135">
        <f>R130</f>
        <v>59.158920000000002</v>
      </c>
      <c r="S129" s="134"/>
      <c r="T129" s="136">
        <f>T130</f>
        <v>0</v>
      </c>
      <c r="AR129" s="130" t="s">
        <v>77</v>
      </c>
      <c r="AT129" s="137" t="s">
        <v>68</v>
      </c>
      <c r="AU129" s="137" t="s">
        <v>69</v>
      </c>
      <c r="AY129" s="130" t="s">
        <v>144</v>
      </c>
      <c r="BK129" s="138">
        <f>BK130</f>
        <v>0</v>
      </c>
    </row>
    <row r="130" spans="1:65" s="128" customFormat="1" ht="22.9" customHeight="1" x14ac:dyDescent="0.2">
      <c r="B130" s="129"/>
      <c r="D130" s="130" t="s">
        <v>68</v>
      </c>
      <c r="E130" s="139" t="s">
        <v>145</v>
      </c>
      <c r="F130" s="139" t="s">
        <v>146</v>
      </c>
      <c r="I130" s="207"/>
      <c r="J130" s="140">
        <f>BK130</f>
        <v>0</v>
      </c>
      <c r="L130" s="129"/>
      <c r="M130" s="133"/>
      <c r="N130" s="134"/>
      <c r="O130" s="134"/>
      <c r="P130" s="135">
        <f>SUM(P131:P190)</f>
        <v>0</v>
      </c>
      <c r="Q130" s="134"/>
      <c r="R130" s="135">
        <f>SUM(R131:R190)</f>
        <v>59.158920000000002</v>
      </c>
      <c r="S130" s="134"/>
      <c r="T130" s="136">
        <f>SUM(T131:T190)</f>
        <v>0</v>
      </c>
      <c r="AR130" s="130" t="s">
        <v>77</v>
      </c>
      <c r="AT130" s="137" t="s">
        <v>68</v>
      </c>
      <c r="AU130" s="137" t="s">
        <v>77</v>
      </c>
      <c r="AY130" s="130" t="s">
        <v>144</v>
      </c>
      <c r="BK130" s="138">
        <f>SUM(BK131:BK190)</f>
        <v>0</v>
      </c>
    </row>
    <row r="131" spans="1:65" s="18" customFormat="1" ht="178.5" customHeight="1" x14ac:dyDescent="0.2">
      <c r="A131" s="14"/>
      <c r="B131" s="15"/>
      <c r="C131" s="141" t="s">
        <v>77</v>
      </c>
      <c r="D131" s="141" t="s">
        <v>147</v>
      </c>
      <c r="E131" s="142" t="s">
        <v>543</v>
      </c>
      <c r="F131" s="143" t="s">
        <v>544</v>
      </c>
      <c r="G131" s="144" t="s">
        <v>158</v>
      </c>
      <c r="H131" s="145">
        <v>1.4999999999999999E-2</v>
      </c>
      <c r="I131" s="208"/>
      <c r="J131" s="146">
        <f>ROUND(I131*H131,2)</f>
        <v>0</v>
      </c>
      <c r="K131" s="143" t="s">
        <v>915</v>
      </c>
      <c r="L131" s="15"/>
      <c r="M131" s="147" t="s">
        <v>1</v>
      </c>
      <c r="N131" s="148" t="s">
        <v>34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151</v>
      </c>
      <c r="AT131" s="151" t="s">
        <v>147</v>
      </c>
      <c r="AU131" s="151" t="s">
        <v>79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545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546</v>
      </c>
      <c r="H132" s="158">
        <v>1.4999999999999999E-2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1.4999999999999999E-2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21.75" customHeight="1" x14ac:dyDescent="0.2">
      <c r="A134" s="14"/>
      <c r="B134" s="15"/>
      <c r="C134" s="170" t="s">
        <v>79</v>
      </c>
      <c r="D134" s="170" t="s">
        <v>166</v>
      </c>
      <c r="E134" s="171" t="s">
        <v>167</v>
      </c>
      <c r="F134" s="172" t="s">
        <v>168</v>
      </c>
      <c r="G134" s="173" t="s">
        <v>169</v>
      </c>
      <c r="H134" s="174">
        <v>42.524999999999999</v>
      </c>
      <c r="I134" s="211"/>
      <c r="J134" s="175">
        <f>ROUND(I134*H134,2)</f>
        <v>0</v>
      </c>
      <c r="K134" s="172" t="s">
        <v>915</v>
      </c>
      <c r="L134" s="176"/>
      <c r="M134" s="177" t="s">
        <v>1</v>
      </c>
      <c r="N134" s="178" t="s">
        <v>34</v>
      </c>
      <c r="O134" s="149">
        <v>0</v>
      </c>
      <c r="P134" s="149">
        <f>O134*H134</f>
        <v>0</v>
      </c>
      <c r="Q134" s="149">
        <v>1</v>
      </c>
      <c r="R134" s="149">
        <f>Q134*H134</f>
        <v>42.524999999999999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170</v>
      </c>
      <c r="AT134" s="151" t="s">
        <v>166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547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548</v>
      </c>
      <c r="H135" s="158">
        <v>42.524999999999999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62" customFormat="1" x14ac:dyDescent="0.2">
      <c r="B136" s="163"/>
      <c r="D136" s="155" t="s">
        <v>153</v>
      </c>
      <c r="E136" s="164" t="s">
        <v>1</v>
      </c>
      <c r="F136" s="165" t="s">
        <v>155</v>
      </c>
      <c r="H136" s="166">
        <v>42.524999999999999</v>
      </c>
      <c r="I136" s="210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153</v>
      </c>
      <c r="AU136" s="164" t="s">
        <v>79</v>
      </c>
      <c r="AV136" s="162" t="s">
        <v>151</v>
      </c>
      <c r="AW136" s="162" t="s">
        <v>25</v>
      </c>
      <c r="AX136" s="162" t="s">
        <v>77</v>
      </c>
      <c r="AY136" s="164" t="s">
        <v>144</v>
      </c>
    </row>
    <row r="137" spans="1:65" s="18" customFormat="1" ht="78" customHeight="1" x14ac:dyDescent="0.2">
      <c r="A137" s="14"/>
      <c r="B137" s="15"/>
      <c r="C137" s="141" t="s">
        <v>92</v>
      </c>
      <c r="D137" s="141" t="s">
        <v>147</v>
      </c>
      <c r="E137" s="142" t="s">
        <v>549</v>
      </c>
      <c r="F137" s="143" t="s">
        <v>550</v>
      </c>
      <c r="G137" s="144" t="s">
        <v>158</v>
      </c>
      <c r="H137" s="145">
        <v>1.4999999999999999E-2</v>
      </c>
      <c r="I137" s="208"/>
      <c r="J137" s="146">
        <f>ROUND(I137*H137,2)</f>
        <v>0</v>
      </c>
      <c r="K137" s="143" t="s">
        <v>915</v>
      </c>
      <c r="L137" s="15"/>
      <c r="M137" s="147" t="s">
        <v>1</v>
      </c>
      <c r="N137" s="148" t="s">
        <v>34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151" t="s">
        <v>151</v>
      </c>
      <c r="AT137" s="151" t="s">
        <v>147</v>
      </c>
      <c r="AU137" s="151" t="s">
        <v>79</v>
      </c>
      <c r="AY137" s="3" t="s">
        <v>144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3" t="s">
        <v>77</v>
      </c>
      <c r="BK137" s="152">
        <f>ROUND(I137*H137,2)</f>
        <v>0</v>
      </c>
      <c r="BL137" s="3" t="s">
        <v>151</v>
      </c>
      <c r="BM137" s="151" t="s">
        <v>551</v>
      </c>
    </row>
    <row r="138" spans="1:65" s="153" customFormat="1" x14ac:dyDescent="0.2">
      <c r="B138" s="154"/>
      <c r="D138" s="155" t="s">
        <v>153</v>
      </c>
      <c r="E138" s="156" t="s">
        <v>1</v>
      </c>
      <c r="F138" s="157" t="s">
        <v>546</v>
      </c>
      <c r="H138" s="158">
        <v>1.4999999999999999E-2</v>
      </c>
      <c r="I138" s="209"/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153</v>
      </c>
      <c r="AU138" s="156" t="s">
        <v>79</v>
      </c>
      <c r="AV138" s="153" t="s">
        <v>79</v>
      </c>
      <c r="AW138" s="153" t="s">
        <v>25</v>
      </c>
      <c r="AX138" s="153" t="s">
        <v>69</v>
      </c>
      <c r="AY138" s="156" t="s">
        <v>144</v>
      </c>
    </row>
    <row r="139" spans="1:65" s="162" customFormat="1" x14ac:dyDescent="0.2">
      <c r="B139" s="163"/>
      <c r="D139" s="155" t="s">
        <v>153</v>
      </c>
      <c r="E139" s="164" t="s">
        <v>1</v>
      </c>
      <c r="F139" s="165" t="s">
        <v>155</v>
      </c>
      <c r="H139" s="166">
        <v>1.4999999999999999E-2</v>
      </c>
      <c r="I139" s="210"/>
      <c r="L139" s="163"/>
      <c r="M139" s="167"/>
      <c r="N139" s="168"/>
      <c r="O139" s="168"/>
      <c r="P139" s="168"/>
      <c r="Q139" s="168"/>
      <c r="R139" s="168"/>
      <c r="S139" s="168"/>
      <c r="T139" s="169"/>
      <c r="AT139" s="164" t="s">
        <v>153</v>
      </c>
      <c r="AU139" s="164" t="s">
        <v>79</v>
      </c>
      <c r="AV139" s="162" t="s">
        <v>151</v>
      </c>
      <c r="AW139" s="162" t="s">
        <v>25</v>
      </c>
      <c r="AX139" s="162" t="s">
        <v>77</v>
      </c>
      <c r="AY139" s="164" t="s">
        <v>144</v>
      </c>
    </row>
    <row r="140" spans="1:65" s="18" customFormat="1" ht="21.75" customHeight="1" x14ac:dyDescent="0.2">
      <c r="A140" s="14"/>
      <c r="B140" s="15"/>
      <c r="C140" s="170" t="s">
        <v>151</v>
      </c>
      <c r="D140" s="170" t="s">
        <v>166</v>
      </c>
      <c r="E140" s="171" t="s">
        <v>552</v>
      </c>
      <c r="F140" s="172" t="s">
        <v>553</v>
      </c>
      <c r="G140" s="173" t="s">
        <v>175</v>
      </c>
      <c r="H140" s="174">
        <v>14</v>
      </c>
      <c r="I140" s="211"/>
      <c r="J140" s="175">
        <f>ROUND(I140*H140,2)</f>
        <v>0</v>
      </c>
      <c r="K140" s="172" t="s">
        <v>915</v>
      </c>
      <c r="L140" s="176"/>
      <c r="M140" s="177" t="s">
        <v>1</v>
      </c>
      <c r="N140" s="178" t="s">
        <v>34</v>
      </c>
      <c r="O140" s="149">
        <v>0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R140" s="151" t="s">
        <v>170</v>
      </c>
      <c r="AT140" s="151" t="s">
        <v>166</v>
      </c>
      <c r="AU140" s="151" t="s">
        <v>79</v>
      </c>
      <c r="AY140" s="3" t="s">
        <v>144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3" t="s">
        <v>77</v>
      </c>
      <c r="BK140" s="152">
        <f>ROUND(I140*H140,2)</f>
        <v>0</v>
      </c>
      <c r="BL140" s="3" t="s">
        <v>151</v>
      </c>
      <c r="BM140" s="151" t="s">
        <v>554</v>
      </c>
    </row>
    <row r="141" spans="1:65" s="179" customFormat="1" x14ac:dyDescent="0.2">
      <c r="B141" s="180"/>
      <c r="D141" s="155" t="s">
        <v>153</v>
      </c>
      <c r="E141" s="181" t="s">
        <v>1</v>
      </c>
      <c r="F141" s="182" t="s">
        <v>188</v>
      </c>
      <c r="H141" s="181" t="s">
        <v>1</v>
      </c>
      <c r="I141" s="212"/>
      <c r="L141" s="180"/>
      <c r="M141" s="183"/>
      <c r="N141" s="184"/>
      <c r="O141" s="184"/>
      <c r="P141" s="184"/>
      <c r="Q141" s="184"/>
      <c r="R141" s="184"/>
      <c r="S141" s="184"/>
      <c r="T141" s="185"/>
      <c r="AT141" s="181" t="s">
        <v>153</v>
      </c>
      <c r="AU141" s="181" t="s">
        <v>79</v>
      </c>
      <c r="AV141" s="179" t="s">
        <v>77</v>
      </c>
      <c r="AW141" s="179" t="s">
        <v>25</v>
      </c>
      <c r="AX141" s="179" t="s">
        <v>69</v>
      </c>
      <c r="AY141" s="181" t="s">
        <v>144</v>
      </c>
    </row>
    <row r="142" spans="1:65" s="153" customFormat="1" x14ac:dyDescent="0.2">
      <c r="B142" s="154"/>
      <c r="D142" s="155" t="s">
        <v>153</v>
      </c>
      <c r="E142" s="156" t="s">
        <v>1</v>
      </c>
      <c r="F142" s="157" t="s">
        <v>234</v>
      </c>
      <c r="H142" s="158">
        <v>14</v>
      </c>
      <c r="I142" s="209"/>
      <c r="L142" s="154"/>
      <c r="M142" s="159"/>
      <c r="N142" s="160"/>
      <c r="O142" s="160"/>
      <c r="P142" s="160"/>
      <c r="Q142" s="160"/>
      <c r="R142" s="160"/>
      <c r="S142" s="160"/>
      <c r="T142" s="161"/>
      <c r="AT142" s="156" t="s">
        <v>153</v>
      </c>
      <c r="AU142" s="156" t="s">
        <v>79</v>
      </c>
      <c r="AV142" s="153" t="s">
        <v>79</v>
      </c>
      <c r="AW142" s="153" t="s">
        <v>25</v>
      </c>
      <c r="AX142" s="153" t="s">
        <v>69</v>
      </c>
      <c r="AY142" s="156" t="s">
        <v>144</v>
      </c>
    </row>
    <row r="143" spans="1:65" s="162" customFormat="1" x14ac:dyDescent="0.2">
      <c r="B143" s="163"/>
      <c r="D143" s="155" t="s">
        <v>153</v>
      </c>
      <c r="E143" s="164" t="s">
        <v>1</v>
      </c>
      <c r="F143" s="165" t="s">
        <v>155</v>
      </c>
      <c r="H143" s="166">
        <v>14</v>
      </c>
      <c r="I143" s="210"/>
      <c r="L143" s="163"/>
      <c r="M143" s="167"/>
      <c r="N143" s="168"/>
      <c r="O143" s="168"/>
      <c r="P143" s="168"/>
      <c r="Q143" s="168"/>
      <c r="R143" s="168"/>
      <c r="S143" s="168"/>
      <c r="T143" s="169"/>
      <c r="AT143" s="164" t="s">
        <v>153</v>
      </c>
      <c r="AU143" s="164" t="s">
        <v>79</v>
      </c>
      <c r="AV143" s="162" t="s">
        <v>151</v>
      </c>
      <c r="AW143" s="162" t="s">
        <v>25</v>
      </c>
      <c r="AX143" s="162" t="s">
        <v>77</v>
      </c>
      <c r="AY143" s="164" t="s">
        <v>144</v>
      </c>
    </row>
    <row r="144" spans="1:65" s="18" customFormat="1" ht="16.5" customHeight="1" x14ac:dyDescent="0.2">
      <c r="A144" s="14"/>
      <c r="B144" s="15"/>
      <c r="C144" s="170" t="s">
        <v>145</v>
      </c>
      <c r="D144" s="170" t="s">
        <v>166</v>
      </c>
      <c r="E144" s="171" t="s">
        <v>555</v>
      </c>
      <c r="F144" s="172" t="s">
        <v>556</v>
      </c>
      <c r="G144" s="173" t="s">
        <v>192</v>
      </c>
      <c r="H144" s="174">
        <v>50</v>
      </c>
      <c r="I144" s="211"/>
      <c r="J144" s="175">
        <f>ROUND(I144*H144,2)</f>
        <v>0</v>
      </c>
      <c r="K144" s="172" t="s">
        <v>915</v>
      </c>
      <c r="L144" s="176"/>
      <c r="M144" s="177" t="s">
        <v>1</v>
      </c>
      <c r="N144" s="178" t="s">
        <v>34</v>
      </c>
      <c r="O144" s="149">
        <v>0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R144" s="151" t="s">
        <v>170</v>
      </c>
      <c r="AT144" s="151" t="s">
        <v>166</v>
      </c>
      <c r="AU144" s="151" t="s">
        <v>79</v>
      </c>
      <c r="AY144" s="3" t="s">
        <v>144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3" t="s">
        <v>77</v>
      </c>
      <c r="BK144" s="152">
        <f>ROUND(I144*H144,2)</f>
        <v>0</v>
      </c>
      <c r="BL144" s="3" t="s">
        <v>151</v>
      </c>
      <c r="BM144" s="151" t="s">
        <v>557</v>
      </c>
    </row>
    <row r="145" spans="1:65" s="179" customFormat="1" x14ac:dyDescent="0.2">
      <c r="B145" s="180"/>
      <c r="D145" s="155" t="s">
        <v>153</v>
      </c>
      <c r="E145" s="181" t="s">
        <v>1</v>
      </c>
      <c r="F145" s="182" t="s">
        <v>188</v>
      </c>
      <c r="H145" s="181" t="s">
        <v>1</v>
      </c>
      <c r="I145" s="212"/>
      <c r="L145" s="180"/>
      <c r="M145" s="183"/>
      <c r="N145" s="184"/>
      <c r="O145" s="184"/>
      <c r="P145" s="184"/>
      <c r="Q145" s="184"/>
      <c r="R145" s="184"/>
      <c r="S145" s="184"/>
      <c r="T145" s="185"/>
      <c r="AT145" s="181" t="s">
        <v>153</v>
      </c>
      <c r="AU145" s="181" t="s">
        <v>79</v>
      </c>
      <c r="AV145" s="179" t="s">
        <v>77</v>
      </c>
      <c r="AW145" s="179" t="s">
        <v>25</v>
      </c>
      <c r="AX145" s="179" t="s">
        <v>69</v>
      </c>
      <c r="AY145" s="181" t="s">
        <v>144</v>
      </c>
    </row>
    <row r="146" spans="1:65" s="153" customFormat="1" x14ac:dyDescent="0.2">
      <c r="B146" s="154"/>
      <c r="D146" s="155" t="s">
        <v>153</v>
      </c>
      <c r="E146" s="156" t="s">
        <v>1</v>
      </c>
      <c r="F146" s="157" t="s">
        <v>558</v>
      </c>
      <c r="H146" s="158">
        <v>50</v>
      </c>
      <c r="I146" s="209"/>
      <c r="L146" s="154"/>
      <c r="M146" s="159"/>
      <c r="N146" s="160"/>
      <c r="O146" s="160"/>
      <c r="P146" s="160"/>
      <c r="Q146" s="160"/>
      <c r="R146" s="160"/>
      <c r="S146" s="160"/>
      <c r="T146" s="161"/>
      <c r="AT146" s="156" t="s">
        <v>153</v>
      </c>
      <c r="AU146" s="156" t="s">
        <v>79</v>
      </c>
      <c r="AV146" s="153" t="s">
        <v>79</v>
      </c>
      <c r="AW146" s="153" t="s">
        <v>25</v>
      </c>
      <c r="AX146" s="153" t="s">
        <v>69</v>
      </c>
      <c r="AY146" s="156" t="s">
        <v>144</v>
      </c>
    </row>
    <row r="147" spans="1:65" s="162" customFormat="1" x14ac:dyDescent="0.2">
      <c r="B147" s="163"/>
      <c r="D147" s="155" t="s">
        <v>153</v>
      </c>
      <c r="E147" s="164" t="s">
        <v>1</v>
      </c>
      <c r="F147" s="165" t="s">
        <v>155</v>
      </c>
      <c r="H147" s="166">
        <v>50</v>
      </c>
      <c r="I147" s="210"/>
      <c r="L147" s="163"/>
      <c r="M147" s="167"/>
      <c r="N147" s="168"/>
      <c r="O147" s="168"/>
      <c r="P147" s="168"/>
      <c r="Q147" s="168"/>
      <c r="R147" s="168"/>
      <c r="S147" s="168"/>
      <c r="T147" s="169"/>
      <c r="AT147" s="164" t="s">
        <v>153</v>
      </c>
      <c r="AU147" s="164" t="s">
        <v>79</v>
      </c>
      <c r="AV147" s="162" t="s">
        <v>151</v>
      </c>
      <c r="AW147" s="162" t="s">
        <v>25</v>
      </c>
      <c r="AX147" s="162" t="s">
        <v>77</v>
      </c>
      <c r="AY147" s="164" t="s">
        <v>144</v>
      </c>
    </row>
    <row r="148" spans="1:65" s="18" customFormat="1" ht="21.75" customHeight="1" x14ac:dyDescent="0.2">
      <c r="A148" s="14"/>
      <c r="B148" s="15"/>
      <c r="C148" s="170" t="s">
        <v>179</v>
      </c>
      <c r="D148" s="170" t="s">
        <v>166</v>
      </c>
      <c r="E148" s="171" t="s">
        <v>559</v>
      </c>
      <c r="F148" s="172" t="s">
        <v>560</v>
      </c>
      <c r="G148" s="173" t="s">
        <v>175</v>
      </c>
      <c r="H148" s="174">
        <v>56</v>
      </c>
      <c r="I148" s="211"/>
      <c r="J148" s="175">
        <f>ROUND(I148*H148,2)</f>
        <v>0</v>
      </c>
      <c r="K148" s="172" t="s">
        <v>915</v>
      </c>
      <c r="L148" s="176"/>
      <c r="M148" s="177" t="s">
        <v>1</v>
      </c>
      <c r="N148" s="178" t="s">
        <v>34</v>
      </c>
      <c r="O148" s="149">
        <v>0</v>
      </c>
      <c r="P148" s="149">
        <f>O148*H148</f>
        <v>0</v>
      </c>
      <c r="Q148" s="149">
        <v>1.23E-3</v>
      </c>
      <c r="R148" s="149">
        <f>Q148*H148</f>
        <v>6.8879999999999997E-2</v>
      </c>
      <c r="S148" s="149">
        <v>0</v>
      </c>
      <c r="T148" s="150">
        <f>S148*H148</f>
        <v>0</v>
      </c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R148" s="151" t="s">
        <v>170</v>
      </c>
      <c r="AT148" s="151" t="s">
        <v>166</v>
      </c>
      <c r="AU148" s="151" t="s">
        <v>79</v>
      </c>
      <c r="AY148" s="3" t="s">
        <v>144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3" t="s">
        <v>77</v>
      </c>
      <c r="BK148" s="152">
        <f>ROUND(I148*H148,2)</f>
        <v>0</v>
      </c>
      <c r="BL148" s="3" t="s">
        <v>151</v>
      </c>
      <c r="BM148" s="151" t="s">
        <v>561</v>
      </c>
    </row>
    <row r="149" spans="1:65" s="153" customFormat="1" x14ac:dyDescent="0.2">
      <c r="B149" s="154"/>
      <c r="D149" s="155" t="s">
        <v>153</v>
      </c>
      <c r="E149" s="156" t="s">
        <v>1</v>
      </c>
      <c r="F149" s="157" t="s">
        <v>562</v>
      </c>
      <c r="H149" s="158">
        <v>56</v>
      </c>
      <c r="I149" s="209"/>
      <c r="L149" s="154"/>
      <c r="M149" s="159"/>
      <c r="N149" s="160"/>
      <c r="O149" s="160"/>
      <c r="P149" s="160"/>
      <c r="Q149" s="160"/>
      <c r="R149" s="160"/>
      <c r="S149" s="160"/>
      <c r="T149" s="161"/>
      <c r="AT149" s="156" t="s">
        <v>153</v>
      </c>
      <c r="AU149" s="156" t="s">
        <v>79</v>
      </c>
      <c r="AV149" s="153" t="s">
        <v>79</v>
      </c>
      <c r="AW149" s="153" t="s">
        <v>25</v>
      </c>
      <c r="AX149" s="153" t="s">
        <v>69</v>
      </c>
      <c r="AY149" s="156" t="s">
        <v>144</v>
      </c>
    </row>
    <row r="150" spans="1:65" s="162" customFormat="1" x14ac:dyDescent="0.2">
      <c r="B150" s="163"/>
      <c r="D150" s="155" t="s">
        <v>153</v>
      </c>
      <c r="E150" s="164" t="s">
        <v>1</v>
      </c>
      <c r="F150" s="165" t="s">
        <v>155</v>
      </c>
      <c r="H150" s="166">
        <v>56</v>
      </c>
      <c r="I150" s="210"/>
      <c r="L150" s="163"/>
      <c r="M150" s="167"/>
      <c r="N150" s="168"/>
      <c r="O150" s="168"/>
      <c r="P150" s="168"/>
      <c r="Q150" s="168"/>
      <c r="R150" s="168"/>
      <c r="S150" s="168"/>
      <c r="T150" s="169"/>
      <c r="AT150" s="164" t="s">
        <v>153</v>
      </c>
      <c r="AU150" s="164" t="s">
        <v>79</v>
      </c>
      <c r="AV150" s="162" t="s">
        <v>151</v>
      </c>
      <c r="AW150" s="162" t="s">
        <v>25</v>
      </c>
      <c r="AX150" s="162" t="s">
        <v>77</v>
      </c>
      <c r="AY150" s="164" t="s">
        <v>144</v>
      </c>
    </row>
    <row r="151" spans="1:65" s="18" customFormat="1" ht="21.75" customHeight="1" x14ac:dyDescent="0.2">
      <c r="A151" s="14"/>
      <c r="B151" s="15"/>
      <c r="C151" s="170" t="s">
        <v>184</v>
      </c>
      <c r="D151" s="170" t="s">
        <v>166</v>
      </c>
      <c r="E151" s="171" t="s">
        <v>235</v>
      </c>
      <c r="F151" s="172" t="s">
        <v>236</v>
      </c>
      <c r="G151" s="173" t="s">
        <v>175</v>
      </c>
      <c r="H151" s="174">
        <v>28</v>
      </c>
      <c r="I151" s="211"/>
      <c r="J151" s="175">
        <f>ROUND(I151*H151,2)</f>
        <v>0</v>
      </c>
      <c r="K151" s="172" t="s">
        <v>915</v>
      </c>
      <c r="L151" s="176"/>
      <c r="M151" s="177" t="s">
        <v>1</v>
      </c>
      <c r="N151" s="178" t="s">
        <v>34</v>
      </c>
      <c r="O151" s="149">
        <v>0</v>
      </c>
      <c r="P151" s="149">
        <f>O151*H151</f>
        <v>0</v>
      </c>
      <c r="Q151" s="149">
        <v>1.8000000000000001E-4</v>
      </c>
      <c r="R151" s="149">
        <f>Q151*H151</f>
        <v>5.0400000000000002E-3</v>
      </c>
      <c r="S151" s="149">
        <v>0</v>
      </c>
      <c r="T151" s="150">
        <f>S151*H151</f>
        <v>0</v>
      </c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R151" s="151" t="s">
        <v>170</v>
      </c>
      <c r="AT151" s="151" t="s">
        <v>166</v>
      </c>
      <c r="AU151" s="151" t="s">
        <v>79</v>
      </c>
      <c r="AY151" s="3" t="s">
        <v>144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3" t="s">
        <v>77</v>
      </c>
      <c r="BK151" s="152">
        <f>ROUND(I151*H151,2)</f>
        <v>0</v>
      </c>
      <c r="BL151" s="3" t="s">
        <v>151</v>
      </c>
      <c r="BM151" s="151" t="s">
        <v>563</v>
      </c>
    </row>
    <row r="152" spans="1:65" s="179" customFormat="1" x14ac:dyDescent="0.2">
      <c r="B152" s="180"/>
      <c r="D152" s="155" t="s">
        <v>153</v>
      </c>
      <c r="E152" s="181" t="s">
        <v>1</v>
      </c>
      <c r="F152" s="182" t="s">
        <v>188</v>
      </c>
      <c r="H152" s="181" t="s">
        <v>1</v>
      </c>
      <c r="I152" s="212"/>
      <c r="L152" s="180"/>
      <c r="M152" s="183"/>
      <c r="N152" s="184"/>
      <c r="O152" s="184"/>
      <c r="P152" s="184"/>
      <c r="Q152" s="184"/>
      <c r="R152" s="184"/>
      <c r="S152" s="184"/>
      <c r="T152" s="185"/>
      <c r="AT152" s="181" t="s">
        <v>153</v>
      </c>
      <c r="AU152" s="181" t="s">
        <v>79</v>
      </c>
      <c r="AV152" s="179" t="s">
        <v>77</v>
      </c>
      <c r="AW152" s="179" t="s">
        <v>25</v>
      </c>
      <c r="AX152" s="179" t="s">
        <v>69</v>
      </c>
      <c r="AY152" s="181" t="s">
        <v>144</v>
      </c>
    </row>
    <row r="153" spans="1:65" s="153" customFormat="1" x14ac:dyDescent="0.2">
      <c r="B153" s="154"/>
      <c r="D153" s="155" t="s">
        <v>153</v>
      </c>
      <c r="E153" s="156" t="s">
        <v>1</v>
      </c>
      <c r="F153" s="157" t="s">
        <v>564</v>
      </c>
      <c r="H153" s="158">
        <v>28</v>
      </c>
      <c r="I153" s="209"/>
      <c r="L153" s="154"/>
      <c r="M153" s="159"/>
      <c r="N153" s="160"/>
      <c r="O153" s="160"/>
      <c r="P153" s="160"/>
      <c r="Q153" s="160"/>
      <c r="R153" s="160"/>
      <c r="S153" s="160"/>
      <c r="T153" s="161"/>
      <c r="AT153" s="156" t="s">
        <v>153</v>
      </c>
      <c r="AU153" s="156" t="s">
        <v>79</v>
      </c>
      <c r="AV153" s="153" t="s">
        <v>79</v>
      </c>
      <c r="AW153" s="153" t="s">
        <v>25</v>
      </c>
      <c r="AX153" s="153" t="s">
        <v>69</v>
      </c>
      <c r="AY153" s="156" t="s">
        <v>144</v>
      </c>
    </row>
    <row r="154" spans="1:65" s="162" customFormat="1" x14ac:dyDescent="0.2">
      <c r="B154" s="163"/>
      <c r="D154" s="155" t="s">
        <v>153</v>
      </c>
      <c r="E154" s="164" t="s">
        <v>1</v>
      </c>
      <c r="F154" s="165" t="s">
        <v>155</v>
      </c>
      <c r="H154" s="166">
        <v>28</v>
      </c>
      <c r="I154" s="210"/>
      <c r="L154" s="163"/>
      <c r="M154" s="167"/>
      <c r="N154" s="168"/>
      <c r="O154" s="168"/>
      <c r="P154" s="168"/>
      <c r="Q154" s="168"/>
      <c r="R154" s="168"/>
      <c r="S154" s="168"/>
      <c r="T154" s="169"/>
      <c r="AT154" s="164" t="s">
        <v>153</v>
      </c>
      <c r="AU154" s="164" t="s">
        <v>79</v>
      </c>
      <c r="AV154" s="162" t="s">
        <v>151</v>
      </c>
      <c r="AW154" s="162" t="s">
        <v>25</v>
      </c>
      <c r="AX154" s="162" t="s">
        <v>77</v>
      </c>
      <c r="AY154" s="164" t="s">
        <v>144</v>
      </c>
    </row>
    <row r="155" spans="1:65" s="18" customFormat="1" ht="89.25" customHeight="1" x14ac:dyDescent="0.2">
      <c r="A155" s="14"/>
      <c r="B155" s="15"/>
      <c r="C155" s="141" t="s">
        <v>170</v>
      </c>
      <c r="D155" s="141" t="s">
        <v>147</v>
      </c>
      <c r="E155" s="142" t="s">
        <v>565</v>
      </c>
      <c r="F155" s="143" t="s">
        <v>566</v>
      </c>
      <c r="G155" s="144" t="s">
        <v>158</v>
      </c>
      <c r="H155" s="145">
        <v>1.4999999999999999E-2</v>
      </c>
      <c r="I155" s="208"/>
      <c r="J155" s="146">
        <f>ROUND(I155*H155,2)</f>
        <v>0</v>
      </c>
      <c r="K155" s="143" t="s">
        <v>915</v>
      </c>
      <c r="L155" s="15"/>
      <c r="M155" s="147" t="s">
        <v>1</v>
      </c>
      <c r="N155" s="148" t="s">
        <v>34</v>
      </c>
      <c r="O155" s="149">
        <v>0</v>
      </c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R155" s="151" t="s">
        <v>151</v>
      </c>
      <c r="AT155" s="151" t="s">
        <v>147</v>
      </c>
      <c r="AU155" s="151" t="s">
        <v>79</v>
      </c>
      <c r="AY155" s="3" t="s">
        <v>144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3" t="s">
        <v>77</v>
      </c>
      <c r="BK155" s="152">
        <f>ROUND(I155*H155,2)</f>
        <v>0</v>
      </c>
      <c r="BL155" s="3" t="s">
        <v>151</v>
      </c>
      <c r="BM155" s="151" t="s">
        <v>567</v>
      </c>
    </row>
    <row r="156" spans="1:65" s="153" customFormat="1" x14ac:dyDescent="0.2">
      <c r="B156" s="154"/>
      <c r="D156" s="155" t="s">
        <v>153</v>
      </c>
      <c r="E156" s="156" t="s">
        <v>1</v>
      </c>
      <c r="F156" s="157" t="s">
        <v>546</v>
      </c>
      <c r="H156" s="158">
        <v>1.4999999999999999E-2</v>
      </c>
      <c r="I156" s="209"/>
      <c r="L156" s="154"/>
      <c r="M156" s="159"/>
      <c r="N156" s="160"/>
      <c r="O156" s="160"/>
      <c r="P156" s="160"/>
      <c r="Q156" s="160"/>
      <c r="R156" s="160"/>
      <c r="S156" s="160"/>
      <c r="T156" s="161"/>
      <c r="AT156" s="156" t="s">
        <v>153</v>
      </c>
      <c r="AU156" s="156" t="s">
        <v>79</v>
      </c>
      <c r="AV156" s="153" t="s">
        <v>79</v>
      </c>
      <c r="AW156" s="153" t="s">
        <v>25</v>
      </c>
      <c r="AX156" s="153" t="s">
        <v>69</v>
      </c>
      <c r="AY156" s="156" t="s">
        <v>144</v>
      </c>
    </row>
    <row r="157" spans="1:65" s="162" customFormat="1" x14ac:dyDescent="0.2">
      <c r="B157" s="163"/>
      <c r="D157" s="155" t="s">
        <v>153</v>
      </c>
      <c r="E157" s="164" t="s">
        <v>1</v>
      </c>
      <c r="F157" s="165" t="s">
        <v>155</v>
      </c>
      <c r="H157" s="166">
        <v>1.4999999999999999E-2</v>
      </c>
      <c r="I157" s="210"/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153</v>
      </c>
      <c r="AU157" s="164" t="s">
        <v>79</v>
      </c>
      <c r="AV157" s="162" t="s">
        <v>151</v>
      </c>
      <c r="AW157" s="162" t="s">
        <v>25</v>
      </c>
      <c r="AX157" s="162" t="s">
        <v>77</v>
      </c>
      <c r="AY157" s="164" t="s">
        <v>144</v>
      </c>
    </row>
    <row r="158" spans="1:65" s="18" customFormat="1" ht="134.25" customHeight="1" x14ac:dyDescent="0.2">
      <c r="A158" s="14"/>
      <c r="B158" s="15"/>
      <c r="C158" s="141" t="s">
        <v>197</v>
      </c>
      <c r="D158" s="141" t="s">
        <v>147</v>
      </c>
      <c r="E158" s="142" t="s">
        <v>239</v>
      </c>
      <c r="F158" s="143" t="s">
        <v>240</v>
      </c>
      <c r="G158" s="144" t="s">
        <v>158</v>
      </c>
      <c r="H158" s="145">
        <v>0.15</v>
      </c>
      <c r="I158" s="208"/>
      <c r="J158" s="146">
        <f>ROUND(I158*H158,2)</f>
        <v>0</v>
      </c>
      <c r="K158" s="143" t="s">
        <v>915</v>
      </c>
      <c r="L158" s="15"/>
      <c r="M158" s="147" t="s">
        <v>1</v>
      </c>
      <c r="N158" s="148" t="s">
        <v>34</v>
      </c>
      <c r="O158" s="149">
        <v>0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R158" s="151" t="s">
        <v>151</v>
      </c>
      <c r="AT158" s="151" t="s">
        <v>147</v>
      </c>
      <c r="AU158" s="151" t="s">
        <v>79</v>
      </c>
      <c r="AY158" s="3" t="s">
        <v>144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3" t="s">
        <v>77</v>
      </c>
      <c r="BK158" s="152">
        <f>ROUND(I158*H158,2)</f>
        <v>0</v>
      </c>
      <c r="BL158" s="3" t="s">
        <v>151</v>
      </c>
      <c r="BM158" s="151" t="s">
        <v>568</v>
      </c>
    </row>
    <row r="159" spans="1:65" s="153" customFormat="1" x14ac:dyDescent="0.2">
      <c r="B159" s="154"/>
      <c r="D159" s="155" t="s">
        <v>153</v>
      </c>
      <c r="E159" s="156" t="s">
        <v>1</v>
      </c>
      <c r="F159" s="157" t="s">
        <v>569</v>
      </c>
      <c r="H159" s="158">
        <v>0.15</v>
      </c>
      <c r="I159" s="209"/>
      <c r="L159" s="154"/>
      <c r="M159" s="159"/>
      <c r="N159" s="160"/>
      <c r="O159" s="160"/>
      <c r="P159" s="160"/>
      <c r="Q159" s="160"/>
      <c r="R159" s="160"/>
      <c r="S159" s="160"/>
      <c r="T159" s="161"/>
      <c r="AT159" s="156" t="s">
        <v>153</v>
      </c>
      <c r="AU159" s="156" t="s">
        <v>79</v>
      </c>
      <c r="AV159" s="153" t="s">
        <v>79</v>
      </c>
      <c r="AW159" s="153" t="s">
        <v>25</v>
      </c>
      <c r="AX159" s="153" t="s">
        <v>69</v>
      </c>
      <c r="AY159" s="156" t="s">
        <v>144</v>
      </c>
    </row>
    <row r="160" spans="1:65" s="162" customFormat="1" x14ac:dyDescent="0.2">
      <c r="B160" s="163"/>
      <c r="D160" s="155" t="s">
        <v>153</v>
      </c>
      <c r="E160" s="164" t="s">
        <v>1</v>
      </c>
      <c r="F160" s="165" t="s">
        <v>155</v>
      </c>
      <c r="H160" s="166">
        <v>0.15</v>
      </c>
      <c r="I160" s="210"/>
      <c r="L160" s="163"/>
      <c r="M160" s="167"/>
      <c r="N160" s="168"/>
      <c r="O160" s="168"/>
      <c r="P160" s="168"/>
      <c r="Q160" s="168"/>
      <c r="R160" s="168"/>
      <c r="S160" s="168"/>
      <c r="T160" s="169"/>
      <c r="AT160" s="164" t="s">
        <v>153</v>
      </c>
      <c r="AU160" s="164" t="s">
        <v>79</v>
      </c>
      <c r="AV160" s="162" t="s">
        <v>151</v>
      </c>
      <c r="AW160" s="162" t="s">
        <v>25</v>
      </c>
      <c r="AX160" s="162" t="s">
        <v>77</v>
      </c>
      <c r="AY160" s="164" t="s">
        <v>144</v>
      </c>
    </row>
    <row r="161" spans="1:65" s="18" customFormat="1" ht="111.75" customHeight="1" x14ac:dyDescent="0.2">
      <c r="A161" s="14"/>
      <c r="B161" s="15"/>
      <c r="C161" s="141" t="s">
        <v>203</v>
      </c>
      <c r="D161" s="141" t="s">
        <v>147</v>
      </c>
      <c r="E161" s="142" t="s">
        <v>570</v>
      </c>
      <c r="F161" s="143" t="s">
        <v>571</v>
      </c>
      <c r="G161" s="144" t="s">
        <v>247</v>
      </c>
      <c r="H161" s="145">
        <v>4</v>
      </c>
      <c r="I161" s="208"/>
      <c r="J161" s="146">
        <f>ROUND(I161*H161,2)</f>
        <v>0</v>
      </c>
      <c r="K161" s="143" t="s">
        <v>916</v>
      </c>
      <c r="L161" s="15"/>
      <c r="M161" s="147" t="s">
        <v>1</v>
      </c>
      <c r="N161" s="148" t="s">
        <v>34</v>
      </c>
      <c r="O161" s="149">
        <v>0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R161" s="151" t="s">
        <v>151</v>
      </c>
      <c r="AT161" s="151" t="s">
        <v>147</v>
      </c>
      <c r="AU161" s="151" t="s">
        <v>79</v>
      </c>
      <c r="AY161" s="3" t="s">
        <v>144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3" t="s">
        <v>77</v>
      </c>
      <c r="BK161" s="152">
        <f>ROUND(I161*H161,2)</f>
        <v>0</v>
      </c>
      <c r="BL161" s="3" t="s">
        <v>151</v>
      </c>
      <c r="BM161" s="151" t="s">
        <v>572</v>
      </c>
    </row>
    <row r="162" spans="1:65" s="153" customFormat="1" x14ac:dyDescent="0.2">
      <c r="B162" s="154"/>
      <c r="D162" s="155" t="s">
        <v>153</v>
      </c>
      <c r="E162" s="156" t="s">
        <v>1</v>
      </c>
      <c r="F162" s="157" t="s">
        <v>151</v>
      </c>
      <c r="H162" s="158">
        <v>4</v>
      </c>
      <c r="I162" s="209"/>
      <c r="L162" s="154"/>
      <c r="M162" s="159"/>
      <c r="N162" s="160"/>
      <c r="O162" s="160"/>
      <c r="P162" s="160"/>
      <c r="Q162" s="160"/>
      <c r="R162" s="160"/>
      <c r="S162" s="160"/>
      <c r="T162" s="161"/>
      <c r="AT162" s="156" t="s">
        <v>153</v>
      </c>
      <c r="AU162" s="156" t="s">
        <v>79</v>
      </c>
      <c r="AV162" s="153" t="s">
        <v>79</v>
      </c>
      <c r="AW162" s="153" t="s">
        <v>25</v>
      </c>
      <c r="AX162" s="153" t="s">
        <v>69</v>
      </c>
      <c r="AY162" s="156" t="s">
        <v>144</v>
      </c>
    </row>
    <row r="163" spans="1:65" s="162" customFormat="1" x14ac:dyDescent="0.2">
      <c r="B163" s="163"/>
      <c r="D163" s="155" t="s">
        <v>153</v>
      </c>
      <c r="E163" s="164" t="s">
        <v>1</v>
      </c>
      <c r="F163" s="165" t="s">
        <v>155</v>
      </c>
      <c r="H163" s="166">
        <v>4</v>
      </c>
      <c r="I163" s="210"/>
      <c r="L163" s="163"/>
      <c r="M163" s="167"/>
      <c r="N163" s="168"/>
      <c r="O163" s="168"/>
      <c r="P163" s="168"/>
      <c r="Q163" s="168"/>
      <c r="R163" s="168"/>
      <c r="S163" s="168"/>
      <c r="T163" s="169"/>
      <c r="AT163" s="164" t="s">
        <v>153</v>
      </c>
      <c r="AU163" s="164" t="s">
        <v>79</v>
      </c>
      <c r="AV163" s="162" t="s">
        <v>151</v>
      </c>
      <c r="AW163" s="162" t="s">
        <v>25</v>
      </c>
      <c r="AX163" s="162" t="s">
        <v>77</v>
      </c>
      <c r="AY163" s="164" t="s">
        <v>144</v>
      </c>
    </row>
    <row r="164" spans="1:65" s="18" customFormat="1" ht="100.5" customHeight="1" x14ac:dyDescent="0.2">
      <c r="A164" s="14"/>
      <c r="B164" s="15"/>
      <c r="C164" s="141" t="s">
        <v>209</v>
      </c>
      <c r="D164" s="141" t="s">
        <v>147</v>
      </c>
      <c r="E164" s="142" t="s">
        <v>256</v>
      </c>
      <c r="F164" s="143" t="s">
        <v>257</v>
      </c>
      <c r="G164" s="144" t="s">
        <v>192</v>
      </c>
      <c r="H164" s="145">
        <v>120</v>
      </c>
      <c r="I164" s="208"/>
      <c r="J164" s="146">
        <f>ROUND(I164*H164,2)</f>
        <v>0</v>
      </c>
      <c r="K164" s="143" t="s">
        <v>915</v>
      </c>
      <c r="L164" s="15"/>
      <c r="M164" s="147" t="s">
        <v>1</v>
      </c>
      <c r="N164" s="148" t="s">
        <v>34</v>
      </c>
      <c r="O164" s="149">
        <v>0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R164" s="151" t="s">
        <v>151</v>
      </c>
      <c r="AT164" s="151" t="s">
        <v>147</v>
      </c>
      <c r="AU164" s="151" t="s">
        <v>79</v>
      </c>
      <c r="AY164" s="3" t="s">
        <v>144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3" t="s">
        <v>77</v>
      </c>
      <c r="BK164" s="152">
        <f>ROUND(I164*H164,2)</f>
        <v>0</v>
      </c>
      <c r="BL164" s="3" t="s">
        <v>151</v>
      </c>
      <c r="BM164" s="151" t="s">
        <v>573</v>
      </c>
    </row>
    <row r="165" spans="1:65" s="153" customFormat="1" x14ac:dyDescent="0.2">
      <c r="B165" s="154"/>
      <c r="D165" s="155" t="s">
        <v>153</v>
      </c>
      <c r="E165" s="156" t="s">
        <v>1</v>
      </c>
      <c r="F165" s="157" t="s">
        <v>574</v>
      </c>
      <c r="H165" s="158">
        <v>120</v>
      </c>
      <c r="I165" s="209"/>
      <c r="L165" s="154"/>
      <c r="M165" s="159"/>
      <c r="N165" s="160"/>
      <c r="O165" s="160"/>
      <c r="P165" s="160"/>
      <c r="Q165" s="160"/>
      <c r="R165" s="160"/>
      <c r="S165" s="160"/>
      <c r="T165" s="161"/>
      <c r="AT165" s="156" t="s">
        <v>153</v>
      </c>
      <c r="AU165" s="156" t="s">
        <v>79</v>
      </c>
      <c r="AV165" s="153" t="s">
        <v>79</v>
      </c>
      <c r="AW165" s="153" t="s">
        <v>25</v>
      </c>
      <c r="AX165" s="153" t="s">
        <v>69</v>
      </c>
      <c r="AY165" s="156" t="s">
        <v>144</v>
      </c>
    </row>
    <row r="166" spans="1:65" s="162" customFormat="1" x14ac:dyDescent="0.2">
      <c r="B166" s="163"/>
      <c r="D166" s="155" t="s">
        <v>153</v>
      </c>
      <c r="E166" s="164" t="s">
        <v>1</v>
      </c>
      <c r="F166" s="165" t="s">
        <v>155</v>
      </c>
      <c r="H166" s="166">
        <v>120</v>
      </c>
      <c r="I166" s="210"/>
      <c r="L166" s="163"/>
      <c r="M166" s="167"/>
      <c r="N166" s="168"/>
      <c r="O166" s="168"/>
      <c r="P166" s="168"/>
      <c r="Q166" s="168"/>
      <c r="R166" s="168"/>
      <c r="S166" s="168"/>
      <c r="T166" s="169"/>
      <c r="AT166" s="164" t="s">
        <v>153</v>
      </c>
      <c r="AU166" s="164" t="s">
        <v>79</v>
      </c>
      <c r="AV166" s="162" t="s">
        <v>151</v>
      </c>
      <c r="AW166" s="162" t="s">
        <v>25</v>
      </c>
      <c r="AX166" s="162" t="s">
        <v>77</v>
      </c>
      <c r="AY166" s="164" t="s">
        <v>144</v>
      </c>
    </row>
    <row r="167" spans="1:65" s="18" customFormat="1" ht="16.5" customHeight="1" x14ac:dyDescent="0.2">
      <c r="A167" s="14"/>
      <c r="B167" s="15"/>
      <c r="C167" s="170" t="s">
        <v>214</v>
      </c>
      <c r="D167" s="170" t="s">
        <v>166</v>
      </c>
      <c r="E167" s="171" t="s">
        <v>575</v>
      </c>
      <c r="F167" s="172" t="s">
        <v>576</v>
      </c>
      <c r="G167" s="173" t="s">
        <v>192</v>
      </c>
      <c r="H167" s="174">
        <v>6</v>
      </c>
      <c r="I167" s="211"/>
      <c r="J167" s="175">
        <f>ROUND(I167*H167,2)</f>
        <v>0</v>
      </c>
      <c r="K167" s="172" t="s">
        <v>915</v>
      </c>
      <c r="L167" s="176"/>
      <c r="M167" s="177" t="s">
        <v>1</v>
      </c>
      <c r="N167" s="178" t="s">
        <v>34</v>
      </c>
      <c r="O167" s="149">
        <v>0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R167" s="151" t="s">
        <v>170</v>
      </c>
      <c r="AT167" s="151" t="s">
        <v>166</v>
      </c>
      <c r="AU167" s="151" t="s">
        <v>79</v>
      </c>
      <c r="AY167" s="3" t="s">
        <v>144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3" t="s">
        <v>77</v>
      </c>
      <c r="BK167" s="152">
        <f>ROUND(I167*H167,2)</f>
        <v>0</v>
      </c>
      <c r="BL167" s="3" t="s">
        <v>151</v>
      </c>
      <c r="BM167" s="151" t="s">
        <v>577</v>
      </c>
    </row>
    <row r="168" spans="1:65" s="153" customFormat="1" x14ac:dyDescent="0.2">
      <c r="B168" s="154"/>
      <c r="D168" s="155" t="s">
        <v>153</v>
      </c>
      <c r="E168" s="156" t="s">
        <v>1</v>
      </c>
      <c r="F168" s="157" t="s">
        <v>179</v>
      </c>
      <c r="H168" s="158">
        <v>6</v>
      </c>
      <c r="I168" s="209"/>
      <c r="L168" s="154"/>
      <c r="M168" s="159"/>
      <c r="N168" s="160"/>
      <c r="O168" s="160"/>
      <c r="P168" s="160"/>
      <c r="Q168" s="160"/>
      <c r="R168" s="160"/>
      <c r="S168" s="160"/>
      <c r="T168" s="161"/>
      <c r="AT168" s="156" t="s">
        <v>153</v>
      </c>
      <c r="AU168" s="156" t="s">
        <v>79</v>
      </c>
      <c r="AV168" s="153" t="s">
        <v>79</v>
      </c>
      <c r="AW168" s="153" t="s">
        <v>25</v>
      </c>
      <c r="AX168" s="153" t="s">
        <v>69</v>
      </c>
      <c r="AY168" s="156" t="s">
        <v>144</v>
      </c>
    </row>
    <row r="169" spans="1:65" s="162" customFormat="1" x14ac:dyDescent="0.2">
      <c r="B169" s="163"/>
      <c r="D169" s="155" t="s">
        <v>153</v>
      </c>
      <c r="E169" s="164" t="s">
        <v>1</v>
      </c>
      <c r="F169" s="165" t="s">
        <v>155</v>
      </c>
      <c r="H169" s="166">
        <v>6</v>
      </c>
      <c r="I169" s="210"/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153</v>
      </c>
      <c r="AU169" s="164" t="s">
        <v>79</v>
      </c>
      <c r="AV169" s="162" t="s">
        <v>151</v>
      </c>
      <c r="AW169" s="162" t="s">
        <v>25</v>
      </c>
      <c r="AX169" s="162" t="s">
        <v>77</v>
      </c>
      <c r="AY169" s="164" t="s">
        <v>144</v>
      </c>
    </row>
    <row r="170" spans="1:65" s="18" customFormat="1" ht="55.5" customHeight="1" x14ac:dyDescent="0.2">
      <c r="A170" s="14"/>
      <c r="B170" s="15"/>
      <c r="C170" s="141" t="s">
        <v>229</v>
      </c>
      <c r="D170" s="141" t="s">
        <v>147</v>
      </c>
      <c r="E170" s="142" t="s">
        <v>578</v>
      </c>
      <c r="F170" s="143" t="s">
        <v>579</v>
      </c>
      <c r="G170" s="144" t="s">
        <v>192</v>
      </c>
      <c r="H170" s="145">
        <v>6</v>
      </c>
      <c r="I170" s="208"/>
      <c r="J170" s="146">
        <f>ROUND(I170*H170,2)</f>
        <v>0</v>
      </c>
      <c r="K170" s="143" t="s">
        <v>915</v>
      </c>
      <c r="L170" s="15"/>
      <c r="M170" s="147" t="s">
        <v>1</v>
      </c>
      <c r="N170" s="148" t="s">
        <v>34</v>
      </c>
      <c r="O170" s="149">
        <v>0</v>
      </c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R170" s="151" t="s">
        <v>151</v>
      </c>
      <c r="AT170" s="151" t="s">
        <v>147</v>
      </c>
      <c r="AU170" s="151" t="s">
        <v>79</v>
      </c>
      <c r="AY170" s="3" t="s">
        <v>144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3" t="s">
        <v>77</v>
      </c>
      <c r="BK170" s="152">
        <f>ROUND(I170*H170,2)</f>
        <v>0</v>
      </c>
      <c r="BL170" s="3" t="s">
        <v>151</v>
      </c>
      <c r="BM170" s="151" t="s">
        <v>580</v>
      </c>
    </row>
    <row r="171" spans="1:65" s="153" customFormat="1" x14ac:dyDescent="0.2">
      <c r="B171" s="154"/>
      <c r="D171" s="155" t="s">
        <v>153</v>
      </c>
      <c r="E171" s="156" t="s">
        <v>1</v>
      </c>
      <c r="F171" s="157" t="s">
        <v>581</v>
      </c>
      <c r="H171" s="158">
        <v>6</v>
      </c>
      <c r="I171" s="209"/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153</v>
      </c>
      <c r="AU171" s="156" t="s">
        <v>79</v>
      </c>
      <c r="AV171" s="153" t="s">
        <v>79</v>
      </c>
      <c r="AW171" s="153" t="s">
        <v>25</v>
      </c>
      <c r="AX171" s="153" t="s">
        <v>69</v>
      </c>
      <c r="AY171" s="156" t="s">
        <v>144</v>
      </c>
    </row>
    <row r="172" spans="1:65" s="162" customFormat="1" x14ac:dyDescent="0.2">
      <c r="B172" s="163"/>
      <c r="D172" s="155" t="s">
        <v>153</v>
      </c>
      <c r="E172" s="164" t="s">
        <v>1</v>
      </c>
      <c r="F172" s="165" t="s">
        <v>155</v>
      </c>
      <c r="H172" s="166">
        <v>6</v>
      </c>
      <c r="I172" s="210"/>
      <c r="L172" s="163"/>
      <c r="M172" s="167"/>
      <c r="N172" s="168"/>
      <c r="O172" s="168"/>
      <c r="P172" s="168"/>
      <c r="Q172" s="168"/>
      <c r="R172" s="168"/>
      <c r="S172" s="168"/>
      <c r="T172" s="169"/>
      <c r="AT172" s="164" t="s">
        <v>153</v>
      </c>
      <c r="AU172" s="164" t="s">
        <v>79</v>
      </c>
      <c r="AV172" s="162" t="s">
        <v>151</v>
      </c>
      <c r="AW172" s="162" t="s">
        <v>25</v>
      </c>
      <c r="AX172" s="162" t="s">
        <v>77</v>
      </c>
      <c r="AY172" s="164" t="s">
        <v>144</v>
      </c>
    </row>
    <row r="173" spans="1:65" s="18" customFormat="1" ht="44.25" customHeight="1" x14ac:dyDescent="0.2">
      <c r="A173" s="14"/>
      <c r="B173" s="15"/>
      <c r="C173" s="141" t="s">
        <v>234</v>
      </c>
      <c r="D173" s="141" t="s">
        <v>147</v>
      </c>
      <c r="E173" s="142" t="s">
        <v>582</v>
      </c>
      <c r="F173" s="143" t="s">
        <v>583</v>
      </c>
      <c r="G173" s="144" t="s">
        <v>192</v>
      </c>
      <c r="H173" s="145">
        <v>6</v>
      </c>
      <c r="I173" s="208"/>
      <c r="J173" s="146">
        <f>ROUND(I173*H173,2)</f>
        <v>0</v>
      </c>
      <c r="K173" s="143" t="s">
        <v>915</v>
      </c>
      <c r="L173" s="15"/>
      <c r="M173" s="147" t="s">
        <v>1</v>
      </c>
      <c r="N173" s="148" t="s">
        <v>34</v>
      </c>
      <c r="O173" s="149">
        <v>0</v>
      </c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R173" s="151" t="s">
        <v>151</v>
      </c>
      <c r="AT173" s="151" t="s">
        <v>147</v>
      </c>
      <c r="AU173" s="151" t="s">
        <v>79</v>
      </c>
      <c r="AY173" s="3" t="s">
        <v>144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3" t="s">
        <v>77</v>
      </c>
      <c r="BK173" s="152">
        <f>ROUND(I173*H173,2)</f>
        <v>0</v>
      </c>
      <c r="BL173" s="3" t="s">
        <v>151</v>
      </c>
      <c r="BM173" s="151" t="s">
        <v>584</v>
      </c>
    </row>
    <row r="174" spans="1:65" s="153" customFormat="1" x14ac:dyDescent="0.2">
      <c r="B174" s="154"/>
      <c r="D174" s="155" t="s">
        <v>153</v>
      </c>
      <c r="E174" s="156" t="s">
        <v>1</v>
      </c>
      <c r="F174" s="157" t="s">
        <v>179</v>
      </c>
      <c r="H174" s="158">
        <v>6</v>
      </c>
      <c r="I174" s="209"/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153</v>
      </c>
      <c r="AU174" s="156" t="s">
        <v>79</v>
      </c>
      <c r="AV174" s="153" t="s">
        <v>79</v>
      </c>
      <c r="AW174" s="153" t="s">
        <v>25</v>
      </c>
      <c r="AX174" s="153" t="s">
        <v>69</v>
      </c>
      <c r="AY174" s="156" t="s">
        <v>144</v>
      </c>
    </row>
    <row r="175" spans="1:65" s="162" customFormat="1" x14ac:dyDescent="0.2">
      <c r="B175" s="163"/>
      <c r="D175" s="155" t="s">
        <v>153</v>
      </c>
      <c r="E175" s="164" t="s">
        <v>1</v>
      </c>
      <c r="F175" s="165" t="s">
        <v>155</v>
      </c>
      <c r="H175" s="166">
        <v>6</v>
      </c>
      <c r="I175" s="210"/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153</v>
      </c>
      <c r="AU175" s="164" t="s">
        <v>79</v>
      </c>
      <c r="AV175" s="162" t="s">
        <v>151</v>
      </c>
      <c r="AW175" s="162" t="s">
        <v>25</v>
      </c>
      <c r="AX175" s="162" t="s">
        <v>77</v>
      </c>
      <c r="AY175" s="164" t="s">
        <v>144</v>
      </c>
    </row>
    <row r="176" spans="1:65" s="18" customFormat="1" ht="33" customHeight="1" x14ac:dyDescent="0.2">
      <c r="A176" s="14"/>
      <c r="B176" s="15"/>
      <c r="C176" s="141" t="s">
        <v>8</v>
      </c>
      <c r="D176" s="141" t="s">
        <v>147</v>
      </c>
      <c r="E176" s="142" t="s">
        <v>585</v>
      </c>
      <c r="F176" s="143" t="s">
        <v>586</v>
      </c>
      <c r="G176" s="144" t="s">
        <v>192</v>
      </c>
      <c r="H176" s="145">
        <v>40</v>
      </c>
      <c r="I176" s="208"/>
      <c r="J176" s="146">
        <f>ROUND(I176*H176,2)</f>
        <v>0</v>
      </c>
      <c r="K176" s="143" t="s">
        <v>915</v>
      </c>
      <c r="L176" s="15"/>
      <c r="M176" s="147" t="s">
        <v>1</v>
      </c>
      <c r="N176" s="148" t="s">
        <v>34</v>
      </c>
      <c r="O176" s="149">
        <v>0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R176" s="151" t="s">
        <v>151</v>
      </c>
      <c r="AT176" s="151" t="s">
        <v>147</v>
      </c>
      <c r="AU176" s="151" t="s">
        <v>79</v>
      </c>
      <c r="AY176" s="3" t="s">
        <v>144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3" t="s">
        <v>77</v>
      </c>
      <c r="BK176" s="152">
        <f>ROUND(I176*H176,2)</f>
        <v>0</v>
      </c>
      <c r="BL176" s="3" t="s">
        <v>151</v>
      </c>
      <c r="BM176" s="151" t="s">
        <v>587</v>
      </c>
    </row>
    <row r="177" spans="1:65" s="153" customFormat="1" x14ac:dyDescent="0.2">
      <c r="B177" s="154"/>
      <c r="D177" s="155" t="s">
        <v>153</v>
      </c>
      <c r="E177" s="156" t="s">
        <v>1</v>
      </c>
      <c r="F177" s="157" t="s">
        <v>254</v>
      </c>
      <c r="H177" s="158">
        <v>40</v>
      </c>
      <c r="I177" s="209"/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153</v>
      </c>
      <c r="AU177" s="156" t="s">
        <v>79</v>
      </c>
      <c r="AV177" s="153" t="s">
        <v>79</v>
      </c>
      <c r="AW177" s="153" t="s">
        <v>25</v>
      </c>
      <c r="AX177" s="153" t="s">
        <v>69</v>
      </c>
      <c r="AY177" s="156" t="s">
        <v>144</v>
      </c>
    </row>
    <row r="178" spans="1:65" s="162" customFormat="1" x14ac:dyDescent="0.2">
      <c r="B178" s="163"/>
      <c r="D178" s="155" t="s">
        <v>153</v>
      </c>
      <c r="E178" s="164" t="s">
        <v>1</v>
      </c>
      <c r="F178" s="165" t="s">
        <v>155</v>
      </c>
      <c r="H178" s="166">
        <v>40</v>
      </c>
      <c r="I178" s="210"/>
      <c r="L178" s="163"/>
      <c r="M178" s="167"/>
      <c r="N178" s="168"/>
      <c r="O178" s="168"/>
      <c r="P178" s="168"/>
      <c r="Q178" s="168"/>
      <c r="R178" s="168"/>
      <c r="S178" s="168"/>
      <c r="T178" s="169"/>
      <c r="AT178" s="164" t="s">
        <v>153</v>
      </c>
      <c r="AU178" s="164" t="s">
        <v>79</v>
      </c>
      <c r="AV178" s="162" t="s">
        <v>151</v>
      </c>
      <c r="AW178" s="162" t="s">
        <v>25</v>
      </c>
      <c r="AX178" s="162" t="s">
        <v>77</v>
      </c>
      <c r="AY178" s="164" t="s">
        <v>144</v>
      </c>
    </row>
    <row r="179" spans="1:65" s="18" customFormat="1" ht="55.5" customHeight="1" x14ac:dyDescent="0.2">
      <c r="A179" s="14"/>
      <c r="B179" s="15"/>
      <c r="C179" s="141" t="s">
        <v>244</v>
      </c>
      <c r="D179" s="141" t="s">
        <v>147</v>
      </c>
      <c r="E179" s="142" t="s">
        <v>588</v>
      </c>
      <c r="F179" s="143" t="s">
        <v>589</v>
      </c>
      <c r="G179" s="144" t="s">
        <v>150</v>
      </c>
      <c r="H179" s="145">
        <v>36</v>
      </c>
      <c r="I179" s="208"/>
      <c r="J179" s="146">
        <f>ROUND(I179*H179,2)</f>
        <v>0</v>
      </c>
      <c r="K179" s="143" t="s">
        <v>915</v>
      </c>
      <c r="L179" s="15"/>
      <c r="M179" s="147" t="s">
        <v>1</v>
      </c>
      <c r="N179" s="148" t="s">
        <v>34</v>
      </c>
      <c r="O179" s="149">
        <v>0</v>
      </c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R179" s="151" t="s">
        <v>151</v>
      </c>
      <c r="AT179" s="151" t="s">
        <v>147</v>
      </c>
      <c r="AU179" s="151" t="s">
        <v>79</v>
      </c>
      <c r="AY179" s="3" t="s">
        <v>144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3" t="s">
        <v>77</v>
      </c>
      <c r="BK179" s="152">
        <f>ROUND(I179*H179,2)</f>
        <v>0</v>
      </c>
      <c r="BL179" s="3" t="s">
        <v>151</v>
      </c>
      <c r="BM179" s="151" t="s">
        <v>590</v>
      </c>
    </row>
    <row r="180" spans="1:65" s="153" customFormat="1" x14ac:dyDescent="0.2">
      <c r="B180" s="154"/>
      <c r="D180" s="155" t="s">
        <v>153</v>
      </c>
      <c r="E180" s="156" t="s">
        <v>1</v>
      </c>
      <c r="F180" s="157" t="s">
        <v>591</v>
      </c>
      <c r="H180" s="158">
        <v>36</v>
      </c>
      <c r="I180" s="209"/>
      <c r="L180" s="154"/>
      <c r="M180" s="159"/>
      <c r="N180" s="160"/>
      <c r="O180" s="160"/>
      <c r="P180" s="160"/>
      <c r="Q180" s="160"/>
      <c r="R180" s="160"/>
      <c r="S180" s="160"/>
      <c r="T180" s="161"/>
      <c r="AT180" s="156" t="s">
        <v>153</v>
      </c>
      <c r="AU180" s="156" t="s">
        <v>79</v>
      </c>
      <c r="AV180" s="153" t="s">
        <v>79</v>
      </c>
      <c r="AW180" s="153" t="s">
        <v>25</v>
      </c>
      <c r="AX180" s="153" t="s">
        <v>69</v>
      </c>
      <c r="AY180" s="156" t="s">
        <v>144</v>
      </c>
    </row>
    <row r="181" spans="1:65" s="162" customFormat="1" x14ac:dyDescent="0.2">
      <c r="B181" s="163"/>
      <c r="D181" s="155" t="s">
        <v>153</v>
      </c>
      <c r="E181" s="164" t="s">
        <v>1</v>
      </c>
      <c r="F181" s="165" t="s">
        <v>155</v>
      </c>
      <c r="H181" s="166">
        <v>36</v>
      </c>
      <c r="I181" s="210"/>
      <c r="L181" s="163"/>
      <c r="M181" s="167"/>
      <c r="N181" s="168"/>
      <c r="O181" s="168"/>
      <c r="P181" s="168"/>
      <c r="Q181" s="168"/>
      <c r="R181" s="168"/>
      <c r="S181" s="168"/>
      <c r="T181" s="169"/>
      <c r="AT181" s="164" t="s">
        <v>153</v>
      </c>
      <c r="AU181" s="164" t="s">
        <v>79</v>
      </c>
      <c r="AV181" s="162" t="s">
        <v>151</v>
      </c>
      <c r="AW181" s="162" t="s">
        <v>25</v>
      </c>
      <c r="AX181" s="162" t="s">
        <v>77</v>
      </c>
      <c r="AY181" s="164" t="s">
        <v>144</v>
      </c>
    </row>
    <row r="182" spans="1:65" s="18" customFormat="1" ht="78" customHeight="1" x14ac:dyDescent="0.2">
      <c r="A182" s="14"/>
      <c r="B182" s="15"/>
      <c r="C182" s="141" t="s">
        <v>250</v>
      </c>
      <c r="D182" s="141" t="s">
        <v>147</v>
      </c>
      <c r="E182" s="142" t="s">
        <v>592</v>
      </c>
      <c r="F182" s="143" t="s">
        <v>593</v>
      </c>
      <c r="G182" s="144" t="s">
        <v>150</v>
      </c>
      <c r="H182" s="145">
        <v>36</v>
      </c>
      <c r="I182" s="208"/>
      <c r="J182" s="146">
        <f>ROUND(I182*H182,2)</f>
        <v>0</v>
      </c>
      <c r="K182" s="143" t="s">
        <v>915</v>
      </c>
      <c r="L182" s="15"/>
      <c r="M182" s="147" t="s">
        <v>1</v>
      </c>
      <c r="N182" s="148" t="s">
        <v>34</v>
      </c>
      <c r="O182" s="149">
        <v>0</v>
      </c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R182" s="151" t="s">
        <v>151</v>
      </c>
      <c r="AT182" s="151" t="s">
        <v>147</v>
      </c>
      <c r="AU182" s="151" t="s">
        <v>79</v>
      </c>
      <c r="AY182" s="3" t="s">
        <v>144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3" t="s">
        <v>77</v>
      </c>
      <c r="BK182" s="152">
        <f>ROUND(I182*H182,2)</f>
        <v>0</v>
      </c>
      <c r="BL182" s="3" t="s">
        <v>151</v>
      </c>
      <c r="BM182" s="151" t="s">
        <v>594</v>
      </c>
    </row>
    <row r="183" spans="1:65" s="153" customFormat="1" x14ac:dyDescent="0.2">
      <c r="B183" s="154"/>
      <c r="D183" s="155" t="s">
        <v>153</v>
      </c>
      <c r="E183" s="156" t="s">
        <v>1</v>
      </c>
      <c r="F183" s="157" t="s">
        <v>591</v>
      </c>
      <c r="H183" s="158">
        <v>36</v>
      </c>
      <c r="I183" s="209"/>
      <c r="L183" s="154"/>
      <c r="M183" s="159"/>
      <c r="N183" s="160"/>
      <c r="O183" s="160"/>
      <c r="P183" s="160"/>
      <c r="Q183" s="160"/>
      <c r="R183" s="160"/>
      <c r="S183" s="160"/>
      <c r="T183" s="161"/>
      <c r="AT183" s="156" t="s">
        <v>153</v>
      </c>
      <c r="AU183" s="156" t="s">
        <v>79</v>
      </c>
      <c r="AV183" s="153" t="s">
        <v>79</v>
      </c>
      <c r="AW183" s="153" t="s">
        <v>25</v>
      </c>
      <c r="AX183" s="153" t="s">
        <v>69</v>
      </c>
      <c r="AY183" s="156" t="s">
        <v>144</v>
      </c>
    </row>
    <row r="184" spans="1:65" s="162" customFormat="1" x14ac:dyDescent="0.2">
      <c r="B184" s="163"/>
      <c r="D184" s="155" t="s">
        <v>153</v>
      </c>
      <c r="E184" s="164" t="s">
        <v>1</v>
      </c>
      <c r="F184" s="165" t="s">
        <v>155</v>
      </c>
      <c r="H184" s="166">
        <v>36</v>
      </c>
      <c r="I184" s="210"/>
      <c r="L184" s="163"/>
      <c r="M184" s="167"/>
      <c r="N184" s="168"/>
      <c r="O184" s="168"/>
      <c r="P184" s="168"/>
      <c r="Q184" s="168"/>
      <c r="R184" s="168"/>
      <c r="S184" s="168"/>
      <c r="T184" s="169"/>
      <c r="AT184" s="164" t="s">
        <v>153</v>
      </c>
      <c r="AU184" s="164" t="s">
        <v>79</v>
      </c>
      <c r="AV184" s="162" t="s">
        <v>151</v>
      </c>
      <c r="AW184" s="162" t="s">
        <v>25</v>
      </c>
      <c r="AX184" s="162" t="s">
        <v>77</v>
      </c>
      <c r="AY184" s="164" t="s">
        <v>144</v>
      </c>
    </row>
    <row r="185" spans="1:65" s="18" customFormat="1" ht="21.75" customHeight="1" x14ac:dyDescent="0.2">
      <c r="A185" s="14"/>
      <c r="B185" s="15"/>
      <c r="C185" s="170" t="s">
        <v>255</v>
      </c>
      <c r="D185" s="170" t="s">
        <v>166</v>
      </c>
      <c r="E185" s="171" t="s">
        <v>595</v>
      </c>
      <c r="F185" s="172" t="s">
        <v>596</v>
      </c>
      <c r="G185" s="173" t="s">
        <v>169</v>
      </c>
      <c r="H185" s="174">
        <v>12.42</v>
      </c>
      <c r="I185" s="211"/>
      <c r="J185" s="175">
        <f>ROUND(I185*H185,2)</f>
        <v>0</v>
      </c>
      <c r="K185" s="172" t="s">
        <v>915</v>
      </c>
      <c r="L185" s="176"/>
      <c r="M185" s="177" t="s">
        <v>1</v>
      </c>
      <c r="N185" s="178" t="s">
        <v>34</v>
      </c>
      <c r="O185" s="149">
        <v>0</v>
      </c>
      <c r="P185" s="149">
        <f>O185*H185</f>
        <v>0</v>
      </c>
      <c r="Q185" s="149">
        <v>1</v>
      </c>
      <c r="R185" s="149">
        <f>Q185*H185</f>
        <v>12.42</v>
      </c>
      <c r="S185" s="149">
        <v>0</v>
      </c>
      <c r="T185" s="150">
        <f>S185*H185</f>
        <v>0</v>
      </c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R185" s="151" t="s">
        <v>170</v>
      </c>
      <c r="AT185" s="151" t="s">
        <v>166</v>
      </c>
      <c r="AU185" s="151" t="s">
        <v>79</v>
      </c>
      <c r="AY185" s="3" t="s">
        <v>144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3" t="s">
        <v>77</v>
      </c>
      <c r="BK185" s="152">
        <f>ROUND(I185*H185,2)</f>
        <v>0</v>
      </c>
      <c r="BL185" s="3" t="s">
        <v>151</v>
      </c>
      <c r="BM185" s="151" t="s">
        <v>597</v>
      </c>
    </row>
    <row r="186" spans="1:65" s="153" customFormat="1" x14ac:dyDescent="0.2">
      <c r="B186" s="154"/>
      <c r="D186" s="155" t="s">
        <v>153</v>
      </c>
      <c r="E186" s="156" t="s">
        <v>1</v>
      </c>
      <c r="F186" s="157" t="s">
        <v>598</v>
      </c>
      <c r="H186" s="158">
        <v>12.42</v>
      </c>
      <c r="I186" s="209"/>
      <c r="L186" s="154"/>
      <c r="M186" s="159"/>
      <c r="N186" s="160"/>
      <c r="O186" s="160"/>
      <c r="P186" s="160"/>
      <c r="Q186" s="160"/>
      <c r="R186" s="160"/>
      <c r="S186" s="160"/>
      <c r="T186" s="161"/>
      <c r="AT186" s="156" t="s">
        <v>153</v>
      </c>
      <c r="AU186" s="156" t="s">
        <v>79</v>
      </c>
      <c r="AV186" s="153" t="s">
        <v>79</v>
      </c>
      <c r="AW186" s="153" t="s">
        <v>25</v>
      </c>
      <c r="AX186" s="153" t="s">
        <v>69</v>
      </c>
      <c r="AY186" s="156" t="s">
        <v>144</v>
      </c>
    </row>
    <row r="187" spans="1:65" s="162" customFormat="1" x14ac:dyDescent="0.2">
      <c r="B187" s="163"/>
      <c r="D187" s="155" t="s">
        <v>153</v>
      </c>
      <c r="E187" s="164" t="s">
        <v>1</v>
      </c>
      <c r="F187" s="165" t="s">
        <v>155</v>
      </c>
      <c r="H187" s="166">
        <v>12.42</v>
      </c>
      <c r="I187" s="210"/>
      <c r="L187" s="163"/>
      <c r="M187" s="167"/>
      <c r="N187" s="168"/>
      <c r="O187" s="168"/>
      <c r="P187" s="168"/>
      <c r="Q187" s="168"/>
      <c r="R187" s="168"/>
      <c r="S187" s="168"/>
      <c r="T187" s="169"/>
      <c r="AT187" s="164" t="s">
        <v>153</v>
      </c>
      <c r="AU187" s="164" t="s">
        <v>79</v>
      </c>
      <c r="AV187" s="162" t="s">
        <v>151</v>
      </c>
      <c r="AW187" s="162" t="s">
        <v>25</v>
      </c>
      <c r="AX187" s="162" t="s">
        <v>77</v>
      </c>
      <c r="AY187" s="164" t="s">
        <v>144</v>
      </c>
    </row>
    <row r="188" spans="1:65" s="18" customFormat="1" ht="21.75" customHeight="1" x14ac:dyDescent="0.2">
      <c r="A188" s="14"/>
      <c r="B188" s="15"/>
      <c r="C188" s="170" t="s">
        <v>260</v>
      </c>
      <c r="D188" s="170" t="s">
        <v>166</v>
      </c>
      <c r="E188" s="171" t="s">
        <v>599</v>
      </c>
      <c r="F188" s="172" t="s">
        <v>600</v>
      </c>
      <c r="G188" s="173" t="s">
        <v>169</v>
      </c>
      <c r="H188" s="174">
        <v>4.1399999999999997</v>
      </c>
      <c r="I188" s="211"/>
      <c r="J188" s="175">
        <f>ROUND(I188*H188,2)</f>
        <v>0</v>
      </c>
      <c r="K188" s="172" t="s">
        <v>915</v>
      </c>
      <c r="L188" s="176"/>
      <c r="M188" s="177" t="s">
        <v>1</v>
      </c>
      <c r="N188" s="178" t="s">
        <v>34</v>
      </c>
      <c r="O188" s="149">
        <v>0</v>
      </c>
      <c r="P188" s="149">
        <f>O188*H188</f>
        <v>0</v>
      </c>
      <c r="Q188" s="149">
        <v>1</v>
      </c>
      <c r="R188" s="149">
        <f>Q188*H188</f>
        <v>4.1399999999999997</v>
      </c>
      <c r="S188" s="149">
        <v>0</v>
      </c>
      <c r="T188" s="150">
        <f>S188*H188</f>
        <v>0</v>
      </c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R188" s="151" t="s">
        <v>170</v>
      </c>
      <c r="AT188" s="151" t="s">
        <v>166</v>
      </c>
      <c r="AU188" s="151" t="s">
        <v>79</v>
      </c>
      <c r="AY188" s="3" t="s">
        <v>144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3" t="s">
        <v>77</v>
      </c>
      <c r="BK188" s="152">
        <f>ROUND(I188*H188,2)</f>
        <v>0</v>
      </c>
      <c r="BL188" s="3" t="s">
        <v>151</v>
      </c>
      <c r="BM188" s="151" t="s">
        <v>601</v>
      </c>
    </row>
    <row r="189" spans="1:65" s="153" customFormat="1" x14ac:dyDescent="0.2">
      <c r="B189" s="154"/>
      <c r="D189" s="155" t="s">
        <v>153</v>
      </c>
      <c r="E189" s="156" t="s">
        <v>1</v>
      </c>
      <c r="F189" s="157" t="s">
        <v>602</v>
      </c>
      <c r="H189" s="158">
        <v>4.1399999999999997</v>
      </c>
      <c r="I189" s="209"/>
      <c r="L189" s="154"/>
      <c r="M189" s="159"/>
      <c r="N189" s="160"/>
      <c r="O189" s="160"/>
      <c r="P189" s="160"/>
      <c r="Q189" s="160"/>
      <c r="R189" s="160"/>
      <c r="S189" s="160"/>
      <c r="T189" s="161"/>
      <c r="AT189" s="156" t="s">
        <v>153</v>
      </c>
      <c r="AU189" s="156" t="s">
        <v>79</v>
      </c>
      <c r="AV189" s="153" t="s">
        <v>79</v>
      </c>
      <c r="AW189" s="153" t="s">
        <v>25</v>
      </c>
      <c r="AX189" s="153" t="s">
        <v>69</v>
      </c>
      <c r="AY189" s="156" t="s">
        <v>144</v>
      </c>
    </row>
    <row r="190" spans="1:65" s="162" customFormat="1" x14ac:dyDescent="0.2">
      <c r="B190" s="163"/>
      <c r="D190" s="155" t="s">
        <v>153</v>
      </c>
      <c r="E190" s="164" t="s">
        <v>1</v>
      </c>
      <c r="F190" s="165" t="s">
        <v>155</v>
      </c>
      <c r="H190" s="166">
        <v>4.1399999999999997</v>
      </c>
      <c r="I190" s="210"/>
      <c r="L190" s="163"/>
      <c r="M190" s="167"/>
      <c r="N190" s="168"/>
      <c r="O190" s="168"/>
      <c r="P190" s="168"/>
      <c r="Q190" s="168"/>
      <c r="R190" s="168"/>
      <c r="S190" s="168"/>
      <c r="T190" s="169"/>
      <c r="AT190" s="164" t="s">
        <v>153</v>
      </c>
      <c r="AU190" s="164" t="s">
        <v>79</v>
      </c>
      <c r="AV190" s="162" t="s">
        <v>151</v>
      </c>
      <c r="AW190" s="162" t="s">
        <v>25</v>
      </c>
      <c r="AX190" s="162" t="s">
        <v>77</v>
      </c>
      <c r="AY190" s="164" t="s">
        <v>144</v>
      </c>
    </row>
    <row r="191" spans="1:65" s="128" customFormat="1" ht="25.9" customHeight="1" x14ac:dyDescent="0.2">
      <c r="B191" s="129"/>
      <c r="D191" s="130" t="s">
        <v>68</v>
      </c>
      <c r="E191" s="131"/>
      <c r="F191" s="131"/>
      <c r="I191" s="213"/>
      <c r="J191" s="132">
        <f>BK191</f>
        <v>0</v>
      </c>
      <c r="L191" s="129"/>
      <c r="M191" s="133"/>
      <c r="N191" s="134"/>
      <c r="O191" s="134"/>
      <c r="P191" s="135">
        <f>SUM(P192:P208)</f>
        <v>0</v>
      </c>
      <c r="Q191" s="134"/>
      <c r="R191" s="135">
        <f>SUM(R192:R208)</f>
        <v>0</v>
      </c>
      <c r="S191" s="134"/>
      <c r="T191" s="136">
        <f>SUM(T192:T208)</f>
        <v>0</v>
      </c>
      <c r="AR191" s="130" t="s">
        <v>151</v>
      </c>
      <c r="AT191" s="137" t="s">
        <v>68</v>
      </c>
      <c r="AU191" s="137" t="s">
        <v>69</v>
      </c>
      <c r="AY191" s="130" t="s">
        <v>144</v>
      </c>
      <c r="BK191" s="138">
        <f>SUM(BK192:BK208)</f>
        <v>0</v>
      </c>
    </row>
    <row r="192" spans="1:65" s="18" customFormat="1" ht="189.75" customHeight="1" x14ac:dyDescent="0.2">
      <c r="A192" s="14"/>
      <c r="B192" s="15"/>
      <c r="C192" s="141" t="s">
        <v>265</v>
      </c>
      <c r="D192" s="141" t="s">
        <v>147</v>
      </c>
      <c r="E192" s="142" t="s">
        <v>603</v>
      </c>
      <c r="F192" s="143" t="s">
        <v>604</v>
      </c>
      <c r="G192" s="144" t="s">
        <v>169</v>
      </c>
      <c r="H192" s="145">
        <v>118.17</v>
      </c>
      <c r="I192" s="208"/>
      <c r="J192" s="146">
        <f>ROUND(I192*H192,2)</f>
        <v>0</v>
      </c>
      <c r="K192" s="143" t="s">
        <v>915</v>
      </c>
      <c r="L192" s="15"/>
      <c r="M192" s="147" t="s">
        <v>1</v>
      </c>
      <c r="N192" s="148" t="s">
        <v>34</v>
      </c>
      <c r="O192" s="149">
        <v>0</v>
      </c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R192" s="151" t="s">
        <v>334</v>
      </c>
      <c r="AT192" s="151" t="s">
        <v>147</v>
      </c>
      <c r="AU192" s="151" t="s">
        <v>77</v>
      </c>
      <c r="AY192" s="3" t="s">
        <v>144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3" t="s">
        <v>77</v>
      </c>
      <c r="BK192" s="152">
        <f>ROUND(I192*H192,2)</f>
        <v>0</v>
      </c>
      <c r="BL192" s="3" t="s">
        <v>334</v>
      </c>
      <c r="BM192" s="151" t="s">
        <v>605</v>
      </c>
    </row>
    <row r="193" spans="1:65" s="153" customFormat="1" x14ac:dyDescent="0.2">
      <c r="B193" s="154"/>
      <c r="D193" s="155" t="s">
        <v>153</v>
      </c>
      <c r="E193" s="156" t="s">
        <v>1</v>
      </c>
      <c r="F193" s="157" t="s">
        <v>606</v>
      </c>
      <c r="H193" s="158">
        <v>16.559999999999999</v>
      </c>
      <c r="I193" s="209"/>
      <c r="L193" s="154"/>
      <c r="M193" s="159"/>
      <c r="N193" s="160"/>
      <c r="O193" s="160"/>
      <c r="P193" s="160"/>
      <c r="Q193" s="160"/>
      <c r="R193" s="160"/>
      <c r="S193" s="160"/>
      <c r="T193" s="161"/>
      <c r="AT193" s="156" t="s">
        <v>153</v>
      </c>
      <c r="AU193" s="156" t="s">
        <v>77</v>
      </c>
      <c r="AV193" s="153" t="s">
        <v>79</v>
      </c>
      <c r="AW193" s="153" t="s">
        <v>25</v>
      </c>
      <c r="AX193" s="153" t="s">
        <v>69</v>
      </c>
      <c r="AY193" s="156" t="s">
        <v>144</v>
      </c>
    </row>
    <row r="194" spans="1:65" s="153" customFormat="1" x14ac:dyDescent="0.2">
      <c r="B194" s="154"/>
      <c r="D194" s="155" t="s">
        <v>153</v>
      </c>
      <c r="E194" s="156" t="s">
        <v>1</v>
      </c>
      <c r="F194" s="157" t="s">
        <v>607</v>
      </c>
      <c r="H194" s="158">
        <v>16.559999999999999</v>
      </c>
      <c r="I194" s="209"/>
      <c r="L194" s="154"/>
      <c r="M194" s="159"/>
      <c r="N194" s="160"/>
      <c r="O194" s="160"/>
      <c r="P194" s="160"/>
      <c r="Q194" s="160"/>
      <c r="R194" s="160"/>
      <c r="S194" s="160"/>
      <c r="T194" s="161"/>
      <c r="AT194" s="156" t="s">
        <v>153</v>
      </c>
      <c r="AU194" s="156" t="s">
        <v>77</v>
      </c>
      <c r="AV194" s="153" t="s">
        <v>79</v>
      </c>
      <c r="AW194" s="153" t="s">
        <v>25</v>
      </c>
      <c r="AX194" s="153" t="s">
        <v>69</v>
      </c>
      <c r="AY194" s="156" t="s">
        <v>144</v>
      </c>
    </row>
    <row r="195" spans="1:65" s="153" customFormat="1" x14ac:dyDescent="0.2">
      <c r="B195" s="154"/>
      <c r="D195" s="155" t="s">
        <v>153</v>
      </c>
      <c r="E195" s="156" t="s">
        <v>1</v>
      </c>
      <c r="F195" s="157" t="s">
        <v>608</v>
      </c>
      <c r="H195" s="158">
        <v>85.05</v>
      </c>
      <c r="I195" s="209"/>
      <c r="L195" s="154"/>
      <c r="M195" s="159"/>
      <c r="N195" s="160"/>
      <c r="O195" s="160"/>
      <c r="P195" s="160"/>
      <c r="Q195" s="160"/>
      <c r="R195" s="160"/>
      <c r="S195" s="160"/>
      <c r="T195" s="161"/>
      <c r="AT195" s="156" t="s">
        <v>153</v>
      </c>
      <c r="AU195" s="156" t="s">
        <v>77</v>
      </c>
      <c r="AV195" s="153" t="s">
        <v>79</v>
      </c>
      <c r="AW195" s="153" t="s">
        <v>25</v>
      </c>
      <c r="AX195" s="153" t="s">
        <v>69</v>
      </c>
      <c r="AY195" s="156" t="s">
        <v>144</v>
      </c>
    </row>
    <row r="196" spans="1:65" s="162" customFormat="1" x14ac:dyDescent="0.2">
      <c r="B196" s="163"/>
      <c r="D196" s="155" t="s">
        <v>153</v>
      </c>
      <c r="E196" s="164" t="s">
        <v>1</v>
      </c>
      <c r="F196" s="165" t="s">
        <v>155</v>
      </c>
      <c r="H196" s="166">
        <v>118.17</v>
      </c>
      <c r="I196" s="210"/>
      <c r="L196" s="163"/>
      <c r="M196" s="167"/>
      <c r="N196" s="168"/>
      <c r="O196" s="168"/>
      <c r="P196" s="168"/>
      <c r="Q196" s="168"/>
      <c r="R196" s="168"/>
      <c r="S196" s="168"/>
      <c r="T196" s="169"/>
      <c r="AT196" s="164" t="s">
        <v>153</v>
      </c>
      <c r="AU196" s="164" t="s">
        <v>77</v>
      </c>
      <c r="AV196" s="162" t="s">
        <v>151</v>
      </c>
      <c r="AW196" s="162" t="s">
        <v>25</v>
      </c>
      <c r="AX196" s="162" t="s">
        <v>77</v>
      </c>
      <c r="AY196" s="164" t="s">
        <v>144</v>
      </c>
    </row>
    <row r="197" spans="1:65" s="18" customFormat="1" ht="189.75" customHeight="1" x14ac:dyDescent="0.2">
      <c r="A197" s="14"/>
      <c r="B197" s="15"/>
      <c r="C197" s="141" t="s">
        <v>7</v>
      </c>
      <c r="D197" s="141" t="s">
        <v>147</v>
      </c>
      <c r="E197" s="142" t="s">
        <v>609</v>
      </c>
      <c r="F197" s="143" t="s">
        <v>610</v>
      </c>
      <c r="G197" s="144" t="s">
        <v>169</v>
      </c>
      <c r="H197" s="145">
        <v>6.6</v>
      </c>
      <c r="I197" s="208"/>
      <c r="J197" s="146">
        <f>ROUND(I197*H197,2)</f>
        <v>0</v>
      </c>
      <c r="K197" s="143" t="s">
        <v>915</v>
      </c>
      <c r="L197" s="15"/>
      <c r="M197" s="147" t="s">
        <v>1</v>
      </c>
      <c r="N197" s="148" t="s">
        <v>34</v>
      </c>
      <c r="O197" s="149">
        <v>0</v>
      </c>
      <c r="P197" s="149">
        <f>O197*H197</f>
        <v>0</v>
      </c>
      <c r="Q197" s="149">
        <v>0</v>
      </c>
      <c r="R197" s="149">
        <f>Q197*H197</f>
        <v>0</v>
      </c>
      <c r="S197" s="149">
        <v>0</v>
      </c>
      <c r="T197" s="150">
        <f>S197*H197</f>
        <v>0</v>
      </c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R197" s="151" t="s">
        <v>334</v>
      </c>
      <c r="AT197" s="151" t="s">
        <v>147</v>
      </c>
      <c r="AU197" s="151" t="s">
        <v>77</v>
      </c>
      <c r="AY197" s="3" t="s">
        <v>144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3" t="s">
        <v>77</v>
      </c>
      <c r="BK197" s="152">
        <f>ROUND(I197*H197,2)</f>
        <v>0</v>
      </c>
      <c r="BL197" s="3" t="s">
        <v>334</v>
      </c>
      <c r="BM197" s="151" t="s">
        <v>611</v>
      </c>
    </row>
    <row r="198" spans="1:65" s="153" customFormat="1" x14ac:dyDescent="0.2">
      <c r="B198" s="154"/>
      <c r="D198" s="155" t="s">
        <v>153</v>
      </c>
      <c r="E198" s="156" t="s">
        <v>1</v>
      </c>
      <c r="F198" s="157" t="s">
        <v>612</v>
      </c>
      <c r="H198" s="158">
        <v>6.6</v>
      </c>
      <c r="I198" s="209"/>
      <c r="L198" s="154"/>
      <c r="M198" s="159"/>
      <c r="N198" s="160"/>
      <c r="O198" s="160"/>
      <c r="P198" s="160"/>
      <c r="Q198" s="160"/>
      <c r="R198" s="160"/>
      <c r="S198" s="160"/>
      <c r="T198" s="161"/>
      <c r="AT198" s="156" t="s">
        <v>153</v>
      </c>
      <c r="AU198" s="156" t="s">
        <v>77</v>
      </c>
      <c r="AV198" s="153" t="s">
        <v>79</v>
      </c>
      <c r="AW198" s="153" t="s">
        <v>25</v>
      </c>
      <c r="AX198" s="153" t="s">
        <v>69</v>
      </c>
      <c r="AY198" s="156" t="s">
        <v>144</v>
      </c>
    </row>
    <row r="199" spans="1:65" s="162" customFormat="1" x14ac:dyDescent="0.2">
      <c r="B199" s="163"/>
      <c r="D199" s="155" t="s">
        <v>153</v>
      </c>
      <c r="E199" s="164" t="s">
        <v>1</v>
      </c>
      <c r="F199" s="165" t="s">
        <v>155</v>
      </c>
      <c r="H199" s="166">
        <v>6.6</v>
      </c>
      <c r="I199" s="210"/>
      <c r="L199" s="163"/>
      <c r="M199" s="167"/>
      <c r="N199" s="168"/>
      <c r="O199" s="168"/>
      <c r="P199" s="168"/>
      <c r="Q199" s="168"/>
      <c r="R199" s="168"/>
      <c r="S199" s="168"/>
      <c r="T199" s="169"/>
      <c r="AT199" s="164" t="s">
        <v>153</v>
      </c>
      <c r="AU199" s="164" t="s">
        <v>77</v>
      </c>
      <c r="AV199" s="162" t="s">
        <v>151</v>
      </c>
      <c r="AW199" s="162" t="s">
        <v>25</v>
      </c>
      <c r="AX199" s="162" t="s">
        <v>77</v>
      </c>
      <c r="AY199" s="164" t="s">
        <v>144</v>
      </c>
    </row>
    <row r="200" spans="1:65" s="18" customFormat="1" ht="78" customHeight="1" x14ac:dyDescent="0.2">
      <c r="A200" s="14"/>
      <c r="B200" s="15"/>
      <c r="C200" s="141" t="s">
        <v>290</v>
      </c>
      <c r="D200" s="141" t="s">
        <v>147</v>
      </c>
      <c r="E200" s="142" t="s">
        <v>348</v>
      </c>
      <c r="F200" s="143" t="s">
        <v>613</v>
      </c>
      <c r="G200" s="144" t="s">
        <v>175</v>
      </c>
      <c r="H200" s="145">
        <v>2</v>
      </c>
      <c r="I200" s="208"/>
      <c r="J200" s="146">
        <f>ROUND(I200*H200,2)</f>
        <v>0</v>
      </c>
      <c r="K200" s="143" t="s">
        <v>915</v>
      </c>
      <c r="L200" s="15"/>
      <c r="M200" s="147" t="s">
        <v>1</v>
      </c>
      <c r="N200" s="148" t="s">
        <v>34</v>
      </c>
      <c r="O200" s="149">
        <v>0</v>
      </c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R200" s="151" t="s">
        <v>334</v>
      </c>
      <c r="AT200" s="151" t="s">
        <v>147</v>
      </c>
      <c r="AU200" s="151" t="s">
        <v>77</v>
      </c>
      <c r="AY200" s="3" t="s">
        <v>144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3" t="s">
        <v>77</v>
      </c>
      <c r="BK200" s="152">
        <f>ROUND(I200*H200,2)</f>
        <v>0</v>
      </c>
      <c r="BL200" s="3" t="s">
        <v>334</v>
      </c>
      <c r="BM200" s="151" t="s">
        <v>614</v>
      </c>
    </row>
    <row r="201" spans="1:65" s="153" customFormat="1" x14ac:dyDescent="0.2">
      <c r="B201" s="154"/>
      <c r="D201" s="155" t="s">
        <v>153</v>
      </c>
      <c r="E201" s="156" t="s">
        <v>1</v>
      </c>
      <c r="F201" s="157" t="s">
        <v>79</v>
      </c>
      <c r="H201" s="158">
        <v>2</v>
      </c>
      <c r="I201" s="209"/>
      <c r="L201" s="154"/>
      <c r="M201" s="159"/>
      <c r="N201" s="160"/>
      <c r="O201" s="160"/>
      <c r="P201" s="160"/>
      <c r="Q201" s="160"/>
      <c r="R201" s="160"/>
      <c r="S201" s="160"/>
      <c r="T201" s="161"/>
      <c r="AT201" s="156" t="s">
        <v>153</v>
      </c>
      <c r="AU201" s="156" t="s">
        <v>77</v>
      </c>
      <c r="AV201" s="153" t="s">
        <v>79</v>
      </c>
      <c r="AW201" s="153" t="s">
        <v>25</v>
      </c>
      <c r="AX201" s="153" t="s">
        <v>69</v>
      </c>
      <c r="AY201" s="156" t="s">
        <v>144</v>
      </c>
    </row>
    <row r="202" spans="1:65" s="162" customFormat="1" x14ac:dyDescent="0.2">
      <c r="B202" s="163"/>
      <c r="D202" s="155" t="s">
        <v>153</v>
      </c>
      <c r="E202" s="164" t="s">
        <v>1</v>
      </c>
      <c r="F202" s="165" t="s">
        <v>155</v>
      </c>
      <c r="H202" s="166">
        <v>2</v>
      </c>
      <c r="I202" s="210"/>
      <c r="L202" s="163"/>
      <c r="M202" s="167"/>
      <c r="N202" s="168"/>
      <c r="O202" s="168"/>
      <c r="P202" s="168"/>
      <c r="Q202" s="168"/>
      <c r="R202" s="168"/>
      <c r="S202" s="168"/>
      <c r="T202" s="169"/>
      <c r="AT202" s="164" t="s">
        <v>153</v>
      </c>
      <c r="AU202" s="164" t="s">
        <v>77</v>
      </c>
      <c r="AV202" s="162" t="s">
        <v>151</v>
      </c>
      <c r="AW202" s="162" t="s">
        <v>25</v>
      </c>
      <c r="AX202" s="162" t="s">
        <v>77</v>
      </c>
      <c r="AY202" s="164" t="s">
        <v>144</v>
      </c>
    </row>
    <row r="203" spans="1:65" s="18" customFormat="1" ht="89.25" customHeight="1" x14ac:dyDescent="0.2">
      <c r="A203" s="14"/>
      <c r="B203" s="15"/>
      <c r="C203" s="141" t="s">
        <v>295</v>
      </c>
      <c r="D203" s="141" t="s">
        <v>147</v>
      </c>
      <c r="E203" s="142" t="s">
        <v>615</v>
      </c>
      <c r="F203" s="143" t="s">
        <v>616</v>
      </c>
      <c r="G203" s="144" t="s">
        <v>169</v>
      </c>
      <c r="H203" s="145">
        <v>42.524999999999999</v>
      </c>
      <c r="I203" s="208"/>
      <c r="J203" s="146">
        <f>ROUND(I203*H203,2)</f>
        <v>0</v>
      </c>
      <c r="K203" s="143" t="s">
        <v>915</v>
      </c>
      <c r="L203" s="15"/>
      <c r="M203" s="147" t="s">
        <v>1</v>
      </c>
      <c r="N203" s="148" t="s">
        <v>34</v>
      </c>
      <c r="O203" s="149">
        <v>0</v>
      </c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R203" s="151" t="s">
        <v>334</v>
      </c>
      <c r="AT203" s="151" t="s">
        <v>147</v>
      </c>
      <c r="AU203" s="151" t="s">
        <v>77</v>
      </c>
      <c r="AY203" s="3" t="s">
        <v>144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3" t="s">
        <v>77</v>
      </c>
      <c r="BK203" s="152">
        <f>ROUND(I203*H203,2)</f>
        <v>0</v>
      </c>
      <c r="BL203" s="3" t="s">
        <v>334</v>
      </c>
      <c r="BM203" s="151" t="s">
        <v>617</v>
      </c>
    </row>
    <row r="204" spans="1:65" s="153" customFormat="1" x14ac:dyDescent="0.2">
      <c r="B204" s="154"/>
      <c r="D204" s="155" t="s">
        <v>153</v>
      </c>
      <c r="E204" s="156" t="s">
        <v>1</v>
      </c>
      <c r="F204" s="157" t="s">
        <v>618</v>
      </c>
      <c r="H204" s="158">
        <v>42.524999999999999</v>
      </c>
      <c r="I204" s="209"/>
      <c r="L204" s="154"/>
      <c r="M204" s="159"/>
      <c r="N204" s="160"/>
      <c r="O204" s="160"/>
      <c r="P204" s="160"/>
      <c r="Q204" s="160"/>
      <c r="R204" s="160"/>
      <c r="S204" s="160"/>
      <c r="T204" s="161"/>
      <c r="AT204" s="156" t="s">
        <v>153</v>
      </c>
      <c r="AU204" s="156" t="s">
        <v>77</v>
      </c>
      <c r="AV204" s="153" t="s">
        <v>79</v>
      </c>
      <c r="AW204" s="153" t="s">
        <v>25</v>
      </c>
      <c r="AX204" s="153" t="s">
        <v>69</v>
      </c>
      <c r="AY204" s="156" t="s">
        <v>144</v>
      </c>
    </row>
    <row r="205" spans="1:65" s="162" customFormat="1" x14ac:dyDescent="0.2">
      <c r="B205" s="163"/>
      <c r="D205" s="155" t="s">
        <v>153</v>
      </c>
      <c r="E205" s="164" t="s">
        <v>1</v>
      </c>
      <c r="F205" s="165" t="s">
        <v>155</v>
      </c>
      <c r="H205" s="166">
        <v>42.524999999999999</v>
      </c>
      <c r="I205" s="210"/>
      <c r="L205" s="163"/>
      <c r="M205" s="167"/>
      <c r="N205" s="168"/>
      <c r="O205" s="168"/>
      <c r="P205" s="168"/>
      <c r="Q205" s="168"/>
      <c r="R205" s="168"/>
      <c r="S205" s="168"/>
      <c r="T205" s="169"/>
      <c r="AT205" s="164" t="s">
        <v>153</v>
      </c>
      <c r="AU205" s="164" t="s">
        <v>77</v>
      </c>
      <c r="AV205" s="162" t="s">
        <v>151</v>
      </c>
      <c r="AW205" s="162" t="s">
        <v>25</v>
      </c>
      <c r="AX205" s="162" t="s">
        <v>77</v>
      </c>
      <c r="AY205" s="164" t="s">
        <v>144</v>
      </c>
    </row>
    <row r="206" spans="1:65" s="18" customFormat="1" ht="89.25" customHeight="1" x14ac:dyDescent="0.2">
      <c r="A206" s="14"/>
      <c r="B206" s="15"/>
      <c r="C206" s="141" t="s">
        <v>299</v>
      </c>
      <c r="D206" s="141" t="s">
        <v>147</v>
      </c>
      <c r="E206" s="142" t="s">
        <v>619</v>
      </c>
      <c r="F206" s="143" t="s">
        <v>620</v>
      </c>
      <c r="G206" s="144" t="s">
        <v>169</v>
      </c>
      <c r="H206" s="145">
        <v>46.024999999999999</v>
      </c>
      <c r="I206" s="208"/>
      <c r="J206" s="146">
        <f>ROUND(I206*H206,2)</f>
        <v>0</v>
      </c>
      <c r="K206" s="143" t="s">
        <v>915</v>
      </c>
      <c r="L206" s="15"/>
      <c r="M206" s="147" t="s">
        <v>1</v>
      </c>
      <c r="N206" s="148" t="s">
        <v>34</v>
      </c>
      <c r="O206" s="149">
        <v>0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R206" s="151" t="s">
        <v>334</v>
      </c>
      <c r="AT206" s="151" t="s">
        <v>147</v>
      </c>
      <c r="AU206" s="151" t="s">
        <v>77</v>
      </c>
      <c r="AY206" s="3" t="s">
        <v>144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3" t="s">
        <v>77</v>
      </c>
      <c r="BK206" s="152">
        <f>ROUND(I206*H206,2)</f>
        <v>0</v>
      </c>
      <c r="BL206" s="3" t="s">
        <v>334</v>
      </c>
      <c r="BM206" s="151" t="s">
        <v>621</v>
      </c>
    </row>
    <row r="207" spans="1:65" s="153" customFormat="1" x14ac:dyDescent="0.2">
      <c r="B207" s="154"/>
      <c r="D207" s="155" t="s">
        <v>153</v>
      </c>
      <c r="E207" s="156" t="s">
        <v>1</v>
      </c>
      <c r="F207" s="157" t="s">
        <v>622</v>
      </c>
      <c r="H207" s="158">
        <v>46.024999999999999</v>
      </c>
      <c r="I207" s="209"/>
      <c r="L207" s="154"/>
      <c r="M207" s="159"/>
      <c r="N207" s="160"/>
      <c r="O207" s="160"/>
      <c r="P207" s="160"/>
      <c r="Q207" s="160"/>
      <c r="R207" s="160"/>
      <c r="S207" s="160"/>
      <c r="T207" s="161"/>
      <c r="AT207" s="156" t="s">
        <v>153</v>
      </c>
      <c r="AU207" s="156" t="s">
        <v>77</v>
      </c>
      <c r="AV207" s="153" t="s">
        <v>79</v>
      </c>
      <c r="AW207" s="153" t="s">
        <v>25</v>
      </c>
      <c r="AX207" s="153" t="s">
        <v>69</v>
      </c>
      <c r="AY207" s="156" t="s">
        <v>144</v>
      </c>
    </row>
    <row r="208" spans="1:65" s="162" customFormat="1" x14ac:dyDescent="0.2">
      <c r="B208" s="163"/>
      <c r="D208" s="155" t="s">
        <v>153</v>
      </c>
      <c r="E208" s="164" t="s">
        <v>1</v>
      </c>
      <c r="F208" s="165" t="s">
        <v>155</v>
      </c>
      <c r="H208" s="166">
        <v>46.024999999999999</v>
      </c>
      <c r="I208" s="210"/>
      <c r="L208" s="163"/>
      <c r="M208" s="167"/>
      <c r="N208" s="168"/>
      <c r="O208" s="168"/>
      <c r="P208" s="168"/>
      <c r="Q208" s="168"/>
      <c r="R208" s="168"/>
      <c r="S208" s="168"/>
      <c r="T208" s="169"/>
      <c r="AT208" s="164" t="s">
        <v>153</v>
      </c>
      <c r="AU208" s="164" t="s">
        <v>77</v>
      </c>
      <c r="AV208" s="162" t="s">
        <v>151</v>
      </c>
      <c r="AW208" s="162" t="s">
        <v>25</v>
      </c>
      <c r="AX208" s="162" t="s">
        <v>77</v>
      </c>
      <c r="AY208" s="164" t="s">
        <v>144</v>
      </c>
    </row>
    <row r="209" spans="1:65" s="128" customFormat="1" ht="25.9" customHeight="1" x14ac:dyDescent="0.2">
      <c r="B209" s="129"/>
      <c r="D209" s="130" t="s">
        <v>68</v>
      </c>
      <c r="E209" s="131" t="s">
        <v>917</v>
      </c>
      <c r="F209" s="131" t="s">
        <v>918</v>
      </c>
      <c r="I209" s="213"/>
      <c r="J209" s="132">
        <f>BK209</f>
        <v>0</v>
      </c>
      <c r="K209" s="143" t="s">
        <v>915</v>
      </c>
      <c r="L209" s="129"/>
      <c r="M209" s="133"/>
      <c r="N209" s="134"/>
      <c r="O209" s="134"/>
      <c r="P209" s="135">
        <f>SUM(P210:P215)</f>
        <v>0</v>
      </c>
      <c r="Q209" s="134"/>
      <c r="R209" s="135">
        <f>SUM(R210:R215)</f>
        <v>0</v>
      </c>
      <c r="S209" s="134"/>
      <c r="T209" s="136">
        <f>SUM(T210:T215)</f>
        <v>0</v>
      </c>
      <c r="AR209" s="130" t="s">
        <v>145</v>
      </c>
      <c r="AT209" s="137" t="s">
        <v>68</v>
      </c>
      <c r="AU209" s="137" t="s">
        <v>69</v>
      </c>
      <c r="AY209" s="130" t="s">
        <v>144</v>
      </c>
      <c r="BK209" s="138">
        <f>SUM(BK210:BK215)</f>
        <v>0</v>
      </c>
    </row>
    <row r="210" spans="1:65" s="18" customFormat="1" ht="78" customHeight="1" x14ac:dyDescent="0.2">
      <c r="A210" s="14"/>
      <c r="B210" s="15"/>
      <c r="C210" s="141" t="s">
        <v>304</v>
      </c>
      <c r="D210" s="141" t="s">
        <v>147</v>
      </c>
      <c r="E210" s="142" t="s">
        <v>535</v>
      </c>
      <c r="F210" s="143" t="s">
        <v>536</v>
      </c>
      <c r="G210" s="144" t="s">
        <v>175</v>
      </c>
      <c r="H210" s="145">
        <v>1</v>
      </c>
      <c r="I210" s="208"/>
      <c r="J210" s="146">
        <f>ROUND(I210*H210,2)</f>
        <v>0</v>
      </c>
      <c r="K210" s="153"/>
      <c r="L210" s="15"/>
      <c r="M210" s="147" t="s">
        <v>1</v>
      </c>
      <c r="N210" s="148" t="s">
        <v>34</v>
      </c>
      <c r="O210" s="149">
        <v>0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R210" s="151" t="s">
        <v>151</v>
      </c>
      <c r="AT210" s="151" t="s">
        <v>147</v>
      </c>
      <c r="AU210" s="151" t="s">
        <v>77</v>
      </c>
      <c r="AY210" s="3" t="s">
        <v>144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3" t="s">
        <v>77</v>
      </c>
      <c r="BK210" s="152">
        <f>ROUND(I210*H210,2)</f>
        <v>0</v>
      </c>
      <c r="BL210" s="3" t="s">
        <v>151</v>
      </c>
      <c r="BM210" s="151" t="s">
        <v>623</v>
      </c>
    </row>
    <row r="211" spans="1:65" s="153" customFormat="1" x14ac:dyDescent="0.2">
      <c r="B211" s="154"/>
      <c r="D211" s="155" t="s">
        <v>153</v>
      </c>
      <c r="E211" s="156" t="s">
        <v>1</v>
      </c>
      <c r="F211" s="157" t="s">
        <v>77</v>
      </c>
      <c r="H211" s="158">
        <v>1</v>
      </c>
      <c r="I211" s="209"/>
      <c r="K211" s="162"/>
      <c r="L211" s="154"/>
      <c r="M211" s="159"/>
      <c r="N211" s="160"/>
      <c r="O211" s="160"/>
      <c r="P211" s="160"/>
      <c r="Q211" s="160"/>
      <c r="R211" s="160"/>
      <c r="S211" s="160"/>
      <c r="T211" s="161"/>
      <c r="AT211" s="156" t="s">
        <v>153</v>
      </c>
      <c r="AU211" s="156" t="s">
        <v>77</v>
      </c>
      <c r="AV211" s="153" t="s">
        <v>79</v>
      </c>
      <c r="AW211" s="153" t="s">
        <v>25</v>
      </c>
      <c r="AX211" s="153" t="s">
        <v>69</v>
      </c>
      <c r="AY211" s="156" t="s">
        <v>144</v>
      </c>
    </row>
    <row r="212" spans="1:65" s="162" customFormat="1" ht="24" x14ac:dyDescent="0.2">
      <c r="B212" s="163"/>
      <c r="D212" s="155" t="s">
        <v>153</v>
      </c>
      <c r="E212" s="164" t="s">
        <v>1</v>
      </c>
      <c r="F212" s="165" t="s">
        <v>155</v>
      </c>
      <c r="H212" s="166">
        <v>1</v>
      </c>
      <c r="I212" s="210"/>
      <c r="K212" s="143" t="s">
        <v>915</v>
      </c>
      <c r="L212" s="163"/>
      <c r="M212" s="167"/>
      <c r="N212" s="168"/>
      <c r="O212" s="168"/>
      <c r="P212" s="168"/>
      <c r="Q212" s="168"/>
      <c r="R212" s="168"/>
      <c r="S212" s="168"/>
      <c r="T212" s="169"/>
      <c r="AT212" s="164" t="s">
        <v>153</v>
      </c>
      <c r="AU212" s="164" t="s">
        <v>77</v>
      </c>
      <c r="AV212" s="162" t="s">
        <v>151</v>
      </c>
      <c r="AW212" s="162" t="s">
        <v>25</v>
      </c>
      <c r="AX212" s="162" t="s">
        <v>77</v>
      </c>
      <c r="AY212" s="164" t="s">
        <v>144</v>
      </c>
    </row>
    <row r="213" spans="1:65" s="18" customFormat="1" ht="21.75" customHeight="1" x14ac:dyDescent="0.2">
      <c r="A213" s="14"/>
      <c r="B213" s="15"/>
      <c r="C213" s="141" t="s">
        <v>309</v>
      </c>
      <c r="D213" s="141" t="s">
        <v>147</v>
      </c>
      <c r="E213" s="142" t="s">
        <v>624</v>
      </c>
      <c r="F213" s="143" t="s">
        <v>625</v>
      </c>
      <c r="G213" s="144" t="s">
        <v>626</v>
      </c>
      <c r="H213" s="145">
        <v>1</v>
      </c>
      <c r="I213" s="208"/>
      <c r="J213" s="146">
        <f>ROUND(I213*H213,2)</f>
        <v>0</v>
      </c>
      <c r="K213" s="217"/>
      <c r="L213" s="15"/>
      <c r="M213" s="147" t="s">
        <v>1</v>
      </c>
      <c r="N213" s="148" t="s">
        <v>34</v>
      </c>
      <c r="O213" s="149">
        <v>0</v>
      </c>
      <c r="P213" s="149">
        <f>O213*H213</f>
        <v>0</v>
      </c>
      <c r="Q213" s="149">
        <v>0</v>
      </c>
      <c r="R213" s="149">
        <f>Q213*H213</f>
        <v>0</v>
      </c>
      <c r="S213" s="149">
        <v>0</v>
      </c>
      <c r="T213" s="150">
        <f>S213*H213</f>
        <v>0</v>
      </c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R213" s="151" t="s">
        <v>151</v>
      </c>
      <c r="AT213" s="151" t="s">
        <v>147</v>
      </c>
      <c r="AU213" s="151" t="s">
        <v>77</v>
      </c>
      <c r="AY213" s="3" t="s">
        <v>144</v>
      </c>
      <c r="BE213" s="152">
        <f>IF(N213="základní",J213,0)</f>
        <v>0</v>
      </c>
      <c r="BF213" s="152">
        <f>IF(N213="snížená",J213,0)</f>
        <v>0</v>
      </c>
      <c r="BG213" s="152">
        <f>IF(N213="zákl. přenesená",J213,0)</f>
        <v>0</v>
      </c>
      <c r="BH213" s="152">
        <f>IF(N213="sníž. přenesená",J213,0)</f>
        <v>0</v>
      </c>
      <c r="BI213" s="152">
        <f>IF(N213="nulová",J213,0)</f>
        <v>0</v>
      </c>
      <c r="BJ213" s="3" t="s">
        <v>77</v>
      </c>
      <c r="BK213" s="152">
        <f>ROUND(I213*H213,2)</f>
        <v>0</v>
      </c>
      <c r="BL213" s="3" t="s">
        <v>151</v>
      </c>
      <c r="BM213" s="151" t="s">
        <v>627</v>
      </c>
    </row>
    <row r="214" spans="1:65" s="153" customFormat="1" x14ac:dyDescent="0.2">
      <c r="B214" s="154"/>
      <c r="D214" s="155" t="s">
        <v>153</v>
      </c>
      <c r="E214" s="156" t="s">
        <v>1</v>
      </c>
      <c r="F214" s="157" t="s">
        <v>77</v>
      </c>
      <c r="H214" s="158">
        <v>1</v>
      </c>
      <c r="I214" s="215"/>
      <c r="L214" s="154"/>
      <c r="M214" s="159"/>
      <c r="N214" s="160"/>
      <c r="O214" s="160"/>
      <c r="P214" s="160"/>
      <c r="Q214" s="160"/>
      <c r="R214" s="160"/>
      <c r="S214" s="160"/>
      <c r="T214" s="161"/>
      <c r="AT214" s="156" t="s">
        <v>153</v>
      </c>
      <c r="AU214" s="156" t="s">
        <v>77</v>
      </c>
      <c r="AV214" s="153" t="s">
        <v>79</v>
      </c>
      <c r="AW214" s="153" t="s">
        <v>25</v>
      </c>
      <c r="AX214" s="153" t="s">
        <v>69</v>
      </c>
      <c r="AY214" s="156" t="s">
        <v>144</v>
      </c>
    </row>
    <row r="215" spans="1:65" s="162" customFormat="1" x14ac:dyDescent="0.2">
      <c r="B215" s="163"/>
      <c r="D215" s="155" t="s">
        <v>153</v>
      </c>
      <c r="E215" s="164" t="s">
        <v>1</v>
      </c>
      <c r="F215" s="165" t="s">
        <v>155</v>
      </c>
      <c r="H215" s="166">
        <v>1</v>
      </c>
      <c r="I215" s="216"/>
      <c r="L215" s="163"/>
      <c r="M215" s="186"/>
      <c r="N215" s="187"/>
      <c r="O215" s="187"/>
      <c r="P215" s="187"/>
      <c r="Q215" s="187"/>
      <c r="R215" s="187"/>
      <c r="S215" s="187"/>
      <c r="T215" s="188"/>
      <c r="AT215" s="164" t="s">
        <v>153</v>
      </c>
      <c r="AU215" s="164" t="s">
        <v>77</v>
      </c>
      <c r="AV215" s="162" t="s">
        <v>151</v>
      </c>
      <c r="AW215" s="162" t="s">
        <v>25</v>
      </c>
      <c r="AX215" s="162" t="s">
        <v>77</v>
      </c>
      <c r="AY215" s="164" t="s">
        <v>144</v>
      </c>
    </row>
    <row r="216" spans="1:65" s="18" customFormat="1" ht="6.95" customHeight="1" x14ac:dyDescent="0.2">
      <c r="A216" s="14"/>
      <c r="B216" s="30"/>
      <c r="C216" s="31"/>
      <c r="D216" s="31"/>
      <c r="E216" s="31"/>
      <c r="F216" s="31"/>
      <c r="G216" s="31"/>
      <c r="H216" s="31"/>
      <c r="I216" s="201"/>
      <c r="J216" s="31"/>
      <c r="K216" s="31"/>
      <c r="L216" s="15"/>
      <c r="M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</row>
  </sheetData>
  <sheetProtection algorithmName="SHA-512" hashValue="dY4yhd41Tf5dflzLTHg4JU5jOg+xrGH7LBq0rkdyNPSl+MJKt5w7FaF1QD6pDCdJd7CkZgrDrf/yZeLwYXza4w==" saltValue="yu0TMqr+tL9Te7syrJaekg==" spinCount="100000" sheet="1" objects="1" scenarios="1"/>
  <autoFilter ref="C127:K215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topLeftCell="A124" workbookViewId="0">
      <selection activeCell="I124" sqref="I1:I1048576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21.1640625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96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ht="12.75" x14ac:dyDescent="0.2">
      <c r="B8" s="6"/>
      <c r="D8" s="11" t="s">
        <v>119</v>
      </c>
      <c r="L8" s="6"/>
    </row>
    <row r="9" spans="1:46" ht="16.5" customHeight="1" x14ac:dyDescent="0.2">
      <c r="B9" s="6"/>
      <c r="E9" s="258" t="s">
        <v>538</v>
      </c>
      <c r="F9" s="228"/>
      <c r="G9" s="228"/>
      <c r="H9" s="228"/>
      <c r="L9" s="6"/>
    </row>
    <row r="10" spans="1:46" ht="12" customHeight="1" x14ac:dyDescent="0.2">
      <c r="B10" s="6"/>
      <c r="D10" s="11" t="s">
        <v>539</v>
      </c>
      <c r="L10" s="6"/>
    </row>
    <row r="11" spans="1:46" s="18" customFormat="1" ht="16.5" customHeight="1" x14ac:dyDescent="0.2">
      <c r="A11" s="14"/>
      <c r="B11" s="15"/>
      <c r="C11" s="14"/>
      <c r="D11" s="14"/>
      <c r="E11" s="260" t="s">
        <v>540</v>
      </c>
      <c r="F11" s="257"/>
      <c r="G11" s="257"/>
      <c r="H11" s="257"/>
      <c r="I11" s="191"/>
      <c r="J11" s="14"/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541</v>
      </c>
      <c r="E12" s="14"/>
      <c r="F12" s="14"/>
      <c r="G12" s="14"/>
      <c r="H12" s="14"/>
      <c r="I12" s="191"/>
      <c r="J12" s="14"/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6.5" customHeight="1" x14ac:dyDescent="0.2">
      <c r="A13" s="14"/>
      <c r="B13" s="15"/>
      <c r="C13" s="14"/>
      <c r="D13" s="14"/>
      <c r="E13" s="251" t="s">
        <v>628</v>
      </c>
      <c r="F13" s="257"/>
      <c r="G13" s="257"/>
      <c r="H13" s="257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x14ac:dyDescent="0.2">
      <c r="A14" s="14"/>
      <c r="B14" s="15"/>
      <c r="C14" s="14"/>
      <c r="D14" s="14"/>
      <c r="E14" s="14"/>
      <c r="F14" s="14"/>
      <c r="G14" s="14"/>
      <c r="H14" s="14"/>
      <c r="I14" s="191"/>
      <c r="J14" s="14"/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2" customHeight="1" x14ac:dyDescent="0.2">
      <c r="A15" s="14"/>
      <c r="B15" s="15"/>
      <c r="C15" s="14"/>
      <c r="D15" s="11" t="s">
        <v>15</v>
      </c>
      <c r="E15" s="14"/>
      <c r="F15" s="12" t="s">
        <v>1</v>
      </c>
      <c r="G15" s="14"/>
      <c r="H15" s="14"/>
      <c r="I15" s="192" t="s">
        <v>16</v>
      </c>
      <c r="J15" s="12" t="s">
        <v>1</v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12" customHeight="1" x14ac:dyDescent="0.2">
      <c r="A16" s="14"/>
      <c r="B16" s="15"/>
      <c r="C16" s="14"/>
      <c r="D16" s="11" t="s">
        <v>17</v>
      </c>
      <c r="E16" s="14"/>
      <c r="F16" s="12" t="s">
        <v>18</v>
      </c>
      <c r="G16" s="14"/>
      <c r="H16" s="14"/>
      <c r="I16" s="192" t="s">
        <v>19</v>
      </c>
      <c r="J16" s="85" t="str">
        <f>'Rekapitulace stavby'!AN8</f>
        <v>30. 10. 2020</v>
      </c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0.9" customHeight="1" x14ac:dyDescent="0.2">
      <c r="A17" s="14"/>
      <c r="B17" s="15"/>
      <c r="C17" s="14"/>
      <c r="D17" s="14"/>
      <c r="E17" s="14"/>
      <c r="F17" s="14"/>
      <c r="G17" s="14"/>
      <c r="H17" s="14"/>
      <c r="I17" s="191"/>
      <c r="J17" s="14"/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2" customHeight="1" x14ac:dyDescent="0.2">
      <c r="A18" s="14"/>
      <c r="B18" s="15"/>
      <c r="C18" s="14"/>
      <c r="D18" s="11" t="s">
        <v>21</v>
      </c>
      <c r="E18" s="14"/>
      <c r="F18" s="14"/>
      <c r="G18" s="14"/>
      <c r="H18" s="14"/>
      <c r="I18" s="192" t="s">
        <v>22</v>
      </c>
      <c r="J18" s="12" t="str">
        <f>IF('Rekapitulace stavby'!AN10="","",'Rekapitulace stavby'!AN10)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18" customHeight="1" x14ac:dyDescent="0.2">
      <c r="A19" s="14"/>
      <c r="B19" s="15"/>
      <c r="C19" s="14"/>
      <c r="D19" s="14"/>
      <c r="E19" s="12" t="str">
        <f>IF('Rekapitulace stavby'!E11="","",'Rekapitulace stavby'!E11)</f>
        <v xml:space="preserve"> </v>
      </c>
      <c r="F19" s="14"/>
      <c r="G19" s="14"/>
      <c r="H19" s="14"/>
      <c r="I19" s="192" t="s">
        <v>23</v>
      </c>
      <c r="J19" s="12" t="str">
        <f>IF('Rekapitulace stavby'!AN11="","",'Rekapitulace stavby'!AN11)</f>
        <v/>
      </c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6.95" customHeight="1" x14ac:dyDescent="0.2">
      <c r="A20" s="14"/>
      <c r="B20" s="15"/>
      <c r="C20" s="14"/>
      <c r="D20" s="14"/>
      <c r="E20" s="14"/>
      <c r="F20" s="14"/>
      <c r="G20" s="14"/>
      <c r="H20" s="14"/>
      <c r="I20" s="191"/>
      <c r="J20" s="14"/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2" customHeight="1" x14ac:dyDescent="0.2">
      <c r="A21" s="14"/>
      <c r="B21" s="15"/>
      <c r="C21" s="14"/>
      <c r="D21" s="11" t="s">
        <v>24</v>
      </c>
      <c r="E21" s="14"/>
      <c r="F21" s="14"/>
      <c r="G21" s="14"/>
      <c r="H21" s="14"/>
      <c r="I21" s="192" t="s">
        <v>22</v>
      </c>
      <c r="J21" s="12" t="str">
        <f>'Rekapitulace stavby'!AN13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18" customHeight="1" x14ac:dyDescent="0.2">
      <c r="A22" s="14"/>
      <c r="B22" s="15"/>
      <c r="C22" s="14"/>
      <c r="D22" s="14"/>
      <c r="E22" s="245" t="str">
        <f>'Rekapitulace stavby'!E14</f>
        <v xml:space="preserve"> </v>
      </c>
      <c r="F22" s="245"/>
      <c r="G22" s="245"/>
      <c r="H22" s="245"/>
      <c r="I22" s="192" t="s">
        <v>23</v>
      </c>
      <c r="J22" s="12" t="str">
        <f>'Rekapitulace stavby'!AN14</f>
        <v/>
      </c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6.95" customHeight="1" x14ac:dyDescent="0.2">
      <c r="A23" s="14"/>
      <c r="B23" s="15"/>
      <c r="C23" s="14"/>
      <c r="D23" s="14"/>
      <c r="E23" s="14"/>
      <c r="F23" s="14"/>
      <c r="G23" s="14"/>
      <c r="H23" s="14"/>
      <c r="I23" s="191"/>
      <c r="J23" s="14"/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2" customHeight="1" x14ac:dyDescent="0.2">
      <c r="A24" s="14"/>
      <c r="B24" s="15"/>
      <c r="C24" s="14"/>
      <c r="D24" s="11" t="s">
        <v>26</v>
      </c>
      <c r="E24" s="14"/>
      <c r="F24" s="14"/>
      <c r="G24" s="14"/>
      <c r="H24" s="14"/>
      <c r="I24" s="192" t="s">
        <v>22</v>
      </c>
      <c r="J24" s="12" t="str">
        <f>IF('Rekapitulace stavby'!AN16="","",'Rekapitulace stavby'!AN16)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18" customHeight="1" x14ac:dyDescent="0.2">
      <c r="A25" s="14"/>
      <c r="B25" s="15"/>
      <c r="C25" s="14"/>
      <c r="D25" s="14"/>
      <c r="E25" s="12" t="str">
        <f>IF('Rekapitulace stavby'!E17="","",'Rekapitulace stavby'!E17)</f>
        <v xml:space="preserve"> </v>
      </c>
      <c r="F25" s="14"/>
      <c r="G25" s="14"/>
      <c r="H25" s="14"/>
      <c r="I25" s="192" t="s">
        <v>23</v>
      </c>
      <c r="J25" s="12" t="str">
        <f>IF('Rekapitulace stavby'!AN17="","",'Rekapitulace stavby'!AN17)</f>
        <v/>
      </c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6.95" customHeight="1" x14ac:dyDescent="0.2">
      <c r="A26" s="14"/>
      <c r="B26" s="15"/>
      <c r="C26" s="14"/>
      <c r="D26" s="14"/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18" customFormat="1" ht="12" customHeight="1" x14ac:dyDescent="0.2">
      <c r="A27" s="14"/>
      <c r="B27" s="15"/>
      <c r="C27" s="14"/>
      <c r="D27" s="11" t="s">
        <v>27</v>
      </c>
      <c r="E27" s="14"/>
      <c r="F27" s="14"/>
      <c r="G27" s="14"/>
      <c r="H27" s="14"/>
      <c r="I27" s="192" t="s">
        <v>22</v>
      </c>
      <c r="J27" s="12" t="str">
        <f>IF('Rekapitulace stavby'!AN19="","",'Rekapitulace stavby'!AN19)</f>
        <v/>
      </c>
      <c r="K27" s="14"/>
      <c r="L27" s="25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18" customFormat="1" ht="18" customHeight="1" x14ac:dyDescent="0.2">
      <c r="A28" s="14"/>
      <c r="B28" s="15"/>
      <c r="C28" s="14"/>
      <c r="D28" s="14"/>
      <c r="E28" s="12" t="str">
        <f>IF('Rekapitulace stavby'!E20="","",'Rekapitulace stavby'!E20)</f>
        <v xml:space="preserve"> </v>
      </c>
      <c r="F28" s="14"/>
      <c r="G28" s="14"/>
      <c r="H28" s="14"/>
      <c r="I28" s="192" t="s">
        <v>23</v>
      </c>
      <c r="J28" s="12" t="str">
        <f>IF('Rekapitulace stavby'!AN20="","",'Rekapitulace stavby'!AN20)</f>
        <v/>
      </c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14"/>
      <c r="E29" s="14"/>
      <c r="F29" s="14"/>
      <c r="G29" s="14"/>
      <c r="H29" s="14"/>
      <c r="I29" s="191"/>
      <c r="J29" s="14"/>
      <c r="K29" s="14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12" customHeight="1" x14ac:dyDescent="0.2">
      <c r="A30" s="14"/>
      <c r="B30" s="15"/>
      <c r="C30" s="14"/>
      <c r="D30" s="11" t="s">
        <v>28</v>
      </c>
      <c r="E30" s="14"/>
      <c r="F30" s="14"/>
      <c r="G30" s="14"/>
      <c r="H30" s="14"/>
      <c r="I30" s="191"/>
      <c r="J30" s="14"/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89" customFormat="1" ht="16.5" customHeight="1" x14ac:dyDescent="0.2">
      <c r="A31" s="86"/>
      <c r="B31" s="87"/>
      <c r="C31" s="86"/>
      <c r="D31" s="86"/>
      <c r="E31" s="247" t="s">
        <v>1</v>
      </c>
      <c r="F31" s="247"/>
      <c r="G31" s="247"/>
      <c r="H31" s="247"/>
      <c r="I31" s="193"/>
      <c r="J31" s="86"/>
      <c r="K31" s="86"/>
      <c r="L31" s="88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</row>
    <row r="32" spans="1:31" s="18" customFormat="1" ht="6.95" customHeight="1" x14ac:dyDescent="0.2">
      <c r="A32" s="14"/>
      <c r="B32" s="15"/>
      <c r="C32" s="14"/>
      <c r="D32" s="14"/>
      <c r="E32" s="14"/>
      <c r="F32" s="14"/>
      <c r="G32" s="14"/>
      <c r="H32" s="14"/>
      <c r="I32" s="191"/>
      <c r="J32" s="14"/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6.95" customHeight="1" x14ac:dyDescent="0.2">
      <c r="A33" s="14"/>
      <c r="B33" s="15"/>
      <c r="C33" s="14"/>
      <c r="D33" s="50"/>
      <c r="E33" s="50"/>
      <c r="F33" s="50"/>
      <c r="G33" s="50"/>
      <c r="H33" s="50"/>
      <c r="I33" s="194"/>
      <c r="J33" s="50"/>
      <c r="K33" s="50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25.35" customHeight="1" x14ac:dyDescent="0.2">
      <c r="A34" s="14"/>
      <c r="B34" s="15"/>
      <c r="C34" s="14"/>
      <c r="D34" s="90" t="s">
        <v>29</v>
      </c>
      <c r="E34" s="14"/>
      <c r="F34" s="14"/>
      <c r="G34" s="14"/>
      <c r="H34" s="14"/>
      <c r="I34" s="191"/>
      <c r="J34" s="91">
        <f>ROUND(J128,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6.95" customHeight="1" x14ac:dyDescent="0.2">
      <c r="A35" s="14"/>
      <c r="B35" s="15"/>
      <c r="C35" s="14"/>
      <c r="D35" s="50"/>
      <c r="E35" s="50"/>
      <c r="F35" s="50"/>
      <c r="G35" s="50"/>
      <c r="H35" s="50"/>
      <c r="I35" s="194"/>
      <c r="J35" s="50"/>
      <c r="K35" s="50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customHeight="1" x14ac:dyDescent="0.2">
      <c r="A36" s="14"/>
      <c r="B36" s="15"/>
      <c r="C36" s="14"/>
      <c r="D36" s="14"/>
      <c r="E36" s="14"/>
      <c r="F36" s="92" t="s">
        <v>31</v>
      </c>
      <c r="G36" s="14"/>
      <c r="H36" s="14"/>
      <c r="I36" s="195" t="s">
        <v>30</v>
      </c>
      <c r="J36" s="92" t="s">
        <v>32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customHeight="1" x14ac:dyDescent="0.2">
      <c r="A37" s="14"/>
      <c r="B37" s="15"/>
      <c r="C37" s="14"/>
      <c r="D37" s="93" t="s">
        <v>33</v>
      </c>
      <c r="E37" s="11" t="s">
        <v>34</v>
      </c>
      <c r="F37" s="94">
        <f>ROUND((SUM(BE128:BE215)),  2)</f>
        <v>0</v>
      </c>
      <c r="G37" s="14"/>
      <c r="H37" s="14"/>
      <c r="I37" s="196">
        <v>0.21</v>
      </c>
      <c r="J37" s="94">
        <f>ROUND(((SUM(BE128:BE215))*I37),  2)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14.45" customHeight="1" x14ac:dyDescent="0.2">
      <c r="A38" s="14"/>
      <c r="B38" s="15"/>
      <c r="C38" s="14"/>
      <c r="D38" s="14"/>
      <c r="E38" s="11" t="s">
        <v>35</v>
      </c>
      <c r="F38" s="94">
        <f>ROUND((SUM(BF128:BF215)),  2)</f>
        <v>0</v>
      </c>
      <c r="G38" s="14"/>
      <c r="H38" s="14"/>
      <c r="I38" s="196">
        <v>0.15</v>
      </c>
      <c r="J38" s="94">
        <f>ROUND(((SUM(BF128:BF215))*I38),  2)</f>
        <v>0</v>
      </c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14.45" hidden="1" customHeight="1" x14ac:dyDescent="0.2">
      <c r="A39" s="14"/>
      <c r="B39" s="15"/>
      <c r="C39" s="14"/>
      <c r="D39" s="14"/>
      <c r="E39" s="11" t="s">
        <v>36</v>
      </c>
      <c r="F39" s="94">
        <f>ROUND((SUM(BG128:BG215)),  2)</f>
        <v>0</v>
      </c>
      <c r="G39" s="14"/>
      <c r="H39" s="14"/>
      <c r="I39" s="196">
        <v>0.21</v>
      </c>
      <c r="J39" s="94">
        <f>0</f>
        <v>0</v>
      </c>
      <c r="K39" s="14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hidden="1" customHeight="1" x14ac:dyDescent="0.2">
      <c r="A40" s="14"/>
      <c r="B40" s="15"/>
      <c r="C40" s="14"/>
      <c r="D40" s="14"/>
      <c r="E40" s="11" t="s">
        <v>37</v>
      </c>
      <c r="F40" s="94">
        <f>ROUND((SUM(BH128:BH215)),  2)</f>
        <v>0</v>
      </c>
      <c r="G40" s="14"/>
      <c r="H40" s="14"/>
      <c r="I40" s="196">
        <v>0.15</v>
      </c>
      <c r="J40" s="94">
        <f>0</f>
        <v>0</v>
      </c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s="18" customFormat="1" ht="14.45" hidden="1" customHeight="1" x14ac:dyDescent="0.2">
      <c r="A41" s="14"/>
      <c r="B41" s="15"/>
      <c r="C41" s="14"/>
      <c r="D41" s="14"/>
      <c r="E41" s="11" t="s">
        <v>38</v>
      </c>
      <c r="F41" s="94">
        <f>ROUND((SUM(BI128:BI215)),  2)</f>
        <v>0</v>
      </c>
      <c r="G41" s="14"/>
      <c r="H41" s="14"/>
      <c r="I41" s="196">
        <v>0</v>
      </c>
      <c r="J41" s="94">
        <f>0</f>
        <v>0</v>
      </c>
      <c r="K41" s="14"/>
      <c r="L41" s="25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1:31" s="18" customFormat="1" ht="6.95" customHeight="1" x14ac:dyDescent="0.2">
      <c r="A42" s="14"/>
      <c r="B42" s="15"/>
      <c r="C42" s="14"/>
      <c r="D42" s="14"/>
      <c r="E42" s="14"/>
      <c r="F42" s="14"/>
      <c r="G42" s="14"/>
      <c r="H42" s="14"/>
      <c r="I42" s="191"/>
      <c r="J42" s="14"/>
      <c r="K42" s="14"/>
      <c r="L42" s="25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1:31" s="18" customFormat="1" ht="25.35" customHeight="1" x14ac:dyDescent="0.2">
      <c r="A43" s="14"/>
      <c r="B43" s="15"/>
      <c r="C43" s="95"/>
      <c r="D43" s="96" t="s">
        <v>39</v>
      </c>
      <c r="E43" s="44"/>
      <c r="F43" s="44"/>
      <c r="G43" s="97" t="s">
        <v>40</v>
      </c>
      <c r="H43" s="98" t="s">
        <v>41</v>
      </c>
      <c r="I43" s="197"/>
      <c r="J43" s="99">
        <f>SUM(J34:J41)</f>
        <v>0</v>
      </c>
      <c r="K43" s="100"/>
      <c r="L43" s="25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31" s="18" customFormat="1" ht="14.45" customHeight="1" x14ac:dyDescent="0.2">
      <c r="A44" s="14"/>
      <c r="B44" s="15"/>
      <c r="C44" s="14"/>
      <c r="D44" s="14"/>
      <c r="E44" s="14"/>
      <c r="F44" s="14"/>
      <c r="G44" s="14"/>
      <c r="H44" s="14"/>
      <c r="I44" s="191"/>
      <c r="J44" s="14"/>
      <c r="K44" s="14"/>
      <c r="L44" s="25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31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31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31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31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31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31" ht="12" customHeight="1" x14ac:dyDescent="0.2">
      <c r="B86" s="6"/>
      <c r="C86" s="11" t="s">
        <v>119</v>
      </c>
      <c r="L86" s="6"/>
    </row>
    <row r="87" spans="1:31" ht="16.5" customHeight="1" x14ac:dyDescent="0.2">
      <c r="B87" s="6"/>
      <c r="E87" s="258" t="s">
        <v>538</v>
      </c>
      <c r="F87" s="228"/>
      <c r="G87" s="228"/>
      <c r="H87" s="228"/>
      <c r="L87" s="6"/>
    </row>
    <row r="88" spans="1:31" ht="12" customHeight="1" x14ac:dyDescent="0.2">
      <c r="B88" s="6"/>
      <c r="C88" s="11" t="s">
        <v>539</v>
      </c>
      <c r="L88" s="6"/>
    </row>
    <row r="89" spans="1:31" s="18" customFormat="1" ht="16.5" customHeight="1" x14ac:dyDescent="0.2">
      <c r="A89" s="14"/>
      <c r="B89" s="15"/>
      <c r="C89" s="14"/>
      <c r="D89" s="14"/>
      <c r="E89" s="260" t="s">
        <v>540</v>
      </c>
      <c r="F89" s="257"/>
      <c r="G89" s="257"/>
      <c r="H89" s="257"/>
      <c r="I89" s="191"/>
      <c r="J89" s="14"/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31" s="18" customFormat="1" ht="12" customHeight="1" x14ac:dyDescent="0.2">
      <c r="A90" s="14"/>
      <c r="B90" s="15"/>
      <c r="C90" s="11" t="s">
        <v>541</v>
      </c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31" s="18" customFormat="1" ht="16.5" customHeight="1" x14ac:dyDescent="0.2">
      <c r="A91" s="14"/>
      <c r="B91" s="15"/>
      <c r="C91" s="14"/>
      <c r="D91" s="14"/>
      <c r="E91" s="251" t="str">
        <f>E13</f>
        <v>02 - P 2254 S</v>
      </c>
      <c r="F91" s="257"/>
      <c r="G91" s="257"/>
      <c r="H91" s="257"/>
      <c r="I91" s="191"/>
      <c r="J91" s="14"/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31" s="18" customFormat="1" ht="6.95" customHeight="1" x14ac:dyDescent="0.2">
      <c r="A92" s="14"/>
      <c r="B92" s="15"/>
      <c r="C92" s="14"/>
      <c r="D92" s="14"/>
      <c r="E92" s="14"/>
      <c r="F92" s="14"/>
      <c r="G92" s="14"/>
      <c r="H92" s="14"/>
      <c r="I92" s="191"/>
      <c r="J92" s="14"/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31" s="18" customFormat="1" ht="12" customHeight="1" x14ac:dyDescent="0.2">
      <c r="A93" s="14"/>
      <c r="B93" s="15"/>
      <c r="C93" s="11" t="s">
        <v>17</v>
      </c>
      <c r="D93" s="14"/>
      <c r="E93" s="14"/>
      <c r="F93" s="12" t="str">
        <f>F16</f>
        <v xml:space="preserve"> </v>
      </c>
      <c r="G93" s="14"/>
      <c r="H93" s="14"/>
      <c r="I93" s="192" t="s">
        <v>19</v>
      </c>
      <c r="J93" s="85" t="str">
        <f>IF(J16="","",J16)</f>
        <v>30. 10. 2020</v>
      </c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31" s="18" customFormat="1" ht="6.95" customHeight="1" x14ac:dyDescent="0.2">
      <c r="A94" s="14"/>
      <c r="B94" s="15"/>
      <c r="C94" s="14"/>
      <c r="D94" s="14"/>
      <c r="E94" s="14"/>
      <c r="F94" s="14"/>
      <c r="G94" s="14"/>
      <c r="H94" s="14"/>
      <c r="I94" s="191"/>
      <c r="J94" s="14"/>
      <c r="K94" s="14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31" s="18" customFormat="1" ht="15.2" customHeight="1" x14ac:dyDescent="0.2">
      <c r="A95" s="14"/>
      <c r="B95" s="15"/>
      <c r="C95" s="11" t="s">
        <v>21</v>
      </c>
      <c r="D95" s="14"/>
      <c r="E95" s="14"/>
      <c r="F95" s="12" t="str">
        <f>E19</f>
        <v xml:space="preserve"> </v>
      </c>
      <c r="G95" s="14"/>
      <c r="H95" s="14"/>
      <c r="I95" s="192" t="s">
        <v>26</v>
      </c>
      <c r="J95" s="103" t="str">
        <f>E25</f>
        <v xml:space="preserve"> </v>
      </c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31" s="18" customFormat="1" ht="15.2" customHeight="1" x14ac:dyDescent="0.2">
      <c r="A96" s="14"/>
      <c r="B96" s="15"/>
      <c r="C96" s="11" t="s">
        <v>24</v>
      </c>
      <c r="D96" s="14"/>
      <c r="E96" s="14"/>
      <c r="F96" s="12" t="str">
        <f>IF(E22="","",E22)</f>
        <v xml:space="preserve"> </v>
      </c>
      <c r="G96" s="14"/>
      <c r="H96" s="14"/>
      <c r="I96" s="192" t="s">
        <v>27</v>
      </c>
      <c r="J96" s="103" t="str">
        <f>E28</f>
        <v xml:space="preserve"> 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1:47" s="18" customFormat="1" ht="10.35" customHeight="1" x14ac:dyDescent="0.2">
      <c r="A97" s="14"/>
      <c r="B97" s="15"/>
      <c r="C97" s="14"/>
      <c r="D97" s="14"/>
      <c r="E97" s="14"/>
      <c r="F97" s="14"/>
      <c r="G97" s="14"/>
      <c r="H97" s="14"/>
      <c r="I97" s="191"/>
      <c r="J97" s="14"/>
      <c r="K97" s="14"/>
      <c r="L97" s="25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1:47" s="18" customFormat="1" ht="29.25" customHeight="1" x14ac:dyDescent="0.2">
      <c r="A98" s="14"/>
      <c r="B98" s="15"/>
      <c r="C98" s="104" t="s">
        <v>122</v>
      </c>
      <c r="D98" s="95"/>
      <c r="E98" s="95"/>
      <c r="F98" s="95"/>
      <c r="G98" s="95"/>
      <c r="H98" s="95"/>
      <c r="I98" s="203"/>
      <c r="J98" s="105" t="s">
        <v>123</v>
      </c>
      <c r="K98" s="95"/>
      <c r="L98" s="2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47" s="18" customFormat="1" ht="10.35" customHeight="1" x14ac:dyDescent="0.2">
      <c r="A99" s="14"/>
      <c r="B99" s="15"/>
      <c r="C99" s="14"/>
      <c r="D99" s="14"/>
      <c r="E99" s="14"/>
      <c r="F99" s="14"/>
      <c r="G99" s="14"/>
      <c r="H99" s="14"/>
      <c r="I99" s="191"/>
      <c r="J99" s="14"/>
      <c r="K99" s="14"/>
      <c r="L99" s="2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47" s="18" customFormat="1" ht="22.9" customHeight="1" x14ac:dyDescent="0.2">
      <c r="A100" s="14"/>
      <c r="B100" s="15"/>
      <c r="C100" s="106" t="s">
        <v>124</v>
      </c>
      <c r="D100" s="14"/>
      <c r="E100" s="14"/>
      <c r="F100" s="14"/>
      <c r="G100" s="14"/>
      <c r="H100" s="14"/>
      <c r="I100" s="191"/>
      <c r="J100" s="91">
        <f>J128</f>
        <v>0</v>
      </c>
      <c r="K100" s="14"/>
      <c r="L100" s="2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U100" s="3" t="s">
        <v>125</v>
      </c>
    </row>
    <row r="101" spans="1:47" s="107" customFormat="1" ht="24.95" customHeight="1" x14ac:dyDescent="0.2">
      <c r="B101" s="108"/>
      <c r="D101" s="109" t="s">
        <v>126</v>
      </c>
      <c r="E101" s="110"/>
      <c r="F101" s="110"/>
      <c r="G101" s="110"/>
      <c r="H101" s="110"/>
      <c r="I101" s="204"/>
      <c r="J101" s="111">
        <f>J129</f>
        <v>0</v>
      </c>
      <c r="L101" s="108"/>
    </row>
    <row r="102" spans="1:47" s="74" customFormat="1" ht="19.899999999999999" customHeight="1" x14ac:dyDescent="0.2">
      <c r="B102" s="112"/>
      <c r="D102" s="113" t="s">
        <v>127</v>
      </c>
      <c r="E102" s="114"/>
      <c r="F102" s="114"/>
      <c r="G102" s="114"/>
      <c r="H102" s="114"/>
      <c r="I102" s="205"/>
      <c r="J102" s="115">
        <f>J130</f>
        <v>0</v>
      </c>
      <c r="L102" s="112"/>
    </row>
    <row r="103" spans="1:47" s="107" customFormat="1" ht="24.95" customHeight="1" x14ac:dyDescent="0.2">
      <c r="B103" s="108"/>
      <c r="D103" s="109" t="s">
        <v>128</v>
      </c>
      <c r="E103" s="110"/>
      <c r="F103" s="110"/>
      <c r="G103" s="110"/>
      <c r="H103" s="110"/>
      <c r="I103" s="204"/>
      <c r="J103" s="111">
        <f>J191</f>
        <v>0</v>
      </c>
      <c r="L103" s="108"/>
    </row>
    <row r="104" spans="1:47" s="107" customFormat="1" ht="24.95" customHeight="1" x14ac:dyDescent="0.2">
      <c r="B104" s="108"/>
      <c r="D104" s="109" t="s">
        <v>919</v>
      </c>
      <c r="E104" s="110"/>
      <c r="F104" s="110"/>
      <c r="G104" s="110"/>
      <c r="H104" s="110"/>
      <c r="I104" s="204"/>
      <c r="J104" s="111">
        <f>J209</f>
        <v>0</v>
      </c>
      <c r="L104" s="108"/>
    </row>
    <row r="105" spans="1:47" s="18" customFormat="1" ht="21.75" customHeight="1" x14ac:dyDescent="0.2">
      <c r="A105" s="14"/>
      <c r="B105" s="15"/>
      <c r="C105" s="14"/>
      <c r="D105" s="14"/>
      <c r="E105" s="14"/>
      <c r="F105" s="14"/>
      <c r="G105" s="14"/>
      <c r="H105" s="14"/>
      <c r="I105" s="191"/>
      <c r="J105" s="14"/>
      <c r="K105" s="14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47" s="18" customFormat="1" ht="6.95" customHeight="1" x14ac:dyDescent="0.2">
      <c r="A106" s="14"/>
      <c r="B106" s="30"/>
      <c r="C106" s="31"/>
      <c r="D106" s="31"/>
      <c r="E106" s="31"/>
      <c r="F106" s="31"/>
      <c r="G106" s="31"/>
      <c r="H106" s="31"/>
      <c r="I106" s="201"/>
      <c r="J106" s="31"/>
      <c r="K106" s="31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10" spans="1:47" s="18" customFormat="1" ht="6.95" customHeight="1" x14ac:dyDescent="0.2">
      <c r="A110" s="14"/>
      <c r="B110" s="32"/>
      <c r="C110" s="33"/>
      <c r="D110" s="33"/>
      <c r="E110" s="33"/>
      <c r="F110" s="33"/>
      <c r="G110" s="33"/>
      <c r="H110" s="33"/>
      <c r="I110" s="202"/>
      <c r="J110" s="33"/>
      <c r="K110" s="33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47" s="18" customFormat="1" ht="24.95" customHeight="1" x14ac:dyDescent="0.2">
      <c r="A111" s="14"/>
      <c r="B111" s="15"/>
      <c r="C111" s="7" t="s">
        <v>129</v>
      </c>
      <c r="D111" s="14"/>
      <c r="E111" s="14"/>
      <c r="F111" s="14"/>
      <c r="G111" s="14"/>
      <c r="H111" s="14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47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3" s="18" customFormat="1" ht="12" customHeight="1" x14ac:dyDescent="0.2">
      <c r="A113" s="14"/>
      <c r="B113" s="15"/>
      <c r="C113" s="11" t="s">
        <v>14</v>
      </c>
      <c r="D113" s="14"/>
      <c r="E113" s="14"/>
      <c r="F113" s="14"/>
      <c r="G113" s="14"/>
      <c r="H113" s="14"/>
      <c r="I113" s="191"/>
      <c r="J113" s="14"/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3" s="18" customFormat="1" ht="26.25" customHeight="1" x14ac:dyDescent="0.2">
      <c r="A114" s="14"/>
      <c r="B114" s="15"/>
      <c r="C114" s="14"/>
      <c r="D114" s="14"/>
      <c r="E114" s="258" t="str">
        <f>E7</f>
        <v xml:space="preserve">10 - Oprava trati v úseku Noutonice -  Podlešín </v>
      </c>
      <c r="F114" s="259"/>
      <c r="G114" s="259"/>
      <c r="H114" s="259"/>
      <c r="I114" s="191"/>
      <c r="J114" s="14"/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3" ht="12" customHeight="1" x14ac:dyDescent="0.2">
      <c r="B115" s="6"/>
      <c r="C115" s="11" t="s">
        <v>119</v>
      </c>
      <c r="L115" s="6"/>
    </row>
    <row r="116" spans="1:63" ht="16.5" customHeight="1" x14ac:dyDescent="0.2">
      <c r="B116" s="6"/>
      <c r="E116" s="258" t="s">
        <v>538</v>
      </c>
      <c r="F116" s="228"/>
      <c r="G116" s="228"/>
      <c r="H116" s="228"/>
      <c r="L116" s="6"/>
    </row>
    <row r="117" spans="1:63" ht="12" customHeight="1" x14ac:dyDescent="0.2">
      <c r="B117" s="6"/>
      <c r="C117" s="11" t="s">
        <v>539</v>
      </c>
      <c r="L117" s="6"/>
    </row>
    <row r="118" spans="1:63" s="18" customFormat="1" ht="16.5" customHeight="1" x14ac:dyDescent="0.2">
      <c r="A118" s="14"/>
      <c r="B118" s="15"/>
      <c r="C118" s="14"/>
      <c r="D118" s="14"/>
      <c r="E118" s="260" t="s">
        <v>540</v>
      </c>
      <c r="F118" s="257"/>
      <c r="G118" s="257"/>
      <c r="H118" s="257"/>
      <c r="I118" s="191"/>
      <c r="J118" s="14"/>
      <c r="K118" s="14"/>
      <c r="L118" s="2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3" s="18" customFormat="1" ht="12" customHeight="1" x14ac:dyDescent="0.2">
      <c r="A119" s="14"/>
      <c r="B119" s="15"/>
      <c r="C119" s="11" t="s">
        <v>541</v>
      </c>
      <c r="D119" s="14"/>
      <c r="E119" s="14"/>
      <c r="F119" s="14"/>
      <c r="G119" s="14"/>
      <c r="H119" s="14"/>
      <c r="I119" s="191"/>
      <c r="J119" s="14"/>
      <c r="K119" s="14"/>
      <c r="L119" s="25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1:63" s="18" customFormat="1" ht="16.5" customHeight="1" x14ac:dyDescent="0.2">
      <c r="A120" s="14"/>
      <c r="B120" s="15"/>
      <c r="C120" s="14"/>
      <c r="D120" s="14"/>
      <c r="E120" s="251" t="str">
        <f>E13</f>
        <v>02 - P 2254 S</v>
      </c>
      <c r="F120" s="257"/>
      <c r="G120" s="257"/>
      <c r="H120" s="257"/>
      <c r="I120" s="191"/>
      <c r="J120" s="14"/>
      <c r="K120" s="14"/>
      <c r="L120" s="25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1:63" s="18" customFormat="1" ht="6.95" customHeight="1" x14ac:dyDescent="0.2">
      <c r="A121" s="14"/>
      <c r="B121" s="15"/>
      <c r="C121" s="14"/>
      <c r="D121" s="14"/>
      <c r="E121" s="14"/>
      <c r="F121" s="14"/>
      <c r="G121" s="14"/>
      <c r="H121" s="14"/>
      <c r="I121" s="191"/>
      <c r="J121" s="14"/>
      <c r="K121" s="14"/>
      <c r="L121" s="25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1:63" s="18" customFormat="1" ht="12" customHeight="1" x14ac:dyDescent="0.2">
      <c r="A122" s="14"/>
      <c r="B122" s="15"/>
      <c r="C122" s="11" t="s">
        <v>17</v>
      </c>
      <c r="D122" s="14"/>
      <c r="E122" s="14"/>
      <c r="F122" s="12" t="str">
        <f>F16</f>
        <v xml:space="preserve"> </v>
      </c>
      <c r="G122" s="14"/>
      <c r="H122" s="14"/>
      <c r="I122" s="192" t="s">
        <v>19</v>
      </c>
      <c r="J122" s="85" t="str">
        <f>IF(J16="","",J16)</f>
        <v>30. 10. 2020</v>
      </c>
      <c r="K122" s="14"/>
      <c r="L122" s="25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63" s="18" customFormat="1" ht="6.95" customHeight="1" x14ac:dyDescent="0.2">
      <c r="A123" s="14"/>
      <c r="B123" s="15"/>
      <c r="C123" s="14"/>
      <c r="D123" s="14"/>
      <c r="E123" s="14"/>
      <c r="F123" s="14"/>
      <c r="G123" s="14"/>
      <c r="H123" s="14"/>
      <c r="I123" s="191"/>
      <c r="J123" s="14"/>
      <c r="K123" s="14"/>
      <c r="L123" s="25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63" s="18" customFormat="1" ht="15.2" customHeight="1" x14ac:dyDescent="0.2">
      <c r="A124" s="14"/>
      <c r="B124" s="15"/>
      <c r="C124" s="11" t="s">
        <v>21</v>
      </c>
      <c r="D124" s="14"/>
      <c r="E124" s="14"/>
      <c r="F124" s="12" t="str">
        <f>E19</f>
        <v xml:space="preserve"> </v>
      </c>
      <c r="G124" s="14"/>
      <c r="H124" s="14"/>
      <c r="I124" s="192" t="s">
        <v>26</v>
      </c>
      <c r="J124" s="103" t="str">
        <f>E25</f>
        <v xml:space="preserve"> </v>
      </c>
      <c r="K124" s="14"/>
      <c r="L124" s="25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63" s="18" customFormat="1" ht="15.2" customHeight="1" x14ac:dyDescent="0.2">
      <c r="A125" s="14"/>
      <c r="B125" s="15"/>
      <c r="C125" s="11" t="s">
        <v>24</v>
      </c>
      <c r="D125" s="14"/>
      <c r="E125" s="14"/>
      <c r="F125" s="12" t="str">
        <f>IF(E22="","",E22)</f>
        <v xml:space="preserve"> </v>
      </c>
      <c r="G125" s="14"/>
      <c r="H125" s="14"/>
      <c r="I125" s="192" t="s">
        <v>27</v>
      </c>
      <c r="J125" s="103" t="str">
        <f>E28</f>
        <v xml:space="preserve"> </v>
      </c>
      <c r="K125" s="14"/>
      <c r="L125" s="25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63" s="18" customFormat="1" ht="10.35" customHeight="1" x14ac:dyDescent="0.2">
      <c r="A126" s="14"/>
      <c r="B126" s="15"/>
      <c r="C126" s="14"/>
      <c r="D126" s="14"/>
      <c r="E126" s="14"/>
      <c r="F126" s="14"/>
      <c r="G126" s="14"/>
      <c r="H126" s="14"/>
      <c r="I126" s="191"/>
      <c r="J126" s="14"/>
      <c r="K126" s="14"/>
      <c r="L126" s="25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63" s="123" customFormat="1" ht="29.25" customHeight="1" x14ac:dyDescent="0.2">
      <c r="A127" s="116"/>
      <c r="B127" s="117"/>
      <c r="C127" s="118" t="s">
        <v>130</v>
      </c>
      <c r="D127" s="119" t="s">
        <v>54</v>
      </c>
      <c r="E127" s="119" t="s">
        <v>50</v>
      </c>
      <c r="F127" s="119" t="s">
        <v>51</v>
      </c>
      <c r="G127" s="119" t="s">
        <v>131</v>
      </c>
      <c r="H127" s="119" t="s">
        <v>132</v>
      </c>
      <c r="I127" s="206" t="s">
        <v>133</v>
      </c>
      <c r="J127" s="120" t="s">
        <v>123</v>
      </c>
      <c r="K127" s="121" t="s">
        <v>134</v>
      </c>
      <c r="L127" s="122"/>
      <c r="M127" s="46" t="s">
        <v>1</v>
      </c>
      <c r="N127" s="47" t="s">
        <v>33</v>
      </c>
      <c r="O127" s="47" t="s">
        <v>135</v>
      </c>
      <c r="P127" s="47" t="s">
        <v>136</v>
      </c>
      <c r="Q127" s="47" t="s">
        <v>137</v>
      </c>
      <c r="R127" s="47" t="s">
        <v>138</v>
      </c>
      <c r="S127" s="47" t="s">
        <v>139</v>
      </c>
      <c r="T127" s="48" t="s">
        <v>140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18" customFormat="1" ht="22.9" customHeight="1" x14ac:dyDescent="0.25">
      <c r="A128" s="14"/>
      <c r="B128" s="15"/>
      <c r="C128" s="54" t="s">
        <v>141</v>
      </c>
      <c r="D128" s="14"/>
      <c r="E128" s="14"/>
      <c r="F128" s="14"/>
      <c r="G128" s="14"/>
      <c r="H128" s="14"/>
      <c r="I128" s="191"/>
      <c r="J128" s="124">
        <f>BK128</f>
        <v>0</v>
      </c>
      <c r="K128" s="14"/>
      <c r="L128" s="15"/>
      <c r="M128" s="49"/>
      <c r="N128" s="40"/>
      <c r="O128" s="50"/>
      <c r="P128" s="125">
        <f>P129+P191+P209</f>
        <v>303.68700000000007</v>
      </c>
      <c r="Q128" s="50"/>
      <c r="R128" s="125">
        <f>R129+R191+R209</f>
        <v>82.697599999999994</v>
      </c>
      <c r="S128" s="50"/>
      <c r="T128" s="126">
        <f>T129+T191+T209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3" t="s">
        <v>68</v>
      </c>
      <c r="AU128" s="3" t="s">
        <v>125</v>
      </c>
      <c r="BK128" s="127">
        <f>BK129+BK191+BK209</f>
        <v>0</v>
      </c>
    </row>
    <row r="129" spans="1:65" s="128" customFormat="1" ht="25.9" customHeight="1" x14ac:dyDescent="0.2">
      <c r="B129" s="129"/>
      <c r="D129" s="130" t="s">
        <v>68</v>
      </c>
      <c r="E129" s="131" t="s">
        <v>142</v>
      </c>
      <c r="F129" s="131" t="s">
        <v>143</v>
      </c>
      <c r="I129" s="207"/>
      <c r="J129" s="132">
        <f>BK129</f>
        <v>0</v>
      </c>
      <c r="L129" s="129"/>
      <c r="M129" s="133"/>
      <c r="N129" s="134"/>
      <c r="O129" s="134"/>
      <c r="P129" s="135">
        <f>P130</f>
        <v>303.68700000000007</v>
      </c>
      <c r="Q129" s="134"/>
      <c r="R129" s="135">
        <f>R130</f>
        <v>82.697599999999994</v>
      </c>
      <c r="S129" s="134"/>
      <c r="T129" s="136">
        <f>T130</f>
        <v>0</v>
      </c>
      <c r="AR129" s="130" t="s">
        <v>77</v>
      </c>
      <c r="AT129" s="137" t="s">
        <v>68</v>
      </c>
      <c r="AU129" s="137" t="s">
        <v>69</v>
      </c>
      <c r="AY129" s="130" t="s">
        <v>144</v>
      </c>
      <c r="BK129" s="138">
        <f>BK130</f>
        <v>0</v>
      </c>
    </row>
    <row r="130" spans="1:65" s="128" customFormat="1" ht="22.9" customHeight="1" x14ac:dyDescent="0.2">
      <c r="B130" s="129"/>
      <c r="D130" s="130" t="s">
        <v>68</v>
      </c>
      <c r="E130" s="139" t="s">
        <v>145</v>
      </c>
      <c r="F130" s="139" t="s">
        <v>146</v>
      </c>
      <c r="I130" s="207"/>
      <c r="J130" s="140">
        <f>BK130</f>
        <v>0</v>
      </c>
      <c r="L130" s="129"/>
      <c r="M130" s="133"/>
      <c r="N130" s="134"/>
      <c r="O130" s="134"/>
      <c r="P130" s="135">
        <f>SUM(P131:P190)</f>
        <v>303.68700000000007</v>
      </c>
      <c r="Q130" s="134"/>
      <c r="R130" s="135">
        <f>SUM(R131:R190)</f>
        <v>82.697599999999994</v>
      </c>
      <c r="S130" s="134"/>
      <c r="T130" s="136">
        <f>SUM(T131:T190)</f>
        <v>0</v>
      </c>
      <c r="AR130" s="130" t="s">
        <v>77</v>
      </c>
      <c r="AT130" s="137" t="s">
        <v>68</v>
      </c>
      <c r="AU130" s="137" t="s">
        <v>77</v>
      </c>
      <c r="AY130" s="130" t="s">
        <v>144</v>
      </c>
      <c r="BK130" s="138">
        <f>SUM(BK131:BK190)</f>
        <v>0</v>
      </c>
    </row>
    <row r="131" spans="1:65" s="18" customFormat="1" ht="178.5" customHeight="1" x14ac:dyDescent="0.2">
      <c r="A131" s="14"/>
      <c r="B131" s="15"/>
      <c r="C131" s="141" t="s">
        <v>77</v>
      </c>
      <c r="D131" s="141" t="s">
        <v>147</v>
      </c>
      <c r="E131" s="142" t="s">
        <v>543</v>
      </c>
      <c r="F131" s="143" t="s">
        <v>544</v>
      </c>
      <c r="G131" s="144" t="s">
        <v>158</v>
      </c>
      <c r="H131" s="145">
        <v>0.02</v>
      </c>
      <c r="I131" s="208"/>
      <c r="J131" s="146">
        <f>ROUND(I131*H131,2)</f>
        <v>0</v>
      </c>
      <c r="K131" s="143" t="s">
        <v>915</v>
      </c>
      <c r="L131" s="15"/>
      <c r="M131" s="147" t="s">
        <v>1</v>
      </c>
      <c r="N131" s="148" t="s">
        <v>34</v>
      </c>
      <c r="O131" s="149">
        <v>4080.57</v>
      </c>
      <c r="P131" s="149">
        <f>O131*H131</f>
        <v>81.611400000000003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151</v>
      </c>
      <c r="AT131" s="151" t="s">
        <v>147</v>
      </c>
      <c r="AU131" s="151" t="s">
        <v>79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629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630</v>
      </c>
      <c r="H132" s="158">
        <v>0.02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0.02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21.75" customHeight="1" x14ac:dyDescent="0.2">
      <c r="A134" s="14"/>
      <c r="B134" s="15"/>
      <c r="C134" s="170" t="s">
        <v>79</v>
      </c>
      <c r="D134" s="170" t="s">
        <v>166</v>
      </c>
      <c r="E134" s="171" t="s">
        <v>167</v>
      </c>
      <c r="F134" s="172" t="s">
        <v>168</v>
      </c>
      <c r="G134" s="173" t="s">
        <v>169</v>
      </c>
      <c r="H134" s="174">
        <v>56.7</v>
      </c>
      <c r="I134" s="211"/>
      <c r="J134" s="175">
        <f>ROUND(I134*H134,2)</f>
        <v>0</v>
      </c>
      <c r="K134" s="172" t="s">
        <v>915</v>
      </c>
      <c r="L134" s="176"/>
      <c r="M134" s="177" t="s">
        <v>1</v>
      </c>
      <c r="N134" s="178" t="s">
        <v>34</v>
      </c>
      <c r="O134" s="149">
        <v>0</v>
      </c>
      <c r="P134" s="149">
        <f>O134*H134</f>
        <v>0</v>
      </c>
      <c r="Q134" s="149">
        <v>1</v>
      </c>
      <c r="R134" s="149">
        <f>Q134*H134</f>
        <v>56.7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170</v>
      </c>
      <c r="AT134" s="151" t="s">
        <v>166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631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632</v>
      </c>
      <c r="H135" s="158">
        <v>56.7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62" customFormat="1" x14ac:dyDescent="0.2">
      <c r="B136" s="163"/>
      <c r="D136" s="155" t="s">
        <v>153</v>
      </c>
      <c r="E136" s="164" t="s">
        <v>1</v>
      </c>
      <c r="F136" s="165" t="s">
        <v>155</v>
      </c>
      <c r="H136" s="166">
        <v>56.7</v>
      </c>
      <c r="I136" s="210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153</v>
      </c>
      <c r="AU136" s="164" t="s">
        <v>79</v>
      </c>
      <c r="AV136" s="162" t="s">
        <v>151</v>
      </c>
      <c r="AW136" s="162" t="s">
        <v>25</v>
      </c>
      <c r="AX136" s="162" t="s">
        <v>77</v>
      </c>
      <c r="AY136" s="164" t="s">
        <v>144</v>
      </c>
    </row>
    <row r="137" spans="1:65" s="18" customFormat="1" ht="78" customHeight="1" x14ac:dyDescent="0.2">
      <c r="A137" s="14"/>
      <c r="B137" s="15"/>
      <c r="C137" s="141" t="s">
        <v>92</v>
      </c>
      <c r="D137" s="141" t="s">
        <v>147</v>
      </c>
      <c r="E137" s="142" t="s">
        <v>549</v>
      </c>
      <c r="F137" s="143" t="s">
        <v>550</v>
      </c>
      <c r="G137" s="144" t="s">
        <v>158</v>
      </c>
      <c r="H137" s="145">
        <v>0.02</v>
      </c>
      <c r="I137" s="208"/>
      <c r="J137" s="146">
        <f>ROUND(I137*H137,2)</f>
        <v>0</v>
      </c>
      <c r="K137" s="143" t="s">
        <v>915</v>
      </c>
      <c r="L137" s="15"/>
      <c r="M137" s="147" t="s">
        <v>1</v>
      </c>
      <c r="N137" s="148" t="s">
        <v>34</v>
      </c>
      <c r="O137" s="149">
        <v>502.87</v>
      </c>
      <c r="P137" s="149">
        <f>O137*H137</f>
        <v>10.057399999999999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151" t="s">
        <v>151</v>
      </c>
      <c r="AT137" s="151" t="s">
        <v>147</v>
      </c>
      <c r="AU137" s="151" t="s">
        <v>79</v>
      </c>
      <c r="AY137" s="3" t="s">
        <v>144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3" t="s">
        <v>77</v>
      </c>
      <c r="BK137" s="152">
        <f>ROUND(I137*H137,2)</f>
        <v>0</v>
      </c>
      <c r="BL137" s="3" t="s">
        <v>151</v>
      </c>
      <c r="BM137" s="151" t="s">
        <v>633</v>
      </c>
    </row>
    <row r="138" spans="1:65" s="153" customFormat="1" x14ac:dyDescent="0.2">
      <c r="B138" s="154"/>
      <c r="D138" s="155" t="s">
        <v>153</v>
      </c>
      <c r="E138" s="156" t="s">
        <v>1</v>
      </c>
      <c r="F138" s="157" t="s">
        <v>630</v>
      </c>
      <c r="H138" s="158">
        <v>0.02</v>
      </c>
      <c r="I138" s="209"/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153</v>
      </c>
      <c r="AU138" s="156" t="s">
        <v>79</v>
      </c>
      <c r="AV138" s="153" t="s">
        <v>79</v>
      </c>
      <c r="AW138" s="153" t="s">
        <v>25</v>
      </c>
      <c r="AX138" s="153" t="s">
        <v>69</v>
      </c>
      <c r="AY138" s="156" t="s">
        <v>144</v>
      </c>
    </row>
    <row r="139" spans="1:65" s="162" customFormat="1" x14ac:dyDescent="0.2">
      <c r="B139" s="163"/>
      <c r="D139" s="155" t="s">
        <v>153</v>
      </c>
      <c r="E139" s="164" t="s">
        <v>1</v>
      </c>
      <c r="F139" s="165" t="s">
        <v>155</v>
      </c>
      <c r="H139" s="166">
        <v>0.02</v>
      </c>
      <c r="I139" s="210"/>
      <c r="L139" s="163"/>
      <c r="M139" s="167"/>
      <c r="N139" s="168"/>
      <c r="O139" s="168"/>
      <c r="P139" s="168"/>
      <c r="Q139" s="168"/>
      <c r="R139" s="168"/>
      <c r="S139" s="168"/>
      <c r="T139" s="169"/>
      <c r="AT139" s="164" t="s">
        <v>153</v>
      </c>
      <c r="AU139" s="164" t="s">
        <v>79</v>
      </c>
      <c r="AV139" s="162" t="s">
        <v>151</v>
      </c>
      <c r="AW139" s="162" t="s">
        <v>25</v>
      </c>
      <c r="AX139" s="162" t="s">
        <v>77</v>
      </c>
      <c r="AY139" s="164" t="s">
        <v>144</v>
      </c>
    </row>
    <row r="140" spans="1:65" s="18" customFormat="1" ht="21.75" customHeight="1" x14ac:dyDescent="0.2">
      <c r="A140" s="14"/>
      <c r="B140" s="15"/>
      <c r="C140" s="170" t="s">
        <v>151</v>
      </c>
      <c r="D140" s="170" t="s">
        <v>166</v>
      </c>
      <c r="E140" s="171" t="s">
        <v>552</v>
      </c>
      <c r="F140" s="172" t="s">
        <v>553</v>
      </c>
      <c r="G140" s="173" t="s">
        <v>175</v>
      </c>
      <c r="H140" s="174">
        <v>45</v>
      </c>
      <c r="I140" s="211"/>
      <c r="J140" s="175">
        <f>ROUND(I140*H140,2)</f>
        <v>0</v>
      </c>
      <c r="K140" s="172" t="s">
        <v>915</v>
      </c>
      <c r="L140" s="176"/>
      <c r="M140" s="177" t="s">
        <v>1</v>
      </c>
      <c r="N140" s="178" t="s">
        <v>34</v>
      </c>
      <c r="O140" s="149">
        <v>0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R140" s="151" t="s">
        <v>170</v>
      </c>
      <c r="AT140" s="151" t="s">
        <v>166</v>
      </c>
      <c r="AU140" s="151" t="s">
        <v>79</v>
      </c>
      <c r="AY140" s="3" t="s">
        <v>144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3" t="s">
        <v>77</v>
      </c>
      <c r="BK140" s="152">
        <f>ROUND(I140*H140,2)</f>
        <v>0</v>
      </c>
      <c r="BL140" s="3" t="s">
        <v>151</v>
      </c>
      <c r="BM140" s="151" t="s">
        <v>634</v>
      </c>
    </row>
    <row r="141" spans="1:65" s="179" customFormat="1" x14ac:dyDescent="0.2">
      <c r="B141" s="180"/>
      <c r="D141" s="155" t="s">
        <v>153</v>
      </c>
      <c r="E141" s="181" t="s">
        <v>1</v>
      </c>
      <c r="F141" s="182" t="s">
        <v>188</v>
      </c>
      <c r="H141" s="181" t="s">
        <v>1</v>
      </c>
      <c r="I141" s="212"/>
      <c r="L141" s="180"/>
      <c r="M141" s="183"/>
      <c r="N141" s="184"/>
      <c r="O141" s="184"/>
      <c r="P141" s="184"/>
      <c r="Q141" s="184"/>
      <c r="R141" s="184"/>
      <c r="S141" s="184"/>
      <c r="T141" s="185"/>
      <c r="AT141" s="181" t="s">
        <v>153</v>
      </c>
      <c r="AU141" s="181" t="s">
        <v>79</v>
      </c>
      <c r="AV141" s="179" t="s">
        <v>77</v>
      </c>
      <c r="AW141" s="179" t="s">
        <v>25</v>
      </c>
      <c r="AX141" s="179" t="s">
        <v>69</v>
      </c>
      <c r="AY141" s="181" t="s">
        <v>144</v>
      </c>
    </row>
    <row r="142" spans="1:65" s="153" customFormat="1" x14ac:dyDescent="0.2">
      <c r="B142" s="154"/>
      <c r="D142" s="155" t="s">
        <v>153</v>
      </c>
      <c r="E142" s="156" t="s">
        <v>1</v>
      </c>
      <c r="F142" s="157" t="s">
        <v>635</v>
      </c>
      <c r="H142" s="158">
        <v>45</v>
      </c>
      <c r="I142" s="209"/>
      <c r="L142" s="154"/>
      <c r="M142" s="159"/>
      <c r="N142" s="160"/>
      <c r="O142" s="160"/>
      <c r="P142" s="160"/>
      <c r="Q142" s="160"/>
      <c r="R142" s="160"/>
      <c r="S142" s="160"/>
      <c r="T142" s="161"/>
      <c r="AT142" s="156" t="s">
        <v>153</v>
      </c>
      <c r="AU142" s="156" t="s">
        <v>79</v>
      </c>
      <c r="AV142" s="153" t="s">
        <v>79</v>
      </c>
      <c r="AW142" s="153" t="s">
        <v>25</v>
      </c>
      <c r="AX142" s="153" t="s">
        <v>69</v>
      </c>
      <c r="AY142" s="156" t="s">
        <v>144</v>
      </c>
    </row>
    <row r="143" spans="1:65" s="162" customFormat="1" x14ac:dyDescent="0.2">
      <c r="B143" s="163"/>
      <c r="D143" s="155" t="s">
        <v>153</v>
      </c>
      <c r="E143" s="164" t="s">
        <v>1</v>
      </c>
      <c r="F143" s="165" t="s">
        <v>155</v>
      </c>
      <c r="H143" s="166">
        <v>45</v>
      </c>
      <c r="I143" s="210"/>
      <c r="L143" s="163"/>
      <c r="M143" s="167"/>
      <c r="N143" s="168"/>
      <c r="O143" s="168"/>
      <c r="P143" s="168"/>
      <c r="Q143" s="168"/>
      <c r="R143" s="168"/>
      <c r="S143" s="168"/>
      <c r="T143" s="169"/>
      <c r="AT143" s="164" t="s">
        <v>153</v>
      </c>
      <c r="AU143" s="164" t="s">
        <v>79</v>
      </c>
      <c r="AV143" s="162" t="s">
        <v>151</v>
      </c>
      <c r="AW143" s="162" t="s">
        <v>25</v>
      </c>
      <c r="AX143" s="162" t="s">
        <v>77</v>
      </c>
      <c r="AY143" s="164" t="s">
        <v>144</v>
      </c>
    </row>
    <row r="144" spans="1:65" s="18" customFormat="1" ht="16.5" customHeight="1" x14ac:dyDescent="0.2">
      <c r="A144" s="14"/>
      <c r="B144" s="15"/>
      <c r="C144" s="170" t="s">
        <v>145</v>
      </c>
      <c r="D144" s="170" t="s">
        <v>166</v>
      </c>
      <c r="E144" s="171" t="s">
        <v>555</v>
      </c>
      <c r="F144" s="172" t="s">
        <v>556</v>
      </c>
      <c r="G144" s="173" t="s">
        <v>192</v>
      </c>
      <c r="H144" s="174">
        <v>50</v>
      </c>
      <c r="I144" s="211"/>
      <c r="J144" s="175">
        <f>ROUND(I144*H144,2)</f>
        <v>0</v>
      </c>
      <c r="K144" s="172" t="s">
        <v>915</v>
      </c>
      <c r="L144" s="176"/>
      <c r="M144" s="177" t="s">
        <v>1</v>
      </c>
      <c r="N144" s="178" t="s">
        <v>34</v>
      </c>
      <c r="O144" s="149">
        <v>0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R144" s="151" t="s">
        <v>170</v>
      </c>
      <c r="AT144" s="151" t="s">
        <v>166</v>
      </c>
      <c r="AU144" s="151" t="s">
        <v>79</v>
      </c>
      <c r="AY144" s="3" t="s">
        <v>144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3" t="s">
        <v>77</v>
      </c>
      <c r="BK144" s="152">
        <f>ROUND(I144*H144,2)</f>
        <v>0</v>
      </c>
      <c r="BL144" s="3" t="s">
        <v>151</v>
      </c>
      <c r="BM144" s="151" t="s">
        <v>636</v>
      </c>
    </row>
    <row r="145" spans="1:65" s="179" customFormat="1" x14ac:dyDescent="0.2">
      <c r="B145" s="180"/>
      <c r="D145" s="155" t="s">
        <v>153</v>
      </c>
      <c r="E145" s="181" t="s">
        <v>1</v>
      </c>
      <c r="F145" s="182" t="s">
        <v>188</v>
      </c>
      <c r="H145" s="181" t="s">
        <v>1</v>
      </c>
      <c r="I145" s="212"/>
      <c r="L145" s="180"/>
      <c r="M145" s="183"/>
      <c r="N145" s="184"/>
      <c r="O145" s="184"/>
      <c r="P145" s="184"/>
      <c r="Q145" s="184"/>
      <c r="R145" s="184"/>
      <c r="S145" s="184"/>
      <c r="T145" s="185"/>
      <c r="AT145" s="181" t="s">
        <v>153</v>
      </c>
      <c r="AU145" s="181" t="s">
        <v>79</v>
      </c>
      <c r="AV145" s="179" t="s">
        <v>77</v>
      </c>
      <c r="AW145" s="179" t="s">
        <v>25</v>
      </c>
      <c r="AX145" s="179" t="s">
        <v>69</v>
      </c>
      <c r="AY145" s="181" t="s">
        <v>144</v>
      </c>
    </row>
    <row r="146" spans="1:65" s="153" customFormat="1" x14ac:dyDescent="0.2">
      <c r="B146" s="154"/>
      <c r="D146" s="155" t="s">
        <v>153</v>
      </c>
      <c r="E146" s="156" t="s">
        <v>1</v>
      </c>
      <c r="F146" s="157" t="s">
        <v>558</v>
      </c>
      <c r="H146" s="158">
        <v>50</v>
      </c>
      <c r="I146" s="209"/>
      <c r="L146" s="154"/>
      <c r="M146" s="159"/>
      <c r="N146" s="160"/>
      <c r="O146" s="160"/>
      <c r="P146" s="160"/>
      <c r="Q146" s="160"/>
      <c r="R146" s="160"/>
      <c r="S146" s="160"/>
      <c r="T146" s="161"/>
      <c r="AT146" s="156" t="s">
        <v>153</v>
      </c>
      <c r="AU146" s="156" t="s">
        <v>79</v>
      </c>
      <c r="AV146" s="153" t="s">
        <v>79</v>
      </c>
      <c r="AW146" s="153" t="s">
        <v>25</v>
      </c>
      <c r="AX146" s="153" t="s">
        <v>69</v>
      </c>
      <c r="AY146" s="156" t="s">
        <v>144</v>
      </c>
    </row>
    <row r="147" spans="1:65" s="162" customFormat="1" x14ac:dyDescent="0.2">
      <c r="B147" s="163"/>
      <c r="D147" s="155" t="s">
        <v>153</v>
      </c>
      <c r="E147" s="164" t="s">
        <v>1</v>
      </c>
      <c r="F147" s="165" t="s">
        <v>155</v>
      </c>
      <c r="H147" s="166">
        <v>50</v>
      </c>
      <c r="I147" s="210"/>
      <c r="L147" s="163"/>
      <c r="M147" s="167"/>
      <c r="N147" s="168"/>
      <c r="O147" s="168"/>
      <c r="P147" s="168"/>
      <c r="Q147" s="168"/>
      <c r="R147" s="168"/>
      <c r="S147" s="168"/>
      <c r="T147" s="169"/>
      <c r="AT147" s="164" t="s">
        <v>153</v>
      </c>
      <c r="AU147" s="164" t="s">
        <v>79</v>
      </c>
      <c r="AV147" s="162" t="s">
        <v>151</v>
      </c>
      <c r="AW147" s="162" t="s">
        <v>25</v>
      </c>
      <c r="AX147" s="162" t="s">
        <v>77</v>
      </c>
      <c r="AY147" s="164" t="s">
        <v>144</v>
      </c>
    </row>
    <row r="148" spans="1:65" s="18" customFormat="1" ht="21.75" customHeight="1" x14ac:dyDescent="0.2">
      <c r="A148" s="14"/>
      <c r="B148" s="15"/>
      <c r="C148" s="170" t="s">
        <v>179</v>
      </c>
      <c r="D148" s="170" t="s">
        <v>166</v>
      </c>
      <c r="E148" s="171" t="s">
        <v>559</v>
      </c>
      <c r="F148" s="172" t="s">
        <v>560</v>
      </c>
      <c r="G148" s="173" t="s">
        <v>175</v>
      </c>
      <c r="H148" s="174">
        <v>180</v>
      </c>
      <c r="I148" s="211"/>
      <c r="J148" s="175">
        <f>ROUND(I148*H148,2)</f>
        <v>0</v>
      </c>
      <c r="K148" s="172" t="s">
        <v>915</v>
      </c>
      <c r="L148" s="176"/>
      <c r="M148" s="177" t="s">
        <v>1</v>
      </c>
      <c r="N148" s="178" t="s">
        <v>34</v>
      </c>
      <c r="O148" s="149">
        <v>0</v>
      </c>
      <c r="P148" s="149">
        <f>O148*H148</f>
        <v>0</v>
      </c>
      <c r="Q148" s="149">
        <v>1.23E-3</v>
      </c>
      <c r="R148" s="149">
        <f>Q148*H148</f>
        <v>0.22139999999999999</v>
      </c>
      <c r="S148" s="149">
        <v>0</v>
      </c>
      <c r="T148" s="150">
        <f>S148*H148</f>
        <v>0</v>
      </c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R148" s="151" t="s">
        <v>170</v>
      </c>
      <c r="AT148" s="151" t="s">
        <v>166</v>
      </c>
      <c r="AU148" s="151" t="s">
        <v>79</v>
      </c>
      <c r="AY148" s="3" t="s">
        <v>144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3" t="s">
        <v>77</v>
      </c>
      <c r="BK148" s="152">
        <f>ROUND(I148*H148,2)</f>
        <v>0</v>
      </c>
      <c r="BL148" s="3" t="s">
        <v>151</v>
      </c>
      <c r="BM148" s="151" t="s">
        <v>637</v>
      </c>
    </row>
    <row r="149" spans="1:65" s="153" customFormat="1" x14ac:dyDescent="0.2">
      <c r="B149" s="154"/>
      <c r="D149" s="155" t="s">
        <v>153</v>
      </c>
      <c r="E149" s="156" t="s">
        <v>1</v>
      </c>
      <c r="F149" s="157" t="s">
        <v>638</v>
      </c>
      <c r="H149" s="158">
        <v>180</v>
      </c>
      <c r="I149" s="209"/>
      <c r="L149" s="154"/>
      <c r="M149" s="159"/>
      <c r="N149" s="160"/>
      <c r="O149" s="160"/>
      <c r="P149" s="160"/>
      <c r="Q149" s="160"/>
      <c r="R149" s="160"/>
      <c r="S149" s="160"/>
      <c r="T149" s="161"/>
      <c r="AT149" s="156" t="s">
        <v>153</v>
      </c>
      <c r="AU149" s="156" t="s">
        <v>79</v>
      </c>
      <c r="AV149" s="153" t="s">
        <v>79</v>
      </c>
      <c r="AW149" s="153" t="s">
        <v>25</v>
      </c>
      <c r="AX149" s="153" t="s">
        <v>69</v>
      </c>
      <c r="AY149" s="156" t="s">
        <v>144</v>
      </c>
    </row>
    <row r="150" spans="1:65" s="162" customFormat="1" x14ac:dyDescent="0.2">
      <c r="B150" s="163"/>
      <c r="D150" s="155" t="s">
        <v>153</v>
      </c>
      <c r="E150" s="164" t="s">
        <v>1</v>
      </c>
      <c r="F150" s="165" t="s">
        <v>155</v>
      </c>
      <c r="H150" s="166">
        <v>180</v>
      </c>
      <c r="I150" s="210"/>
      <c r="L150" s="163"/>
      <c r="M150" s="167"/>
      <c r="N150" s="168"/>
      <c r="O150" s="168"/>
      <c r="P150" s="168"/>
      <c r="Q150" s="168"/>
      <c r="R150" s="168"/>
      <c r="S150" s="168"/>
      <c r="T150" s="169"/>
      <c r="AT150" s="164" t="s">
        <v>153</v>
      </c>
      <c r="AU150" s="164" t="s">
        <v>79</v>
      </c>
      <c r="AV150" s="162" t="s">
        <v>151</v>
      </c>
      <c r="AW150" s="162" t="s">
        <v>25</v>
      </c>
      <c r="AX150" s="162" t="s">
        <v>77</v>
      </c>
      <c r="AY150" s="164" t="s">
        <v>144</v>
      </c>
    </row>
    <row r="151" spans="1:65" s="18" customFormat="1" ht="21.75" customHeight="1" x14ac:dyDescent="0.2">
      <c r="A151" s="14"/>
      <c r="B151" s="15"/>
      <c r="C151" s="170" t="s">
        <v>184</v>
      </c>
      <c r="D151" s="170" t="s">
        <v>166</v>
      </c>
      <c r="E151" s="171" t="s">
        <v>235</v>
      </c>
      <c r="F151" s="172" t="s">
        <v>236</v>
      </c>
      <c r="G151" s="173" t="s">
        <v>175</v>
      </c>
      <c r="H151" s="174">
        <v>90</v>
      </c>
      <c r="I151" s="211"/>
      <c r="J151" s="175">
        <f>ROUND(I151*H151,2)</f>
        <v>0</v>
      </c>
      <c r="K151" s="172" t="s">
        <v>915</v>
      </c>
      <c r="L151" s="176"/>
      <c r="M151" s="177" t="s">
        <v>1</v>
      </c>
      <c r="N151" s="178" t="s">
        <v>34</v>
      </c>
      <c r="O151" s="149">
        <v>0</v>
      </c>
      <c r="P151" s="149">
        <f>O151*H151</f>
        <v>0</v>
      </c>
      <c r="Q151" s="149">
        <v>1.8000000000000001E-4</v>
      </c>
      <c r="R151" s="149">
        <f>Q151*H151</f>
        <v>1.6200000000000003E-2</v>
      </c>
      <c r="S151" s="149">
        <v>0</v>
      </c>
      <c r="T151" s="150">
        <f>S151*H151</f>
        <v>0</v>
      </c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R151" s="151" t="s">
        <v>170</v>
      </c>
      <c r="AT151" s="151" t="s">
        <v>166</v>
      </c>
      <c r="AU151" s="151" t="s">
        <v>79</v>
      </c>
      <c r="AY151" s="3" t="s">
        <v>144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3" t="s">
        <v>77</v>
      </c>
      <c r="BK151" s="152">
        <f>ROUND(I151*H151,2)</f>
        <v>0</v>
      </c>
      <c r="BL151" s="3" t="s">
        <v>151</v>
      </c>
      <c r="BM151" s="151" t="s">
        <v>639</v>
      </c>
    </row>
    <row r="152" spans="1:65" s="179" customFormat="1" x14ac:dyDescent="0.2">
      <c r="B152" s="180"/>
      <c r="D152" s="155" t="s">
        <v>153</v>
      </c>
      <c r="E152" s="181" t="s">
        <v>1</v>
      </c>
      <c r="F152" s="182" t="s">
        <v>188</v>
      </c>
      <c r="H152" s="181" t="s">
        <v>1</v>
      </c>
      <c r="I152" s="212"/>
      <c r="L152" s="180"/>
      <c r="M152" s="183"/>
      <c r="N152" s="184"/>
      <c r="O152" s="184"/>
      <c r="P152" s="184"/>
      <c r="Q152" s="184"/>
      <c r="R152" s="184"/>
      <c r="S152" s="184"/>
      <c r="T152" s="185"/>
      <c r="AT152" s="181" t="s">
        <v>153</v>
      </c>
      <c r="AU152" s="181" t="s">
        <v>79</v>
      </c>
      <c r="AV152" s="179" t="s">
        <v>77</v>
      </c>
      <c r="AW152" s="179" t="s">
        <v>25</v>
      </c>
      <c r="AX152" s="179" t="s">
        <v>69</v>
      </c>
      <c r="AY152" s="181" t="s">
        <v>144</v>
      </c>
    </row>
    <row r="153" spans="1:65" s="153" customFormat="1" x14ac:dyDescent="0.2">
      <c r="B153" s="154"/>
      <c r="D153" s="155" t="s">
        <v>153</v>
      </c>
      <c r="E153" s="156" t="s">
        <v>1</v>
      </c>
      <c r="F153" s="157" t="s">
        <v>640</v>
      </c>
      <c r="H153" s="158">
        <v>90</v>
      </c>
      <c r="I153" s="209"/>
      <c r="L153" s="154"/>
      <c r="M153" s="159"/>
      <c r="N153" s="160"/>
      <c r="O153" s="160"/>
      <c r="P153" s="160"/>
      <c r="Q153" s="160"/>
      <c r="R153" s="160"/>
      <c r="S153" s="160"/>
      <c r="T153" s="161"/>
      <c r="AT153" s="156" t="s">
        <v>153</v>
      </c>
      <c r="AU153" s="156" t="s">
        <v>79</v>
      </c>
      <c r="AV153" s="153" t="s">
        <v>79</v>
      </c>
      <c r="AW153" s="153" t="s">
        <v>25</v>
      </c>
      <c r="AX153" s="153" t="s">
        <v>69</v>
      </c>
      <c r="AY153" s="156" t="s">
        <v>144</v>
      </c>
    </row>
    <row r="154" spans="1:65" s="162" customFormat="1" x14ac:dyDescent="0.2">
      <c r="B154" s="163"/>
      <c r="D154" s="155" t="s">
        <v>153</v>
      </c>
      <c r="E154" s="164" t="s">
        <v>1</v>
      </c>
      <c r="F154" s="165" t="s">
        <v>155</v>
      </c>
      <c r="H154" s="166">
        <v>90</v>
      </c>
      <c r="I154" s="210"/>
      <c r="L154" s="163"/>
      <c r="M154" s="167"/>
      <c r="N154" s="168"/>
      <c r="O154" s="168"/>
      <c r="P154" s="168"/>
      <c r="Q154" s="168"/>
      <c r="R154" s="168"/>
      <c r="S154" s="168"/>
      <c r="T154" s="169"/>
      <c r="AT154" s="164" t="s">
        <v>153</v>
      </c>
      <c r="AU154" s="164" t="s">
        <v>79</v>
      </c>
      <c r="AV154" s="162" t="s">
        <v>151</v>
      </c>
      <c r="AW154" s="162" t="s">
        <v>25</v>
      </c>
      <c r="AX154" s="162" t="s">
        <v>77</v>
      </c>
      <c r="AY154" s="164" t="s">
        <v>144</v>
      </c>
    </row>
    <row r="155" spans="1:65" s="18" customFormat="1" ht="89.25" customHeight="1" x14ac:dyDescent="0.2">
      <c r="A155" s="14"/>
      <c r="B155" s="15"/>
      <c r="C155" s="141" t="s">
        <v>170</v>
      </c>
      <c r="D155" s="141" t="s">
        <v>147</v>
      </c>
      <c r="E155" s="142" t="s">
        <v>565</v>
      </c>
      <c r="F155" s="143" t="s">
        <v>566</v>
      </c>
      <c r="G155" s="144" t="s">
        <v>158</v>
      </c>
      <c r="H155" s="145">
        <v>0.02</v>
      </c>
      <c r="I155" s="208"/>
      <c r="J155" s="146">
        <f>ROUND(I155*H155,2)</f>
        <v>0</v>
      </c>
      <c r="K155" s="143" t="s">
        <v>915</v>
      </c>
      <c r="L155" s="15"/>
      <c r="M155" s="147" t="s">
        <v>1</v>
      </c>
      <c r="N155" s="148" t="s">
        <v>34</v>
      </c>
      <c r="O155" s="149">
        <v>768.21</v>
      </c>
      <c r="P155" s="149">
        <f>O155*H155</f>
        <v>15.3642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R155" s="151" t="s">
        <v>151</v>
      </c>
      <c r="AT155" s="151" t="s">
        <v>147</v>
      </c>
      <c r="AU155" s="151" t="s">
        <v>79</v>
      </c>
      <c r="AY155" s="3" t="s">
        <v>144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3" t="s">
        <v>77</v>
      </c>
      <c r="BK155" s="152">
        <f>ROUND(I155*H155,2)</f>
        <v>0</v>
      </c>
      <c r="BL155" s="3" t="s">
        <v>151</v>
      </c>
      <c r="BM155" s="151" t="s">
        <v>641</v>
      </c>
    </row>
    <row r="156" spans="1:65" s="153" customFormat="1" x14ac:dyDescent="0.2">
      <c r="B156" s="154"/>
      <c r="D156" s="155" t="s">
        <v>153</v>
      </c>
      <c r="E156" s="156" t="s">
        <v>1</v>
      </c>
      <c r="F156" s="157" t="s">
        <v>630</v>
      </c>
      <c r="H156" s="158">
        <v>0.02</v>
      </c>
      <c r="I156" s="209"/>
      <c r="L156" s="154"/>
      <c r="M156" s="159"/>
      <c r="N156" s="160"/>
      <c r="O156" s="160"/>
      <c r="P156" s="160"/>
      <c r="Q156" s="160"/>
      <c r="R156" s="160"/>
      <c r="S156" s="160"/>
      <c r="T156" s="161"/>
      <c r="AT156" s="156" t="s">
        <v>153</v>
      </c>
      <c r="AU156" s="156" t="s">
        <v>79</v>
      </c>
      <c r="AV156" s="153" t="s">
        <v>79</v>
      </c>
      <c r="AW156" s="153" t="s">
        <v>25</v>
      </c>
      <c r="AX156" s="153" t="s">
        <v>69</v>
      </c>
      <c r="AY156" s="156" t="s">
        <v>144</v>
      </c>
    </row>
    <row r="157" spans="1:65" s="162" customFormat="1" x14ac:dyDescent="0.2">
      <c r="B157" s="163"/>
      <c r="D157" s="155" t="s">
        <v>153</v>
      </c>
      <c r="E157" s="164" t="s">
        <v>1</v>
      </c>
      <c r="F157" s="165" t="s">
        <v>155</v>
      </c>
      <c r="H157" s="166">
        <v>0.02</v>
      </c>
      <c r="I157" s="210"/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153</v>
      </c>
      <c r="AU157" s="164" t="s">
        <v>79</v>
      </c>
      <c r="AV157" s="162" t="s">
        <v>151</v>
      </c>
      <c r="AW157" s="162" t="s">
        <v>25</v>
      </c>
      <c r="AX157" s="162" t="s">
        <v>77</v>
      </c>
      <c r="AY157" s="164" t="s">
        <v>144</v>
      </c>
    </row>
    <row r="158" spans="1:65" s="18" customFormat="1" ht="134.25" customHeight="1" x14ac:dyDescent="0.2">
      <c r="A158" s="14"/>
      <c r="B158" s="15"/>
      <c r="C158" s="141" t="s">
        <v>197</v>
      </c>
      <c r="D158" s="141" t="s">
        <v>147</v>
      </c>
      <c r="E158" s="142" t="s">
        <v>239</v>
      </c>
      <c r="F158" s="143" t="s">
        <v>240</v>
      </c>
      <c r="G158" s="144" t="s">
        <v>158</v>
      </c>
      <c r="H158" s="145">
        <v>0.15</v>
      </c>
      <c r="I158" s="208"/>
      <c r="J158" s="146">
        <f>ROUND(I158*H158,2)</f>
        <v>0</v>
      </c>
      <c r="K158" s="143" t="s">
        <v>915</v>
      </c>
      <c r="L158" s="15"/>
      <c r="M158" s="147" t="s">
        <v>1</v>
      </c>
      <c r="N158" s="148" t="s">
        <v>34</v>
      </c>
      <c r="O158" s="149">
        <v>0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R158" s="151" t="s">
        <v>151</v>
      </c>
      <c r="AT158" s="151" t="s">
        <v>147</v>
      </c>
      <c r="AU158" s="151" t="s">
        <v>79</v>
      </c>
      <c r="AY158" s="3" t="s">
        <v>144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3" t="s">
        <v>77</v>
      </c>
      <c r="BK158" s="152">
        <f>ROUND(I158*H158,2)</f>
        <v>0</v>
      </c>
      <c r="BL158" s="3" t="s">
        <v>151</v>
      </c>
      <c r="BM158" s="151" t="s">
        <v>642</v>
      </c>
    </row>
    <row r="159" spans="1:65" s="153" customFormat="1" x14ac:dyDescent="0.2">
      <c r="B159" s="154"/>
      <c r="D159" s="155" t="s">
        <v>153</v>
      </c>
      <c r="E159" s="156" t="s">
        <v>1</v>
      </c>
      <c r="F159" s="157" t="s">
        <v>643</v>
      </c>
      <c r="H159" s="158">
        <v>0.15</v>
      </c>
      <c r="I159" s="209"/>
      <c r="L159" s="154"/>
      <c r="M159" s="159"/>
      <c r="N159" s="160"/>
      <c r="O159" s="160"/>
      <c r="P159" s="160"/>
      <c r="Q159" s="160"/>
      <c r="R159" s="160"/>
      <c r="S159" s="160"/>
      <c r="T159" s="161"/>
      <c r="AT159" s="156" t="s">
        <v>153</v>
      </c>
      <c r="AU159" s="156" t="s">
        <v>79</v>
      </c>
      <c r="AV159" s="153" t="s">
        <v>79</v>
      </c>
      <c r="AW159" s="153" t="s">
        <v>25</v>
      </c>
      <c r="AX159" s="153" t="s">
        <v>69</v>
      </c>
      <c r="AY159" s="156" t="s">
        <v>144</v>
      </c>
    </row>
    <row r="160" spans="1:65" s="162" customFormat="1" x14ac:dyDescent="0.2">
      <c r="B160" s="163"/>
      <c r="D160" s="155" t="s">
        <v>153</v>
      </c>
      <c r="E160" s="164" t="s">
        <v>1</v>
      </c>
      <c r="F160" s="165" t="s">
        <v>155</v>
      </c>
      <c r="H160" s="166">
        <v>0.15</v>
      </c>
      <c r="I160" s="210"/>
      <c r="L160" s="163"/>
      <c r="M160" s="167"/>
      <c r="N160" s="168"/>
      <c r="O160" s="168"/>
      <c r="P160" s="168"/>
      <c r="Q160" s="168"/>
      <c r="R160" s="168"/>
      <c r="S160" s="168"/>
      <c r="T160" s="169"/>
      <c r="AT160" s="164" t="s">
        <v>153</v>
      </c>
      <c r="AU160" s="164" t="s">
        <v>79</v>
      </c>
      <c r="AV160" s="162" t="s">
        <v>151</v>
      </c>
      <c r="AW160" s="162" t="s">
        <v>25</v>
      </c>
      <c r="AX160" s="162" t="s">
        <v>77</v>
      </c>
      <c r="AY160" s="164" t="s">
        <v>144</v>
      </c>
    </row>
    <row r="161" spans="1:65" s="18" customFormat="1" ht="111.75" customHeight="1" x14ac:dyDescent="0.2">
      <c r="A161" s="14"/>
      <c r="B161" s="15"/>
      <c r="C161" s="141" t="s">
        <v>203</v>
      </c>
      <c r="D161" s="141" t="s">
        <v>147</v>
      </c>
      <c r="E161" s="142" t="s">
        <v>570</v>
      </c>
      <c r="F161" s="143" t="s">
        <v>571</v>
      </c>
      <c r="G161" s="144" t="s">
        <v>247</v>
      </c>
      <c r="H161" s="145">
        <v>4</v>
      </c>
      <c r="I161" s="208"/>
      <c r="J161" s="146">
        <f>ROUND(I161*H161,2)</f>
        <v>0</v>
      </c>
      <c r="K161" s="143" t="s">
        <v>915</v>
      </c>
      <c r="L161" s="15"/>
      <c r="M161" s="147" t="s">
        <v>1</v>
      </c>
      <c r="N161" s="148" t="s">
        <v>34</v>
      </c>
      <c r="O161" s="149">
        <v>0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R161" s="151" t="s">
        <v>151</v>
      </c>
      <c r="AT161" s="151" t="s">
        <v>147</v>
      </c>
      <c r="AU161" s="151" t="s">
        <v>79</v>
      </c>
      <c r="AY161" s="3" t="s">
        <v>144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3" t="s">
        <v>77</v>
      </c>
      <c r="BK161" s="152">
        <f>ROUND(I161*H161,2)</f>
        <v>0</v>
      </c>
      <c r="BL161" s="3" t="s">
        <v>151</v>
      </c>
      <c r="BM161" s="151" t="s">
        <v>644</v>
      </c>
    </row>
    <row r="162" spans="1:65" s="153" customFormat="1" x14ac:dyDescent="0.2">
      <c r="B162" s="154"/>
      <c r="D162" s="155" t="s">
        <v>153</v>
      </c>
      <c r="E162" s="156" t="s">
        <v>1</v>
      </c>
      <c r="F162" s="157" t="s">
        <v>151</v>
      </c>
      <c r="H162" s="158">
        <v>4</v>
      </c>
      <c r="I162" s="209"/>
      <c r="L162" s="154"/>
      <c r="M162" s="159"/>
      <c r="N162" s="160"/>
      <c r="O162" s="160"/>
      <c r="P162" s="160"/>
      <c r="Q162" s="160"/>
      <c r="R162" s="160"/>
      <c r="S162" s="160"/>
      <c r="T162" s="161"/>
      <c r="AT162" s="156" t="s">
        <v>153</v>
      </c>
      <c r="AU162" s="156" t="s">
        <v>79</v>
      </c>
      <c r="AV162" s="153" t="s">
        <v>79</v>
      </c>
      <c r="AW162" s="153" t="s">
        <v>25</v>
      </c>
      <c r="AX162" s="153" t="s">
        <v>69</v>
      </c>
      <c r="AY162" s="156" t="s">
        <v>144</v>
      </c>
    </row>
    <row r="163" spans="1:65" s="162" customFormat="1" x14ac:dyDescent="0.2">
      <c r="B163" s="163"/>
      <c r="D163" s="155" t="s">
        <v>153</v>
      </c>
      <c r="E163" s="164" t="s">
        <v>1</v>
      </c>
      <c r="F163" s="165" t="s">
        <v>155</v>
      </c>
      <c r="H163" s="166">
        <v>4</v>
      </c>
      <c r="I163" s="210"/>
      <c r="L163" s="163"/>
      <c r="M163" s="167"/>
      <c r="N163" s="168"/>
      <c r="O163" s="168"/>
      <c r="P163" s="168"/>
      <c r="Q163" s="168"/>
      <c r="R163" s="168"/>
      <c r="S163" s="168"/>
      <c r="T163" s="169"/>
      <c r="AT163" s="164" t="s">
        <v>153</v>
      </c>
      <c r="AU163" s="164" t="s">
        <v>79</v>
      </c>
      <c r="AV163" s="162" t="s">
        <v>151</v>
      </c>
      <c r="AW163" s="162" t="s">
        <v>25</v>
      </c>
      <c r="AX163" s="162" t="s">
        <v>77</v>
      </c>
      <c r="AY163" s="164" t="s">
        <v>144</v>
      </c>
    </row>
    <row r="164" spans="1:65" s="18" customFormat="1" ht="100.5" customHeight="1" x14ac:dyDescent="0.2">
      <c r="A164" s="14"/>
      <c r="B164" s="15"/>
      <c r="C164" s="141" t="s">
        <v>209</v>
      </c>
      <c r="D164" s="141" t="s">
        <v>147</v>
      </c>
      <c r="E164" s="142" t="s">
        <v>256</v>
      </c>
      <c r="F164" s="143" t="s">
        <v>257</v>
      </c>
      <c r="G164" s="144" t="s">
        <v>192</v>
      </c>
      <c r="H164" s="145">
        <v>120</v>
      </c>
      <c r="I164" s="208"/>
      <c r="J164" s="146">
        <f>ROUND(I164*H164,2)</f>
        <v>0</v>
      </c>
      <c r="K164" s="143" t="s">
        <v>915</v>
      </c>
      <c r="L164" s="15"/>
      <c r="M164" s="147" t="s">
        <v>1</v>
      </c>
      <c r="N164" s="148" t="s">
        <v>34</v>
      </c>
      <c r="O164" s="149">
        <v>0.05</v>
      </c>
      <c r="P164" s="149">
        <f>O164*H164</f>
        <v>6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R164" s="151" t="s">
        <v>151</v>
      </c>
      <c r="AT164" s="151" t="s">
        <v>147</v>
      </c>
      <c r="AU164" s="151" t="s">
        <v>79</v>
      </c>
      <c r="AY164" s="3" t="s">
        <v>144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3" t="s">
        <v>77</v>
      </c>
      <c r="BK164" s="152">
        <f>ROUND(I164*H164,2)</f>
        <v>0</v>
      </c>
      <c r="BL164" s="3" t="s">
        <v>151</v>
      </c>
      <c r="BM164" s="151" t="s">
        <v>645</v>
      </c>
    </row>
    <row r="165" spans="1:65" s="153" customFormat="1" x14ac:dyDescent="0.2">
      <c r="B165" s="154"/>
      <c r="D165" s="155" t="s">
        <v>153</v>
      </c>
      <c r="E165" s="156" t="s">
        <v>1</v>
      </c>
      <c r="F165" s="157" t="s">
        <v>574</v>
      </c>
      <c r="H165" s="158">
        <v>120</v>
      </c>
      <c r="I165" s="209"/>
      <c r="L165" s="154"/>
      <c r="M165" s="159"/>
      <c r="N165" s="160"/>
      <c r="O165" s="160"/>
      <c r="P165" s="160"/>
      <c r="Q165" s="160"/>
      <c r="R165" s="160"/>
      <c r="S165" s="160"/>
      <c r="T165" s="161"/>
      <c r="AT165" s="156" t="s">
        <v>153</v>
      </c>
      <c r="AU165" s="156" t="s">
        <v>79</v>
      </c>
      <c r="AV165" s="153" t="s">
        <v>79</v>
      </c>
      <c r="AW165" s="153" t="s">
        <v>25</v>
      </c>
      <c r="AX165" s="153" t="s">
        <v>69</v>
      </c>
      <c r="AY165" s="156" t="s">
        <v>144</v>
      </c>
    </row>
    <row r="166" spans="1:65" s="162" customFormat="1" x14ac:dyDescent="0.2">
      <c r="B166" s="163"/>
      <c r="D166" s="155" t="s">
        <v>153</v>
      </c>
      <c r="E166" s="164" t="s">
        <v>1</v>
      </c>
      <c r="F166" s="165" t="s">
        <v>155</v>
      </c>
      <c r="H166" s="166">
        <v>120</v>
      </c>
      <c r="I166" s="210"/>
      <c r="L166" s="163"/>
      <c r="M166" s="167"/>
      <c r="N166" s="168"/>
      <c r="O166" s="168"/>
      <c r="P166" s="168"/>
      <c r="Q166" s="168"/>
      <c r="R166" s="168"/>
      <c r="S166" s="168"/>
      <c r="T166" s="169"/>
      <c r="AT166" s="164" t="s">
        <v>153</v>
      </c>
      <c r="AU166" s="164" t="s">
        <v>79</v>
      </c>
      <c r="AV166" s="162" t="s">
        <v>151</v>
      </c>
      <c r="AW166" s="162" t="s">
        <v>25</v>
      </c>
      <c r="AX166" s="162" t="s">
        <v>77</v>
      </c>
      <c r="AY166" s="164" t="s">
        <v>144</v>
      </c>
    </row>
    <row r="167" spans="1:65" s="18" customFormat="1" ht="16.5" customHeight="1" x14ac:dyDescent="0.2">
      <c r="A167" s="14"/>
      <c r="B167" s="15"/>
      <c r="C167" s="170" t="s">
        <v>214</v>
      </c>
      <c r="D167" s="170" t="s">
        <v>166</v>
      </c>
      <c r="E167" s="171" t="s">
        <v>575</v>
      </c>
      <c r="F167" s="172" t="s">
        <v>576</v>
      </c>
      <c r="G167" s="173" t="s">
        <v>192</v>
      </c>
      <c r="H167" s="174">
        <v>10.8</v>
      </c>
      <c r="I167" s="211"/>
      <c r="J167" s="175">
        <f>ROUND(I167*H167,2)</f>
        <v>0</v>
      </c>
      <c r="K167" s="172" t="s">
        <v>915</v>
      </c>
      <c r="L167" s="176"/>
      <c r="M167" s="177" t="s">
        <v>1</v>
      </c>
      <c r="N167" s="178" t="s">
        <v>34</v>
      </c>
      <c r="O167" s="149">
        <v>0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R167" s="151" t="s">
        <v>170</v>
      </c>
      <c r="AT167" s="151" t="s">
        <v>166</v>
      </c>
      <c r="AU167" s="151" t="s">
        <v>79</v>
      </c>
      <c r="AY167" s="3" t="s">
        <v>144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3" t="s">
        <v>77</v>
      </c>
      <c r="BK167" s="152">
        <f>ROUND(I167*H167,2)</f>
        <v>0</v>
      </c>
      <c r="BL167" s="3" t="s">
        <v>151</v>
      </c>
      <c r="BM167" s="151" t="s">
        <v>646</v>
      </c>
    </row>
    <row r="168" spans="1:65" s="153" customFormat="1" x14ac:dyDescent="0.2">
      <c r="B168" s="154"/>
      <c r="D168" s="155" t="s">
        <v>153</v>
      </c>
      <c r="E168" s="156" t="s">
        <v>1</v>
      </c>
      <c r="F168" s="157" t="s">
        <v>647</v>
      </c>
      <c r="H168" s="158">
        <v>10.8</v>
      </c>
      <c r="I168" s="209"/>
      <c r="L168" s="154"/>
      <c r="M168" s="159"/>
      <c r="N168" s="160"/>
      <c r="O168" s="160"/>
      <c r="P168" s="160"/>
      <c r="Q168" s="160"/>
      <c r="R168" s="160"/>
      <c r="S168" s="160"/>
      <c r="T168" s="161"/>
      <c r="AT168" s="156" t="s">
        <v>153</v>
      </c>
      <c r="AU168" s="156" t="s">
        <v>79</v>
      </c>
      <c r="AV168" s="153" t="s">
        <v>79</v>
      </c>
      <c r="AW168" s="153" t="s">
        <v>25</v>
      </c>
      <c r="AX168" s="153" t="s">
        <v>69</v>
      </c>
      <c r="AY168" s="156" t="s">
        <v>144</v>
      </c>
    </row>
    <row r="169" spans="1:65" s="162" customFormat="1" x14ac:dyDescent="0.2">
      <c r="B169" s="163"/>
      <c r="D169" s="155" t="s">
        <v>153</v>
      </c>
      <c r="E169" s="164" t="s">
        <v>1</v>
      </c>
      <c r="F169" s="165" t="s">
        <v>155</v>
      </c>
      <c r="H169" s="166">
        <v>10.8</v>
      </c>
      <c r="I169" s="210"/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153</v>
      </c>
      <c r="AU169" s="164" t="s">
        <v>79</v>
      </c>
      <c r="AV169" s="162" t="s">
        <v>151</v>
      </c>
      <c r="AW169" s="162" t="s">
        <v>25</v>
      </c>
      <c r="AX169" s="162" t="s">
        <v>77</v>
      </c>
      <c r="AY169" s="164" t="s">
        <v>144</v>
      </c>
    </row>
    <row r="170" spans="1:65" s="18" customFormat="1" ht="55.5" customHeight="1" x14ac:dyDescent="0.2">
      <c r="A170" s="14"/>
      <c r="B170" s="15"/>
      <c r="C170" s="141" t="s">
        <v>229</v>
      </c>
      <c r="D170" s="141" t="s">
        <v>147</v>
      </c>
      <c r="E170" s="142" t="s">
        <v>578</v>
      </c>
      <c r="F170" s="143" t="s">
        <v>579</v>
      </c>
      <c r="G170" s="144" t="s">
        <v>192</v>
      </c>
      <c r="H170" s="145">
        <v>10.8</v>
      </c>
      <c r="I170" s="208"/>
      <c r="J170" s="146">
        <f>ROUND(I170*H170,2)</f>
        <v>0</v>
      </c>
      <c r="K170" s="143" t="s">
        <v>915</v>
      </c>
      <c r="L170" s="15"/>
      <c r="M170" s="147" t="s">
        <v>1</v>
      </c>
      <c r="N170" s="148" t="s">
        <v>34</v>
      </c>
      <c r="O170" s="149">
        <v>6.41</v>
      </c>
      <c r="P170" s="149">
        <f>O170*H170</f>
        <v>69.228000000000009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R170" s="151" t="s">
        <v>151</v>
      </c>
      <c r="AT170" s="151" t="s">
        <v>147</v>
      </c>
      <c r="AU170" s="151" t="s">
        <v>79</v>
      </c>
      <c r="AY170" s="3" t="s">
        <v>144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3" t="s">
        <v>77</v>
      </c>
      <c r="BK170" s="152">
        <f>ROUND(I170*H170,2)</f>
        <v>0</v>
      </c>
      <c r="BL170" s="3" t="s">
        <v>151</v>
      </c>
      <c r="BM170" s="151" t="s">
        <v>648</v>
      </c>
    </row>
    <row r="171" spans="1:65" s="153" customFormat="1" x14ac:dyDescent="0.2">
      <c r="B171" s="154"/>
      <c r="D171" s="155" t="s">
        <v>153</v>
      </c>
      <c r="E171" s="156" t="s">
        <v>1</v>
      </c>
      <c r="F171" s="157" t="s">
        <v>647</v>
      </c>
      <c r="H171" s="158">
        <v>10.8</v>
      </c>
      <c r="I171" s="209"/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153</v>
      </c>
      <c r="AU171" s="156" t="s">
        <v>79</v>
      </c>
      <c r="AV171" s="153" t="s">
        <v>79</v>
      </c>
      <c r="AW171" s="153" t="s">
        <v>25</v>
      </c>
      <c r="AX171" s="153" t="s">
        <v>69</v>
      </c>
      <c r="AY171" s="156" t="s">
        <v>144</v>
      </c>
    </row>
    <row r="172" spans="1:65" s="162" customFormat="1" x14ac:dyDescent="0.2">
      <c r="B172" s="163"/>
      <c r="D172" s="155" t="s">
        <v>153</v>
      </c>
      <c r="E172" s="164" t="s">
        <v>1</v>
      </c>
      <c r="F172" s="165" t="s">
        <v>155</v>
      </c>
      <c r="H172" s="166">
        <v>10.8</v>
      </c>
      <c r="I172" s="210"/>
      <c r="L172" s="163"/>
      <c r="M172" s="167"/>
      <c r="N172" s="168"/>
      <c r="O172" s="168"/>
      <c r="P172" s="168"/>
      <c r="Q172" s="168"/>
      <c r="R172" s="168"/>
      <c r="S172" s="168"/>
      <c r="T172" s="169"/>
      <c r="AT172" s="164" t="s">
        <v>153</v>
      </c>
      <c r="AU172" s="164" t="s">
        <v>79</v>
      </c>
      <c r="AV172" s="162" t="s">
        <v>151</v>
      </c>
      <c r="AW172" s="162" t="s">
        <v>25</v>
      </c>
      <c r="AX172" s="162" t="s">
        <v>77</v>
      </c>
      <c r="AY172" s="164" t="s">
        <v>144</v>
      </c>
    </row>
    <row r="173" spans="1:65" s="18" customFormat="1" ht="44.25" customHeight="1" x14ac:dyDescent="0.2">
      <c r="A173" s="14"/>
      <c r="B173" s="15"/>
      <c r="C173" s="141" t="s">
        <v>234</v>
      </c>
      <c r="D173" s="141" t="s">
        <v>147</v>
      </c>
      <c r="E173" s="142" t="s">
        <v>582</v>
      </c>
      <c r="F173" s="143" t="s">
        <v>583</v>
      </c>
      <c r="G173" s="144" t="s">
        <v>192</v>
      </c>
      <c r="H173" s="145">
        <v>10.8</v>
      </c>
      <c r="I173" s="208"/>
      <c r="J173" s="146">
        <f>ROUND(I173*H173,2)</f>
        <v>0</v>
      </c>
      <c r="K173" s="143" t="s">
        <v>915</v>
      </c>
      <c r="L173" s="15"/>
      <c r="M173" s="147" t="s">
        <v>1</v>
      </c>
      <c r="N173" s="148" t="s">
        <v>34</v>
      </c>
      <c r="O173" s="149">
        <v>1.42</v>
      </c>
      <c r="P173" s="149">
        <f>O173*H173</f>
        <v>15.336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R173" s="151" t="s">
        <v>151</v>
      </c>
      <c r="AT173" s="151" t="s">
        <v>147</v>
      </c>
      <c r="AU173" s="151" t="s">
        <v>79</v>
      </c>
      <c r="AY173" s="3" t="s">
        <v>144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3" t="s">
        <v>77</v>
      </c>
      <c r="BK173" s="152">
        <f>ROUND(I173*H173,2)</f>
        <v>0</v>
      </c>
      <c r="BL173" s="3" t="s">
        <v>151</v>
      </c>
      <c r="BM173" s="151" t="s">
        <v>649</v>
      </c>
    </row>
    <row r="174" spans="1:65" s="153" customFormat="1" x14ac:dyDescent="0.2">
      <c r="B174" s="154"/>
      <c r="D174" s="155" t="s">
        <v>153</v>
      </c>
      <c r="E174" s="156" t="s">
        <v>1</v>
      </c>
      <c r="F174" s="157" t="s">
        <v>650</v>
      </c>
      <c r="H174" s="158">
        <v>10.8</v>
      </c>
      <c r="I174" s="209"/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153</v>
      </c>
      <c r="AU174" s="156" t="s">
        <v>79</v>
      </c>
      <c r="AV174" s="153" t="s">
        <v>79</v>
      </c>
      <c r="AW174" s="153" t="s">
        <v>25</v>
      </c>
      <c r="AX174" s="153" t="s">
        <v>69</v>
      </c>
      <c r="AY174" s="156" t="s">
        <v>144</v>
      </c>
    </row>
    <row r="175" spans="1:65" s="162" customFormat="1" x14ac:dyDescent="0.2">
      <c r="B175" s="163"/>
      <c r="D175" s="155" t="s">
        <v>153</v>
      </c>
      <c r="E175" s="164" t="s">
        <v>1</v>
      </c>
      <c r="F175" s="165" t="s">
        <v>155</v>
      </c>
      <c r="H175" s="166">
        <v>10.8</v>
      </c>
      <c r="I175" s="210"/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153</v>
      </c>
      <c r="AU175" s="164" t="s">
        <v>79</v>
      </c>
      <c r="AV175" s="162" t="s">
        <v>151</v>
      </c>
      <c r="AW175" s="162" t="s">
        <v>25</v>
      </c>
      <c r="AX175" s="162" t="s">
        <v>77</v>
      </c>
      <c r="AY175" s="164" t="s">
        <v>144</v>
      </c>
    </row>
    <row r="176" spans="1:65" s="18" customFormat="1" ht="33" customHeight="1" x14ac:dyDescent="0.2">
      <c r="A176" s="14"/>
      <c r="B176" s="15"/>
      <c r="C176" s="141" t="s">
        <v>8</v>
      </c>
      <c r="D176" s="141" t="s">
        <v>147</v>
      </c>
      <c r="E176" s="142" t="s">
        <v>585</v>
      </c>
      <c r="F176" s="143" t="s">
        <v>586</v>
      </c>
      <c r="G176" s="144" t="s">
        <v>192</v>
      </c>
      <c r="H176" s="145">
        <v>60</v>
      </c>
      <c r="I176" s="208"/>
      <c r="J176" s="146">
        <f>ROUND(I176*H176,2)</f>
        <v>0</v>
      </c>
      <c r="K176" s="143" t="s">
        <v>915</v>
      </c>
      <c r="L176" s="15"/>
      <c r="M176" s="147" t="s">
        <v>1</v>
      </c>
      <c r="N176" s="148" t="s">
        <v>34</v>
      </c>
      <c r="O176" s="149">
        <v>0.18</v>
      </c>
      <c r="P176" s="149">
        <f>O176*H176</f>
        <v>10.799999999999999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R176" s="151" t="s">
        <v>151</v>
      </c>
      <c r="AT176" s="151" t="s">
        <v>147</v>
      </c>
      <c r="AU176" s="151" t="s">
        <v>79</v>
      </c>
      <c r="AY176" s="3" t="s">
        <v>144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3" t="s">
        <v>77</v>
      </c>
      <c r="BK176" s="152">
        <f>ROUND(I176*H176,2)</f>
        <v>0</v>
      </c>
      <c r="BL176" s="3" t="s">
        <v>151</v>
      </c>
      <c r="BM176" s="151" t="s">
        <v>651</v>
      </c>
    </row>
    <row r="177" spans="1:65" s="153" customFormat="1" x14ac:dyDescent="0.2">
      <c r="B177" s="154"/>
      <c r="D177" s="155" t="s">
        <v>153</v>
      </c>
      <c r="E177" s="156" t="s">
        <v>1</v>
      </c>
      <c r="F177" s="157" t="s">
        <v>652</v>
      </c>
      <c r="H177" s="158">
        <v>60</v>
      </c>
      <c r="I177" s="209"/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153</v>
      </c>
      <c r="AU177" s="156" t="s">
        <v>79</v>
      </c>
      <c r="AV177" s="153" t="s">
        <v>79</v>
      </c>
      <c r="AW177" s="153" t="s">
        <v>25</v>
      </c>
      <c r="AX177" s="153" t="s">
        <v>69</v>
      </c>
      <c r="AY177" s="156" t="s">
        <v>144</v>
      </c>
    </row>
    <row r="178" spans="1:65" s="162" customFormat="1" x14ac:dyDescent="0.2">
      <c r="B178" s="163"/>
      <c r="D178" s="155" t="s">
        <v>153</v>
      </c>
      <c r="E178" s="164" t="s">
        <v>1</v>
      </c>
      <c r="F178" s="165" t="s">
        <v>155</v>
      </c>
      <c r="H178" s="166">
        <v>60</v>
      </c>
      <c r="I178" s="210"/>
      <c r="L178" s="163"/>
      <c r="M178" s="167"/>
      <c r="N178" s="168"/>
      <c r="O178" s="168"/>
      <c r="P178" s="168"/>
      <c r="Q178" s="168"/>
      <c r="R178" s="168"/>
      <c r="S178" s="168"/>
      <c r="T178" s="169"/>
      <c r="AT178" s="164" t="s">
        <v>153</v>
      </c>
      <c r="AU178" s="164" t="s">
        <v>79</v>
      </c>
      <c r="AV178" s="162" t="s">
        <v>151</v>
      </c>
      <c r="AW178" s="162" t="s">
        <v>25</v>
      </c>
      <c r="AX178" s="162" t="s">
        <v>77</v>
      </c>
      <c r="AY178" s="164" t="s">
        <v>144</v>
      </c>
    </row>
    <row r="179" spans="1:65" s="18" customFormat="1" ht="55.5" customHeight="1" x14ac:dyDescent="0.2">
      <c r="A179" s="14"/>
      <c r="B179" s="15"/>
      <c r="C179" s="141" t="s">
        <v>244</v>
      </c>
      <c r="D179" s="141" t="s">
        <v>147</v>
      </c>
      <c r="E179" s="142" t="s">
        <v>588</v>
      </c>
      <c r="F179" s="143" t="s">
        <v>589</v>
      </c>
      <c r="G179" s="144" t="s">
        <v>150</v>
      </c>
      <c r="H179" s="145">
        <v>69</v>
      </c>
      <c r="I179" s="208"/>
      <c r="J179" s="146">
        <f>ROUND(I179*H179,2)</f>
        <v>0</v>
      </c>
      <c r="K179" s="143" t="s">
        <v>915</v>
      </c>
      <c r="L179" s="15"/>
      <c r="M179" s="147" t="s">
        <v>1</v>
      </c>
      <c r="N179" s="148" t="s">
        <v>34</v>
      </c>
      <c r="O179" s="149">
        <v>0.77</v>
      </c>
      <c r="P179" s="149">
        <f>O179*H179</f>
        <v>53.13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R179" s="151" t="s">
        <v>151</v>
      </c>
      <c r="AT179" s="151" t="s">
        <v>147</v>
      </c>
      <c r="AU179" s="151" t="s">
        <v>79</v>
      </c>
      <c r="AY179" s="3" t="s">
        <v>144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3" t="s">
        <v>77</v>
      </c>
      <c r="BK179" s="152">
        <f>ROUND(I179*H179,2)</f>
        <v>0</v>
      </c>
      <c r="BL179" s="3" t="s">
        <v>151</v>
      </c>
      <c r="BM179" s="151" t="s">
        <v>653</v>
      </c>
    </row>
    <row r="180" spans="1:65" s="153" customFormat="1" x14ac:dyDescent="0.2">
      <c r="B180" s="154"/>
      <c r="D180" s="155" t="s">
        <v>153</v>
      </c>
      <c r="E180" s="156" t="s">
        <v>1</v>
      </c>
      <c r="F180" s="157" t="s">
        <v>654</v>
      </c>
      <c r="H180" s="158">
        <v>69</v>
      </c>
      <c r="I180" s="209"/>
      <c r="L180" s="154"/>
      <c r="M180" s="159"/>
      <c r="N180" s="160"/>
      <c r="O180" s="160"/>
      <c r="P180" s="160"/>
      <c r="Q180" s="160"/>
      <c r="R180" s="160"/>
      <c r="S180" s="160"/>
      <c r="T180" s="161"/>
      <c r="AT180" s="156" t="s">
        <v>153</v>
      </c>
      <c r="AU180" s="156" t="s">
        <v>79</v>
      </c>
      <c r="AV180" s="153" t="s">
        <v>79</v>
      </c>
      <c r="AW180" s="153" t="s">
        <v>25</v>
      </c>
      <c r="AX180" s="153" t="s">
        <v>69</v>
      </c>
      <c r="AY180" s="156" t="s">
        <v>144</v>
      </c>
    </row>
    <row r="181" spans="1:65" s="162" customFormat="1" x14ac:dyDescent="0.2">
      <c r="B181" s="163"/>
      <c r="D181" s="155" t="s">
        <v>153</v>
      </c>
      <c r="E181" s="164" t="s">
        <v>1</v>
      </c>
      <c r="F181" s="165" t="s">
        <v>155</v>
      </c>
      <c r="H181" s="166">
        <v>69</v>
      </c>
      <c r="I181" s="210"/>
      <c r="L181" s="163"/>
      <c r="M181" s="167"/>
      <c r="N181" s="168"/>
      <c r="O181" s="168"/>
      <c r="P181" s="168"/>
      <c r="Q181" s="168"/>
      <c r="R181" s="168"/>
      <c r="S181" s="168"/>
      <c r="T181" s="169"/>
      <c r="AT181" s="164" t="s">
        <v>153</v>
      </c>
      <c r="AU181" s="164" t="s">
        <v>79</v>
      </c>
      <c r="AV181" s="162" t="s">
        <v>151</v>
      </c>
      <c r="AW181" s="162" t="s">
        <v>25</v>
      </c>
      <c r="AX181" s="162" t="s">
        <v>77</v>
      </c>
      <c r="AY181" s="164" t="s">
        <v>144</v>
      </c>
    </row>
    <row r="182" spans="1:65" s="18" customFormat="1" ht="78" customHeight="1" x14ac:dyDescent="0.2">
      <c r="A182" s="14"/>
      <c r="B182" s="15"/>
      <c r="C182" s="141" t="s">
        <v>250</v>
      </c>
      <c r="D182" s="141" t="s">
        <v>147</v>
      </c>
      <c r="E182" s="142" t="s">
        <v>592</v>
      </c>
      <c r="F182" s="143" t="s">
        <v>593</v>
      </c>
      <c r="G182" s="144" t="s">
        <v>150</v>
      </c>
      <c r="H182" s="145">
        <v>62</v>
      </c>
      <c r="I182" s="208"/>
      <c r="J182" s="146">
        <f>ROUND(I182*H182,2)</f>
        <v>0</v>
      </c>
      <c r="K182" s="143" t="s">
        <v>915</v>
      </c>
      <c r="L182" s="15"/>
      <c r="M182" s="147" t="s">
        <v>1</v>
      </c>
      <c r="N182" s="148" t="s">
        <v>34</v>
      </c>
      <c r="O182" s="149">
        <v>0.68</v>
      </c>
      <c r="P182" s="149">
        <f>O182*H182</f>
        <v>42.160000000000004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R182" s="151" t="s">
        <v>151</v>
      </c>
      <c r="AT182" s="151" t="s">
        <v>147</v>
      </c>
      <c r="AU182" s="151" t="s">
        <v>79</v>
      </c>
      <c r="AY182" s="3" t="s">
        <v>144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3" t="s">
        <v>77</v>
      </c>
      <c r="BK182" s="152">
        <f>ROUND(I182*H182,2)</f>
        <v>0</v>
      </c>
      <c r="BL182" s="3" t="s">
        <v>151</v>
      </c>
      <c r="BM182" s="151" t="s">
        <v>655</v>
      </c>
    </row>
    <row r="183" spans="1:65" s="153" customFormat="1" x14ac:dyDescent="0.2">
      <c r="B183" s="154"/>
      <c r="D183" s="155" t="s">
        <v>153</v>
      </c>
      <c r="E183" s="156" t="s">
        <v>1</v>
      </c>
      <c r="F183" s="157" t="s">
        <v>656</v>
      </c>
      <c r="H183" s="158">
        <v>62</v>
      </c>
      <c r="I183" s="209"/>
      <c r="L183" s="154"/>
      <c r="M183" s="159"/>
      <c r="N183" s="160"/>
      <c r="O183" s="160"/>
      <c r="P183" s="160"/>
      <c r="Q183" s="160"/>
      <c r="R183" s="160"/>
      <c r="S183" s="160"/>
      <c r="T183" s="161"/>
      <c r="AT183" s="156" t="s">
        <v>153</v>
      </c>
      <c r="AU183" s="156" t="s">
        <v>79</v>
      </c>
      <c r="AV183" s="153" t="s">
        <v>79</v>
      </c>
      <c r="AW183" s="153" t="s">
        <v>25</v>
      </c>
      <c r="AX183" s="153" t="s">
        <v>69</v>
      </c>
      <c r="AY183" s="156" t="s">
        <v>144</v>
      </c>
    </row>
    <row r="184" spans="1:65" s="162" customFormat="1" x14ac:dyDescent="0.2">
      <c r="B184" s="163"/>
      <c r="D184" s="155" t="s">
        <v>153</v>
      </c>
      <c r="E184" s="164" t="s">
        <v>1</v>
      </c>
      <c r="F184" s="165" t="s">
        <v>155</v>
      </c>
      <c r="H184" s="166">
        <v>62</v>
      </c>
      <c r="I184" s="210"/>
      <c r="L184" s="163"/>
      <c r="M184" s="167"/>
      <c r="N184" s="168"/>
      <c r="O184" s="168"/>
      <c r="P184" s="168"/>
      <c r="Q184" s="168"/>
      <c r="R184" s="168"/>
      <c r="S184" s="168"/>
      <c r="T184" s="169"/>
      <c r="AT184" s="164" t="s">
        <v>153</v>
      </c>
      <c r="AU184" s="164" t="s">
        <v>79</v>
      </c>
      <c r="AV184" s="162" t="s">
        <v>151</v>
      </c>
      <c r="AW184" s="162" t="s">
        <v>25</v>
      </c>
      <c r="AX184" s="162" t="s">
        <v>77</v>
      </c>
      <c r="AY184" s="164" t="s">
        <v>144</v>
      </c>
    </row>
    <row r="185" spans="1:65" s="18" customFormat="1" ht="21.75" customHeight="1" x14ac:dyDescent="0.2">
      <c r="A185" s="14"/>
      <c r="B185" s="15"/>
      <c r="C185" s="170" t="s">
        <v>255</v>
      </c>
      <c r="D185" s="170" t="s">
        <v>166</v>
      </c>
      <c r="E185" s="171" t="s">
        <v>595</v>
      </c>
      <c r="F185" s="172" t="s">
        <v>596</v>
      </c>
      <c r="G185" s="173" t="s">
        <v>169</v>
      </c>
      <c r="H185" s="174">
        <v>19.32</v>
      </c>
      <c r="I185" s="211"/>
      <c r="J185" s="175">
        <f>ROUND(I185*H185,2)</f>
        <v>0</v>
      </c>
      <c r="K185" s="172" t="s">
        <v>915</v>
      </c>
      <c r="L185" s="176"/>
      <c r="M185" s="177" t="s">
        <v>1</v>
      </c>
      <c r="N185" s="178" t="s">
        <v>34</v>
      </c>
      <c r="O185" s="149">
        <v>0</v>
      </c>
      <c r="P185" s="149">
        <f>O185*H185</f>
        <v>0</v>
      </c>
      <c r="Q185" s="149">
        <v>1</v>
      </c>
      <c r="R185" s="149">
        <f>Q185*H185</f>
        <v>19.32</v>
      </c>
      <c r="S185" s="149">
        <v>0</v>
      </c>
      <c r="T185" s="150">
        <f>S185*H185</f>
        <v>0</v>
      </c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R185" s="151" t="s">
        <v>170</v>
      </c>
      <c r="AT185" s="151" t="s">
        <v>166</v>
      </c>
      <c r="AU185" s="151" t="s">
        <v>79</v>
      </c>
      <c r="AY185" s="3" t="s">
        <v>144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3" t="s">
        <v>77</v>
      </c>
      <c r="BK185" s="152">
        <f>ROUND(I185*H185,2)</f>
        <v>0</v>
      </c>
      <c r="BL185" s="3" t="s">
        <v>151</v>
      </c>
      <c r="BM185" s="151" t="s">
        <v>657</v>
      </c>
    </row>
    <row r="186" spans="1:65" s="153" customFormat="1" x14ac:dyDescent="0.2">
      <c r="B186" s="154"/>
      <c r="D186" s="155" t="s">
        <v>153</v>
      </c>
      <c r="E186" s="156" t="s">
        <v>1</v>
      </c>
      <c r="F186" s="157" t="s">
        <v>658</v>
      </c>
      <c r="H186" s="158">
        <v>19.32</v>
      </c>
      <c r="I186" s="209"/>
      <c r="L186" s="154"/>
      <c r="M186" s="159"/>
      <c r="N186" s="160"/>
      <c r="O186" s="160"/>
      <c r="P186" s="160"/>
      <c r="Q186" s="160"/>
      <c r="R186" s="160"/>
      <c r="S186" s="160"/>
      <c r="T186" s="161"/>
      <c r="AT186" s="156" t="s">
        <v>153</v>
      </c>
      <c r="AU186" s="156" t="s">
        <v>79</v>
      </c>
      <c r="AV186" s="153" t="s">
        <v>79</v>
      </c>
      <c r="AW186" s="153" t="s">
        <v>25</v>
      </c>
      <c r="AX186" s="153" t="s">
        <v>69</v>
      </c>
      <c r="AY186" s="156" t="s">
        <v>144</v>
      </c>
    </row>
    <row r="187" spans="1:65" s="162" customFormat="1" x14ac:dyDescent="0.2">
      <c r="B187" s="163"/>
      <c r="D187" s="155" t="s">
        <v>153</v>
      </c>
      <c r="E187" s="164" t="s">
        <v>1</v>
      </c>
      <c r="F187" s="165" t="s">
        <v>155</v>
      </c>
      <c r="H187" s="166">
        <v>19.32</v>
      </c>
      <c r="I187" s="210"/>
      <c r="L187" s="163"/>
      <c r="M187" s="167"/>
      <c r="N187" s="168"/>
      <c r="O187" s="168"/>
      <c r="P187" s="168"/>
      <c r="Q187" s="168"/>
      <c r="R187" s="168"/>
      <c r="S187" s="168"/>
      <c r="T187" s="169"/>
      <c r="AT187" s="164" t="s">
        <v>153</v>
      </c>
      <c r="AU187" s="164" t="s">
        <v>79</v>
      </c>
      <c r="AV187" s="162" t="s">
        <v>151</v>
      </c>
      <c r="AW187" s="162" t="s">
        <v>25</v>
      </c>
      <c r="AX187" s="162" t="s">
        <v>77</v>
      </c>
      <c r="AY187" s="164" t="s">
        <v>144</v>
      </c>
    </row>
    <row r="188" spans="1:65" s="18" customFormat="1" ht="21.75" customHeight="1" x14ac:dyDescent="0.2">
      <c r="A188" s="14"/>
      <c r="B188" s="15"/>
      <c r="C188" s="170" t="s">
        <v>260</v>
      </c>
      <c r="D188" s="170" t="s">
        <v>166</v>
      </c>
      <c r="E188" s="171" t="s">
        <v>599</v>
      </c>
      <c r="F188" s="172" t="s">
        <v>600</v>
      </c>
      <c r="G188" s="173" t="s">
        <v>169</v>
      </c>
      <c r="H188" s="174">
        <v>6.44</v>
      </c>
      <c r="I188" s="211"/>
      <c r="J188" s="175">
        <f>ROUND(I188*H188,2)</f>
        <v>0</v>
      </c>
      <c r="K188" s="172" t="s">
        <v>915</v>
      </c>
      <c r="L188" s="176"/>
      <c r="M188" s="177" t="s">
        <v>1</v>
      </c>
      <c r="N188" s="178" t="s">
        <v>34</v>
      </c>
      <c r="O188" s="149">
        <v>0</v>
      </c>
      <c r="P188" s="149">
        <f>O188*H188</f>
        <v>0</v>
      </c>
      <c r="Q188" s="149">
        <v>1</v>
      </c>
      <c r="R188" s="149">
        <f>Q188*H188</f>
        <v>6.44</v>
      </c>
      <c r="S188" s="149">
        <v>0</v>
      </c>
      <c r="T188" s="150">
        <f>S188*H188</f>
        <v>0</v>
      </c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R188" s="151" t="s">
        <v>170</v>
      </c>
      <c r="AT188" s="151" t="s">
        <v>166</v>
      </c>
      <c r="AU188" s="151" t="s">
        <v>79</v>
      </c>
      <c r="AY188" s="3" t="s">
        <v>144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3" t="s">
        <v>77</v>
      </c>
      <c r="BK188" s="152">
        <f>ROUND(I188*H188,2)</f>
        <v>0</v>
      </c>
      <c r="BL188" s="3" t="s">
        <v>151</v>
      </c>
      <c r="BM188" s="151" t="s">
        <v>659</v>
      </c>
    </row>
    <row r="189" spans="1:65" s="153" customFormat="1" x14ac:dyDescent="0.2">
      <c r="B189" s="154"/>
      <c r="D189" s="155" t="s">
        <v>153</v>
      </c>
      <c r="E189" s="156" t="s">
        <v>1</v>
      </c>
      <c r="F189" s="157" t="s">
        <v>660</v>
      </c>
      <c r="H189" s="158">
        <v>6.44</v>
      </c>
      <c r="I189" s="209"/>
      <c r="L189" s="154"/>
      <c r="M189" s="159"/>
      <c r="N189" s="160"/>
      <c r="O189" s="160"/>
      <c r="P189" s="160"/>
      <c r="Q189" s="160"/>
      <c r="R189" s="160"/>
      <c r="S189" s="160"/>
      <c r="T189" s="161"/>
      <c r="AT189" s="156" t="s">
        <v>153</v>
      </c>
      <c r="AU189" s="156" t="s">
        <v>79</v>
      </c>
      <c r="AV189" s="153" t="s">
        <v>79</v>
      </c>
      <c r="AW189" s="153" t="s">
        <v>25</v>
      </c>
      <c r="AX189" s="153" t="s">
        <v>69</v>
      </c>
      <c r="AY189" s="156" t="s">
        <v>144</v>
      </c>
    </row>
    <row r="190" spans="1:65" s="162" customFormat="1" x14ac:dyDescent="0.2">
      <c r="B190" s="163"/>
      <c r="D190" s="155" t="s">
        <v>153</v>
      </c>
      <c r="E190" s="164" t="s">
        <v>1</v>
      </c>
      <c r="F190" s="165" t="s">
        <v>155</v>
      </c>
      <c r="H190" s="166">
        <v>6.44</v>
      </c>
      <c r="I190" s="210"/>
      <c r="L190" s="163"/>
      <c r="M190" s="167"/>
      <c r="N190" s="168"/>
      <c r="O190" s="168"/>
      <c r="P190" s="168"/>
      <c r="Q190" s="168"/>
      <c r="R190" s="168"/>
      <c r="S190" s="168"/>
      <c r="T190" s="169"/>
      <c r="AT190" s="164" t="s">
        <v>153</v>
      </c>
      <c r="AU190" s="164" t="s">
        <v>79</v>
      </c>
      <c r="AV190" s="162" t="s">
        <v>151</v>
      </c>
      <c r="AW190" s="162" t="s">
        <v>25</v>
      </c>
      <c r="AX190" s="162" t="s">
        <v>77</v>
      </c>
      <c r="AY190" s="164" t="s">
        <v>144</v>
      </c>
    </row>
    <row r="191" spans="1:65" s="128" customFormat="1" ht="25.9" customHeight="1" x14ac:dyDescent="0.2">
      <c r="B191" s="129"/>
      <c r="D191" s="130" t="s">
        <v>68</v>
      </c>
      <c r="E191" s="131" t="s">
        <v>329</v>
      </c>
      <c r="F191" s="131" t="s">
        <v>330</v>
      </c>
      <c r="I191" s="213"/>
      <c r="J191" s="132">
        <f>BK191</f>
        <v>0</v>
      </c>
      <c r="L191" s="129"/>
      <c r="M191" s="133"/>
      <c r="N191" s="134"/>
      <c r="O191" s="134"/>
      <c r="P191" s="135">
        <f>SUM(P192:P208)</f>
        <v>0</v>
      </c>
      <c r="Q191" s="134"/>
      <c r="R191" s="135">
        <f>SUM(R192:R208)</f>
        <v>0</v>
      </c>
      <c r="S191" s="134"/>
      <c r="T191" s="136">
        <f>SUM(T192:T208)</f>
        <v>0</v>
      </c>
      <c r="AR191" s="130" t="s">
        <v>151</v>
      </c>
      <c r="AT191" s="137" t="s">
        <v>68</v>
      </c>
      <c r="AU191" s="137" t="s">
        <v>69</v>
      </c>
      <c r="AY191" s="130" t="s">
        <v>144</v>
      </c>
      <c r="BK191" s="138">
        <f>SUM(BK192:BK208)</f>
        <v>0</v>
      </c>
    </row>
    <row r="192" spans="1:65" s="18" customFormat="1" ht="189.75" customHeight="1" x14ac:dyDescent="0.2">
      <c r="A192" s="14"/>
      <c r="B192" s="15"/>
      <c r="C192" s="141" t="s">
        <v>265</v>
      </c>
      <c r="D192" s="141" t="s">
        <v>147</v>
      </c>
      <c r="E192" s="142" t="s">
        <v>603</v>
      </c>
      <c r="F192" s="143" t="s">
        <v>604</v>
      </c>
      <c r="G192" s="144" t="s">
        <v>169</v>
      </c>
      <c r="H192" s="145">
        <v>173.66</v>
      </c>
      <c r="I192" s="208"/>
      <c r="J192" s="146">
        <f>ROUND(I192*H192,2)</f>
        <v>0</v>
      </c>
      <c r="K192" s="143" t="s">
        <v>915</v>
      </c>
      <c r="L192" s="15"/>
      <c r="M192" s="147" t="s">
        <v>1</v>
      </c>
      <c r="N192" s="148" t="s">
        <v>34</v>
      </c>
      <c r="O192" s="149">
        <v>0</v>
      </c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R192" s="151" t="s">
        <v>334</v>
      </c>
      <c r="AT192" s="151" t="s">
        <v>147</v>
      </c>
      <c r="AU192" s="151" t="s">
        <v>77</v>
      </c>
      <c r="AY192" s="3" t="s">
        <v>144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3" t="s">
        <v>77</v>
      </c>
      <c r="BK192" s="152">
        <f>ROUND(I192*H192,2)</f>
        <v>0</v>
      </c>
      <c r="BL192" s="3" t="s">
        <v>334</v>
      </c>
      <c r="BM192" s="151" t="s">
        <v>661</v>
      </c>
    </row>
    <row r="193" spans="1:65" s="153" customFormat="1" x14ac:dyDescent="0.2">
      <c r="B193" s="154"/>
      <c r="D193" s="155" t="s">
        <v>153</v>
      </c>
      <c r="E193" s="156" t="s">
        <v>1</v>
      </c>
      <c r="F193" s="157" t="s">
        <v>662</v>
      </c>
      <c r="H193" s="158">
        <v>113.4</v>
      </c>
      <c r="I193" s="209"/>
      <c r="L193" s="154"/>
      <c r="M193" s="159"/>
      <c r="N193" s="160"/>
      <c r="O193" s="160"/>
      <c r="P193" s="160"/>
      <c r="Q193" s="160"/>
      <c r="R193" s="160"/>
      <c r="S193" s="160"/>
      <c r="T193" s="161"/>
      <c r="AT193" s="156" t="s">
        <v>153</v>
      </c>
      <c r="AU193" s="156" t="s">
        <v>77</v>
      </c>
      <c r="AV193" s="153" t="s">
        <v>79</v>
      </c>
      <c r="AW193" s="153" t="s">
        <v>25</v>
      </c>
      <c r="AX193" s="153" t="s">
        <v>69</v>
      </c>
      <c r="AY193" s="156" t="s">
        <v>144</v>
      </c>
    </row>
    <row r="194" spans="1:65" s="153" customFormat="1" x14ac:dyDescent="0.2">
      <c r="B194" s="154"/>
      <c r="D194" s="155" t="s">
        <v>153</v>
      </c>
      <c r="E194" s="156" t="s">
        <v>1</v>
      </c>
      <c r="F194" s="157" t="s">
        <v>663</v>
      </c>
      <c r="H194" s="158">
        <v>31.74</v>
      </c>
      <c r="I194" s="209"/>
      <c r="L194" s="154"/>
      <c r="M194" s="159"/>
      <c r="N194" s="160"/>
      <c r="O194" s="160"/>
      <c r="P194" s="160"/>
      <c r="Q194" s="160"/>
      <c r="R194" s="160"/>
      <c r="S194" s="160"/>
      <c r="T194" s="161"/>
      <c r="AT194" s="156" t="s">
        <v>153</v>
      </c>
      <c r="AU194" s="156" t="s">
        <v>77</v>
      </c>
      <c r="AV194" s="153" t="s">
        <v>79</v>
      </c>
      <c r="AW194" s="153" t="s">
        <v>25</v>
      </c>
      <c r="AX194" s="153" t="s">
        <v>69</v>
      </c>
      <c r="AY194" s="156" t="s">
        <v>144</v>
      </c>
    </row>
    <row r="195" spans="1:65" s="153" customFormat="1" x14ac:dyDescent="0.2">
      <c r="B195" s="154"/>
      <c r="D195" s="155" t="s">
        <v>153</v>
      </c>
      <c r="E195" s="156" t="s">
        <v>1</v>
      </c>
      <c r="F195" s="157" t="s">
        <v>664</v>
      </c>
      <c r="H195" s="158">
        <v>28.52</v>
      </c>
      <c r="I195" s="209"/>
      <c r="L195" s="154"/>
      <c r="M195" s="159"/>
      <c r="N195" s="160"/>
      <c r="O195" s="160"/>
      <c r="P195" s="160"/>
      <c r="Q195" s="160"/>
      <c r="R195" s="160"/>
      <c r="S195" s="160"/>
      <c r="T195" s="161"/>
      <c r="AT195" s="156" t="s">
        <v>153</v>
      </c>
      <c r="AU195" s="156" t="s">
        <v>77</v>
      </c>
      <c r="AV195" s="153" t="s">
        <v>79</v>
      </c>
      <c r="AW195" s="153" t="s">
        <v>25</v>
      </c>
      <c r="AX195" s="153" t="s">
        <v>69</v>
      </c>
      <c r="AY195" s="156" t="s">
        <v>144</v>
      </c>
    </row>
    <row r="196" spans="1:65" s="162" customFormat="1" x14ac:dyDescent="0.2">
      <c r="B196" s="163"/>
      <c r="D196" s="155" t="s">
        <v>153</v>
      </c>
      <c r="E196" s="164" t="s">
        <v>1</v>
      </c>
      <c r="F196" s="165" t="s">
        <v>155</v>
      </c>
      <c r="H196" s="166">
        <v>173.66</v>
      </c>
      <c r="I196" s="210"/>
      <c r="L196" s="163"/>
      <c r="M196" s="167"/>
      <c r="N196" s="168"/>
      <c r="O196" s="168"/>
      <c r="P196" s="168"/>
      <c r="Q196" s="168"/>
      <c r="R196" s="168"/>
      <c r="S196" s="168"/>
      <c r="T196" s="169"/>
      <c r="AT196" s="164" t="s">
        <v>153</v>
      </c>
      <c r="AU196" s="164" t="s">
        <v>77</v>
      </c>
      <c r="AV196" s="162" t="s">
        <v>151</v>
      </c>
      <c r="AW196" s="162" t="s">
        <v>25</v>
      </c>
      <c r="AX196" s="162" t="s">
        <v>77</v>
      </c>
      <c r="AY196" s="164" t="s">
        <v>144</v>
      </c>
    </row>
    <row r="197" spans="1:65" s="18" customFormat="1" ht="189.75" customHeight="1" x14ac:dyDescent="0.2">
      <c r="A197" s="14"/>
      <c r="B197" s="15"/>
      <c r="C197" s="141" t="s">
        <v>7</v>
      </c>
      <c r="D197" s="141" t="s">
        <v>147</v>
      </c>
      <c r="E197" s="142" t="s">
        <v>609</v>
      </c>
      <c r="F197" s="143" t="s">
        <v>610</v>
      </c>
      <c r="G197" s="144" t="s">
        <v>169</v>
      </c>
      <c r="H197" s="145">
        <v>12</v>
      </c>
      <c r="I197" s="208"/>
      <c r="J197" s="146">
        <f>ROUND(I197*H197,2)</f>
        <v>0</v>
      </c>
      <c r="K197" s="143" t="s">
        <v>915</v>
      </c>
      <c r="L197" s="15"/>
      <c r="M197" s="147" t="s">
        <v>1</v>
      </c>
      <c r="N197" s="148" t="s">
        <v>34</v>
      </c>
      <c r="O197" s="149">
        <v>0</v>
      </c>
      <c r="P197" s="149">
        <f>O197*H197</f>
        <v>0</v>
      </c>
      <c r="Q197" s="149">
        <v>0</v>
      </c>
      <c r="R197" s="149">
        <f>Q197*H197</f>
        <v>0</v>
      </c>
      <c r="S197" s="149">
        <v>0</v>
      </c>
      <c r="T197" s="150">
        <f>S197*H197</f>
        <v>0</v>
      </c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R197" s="151" t="s">
        <v>334</v>
      </c>
      <c r="AT197" s="151" t="s">
        <v>147</v>
      </c>
      <c r="AU197" s="151" t="s">
        <v>77</v>
      </c>
      <c r="AY197" s="3" t="s">
        <v>144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3" t="s">
        <v>77</v>
      </c>
      <c r="BK197" s="152">
        <f>ROUND(I197*H197,2)</f>
        <v>0</v>
      </c>
      <c r="BL197" s="3" t="s">
        <v>334</v>
      </c>
      <c r="BM197" s="151" t="s">
        <v>665</v>
      </c>
    </row>
    <row r="198" spans="1:65" s="153" customFormat="1" x14ac:dyDescent="0.2">
      <c r="B198" s="154"/>
      <c r="D198" s="155" t="s">
        <v>153</v>
      </c>
      <c r="E198" s="156" t="s">
        <v>1</v>
      </c>
      <c r="F198" s="157" t="s">
        <v>214</v>
      </c>
      <c r="H198" s="158">
        <v>12</v>
      </c>
      <c r="I198" s="209"/>
      <c r="L198" s="154"/>
      <c r="M198" s="159"/>
      <c r="N198" s="160"/>
      <c r="O198" s="160"/>
      <c r="P198" s="160"/>
      <c r="Q198" s="160"/>
      <c r="R198" s="160"/>
      <c r="S198" s="160"/>
      <c r="T198" s="161"/>
      <c r="AT198" s="156" t="s">
        <v>153</v>
      </c>
      <c r="AU198" s="156" t="s">
        <v>77</v>
      </c>
      <c r="AV198" s="153" t="s">
        <v>79</v>
      </c>
      <c r="AW198" s="153" t="s">
        <v>25</v>
      </c>
      <c r="AX198" s="153" t="s">
        <v>69</v>
      </c>
      <c r="AY198" s="156" t="s">
        <v>144</v>
      </c>
    </row>
    <row r="199" spans="1:65" s="162" customFormat="1" x14ac:dyDescent="0.2">
      <c r="B199" s="163"/>
      <c r="D199" s="155" t="s">
        <v>153</v>
      </c>
      <c r="E199" s="164" t="s">
        <v>1</v>
      </c>
      <c r="F199" s="165" t="s">
        <v>155</v>
      </c>
      <c r="H199" s="166">
        <v>12</v>
      </c>
      <c r="I199" s="210"/>
      <c r="L199" s="163"/>
      <c r="M199" s="167"/>
      <c r="N199" s="168"/>
      <c r="O199" s="168"/>
      <c r="P199" s="168"/>
      <c r="Q199" s="168"/>
      <c r="R199" s="168"/>
      <c r="S199" s="168"/>
      <c r="T199" s="169"/>
      <c r="AT199" s="164" t="s">
        <v>153</v>
      </c>
      <c r="AU199" s="164" t="s">
        <v>77</v>
      </c>
      <c r="AV199" s="162" t="s">
        <v>151</v>
      </c>
      <c r="AW199" s="162" t="s">
        <v>25</v>
      </c>
      <c r="AX199" s="162" t="s">
        <v>77</v>
      </c>
      <c r="AY199" s="164" t="s">
        <v>144</v>
      </c>
    </row>
    <row r="200" spans="1:65" s="18" customFormat="1" ht="78" customHeight="1" x14ac:dyDescent="0.2">
      <c r="A200" s="14"/>
      <c r="B200" s="15"/>
      <c r="C200" s="141" t="s">
        <v>290</v>
      </c>
      <c r="D200" s="141" t="s">
        <v>147</v>
      </c>
      <c r="E200" s="142" t="s">
        <v>348</v>
      </c>
      <c r="F200" s="143" t="s">
        <v>613</v>
      </c>
      <c r="G200" s="144" t="s">
        <v>175</v>
      </c>
      <c r="H200" s="145">
        <v>2</v>
      </c>
      <c r="I200" s="208"/>
      <c r="J200" s="146">
        <f>ROUND(I200*H200,2)</f>
        <v>0</v>
      </c>
      <c r="K200" s="143" t="s">
        <v>915</v>
      </c>
      <c r="L200" s="15"/>
      <c r="M200" s="147" t="s">
        <v>1</v>
      </c>
      <c r="N200" s="148" t="s">
        <v>34</v>
      </c>
      <c r="O200" s="149">
        <v>0</v>
      </c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R200" s="151" t="s">
        <v>334</v>
      </c>
      <c r="AT200" s="151" t="s">
        <v>147</v>
      </c>
      <c r="AU200" s="151" t="s">
        <v>77</v>
      </c>
      <c r="AY200" s="3" t="s">
        <v>144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3" t="s">
        <v>77</v>
      </c>
      <c r="BK200" s="152">
        <f>ROUND(I200*H200,2)</f>
        <v>0</v>
      </c>
      <c r="BL200" s="3" t="s">
        <v>334</v>
      </c>
      <c r="BM200" s="151" t="s">
        <v>666</v>
      </c>
    </row>
    <row r="201" spans="1:65" s="153" customFormat="1" x14ac:dyDescent="0.2">
      <c r="B201" s="154"/>
      <c r="D201" s="155" t="s">
        <v>153</v>
      </c>
      <c r="E201" s="156" t="s">
        <v>1</v>
      </c>
      <c r="F201" s="157" t="s">
        <v>79</v>
      </c>
      <c r="H201" s="158">
        <v>2</v>
      </c>
      <c r="I201" s="209"/>
      <c r="L201" s="154"/>
      <c r="M201" s="159"/>
      <c r="N201" s="160"/>
      <c r="O201" s="160"/>
      <c r="P201" s="160"/>
      <c r="Q201" s="160"/>
      <c r="R201" s="160"/>
      <c r="S201" s="160"/>
      <c r="T201" s="161"/>
      <c r="AT201" s="156" t="s">
        <v>153</v>
      </c>
      <c r="AU201" s="156" t="s">
        <v>77</v>
      </c>
      <c r="AV201" s="153" t="s">
        <v>79</v>
      </c>
      <c r="AW201" s="153" t="s">
        <v>25</v>
      </c>
      <c r="AX201" s="153" t="s">
        <v>69</v>
      </c>
      <c r="AY201" s="156" t="s">
        <v>144</v>
      </c>
    </row>
    <row r="202" spans="1:65" s="162" customFormat="1" x14ac:dyDescent="0.2">
      <c r="B202" s="163"/>
      <c r="D202" s="155" t="s">
        <v>153</v>
      </c>
      <c r="E202" s="164" t="s">
        <v>1</v>
      </c>
      <c r="F202" s="165" t="s">
        <v>155</v>
      </c>
      <c r="H202" s="166">
        <v>2</v>
      </c>
      <c r="I202" s="210"/>
      <c r="L202" s="163"/>
      <c r="M202" s="167"/>
      <c r="N202" s="168"/>
      <c r="O202" s="168"/>
      <c r="P202" s="168"/>
      <c r="Q202" s="168"/>
      <c r="R202" s="168"/>
      <c r="S202" s="168"/>
      <c r="T202" s="169"/>
      <c r="AT202" s="164" t="s">
        <v>153</v>
      </c>
      <c r="AU202" s="164" t="s">
        <v>77</v>
      </c>
      <c r="AV202" s="162" t="s">
        <v>151</v>
      </c>
      <c r="AW202" s="162" t="s">
        <v>25</v>
      </c>
      <c r="AX202" s="162" t="s">
        <v>77</v>
      </c>
      <c r="AY202" s="164" t="s">
        <v>144</v>
      </c>
    </row>
    <row r="203" spans="1:65" s="18" customFormat="1" ht="89.25" customHeight="1" x14ac:dyDescent="0.2">
      <c r="A203" s="14"/>
      <c r="B203" s="15"/>
      <c r="C203" s="141" t="s">
        <v>295</v>
      </c>
      <c r="D203" s="141" t="s">
        <v>147</v>
      </c>
      <c r="E203" s="142" t="s">
        <v>615</v>
      </c>
      <c r="F203" s="143" t="s">
        <v>616</v>
      </c>
      <c r="G203" s="144" t="s">
        <v>169</v>
      </c>
      <c r="H203" s="145">
        <v>56.7</v>
      </c>
      <c r="I203" s="208"/>
      <c r="J203" s="146">
        <f>ROUND(I203*H203,2)</f>
        <v>0</v>
      </c>
      <c r="K203" s="143" t="s">
        <v>915</v>
      </c>
      <c r="L203" s="15"/>
      <c r="M203" s="147" t="s">
        <v>1</v>
      </c>
      <c r="N203" s="148" t="s">
        <v>34</v>
      </c>
      <c r="O203" s="149">
        <v>0</v>
      </c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R203" s="151" t="s">
        <v>334</v>
      </c>
      <c r="AT203" s="151" t="s">
        <v>147</v>
      </c>
      <c r="AU203" s="151" t="s">
        <v>77</v>
      </c>
      <c r="AY203" s="3" t="s">
        <v>144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3" t="s">
        <v>77</v>
      </c>
      <c r="BK203" s="152">
        <f>ROUND(I203*H203,2)</f>
        <v>0</v>
      </c>
      <c r="BL203" s="3" t="s">
        <v>334</v>
      </c>
      <c r="BM203" s="151" t="s">
        <v>667</v>
      </c>
    </row>
    <row r="204" spans="1:65" s="153" customFormat="1" x14ac:dyDescent="0.2">
      <c r="B204" s="154"/>
      <c r="D204" s="155" t="s">
        <v>153</v>
      </c>
      <c r="E204" s="156" t="s">
        <v>1</v>
      </c>
      <c r="F204" s="157" t="s">
        <v>668</v>
      </c>
      <c r="H204" s="158">
        <v>56.7</v>
      </c>
      <c r="I204" s="209"/>
      <c r="L204" s="154"/>
      <c r="M204" s="159"/>
      <c r="N204" s="160"/>
      <c r="O204" s="160"/>
      <c r="P204" s="160"/>
      <c r="Q204" s="160"/>
      <c r="R204" s="160"/>
      <c r="S204" s="160"/>
      <c r="T204" s="161"/>
      <c r="AT204" s="156" t="s">
        <v>153</v>
      </c>
      <c r="AU204" s="156" t="s">
        <v>77</v>
      </c>
      <c r="AV204" s="153" t="s">
        <v>79</v>
      </c>
      <c r="AW204" s="153" t="s">
        <v>25</v>
      </c>
      <c r="AX204" s="153" t="s">
        <v>69</v>
      </c>
      <c r="AY204" s="156" t="s">
        <v>144</v>
      </c>
    </row>
    <row r="205" spans="1:65" s="162" customFormat="1" x14ac:dyDescent="0.2">
      <c r="B205" s="163"/>
      <c r="D205" s="155" t="s">
        <v>153</v>
      </c>
      <c r="E205" s="164" t="s">
        <v>1</v>
      </c>
      <c r="F205" s="165" t="s">
        <v>155</v>
      </c>
      <c r="H205" s="166">
        <v>56.7</v>
      </c>
      <c r="I205" s="210"/>
      <c r="L205" s="163"/>
      <c r="M205" s="167"/>
      <c r="N205" s="168"/>
      <c r="O205" s="168"/>
      <c r="P205" s="168"/>
      <c r="Q205" s="168"/>
      <c r="R205" s="168"/>
      <c r="S205" s="168"/>
      <c r="T205" s="169"/>
      <c r="AT205" s="164" t="s">
        <v>153</v>
      </c>
      <c r="AU205" s="164" t="s">
        <v>77</v>
      </c>
      <c r="AV205" s="162" t="s">
        <v>151</v>
      </c>
      <c r="AW205" s="162" t="s">
        <v>25</v>
      </c>
      <c r="AX205" s="162" t="s">
        <v>77</v>
      </c>
      <c r="AY205" s="164" t="s">
        <v>144</v>
      </c>
    </row>
    <row r="206" spans="1:65" s="18" customFormat="1" ht="89.25" customHeight="1" x14ac:dyDescent="0.2">
      <c r="A206" s="14"/>
      <c r="B206" s="15"/>
      <c r="C206" s="141" t="s">
        <v>299</v>
      </c>
      <c r="D206" s="141" t="s">
        <v>147</v>
      </c>
      <c r="E206" s="142" t="s">
        <v>619</v>
      </c>
      <c r="F206" s="143" t="s">
        <v>620</v>
      </c>
      <c r="G206" s="144" t="s">
        <v>169</v>
      </c>
      <c r="H206" s="145">
        <v>31.74</v>
      </c>
      <c r="I206" s="208"/>
      <c r="J206" s="146">
        <f>ROUND(I206*H206,2)</f>
        <v>0</v>
      </c>
      <c r="K206" s="143" t="s">
        <v>915</v>
      </c>
      <c r="L206" s="15"/>
      <c r="M206" s="147" t="s">
        <v>1</v>
      </c>
      <c r="N206" s="148" t="s">
        <v>34</v>
      </c>
      <c r="O206" s="149">
        <v>0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R206" s="151" t="s">
        <v>334</v>
      </c>
      <c r="AT206" s="151" t="s">
        <v>147</v>
      </c>
      <c r="AU206" s="151" t="s">
        <v>77</v>
      </c>
      <c r="AY206" s="3" t="s">
        <v>144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3" t="s">
        <v>77</v>
      </c>
      <c r="BK206" s="152">
        <f>ROUND(I206*H206,2)</f>
        <v>0</v>
      </c>
      <c r="BL206" s="3" t="s">
        <v>334</v>
      </c>
      <c r="BM206" s="151" t="s">
        <v>669</v>
      </c>
    </row>
    <row r="207" spans="1:65" s="153" customFormat="1" x14ac:dyDescent="0.2">
      <c r="B207" s="154"/>
      <c r="D207" s="155" t="s">
        <v>153</v>
      </c>
      <c r="E207" s="156" t="s">
        <v>1</v>
      </c>
      <c r="F207" s="157" t="s">
        <v>670</v>
      </c>
      <c r="H207" s="158">
        <v>31.74</v>
      </c>
      <c r="I207" s="209"/>
      <c r="L207" s="154"/>
      <c r="M207" s="159"/>
      <c r="N207" s="160"/>
      <c r="O207" s="160"/>
      <c r="P207" s="160"/>
      <c r="Q207" s="160"/>
      <c r="R207" s="160"/>
      <c r="S207" s="160"/>
      <c r="T207" s="161"/>
      <c r="AT207" s="156" t="s">
        <v>153</v>
      </c>
      <c r="AU207" s="156" t="s">
        <v>77</v>
      </c>
      <c r="AV207" s="153" t="s">
        <v>79</v>
      </c>
      <c r="AW207" s="153" t="s">
        <v>25</v>
      </c>
      <c r="AX207" s="153" t="s">
        <v>69</v>
      </c>
      <c r="AY207" s="156" t="s">
        <v>144</v>
      </c>
    </row>
    <row r="208" spans="1:65" s="162" customFormat="1" x14ac:dyDescent="0.2">
      <c r="B208" s="163"/>
      <c r="D208" s="155" t="s">
        <v>153</v>
      </c>
      <c r="E208" s="164" t="s">
        <v>1</v>
      </c>
      <c r="F208" s="165" t="s">
        <v>155</v>
      </c>
      <c r="H208" s="166">
        <v>31.74</v>
      </c>
      <c r="I208" s="210"/>
      <c r="L208" s="163"/>
      <c r="M208" s="167"/>
      <c r="N208" s="168"/>
      <c r="O208" s="168"/>
      <c r="P208" s="168"/>
      <c r="Q208" s="168"/>
      <c r="R208" s="168"/>
      <c r="S208" s="168"/>
      <c r="T208" s="169"/>
      <c r="AT208" s="164" t="s">
        <v>153</v>
      </c>
      <c r="AU208" s="164" t="s">
        <v>77</v>
      </c>
      <c r="AV208" s="162" t="s">
        <v>151</v>
      </c>
      <c r="AW208" s="162" t="s">
        <v>25</v>
      </c>
      <c r="AX208" s="162" t="s">
        <v>77</v>
      </c>
      <c r="AY208" s="164" t="s">
        <v>144</v>
      </c>
    </row>
    <row r="209" spans="1:65" s="128" customFormat="1" ht="25.9" customHeight="1" x14ac:dyDescent="0.2">
      <c r="B209" s="129"/>
      <c r="D209" s="130" t="s">
        <v>68</v>
      </c>
      <c r="E209" s="131" t="s">
        <v>917</v>
      </c>
      <c r="F209" s="131" t="s">
        <v>918</v>
      </c>
      <c r="I209" s="213"/>
      <c r="J209" s="132">
        <f>BK209</f>
        <v>0</v>
      </c>
      <c r="K209" s="143" t="s">
        <v>915</v>
      </c>
      <c r="L209" s="129"/>
      <c r="M209" s="133"/>
      <c r="N209" s="134"/>
      <c r="O209" s="134"/>
      <c r="P209" s="135">
        <f>SUM(P210:P215)</f>
        <v>0</v>
      </c>
      <c r="Q209" s="134"/>
      <c r="R209" s="135">
        <f>SUM(R210:R215)</f>
        <v>0</v>
      </c>
      <c r="S209" s="134"/>
      <c r="T209" s="136">
        <f>SUM(T210:T215)</f>
        <v>0</v>
      </c>
      <c r="AR209" s="130" t="s">
        <v>145</v>
      </c>
      <c r="AT209" s="137" t="s">
        <v>68</v>
      </c>
      <c r="AU209" s="137" t="s">
        <v>69</v>
      </c>
      <c r="AY209" s="130" t="s">
        <v>144</v>
      </c>
      <c r="BK209" s="138">
        <f>SUM(BK210:BK215)</f>
        <v>0</v>
      </c>
    </row>
    <row r="210" spans="1:65" s="18" customFormat="1" ht="78" customHeight="1" x14ac:dyDescent="0.2">
      <c r="A210" s="14"/>
      <c r="B210" s="15"/>
      <c r="C210" s="141" t="s">
        <v>304</v>
      </c>
      <c r="D210" s="141" t="s">
        <v>147</v>
      </c>
      <c r="E210" s="142" t="s">
        <v>535</v>
      </c>
      <c r="F210" s="143" t="s">
        <v>536</v>
      </c>
      <c r="G210" s="144" t="s">
        <v>175</v>
      </c>
      <c r="H210" s="145">
        <v>1</v>
      </c>
      <c r="I210" s="208"/>
      <c r="J210" s="146">
        <f>ROUND(I210*H210,2)</f>
        <v>0</v>
      </c>
      <c r="K210" s="153"/>
      <c r="L210" s="15"/>
      <c r="M210" s="147" t="s">
        <v>1</v>
      </c>
      <c r="N210" s="148" t="s">
        <v>34</v>
      </c>
      <c r="O210" s="149">
        <v>0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R210" s="151" t="s">
        <v>151</v>
      </c>
      <c r="AT210" s="151" t="s">
        <v>147</v>
      </c>
      <c r="AU210" s="151" t="s">
        <v>77</v>
      </c>
      <c r="AY210" s="3" t="s">
        <v>144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3" t="s">
        <v>77</v>
      </c>
      <c r="BK210" s="152">
        <f>ROUND(I210*H210,2)</f>
        <v>0</v>
      </c>
      <c r="BL210" s="3" t="s">
        <v>151</v>
      </c>
      <c r="BM210" s="151" t="s">
        <v>671</v>
      </c>
    </row>
    <row r="211" spans="1:65" s="153" customFormat="1" x14ac:dyDescent="0.2">
      <c r="B211" s="154"/>
      <c r="D211" s="155" t="s">
        <v>153</v>
      </c>
      <c r="E211" s="156" t="s">
        <v>1</v>
      </c>
      <c r="F211" s="157" t="s">
        <v>77</v>
      </c>
      <c r="H211" s="158">
        <v>1</v>
      </c>
      <c r="I211" s="209"/>
      <c r="K211" s="162"/>
      <c r="L211" s="154"/>
      <c r="M211" s="159"/>
      <c r="N211" s="160"/>
      <c r="O211" s="160"/>
      <c r="P211" s="160"/>
      <c r="Q211" s="160"/>
      <c r="R211" s="160"/>
      <c r="S211" s="160"/>
      <c r="T211" s="161"/>
      <c r="AT211" s="156" t="s">
        <v>153</v>
      </c>
      <c r="AU211" s="156" t="s">
        <v>77</v>
      </c>
      <c r="AV211" s="153" t="s">
        <v>79</v>
      </c>
      <c r="AW211" s="153" t="s">
        <v>25</v>
      </c>
      <c r="AX211" s="153" t="s">
        <v>69</v>
      </c>
      <c r="AY211" s="156" t="s">
        <v>144</v>
      </c>
    </row>
    <row r="212" spans="1:65" s="162" customFormat="1" ht="24" x14ac:dyDescent="0.2">
      <c r="B212" s="163"/>
      <c r="D212" s="155" t="s">
        <v>153</v>
      </c>
      <c r="E212" s="164" t="s">
        <v>1</v>
      </c>
      <c r="F212" s="165" t="s">
        <v>155</v>
      </c>
      <c r="H212" s="166">
        <v>1</v>
      </c>
      <c r="I212" s="210"/>
      <c r="K212" s="143" t="s">
        <v>915</v>
      </c>
      <c r="L212" s="163"/>
      <c r="M212" s="167"/>
      <c r="N212" s="168"/>
      <c r="O212" s="168"/>
      <c r="P212" s="168"/>
      <c r="Q212" s="168"/>
      <c r="R212" s="168"/>
      <c r="S212" s="168"/>
      <c r="T212" s="169"/>
      <c r="AT212" s="164" t="s">
        <v>153</v>
      </c>
      <c r="AU212" s="164" t="s">
        <v>77</v>
      </c>
      <c r="AV212" s="162" t="s">
        <v>151</v>
      </c>
      <c r="AW212" s="162" t="s">
        <v>25</v>
      </c>
      <c r="AX212" s="162" t="s">
        <v>77</v>
      </c>
      <c r="AY212" s="164" t="s">
        <v>144</v>
      </c>
    </row>
    <row r="213" spans="1:65" s="18" customFormat="1" ht="21.75" customHeight="1" x14ac:dyDescent="0.2">
      <c r="A213" s="14"/>
      <c r="B213" s="15"/>
      <c r="C213" s="141" t="s">
        <v>309</v>
      </c>
      <c r="D213" s="141" t="s">
        <v>147</v>
      </c>
      <c r="E213" s="142" t="s">
        <v>624</v>
      </c>
      <c r="F213" s="143" t="s">
        <v>625</v>
      </c>
      <c r="G213" s="144" t="s">
        <v>626</v>
      </c>
      <c r="H213" s="145">
        <v>1</v>
      </c>
      <c r="I213" s="208"/>
      <c r="J213" s="146">
        <f>ROUND(I213*H213,2)</f>
        <v>0</v>
      </c>
      <c r="K213" s="217"/>
      <c r="L213" s="15"/>
      <c r="M213" s="147" t="s">
        <v>1</v>
      </c>
      <c r="N213" s="148" t="s">
        <v>34</v>
      </c>
      <c r="O213" s="149">
        <v>0</v>
      </c>
      <c r="P213" s="149">
        <f>O213*H213</f>
        <v>0</v>
      </c>
      <c r="Q213" s="149">
        <v>0</v>
      </c>
      <c r="R213" s="149">
        <f>Q213*H213</f>
        <v>0</v>
      </c>
      <c r="S213" s="149">
        <v>0</v>
      </c>
      <c r="T213" s="150">
        <f>S213*H213</f>
        <v>0</v>
      </c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R213" s="151" t="s">
        <v>151</v>
      </c>
      <c r="AT213" s="151" t="s">
        <v>147</v>
      </c>
      <c r="AU213" s="151" t="s">
        <v>77</v>
      </c>
      <c r="AY213" s="3" t="s">
        <v>144</v>
      </c>
      <c r="BE213" s="152">
        <f>IF(N213="základní",J213,0)</f>
        <v>0</v>
      </c>
      <c r="BF213" s="152">
        <f>IF(N213="snížená",J213,0)</f>
        <v>0</v>
      </c>
      <c r="BG213" s="152">
        <f>IF(N213="zákl. přenesená",J213,0)</f>
        <v>0</v>
      </c>
      <c r="BH213" s="152">
        <f>IF(N213="sníž. přenesená",J213,0)</f>
        <v>0</v>
      </c>
      <c r="BI213" s="152">
        <f>IF(N213="nulová",J213,0)</f>
        <v>0</v>
      </c>
      <c r="BJ213" s="3" t="s">
        <v>77</v>
      </c>
      <c r="BK213" s="152">
        <f>ROUND(I213*H213,2)</f>
        <v>0</v>
      </c>
      <c r="BL213" s="3" t="s">
        <v>151</v>
      </c>
      <c r="BM213" s="151" t="s">
        <v>672</v>
      </c>
    </row>
    <row r="214" spans="1:65" s="153" customFormat="1" x14ac:dyDescent="0.2">
      <c r="B214" s="154"/>
      <c r="D214" s="155" t="s">
        <v>153</v>
      </c>
      <c r="E214" s="156" t="s">
        <v>1</v>
      </c>
      <c r="F214" s="157" t="s">
        <v>77</v>
      </c>
      <c r="H214" s="158">
        <v>1</v>
      </c>
      <c r="I214" s="215"/>
      <c r="L214" s="154"/>
      <c r="M214" s="159"/>
      <c r="N214" s="160"/>
      <c r="O214" s="160"/>
      <c r="P214" s="160"/>
      <c r="Q214" s="160"/>
      <c r="R214" s="160"/>
      <c r="S214" s="160"/>
      <c r="T214" s="161"/>
      <c r="AT214" s="156" t="s">
        <v>153</v>
      </c>
      <c r="AU214" s="156" t="s">
        <v>77</v>
      </c>
      <c r="AV214" s="153" t="s">
        <v>79</v>
      </c>
      <c r="AW214" s="153" t="s">
        <v>25</v>
      </c>
      <c r="AX214" s="153" t="s">
        <v>69</v>
      </c>
      <c r="AY214" s="156" t="s">
        <v>144</v>
      </c>
    </row>
    <row r="215" spans="1:65" s="162" customFormat="1" x14ac:dyDescent="0.2">
      <c r="B215" s="163"/>
      <c r="D215" s="155" t="s">
        <v>153</v>
      </c>
      <c r="E215" s="164" t="s">
        <v>1</v>
      </c>
      <c r="F215" s="165" t="s">
        <v>155</v>
      </c>
      <c r="H215" s="166">
        <v>1</v>
      </c>
      <c r="I215" s="216"/>
      <c r="L215" s="163"/>
      <c r="M215" s="186"/>
      <c r="N215" s="187"/>
      <c r="O215" s="187"/>
      <c r="P215" s="187"/>
      <c r="Q215" s="187"/>
      <c r="R215" s="187"/>
      <c r="S215" s="187"/>
      <c r="T215" s="188"/>
      <c r="AT215" s="164" t="s">
        <v>153</v>
      </c>
      <c r="AU215" s="164" t="s">
        <v>77</v>
      </c>
      <c r="AV215" s="162" t="s">
        <v>151</v>
      </c>
      <c r="AW215" s="162" t="s">
        <v>25</v>
      </c>
      <c r="AX215" s="162" t="s">
        <v>77</v>
      </c>
      <c r="AY215" s="164" t="s">
        <v>144</v>
      </c>
    </row>
    <row r="216" spans="1:65" s="18" customFormat="1" ht="6.95" customHeight="1" x14ac:dyDescent="0.2">
      <c r="A216" s="14"/>
      <c r="B216" s="30"/>
      <c r="C216" s="31"/>
      <c r="D216" s="31"/>
      <c r="E216" s="31"/>
      <c r="F216" s="31"/>
      <c r="G216" s="31"/>
      <c r="H216" s="31"/>
      <c r="I216" s="201"/>
      <c r="J216" s="31"/>
      <c r="K216" s="31"/>
      <c r="L216" s="15"/>
      <c r="M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</row>
  </sheetData>
  <sheetProtection algorithmName="SHA-512" hashValue="9+PvRGaShETWodDl+YXMs5O+scaoTAC52EgUyil+fd9OqgQIzMM7SFoQqxCeRdoxWaCWBA2beTZcyZkbNkRDWQ==" saltValue="KoweKsJs9BUayEVVxy9jrw==" spinCount="100000" sheet="1" objects="1" scenarios="1"/>
  <autoFilter ref="C127:K215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topLeftCell="A124" workbookViewId="0">
      <selection activeCell="I124" sqref="I1:I1048576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22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99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ht="12.75" x14ac:dyDescent="0.2">
      <c r="B8" s="6"/>
      <c r="D8" s="11" t="s">
        <v>119</v>
      </c>
      <c r="L8" s="6"/>
    </row>
    <row r="9" spans="1:46" ht="16.5" customHeight="1" x14ac:dyDescent="0.2">
      <c r="B9" s="6"/>
      <c r="E9" s="258" t="s">
        <v>538</v>
      </c>
      <c r="F9" s="228"/>
      <c r="G9" s="228"/>
      <c r="H9" s="228"/>
      <c r="L9" s="6"/>
    </row>
    <row r="10" spans="1:46" ht="12" customHeight="1" x14ac:dyDescent="0.2">
      <c r="B10" s="6"/>
      <c r="D10" s="11" t="s">
        <v>539</v>
      </c>
      <c r="L10" s="6"/>
    </row>
    <row r="11" spans="1:46" s="18" customFormat="1" ht="16.5" customHeight="1" x14ac:dyDescent="0.2">
      <c r="A11" s="14"/>
      <c r="B11" s="15"/>
      <c r="C11" s="14"/>
      <c r="D11" s="14"/>
      <c r="E11" s="260" t="s">
        <v>540</v>
      </c>
      <c r="F11" s="257"/>
      <c r="G11" s="257"/>
      <c r="H11" s="257"/>
      <c r="I11" s="191"/>
      <c r="J11" s="14"/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541</v>
      </c>
      <c r="E12" s="14"/>
      <c r="F12" s="14"/>
      <c r="G12" s="14"/>
      <c r="H12" s="14"/>
      <c r="I12" s="191"/>
      <c r="J12" s="14"/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6.5" customHeight="1" x14ac:dyDescent="0.2">
      <c r="A13" s="14"/>
      <c r="B13" s="15"/>
      <c r="C13" s="14"/>
      <c r="D13" s="14"/>
      <c r="E13" s="251" t="s">
        <v>673</v>
      </c>
      <c r="F13" s="257"/>
      <c r="G13" s="257"/>
      <c r="H13" s="257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x14ac:dyDescent="0.2">
      <c r="A14" s="14"/>
      <c r="B14" s="15"/>
      <c r="C14" s="14"/>
      <c r="D14" s="14"/>
      <c r="E14" s="14"/>
      <c r="F14" s="14"/>
      <c r="G14" s="14"/>
      <c r="H14" s="14"/>
      <c r="I14" s="191"/>
      <c r="J14" s="14"/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2" customHeight="1" x14ac:dyDescent="0.2">
      <c r="A15" s="14"/>
      <c r="B15" s="15"/>
      <c r="C15" s="14"/>
      <c r="D15" s="11" t="s">
        <v>15</v>
      </c>
      <c r="E15" s="14"/>
      <c r="F15" s="12" t="s">
        <v>1</v>
      </c>
      <c r="G15" s="14"/>
      <c r="H15" s="14"/>
      <c r="I15" s="192" t="s">
        <v>16</v>
      </c>
      <c r="J15" s="12" t="s">
        <v>1</v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12" customHeight="1" x14ac:dyDescent="0.2">
      <c r="A16" s="14"/>
      <c r="B16" s="15"/>
      <c r="C16" s="14"/>
      <c r="D16" s="11" t="s">
        <v>17</v>
      </c>
      <c r="E16" s="14"/>
      <c r="F16" s="12" t="s">
        <v>18</v>
      </c>
      <c r="G16" s="14"/>
      <c r="H16" s="14"/>
      <c r="I16" s="192" t="s">
        <v>19</v>
      </c>
      <c r="J16" s="85" t="str">
        <f>'Rekapitulace stavby'!AN8</f>
        <v>30. 10. 2020</v>
      </c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0.9" customHeight="1" x14ac:dyDescent="0.2">
      <c r="A17" s="14"/>
      <c r="B17" s="15"/>
      <c r="C17" s="14"/>
      <c r="D17" s="14"/>
      <c r="E17" s="14"/>
      <c r="F17" s="14"/>
      <c r="G17" s="14"/>
      <c r="H17" s="14"/>
      <c r="I17" s="191"/>
      <c r="J17" s="14"/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2" customHeight="1" x14ac:dyDescent="0.2">
      <c r="A18" s="14"/>
      <c r="B18" s="15"/>
      <c r="C18" s="14"/>
      <c r="D18" s="11" t="s">
        <v>21</v>
      </c>
      <c r="E18" s="14"/>
      <c r="F18" s="14"/>
      <c r="G18" s="14"/>
      <c r="H18" s="14"/>
      <c r="I18" s="192" t="s">
        <v>22</v>
      </c>
      <c r="J18" s="12" t="str">
        <f>IF('Rekapitulace stavby'!AN10="","",'Rekapitulace stavby'!AN10)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18" customHeight="1" x14ac:dyDescent="0.2">
      <c r="A19" s="14"/>
      <c r="B19" s="15"/>
      <c r="C19" s="14"/>
      <c r="D19" s="14"/>
      <c r="E19" s="12" t="str">
        <f>IF('Rekapitulace stavby'!E11="","",'Rekapitulace stavby'!E11)</f>
        <v xml:space="preserve"> </v>
      </c>
      <c r="F19" s="14"/>
      <c r="G19" s="14"/>
      <c r="H19" s="14"/>
      <c r="I19" s="192" t="s">
        <v>23</v>
      </c>
      <c r="J19" s="12" t="str">
        <f>IF('Rekapitulace stavby'!AN11="","",'Rekapitulace stavby'!AN11)</f>
        <v/>
      </c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6.95" customHeight="1" x14ac:dyDescent="0.2">
      <c r="A20" s="14"/>
      <c r="B20" s="15"/>
      <c r="C20" s="14"/>
      <c r="D20" s="14"/>
      <c r="E20" s="14"/>
      <c r="F20" s="14"/>
      <c r="G20" s="14"/>
      <c r="H20" s="14"/>
      <c r="I20" s="191"/>
      <c r="J20" s="14"/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2" customHeight="1" x14ac:dyDescent="0.2">
      <c r="A21" s="14"/>
      <c r="B21" s="15"/>
      <c r="C21" s="14"/>
      <c r="D21" s="11" t="s">
        <v>24</v>
      </c>
      <c r="E21" s="14"/>
      <c r="F21" s="14"/>
      <c r="G21" s="14"/>
      <c r="H21" s="14"/>
      <c r="I21" s="192" t="s">
        <v>22</v>
      </c>
      <c r="J21" s="12" t="str">
        <f>'Rekapitulace stavby'!AN13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18" customHeight="1" x14ac:dyDescent="0.2">
      <c r="A22" s="14"/>
      <c r="B22" s="15"/>
      <c r="C22" s="14"/>
      <c r="D22" s="14"/>
      <c r="E22" s="245" t="str">
        <f>'Rekapitulace stavby'!E14</f>
        <v xml:space="preserve"> </v>
      </c>
      <c r="F22" s="245"/>
      <c r="G22" s="245"/>
      <c r="H22" s="245"/>
      <c r="I22" s="192" t="s">
        <v>23</v>
      </c>
      <c r="J22" s="12" t="str">
        <f>'Rekapitulace stavby'!AN14</f>
        <v/>
      </c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6.95" customHeight="1" x14ac:dyDescent="0.2">
      <c r="A23" s="14"/>
      <c r="B23" s="15"/>
      <c r="C23" s="14"/>
      <c r="D23" s="14"/>
      <c r="E23" s="14"/>
      <c r="F23" s="14"/>
      <c r="G23" s="14"/>
      <c r="H23" s="14"/>
      <c r="I23" s="191"/>
      <c r="J23" s="14"/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2" customHeight="1" x14ac:dyDescent="0.2">
      <c r="A24" s="14"/>
      <c r="B24" s="15"/>
      <c r="C24" s="14"/>
      <c r="D24" s="11" t="s">
        <v>26</v>
      </c>
      <c r="E24" s="14"/>
      <c r="F24" s="14"/>
      <c r="G24" s="14"/>
      <c r="H24" s="14"/>
      <c r="I24" s="192" t="s">
        <v>22</v>
      </c>
      <c r="J24" s="12" t="str">
        <f>IF('Rekapitulace stavby'!AN16="","",'Rekapitulace stavby'!AN16)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18" customHeight="1" x14ac:dyDescent="0.2">
      <c r="A25" s="14"/>
      <c r="B25" s="15"/>
      <c r="C25" s="14"/>
      <c r="D25" s="14"/>
      <c r="E25" s="12" t="str">
        <f>IF('Rekapitulace stavby'!E17="","",'Rekapitulace stavby'!E17)</f>
        <v xml:space="preserve"> </v>
      </c>
      <c r="F25" s="14"/>
      <c r="G25" s="14"/>
      <c r="H25" s="14"/>
      <c r="I25" s="192" t="s">
        <v>23</v>
      </c>
      <c r="J25" s="12" t="str">
        <f>IF('Rekapitulace stavby'!AN17="","",'Rekapitulace stavby'!AN17)</f>
        <v/>
      </c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6.95" customHeight="1" x14ac:dyDescent="0.2">
      <c r="A26" s="14"/>
      <c r="B26" s="15"/>
      <c r="C26" s="14"/>
      <c r="D26" s="14"/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18" customFormat="1" ht="12" customHeight="1" x14ac:dyDescent="0.2">
      <c r="A27" s="14"/>
      <c r="B27" s="15"/>
      <c r="C27" s="14"/>
      <c r="D27" s="11" t="s">
        <v>27</v>
      </c>
      <c r="E27" s="14"/>
      <c r="F27" s="14"/>
      <c r="G27" s="14"/>
      <c r="H27" s="14"/>
      <c r="I27" s="192" t="s">
        <v>22</v>
      </c>
      <c r="J27" s="12" t="str">
        <f>IF('Rekapitulace stavby'!AN19="","",'Rekapitulace stavby'!AN19)</f>
        <v/>
      </c>
      <c r="K27" s="14"/>
      <c r="L27" s="25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18" customFormat="1" ht="18" customHeight="1" x14ac:dyDescent="0.2">
      <c r="A28" s="14"/>
      <c r="B28" s="15"/>
      <c r="C28" s="14"/>
      <c r="D28" s="14"/>
      <c r="E28" s="12" t="str">
        <f>IF('Rekapitulace stavby'!E20="","",'Rekapitulace stavby'!E20)</f>
        <v xml:space="preserve"> </v>
      </c>
      <c r="F28" s="14"/>
      <c r="G28" s="14"/>
      <c r="H28" s="14"/>
      <c r="I28" s="192" t="s">
        <v>23</v>
      </c>
      <c r="J28" s="12" t="str">
        <f>IF('Rekapitulace stavby'!AN20="","",'Rekapitulace stavby'!AN20)</f>
        <v/>
      </c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14"/>
      <c r="E29" s="14"/>
      <c r="F29" s="14"/>
      <c r="G29" s="14"/>
      <c r="H29" s="14"/>
      <c r="I29" s="191"/>
      <c r="J29" s="14"/>
      <c r="K29" s="14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12" customHeight="1" x14ac:dyDescent="0.2">
      <c r="A30" s="14"/>
      <c r="B30" s="15"/>
      <c r="C30" s="14"/>
      <c r="D30" s="11" t="s">
        <v>28</v>
      </c>
      <c r="E30" s="14"/>
      <c r="F30" s="14"/>
      <c r="G30" s="14"/>
      <c r="H30" s="14"/>
      <c r="I30" s="191"/>
      <c r="J30" s="14"/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89" customFormat="1" ht="16.5" customHeight="1" x14ac:dyDescent="0.2">
      <c r="A31" s="86"/>
      <c r="B31" s="87"/>
      <c r="C31" s="86"/>
      <c r="D31" s="86"/>
      <c r="E31" s="247" t="s">
        <v>1</v>
      </c>
      <c r="F31" s="247"/>
      <c r="G31" s="247"/>
      <c r="H31" s="247"/>
      <c r="I31" s="193"/>
      <c r="J31" s="86"/>
      <c r="K31" s="86"/>
      <c r="L31" s="88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</row>
    <row r="32" spans="1:31" s="18" customFormat="1" ht="6.95" customHeight="1" x14ac:dyDescent="0.2">
      <c r="A32" s="14"/>
      <c r="B32" s="15"/>
      <c r="C32" s="14"/>
      <c r="D32" s="14"/>
      <c r="E32" s="14"/>
      <c r="F32" s="14"/>
      <c r="G32" s="14"/>
      <c r="H32" s="14"/>
      <c r="I32" s="191"/>
      <c r="J32" s="14"/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6.95" customHeight="1" x14ac:dyDescent="0.2">
      <c r="A33" s="14"/>
      <c r="B33" s="15"/>
      <c r="C33" s="14"/>
      <c r="D33" s="50"/>
      <c r="E33" s="50"/>
      <c r="F33" s="50"/>
      <c r="G33" s="50"/>
      <c r="H33" s="50"/>
      <c r="I33" s="194"/>
      <c r="J33" s="50"/>
      <c r="K33" s="50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25.35" customHeight="1" x14ac:dyDescent="0.2">
      <c r="A34" s="14"/>
      <c r="B34" s="15"/>
      <c r="C34" s="14"/>
      <c r="D34" s="90" t="s">
        <v>29</v>
      </c>
      <c r="E34" s="14"/>
      <c r="F34" s="14"/>
      <c r="G34" s="14"/>
      <c r="H34" s="14"/>
      <c r="I34" s="191"/>
      <c r="J34" s="91">
        <f>ROUND(J128,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6.95" customHeight="1" x14ac:dyDescent="0.2">
      <c r="A35" s="14"/>
      <c r="B35" s="15"/>
      <c r="C35" s="14"/>
      <c r="D35" s="50"/>
      <c r="E35" s="50"/>
      <c r="F35" s="50"/>
      <c r="G35" s="50"/>
      <c r="H35" s="50"/>
      <c r="I35" s="194"/>
      <c r="J35" s="50"/>
      <c r="K35" s="50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customHeight="1" x14ac:dyDescent="0.2">
      <c r="A36" s="14"/>
      <c r="B36" s="15"/>
      <c r="C36" s="14"/>
      <c r="D36" s="14"/>
      <c r="E36" s="14"/>
      <c r="F36" s="92" t="s">
        <v>31</v>
      </c>
      <c r="G36" s="14"/>
      <c r="H36" s="14"/>
      <c r="I36" s="195" t="s">
        <v>30</v>
      </c>
      <c r="J36" s="92" t="s">
        <v>32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customHeight="1" x14ac:dyDescent="0.2">
      <c r="A37" s="14"/>
      <c r="B37" s="15"/>
      <c r="C37" s="14"/>
      <c r="D37" s="93" t="s">
        <v>33</v>
      </c>
      <c r="E37" s="11" t="s">
        <v>34</v>
      </c>
      <c r="F37" s="94">
        <f>ROUND((SUM(BE128:BE226)),  2)</f>
        <v>0</v>
      </c>
      <c r="G37" s="14"/>
      <c r="H37" s="14"/>
      <c r="I37" s="196">
        <v>0.21</v>
      </c>
      <c r="J37" s="94">
        <f>ROUND(((SUM(BE128:BE226))*I37),  2)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14.45" customHeight="1" x14ac:dyDescent="0.2">
      <c r="A38" s="14"/>
      <c r="B38" s="15"/>
      <c r="C38" s="14"/>
      <c r="D38" s="14"/>
      <c r="E38" s="11" t="s">
        <v>35</v>
      </c>
      <c r="F38" s="94">
        <f>ROUND((SUM(BF128:BF226)),  2)</f>
        <v>0</v>
      </c>
      <c r="G38" s="14"/>
      <c r="H38" s="14"/>
      <c r="I38" s="196">
        <v>0.15</v>
      </c>
      <c r="J38" s="94">
        <f>ROUND(((SUM(BF128:BF226))*I38),  2)</f>
        <v>0</v>
      </c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14.45" hidden="1" customHeight="1" x14ac:dyDescent="0.2">
      <c r="A39" s="14"/>
      <c r="B39" s="15"/>
      <c r="C39" s="14"/>
      <c r="D39" s="14"/>
      <c r="E39" s="11" t="s">
        <v>36</v>
      </c>
      <c r="F39" s="94">
        <f>ROUND((SUM(BG128:BG226)),  2)</f>
        <v>0</v>
      </c>
      <c r="G39" s="14"/>
      <c r="H39" s="14"/>
      <c r="I39" s="196">
        <v>0.21</v>
      </c>
      <c r="J39" s="94">
        <f>0</f>
        <v>0</v>
      </c>
      <c r="K39" s="14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hidden="1" customHeight="1" x14ac:dyDescent="0.2">
      <c r="A40" s="14"/>
      <c r="B40" s="15"/>
      <c r="C40" s="14"/>
      <c r="D40" s="14"/>
      <c r="E40" s="11" t="s">
        <v>37</v>
      </c>
      <c r="F40" s="94">
        <f>ROUND((SUM(BH128:BH226)),  2)</f>
        <v>0</v>
      </c>
      <c r="G40" s="14"/>
      <c r="H40" s="14"/>
      <c r="I40" s="196">
        <v>0.15</v>
      </c>
      <c r="J40" s="94">
        <f>0</f>
        <v>0</v>
      </c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s="18" customFormat="1" ht="14.45" hidden="1" customHeight="1" x14ac:dyDescent="0.2">
      <c r="A41" s="14"/>
      <c r="B41" s="15"/>
      <c r="C41" s="14"/>
      <c r="D41" s="14"/>
      <c r="E41" s="11" t="s">
        <v>38</v>
      </c>
      <c r="F41" s="94">
        <f>ROUND((SUM(BI128:BI226)),  2)</f>
        <v>0</v>
      </c>
      <c r="G41" s="14"/>
      <c r="H41" s="14"/>
      <c r="I41" s="196">
        <v>0</v>
      </c>
      <c r="J41" s="94">
        <f>0</f>
        <v>0</v>
      </c>
      <c r="K41" s="14"/>
      <c r="L41" s="25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1:31" s="18" customFormat="1" ht="6.95" customHeight="1" x14ac:dyDescent="0.2">
      <c r="A42" s="14"/>
      <c r="B42" s="15"/>
      <c r="C42" s="14"/>
      <c r="D42" s="14"/>
      <c r="E42" s="14"/>
      <c r="F42" s="14"/>
      <c r="G42" s="14"/>
      <c r="H42" s="14"/>
      <c r="I42" s="191"/>
      <c r="J42" s="14"/>
      <c r="K42" s="14"/>
      <c r="L42" s="25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1:31" s="18" customFormat="1" ht="25.35" customHeight="1" x14ac:dyDescent="0.2">
      <c r="A43" s="14"/>
      <c r="B43" s="15"/>
      <c r="C43" s="95"/>
      <c r="D43" s="96" t="s">
        <v>39</v>
      </c>
      <c r="E43" s="44"/>
      <c r="F43" s="44"/>
      <c r="G43" s="97" t="s">
        <v>40</v>
      </c>
      <c r="H43" s="98" t="s">
        <v>41</v>
      </c>
      <c r="I43" s="197"/>
      <c r="J43" s="99">
        <f>SUM(J34:J41)</f>
        <v>0</v>
      </c>
      <c r="K43" s="100"/>
      <c r="L43" s="25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31" s="18" customFormat="1" ht="14.45" customHeight="1" x14ac:dyDescent="0.2">
      <c r="A44" s="14"/>
      <c r="B44" s="15"/>
      <c r="C44" s="14"/>
      <c r="D44" s="14"/>
      <c r="E44" s="14"/>
      <c r="F44" s="14"/>
      <c r="G44" s="14"/>
      <c r="H44" s="14"/>
      <c r="I44" s="191"/>
      <c r="J44" s="14"/>
      <c r="K44" s="14"/>
      <c r="L44" s="25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31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31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31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31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31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31" ht="12" customHeight="1" x14ac:dyDescent="0.2">
      <c r="B86" s="6"/>
      <c r="C86" s="11" t="s">
        <v>119</v>
      </c>
      <c r="L86" s="6"/>
    </row>
    <row r="87" spans="1:31" ht="16.5" customHeight="1" x14ac:dyDescent="0.2">
      <c r="B87" s="6"/>
      <c r="E87" s="258" t="s">
        <v>538</v>
      </c>
      <c r="F87" s="228"/>
      <c r="G87" s="228"/>
      <c r="H87" s="228"/>
      <c r="L87" s="6"/>
    </row>
    <row r="88" spans="1:31" ht="12" customHeight="1" x14ac:dyDescent="0.2">
      <c r="B88" s="6"/>
      <c r="C88" s="11" t="s">
        <v>539</v>
      </c>
      <c r="L88" s="6"/>
    </row>
    <row r="89" spans="1:31" s="18" customFormat="1" ht="16.5" customHeight="1" x14ac:dyDescent="0.2">
      <c r="A89" s="14"/>
      <c r="B89" s="15"/>
      <c r="C89" s="14"/>
      <c r="D89" s="14"/>
      <c r="E89" s="260" t="s">
        <v>540</v>
      </c>
      <c r="F89" s="257"/>
      <c r="G89" s="257"/>
      <c r="H89" s="257"/>
      <c r="I89" s="191"/>
      <c r="J89" s="14"/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31" s="18" customFormat="1" ht="12" customHeight="1" x14ac:dyDescent="0.2">
      <c r="A90" s="14"/>
      <c r="B90" s="15"/>
      <c r="C90" s="11" t="s">
        <v>541</v>
      </c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31" s="18" customFormat="1" ht="16.5" customHeight="1" x14ac:dyDescent="0.2">
      <c r="A91" s="14"/>
      <c r="B91" s="15"/>
      <c r="C91" s="14"/>
      <c r="D91" s="14"/>
      <c r="E91" s="251" t="str">
        <f>E13</f>
        <v>03 - P 2255 T km 37,788 v SČ</v>
      </c>
      <c r="F91" s="257"/>
      <c r="G91" s="257"/>
      <c r="H91" s="257"/>
      <c r="I91" s="191"/>
      <c r="J91" s="14"/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31" s="18" customFormat="1" ht="6.95" customHeight="1" x14ac:dyDescent="0.2">
      <c r="A92" s="14"/>
      <c r="B92" s="15"/>
      <c r="C92" s="14"/>
      <c r="D92" s="14"/>
      <c r="E92" s="14"/>
      <c r="F92" s="14"/>
      <c r="G92" s="14"/>
      <c r="H92" s="14"/>
      <c r="I92" s="191"/>
      <c r="J92" s="14"/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31" s="18" customFormat="1" ht="12" customHeight="1" x14ac:dyDescent="0.2">
      <c r="A93" s="14"/>
      <c r="B93" s="15"/>
      <c r="C93" s="11" t="s">
        <v>17</v>
      </c>
      <c r="D93" s="14"/>
      <c r="E93" s="14"/>
      <c r="F93" s="12" t="str">
        <f>F16</f>
        <v xml:space="preserve"> </v>
      </c>
      <c r="G93" s="14"/>
      <c r="H93" s="14"/>
      <c r="I93" s="192" t="s">
        <v>19</v>
      </c>
      <c r="J93" s="85" t="str">
        <f>IF(J16="","",J16)</f>
        <v>30. 10. 2020</v>
      </c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31" s="18" customFormat="1" ht="6.95" customHeight="1" x14ac:dyDescent="0.2">
      <c r="A94" s="14"/>
      <c r="B94" s="15"/>
      <c r="C94" s="14"/>
      <c r="D94" s="14"/>
      <c r="E94" s="14"/>
      <c r="F94" s="14"/>
      <c r="G94" s="14"/>
      <c r="H94" s="14"/>
      <c r="I94" s="191"/>
      <c r="J94" s="14"/>
      <c r="K94" s="14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31" s="18" customFormat="1" ht="15.2" customHeight="1" x14ac:dyDescent="0.2">
      <c r="A95" s="14"/>
      <c r="B95" s="15"/>
      <c r="C95" s="11" t="s">
        <v>21</v>
      </c>
      <c r="D95" s="14"/>
      <c r="E95" s="14"/>
      <c r="F95" s="12" t="str">
        <f>E19</f>
        <v xml:space="preserve"> </v>
      </c>
      <c r="G95" s="14"/>
      <c r="H95" s="14"/>
      <c r="I95" s="192" t="s">
        <v>26</v>
      </c>
      <c r="J95" s="103" t="str">
        <f>E25</f>
        <v xml:space="preserve"> </v>
      </c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31" s="18" customFormat="1" ht="15.2" customHeight="1" x14ac:dyDescent="0.2">
      <c r="A96" s="14"/>
      <c r="B96" s="15"/>
      <c r="C96" s="11" t="s">
        <v>24</v>
      </c>
      <c r="D96" s="14"/>
      <c r="E96" s="14"/>
      <c r="F96" s="12" t="str">
        <f>IF(E22="","",E22)</f>
        <v xml:space="preserve"> </v>
      </c>
      <c r="G96" s="14"/>
      <c r="H96" s="14"/>
      <c r="I96" s="192" t="s">
        <v>27</v>
      </c>
      <c r="J96" s="103" t="str">
        <f>E28</f>
        <v xml:space="preserve"> 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1:47" s="18" customFormat="1" ht="10.35" customHeight="1" x14ac:dyDescent="0.2">
      <c r="A97" s="14"/>
      <c r="B97" s="15"/>
      <c r="C97" s="14"/>
      <c r="D97" s="14"/>
      <c r="E97" s="14"/>
      <c r="F97" s="14"/>
      <c r="G97" s="14"/>
      <c r="H97" s="14"/>
      <c r="I97" s="191"/>
      <c r="J97" s="14"/>
      <c r="K97" s="14"/>
      <c r="L97" s="25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1:47" s="18" customFormat="1" ht="29.25" customHeight="1" x14ac:dyDescent="0.2">
      <c r="A98" s="14"/>
      <c r="B98" s="15"/>
      <c r="C98" s="104" t="s">
        <v>122</v>
      </c>
      <c r="D98" s="95"/>
      <c r="E98" s="95"/>
      <c r="F98" s="95"/>
      <c r="G98" s="95"/>
      <c r="H98" s="95"/>
      <c r="I98" s="203"/>
      <c r="J98" s="105" t="s">
        <v>123</v>
      </c>
      <c r="K98" s="95"/>
      <c r="L98" s="2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47" s="18" customFormat="1" ht="10.35" customHeight="1" x14ac:dyDescent="0.2">
      <c r="A99" s="14"/>
      <c r="B99" s="15"/>
      <c r="C99" s="14"/>
      <c r="D99" s="14"/>
      <c r="E99" s="14"/>
      <c r="F99" s="14"/>
      <c r="G99" s="14"/>
      <c r="H99" s="14"/>
      <c r="I99" s="191"/>
      <c r="J99" s="14"/>
      <c r="K99" s="14"/>
      <c r="L99" s="2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47" s="18" customFormat="1" ht="22.9" customHeight="1" x14ac:dyDescent="0.2">
      <c r="A100" s="14"/>
      <c r="B100" s="15"/>
      <c r="C100" s="106" t="s">
        <v>124</v>
      </c>
      <c r="D100" s="14"/>
      <c r="E100" s="14"/>
      <c r="F100" s="14"/>
      <c r="G100" s="14"/>
      <c r="H100" s="14"/>
      <c r="I100" s="191"/>
      <c r="J100" s="91">
        <f>J128</f>
        <v>0</v>
      </c>
      <c r="K100" s="14"/>
      <c r="L100" s="2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U100" s="3" t="s">
        <v>125</v>
      </c>
    </row>
    <row r="101" spans="1:47" s="107" customFormat="1" ht="24.95" customHeight="1" x14ac:dyDescent="0.2">
      <c r="B101" s="108"/>
      <c r="D101" s="109" t="s">
        <v>126</v>
      </c>
      <c r="E101" s="110"/>
      <c r="F101" s="110"/>
      <c r="G101" s="110"/>
      <c r="H101" s="110"/>
      <c r="I101" s="204"/>
      <c r="J101" s="111">
        <f>J129</f>
        <v>0</v>
      </c>
      <c r="L101" s="108"/>
    </row>
    <row r="102" spans="1:47" s="74" customFormat="1" ht="19.899999999999999" customHeight="1" x14ac:dyDescent="0.2">
      <c r="B102" s="112"/>
      <c r="D102" s="113" t="s">
        <v>127</v>
      </c>
      <c r="E102" s="114"/>
      <c r="F102" s="114"/>
      <c r="G102" s="114"/>
      <c r="H102" s="114"/>
      <c r="I102" s="205"/>
      <c r="J102" s="115">
        <f>J130</f>
        <v>0</v>
      </c>
      <c r="L102" s="112"/>
    </row>
    <row r="103" spans="1:47" s="107" customFormat="1" ht="24.95" customHeight="1" x14ac:dyDescent="0.2">
      <c r="B103" s="108"/>
      <c r="D103" s="109" t="s">
        <v>128</v>
      </c>
      <c r="E103" s="110"/>
      <c r="F103" s="110"/>
      <c r="G103" s="110"/>
      <c r="H103" s="110"/>
      <c r="I103" s="204"/>
      <c r="J103" s="111">
        <f>J202</f>
        <v>0</v>
      </c>
      <c r="L103" s="108"/>
    </row>
    <row r="104" spans="1:47" s="107" customFormat="1" ht="24.95" customHeight="1" x14ac:dyDescent="0.2">
      <c r="B104" s="108"/>
      <c r="D104" s="109" t="s">
        <v>919</v>
      </c>
      <c r="E104" s="110"/>
      <c r="F104" s="110"/>
      <c r="G104" s="110"/>
      <c r="H104" s="110"/>
      <c r="I104" s="204"/>
      <c r="J104" s="111">
        <f>J220</f>
        <v>0</v>
      </c>
      <c r="L104" s="108"/>
    </row>
    <row r="105" spans="1:47" s="18" customFormat="1" ht="21.75" customHeight="1" x14ac:dyDescent="0.2">
      <c r="A105" s="14"/>
      <c r="B105" s="15"/>
      <c r="C105" s="14"/>
      <c r="D105" s="14"/>
      <c r="E105" s="14"/>
      <c r="F105" s="14"/>
      <c r="G105" s="14"/>
      <c r="H105" s="14"/>
      <c r="I105" s="191"/>
      <c r="J105" s="14"/>
      <c r="K105" s="14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47" s="18" customFormat="1" ht="6.95" customHeight="1" x14ac:dyDescent="0.2">
      <c r="A106" s="14"/>
      <c r="B106" s="30"/>
      <c r="C106" s="31"/>
      <c r="D106" s="31"/>
      <c r="E106" s="31"/>
      <c r="F106" s="31"/>
      <c r="G106" s="31"/>
      <c r="H106" s="31"/>
      <c r="I106" s="201"/>
      <c r="J106" s="31"/>
      <c r="K106" s="31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10" spans="1:47" s="18" customFormat="1" ht="6.95" customHeight="1" x14ac:dyDescent="0.2">
      <c r="A110" s="14"/>
      <c r="B110" s="32"/>
      <c r="C110" s="33"/>
      <c r="D110" s="33"/>
      <c r="E110" s="33"/>
      <c r="F110" s="33"/>
      <c r="G110" s="33"/>
      <c r="H110" s="33"/>
      <c r="I110" s="202"/>
      <c r="J110" s="33"/>
      <c r="K110" s="33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47" s="18" customFormat="1" ht="24.95" customHeight="1" x14ac:dyDescent="0.2">
      <c r="A111" s="14"/>
      <c r="B111" s="15"/>
      <c r="C111" s="7" t="s">
        <v>129</v>
      </c>
      <c r="D111" s="14"/>
      <c r="E111" s="14"/>
      <c r="F111" s="14"/>
      <c r="G111" s="14"/>
      <c r="H111" s="14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47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3" s="18" customFormat="1" ht="12" customHeight="1" x14ac:dyDescent="0.2">
      <c r="A113" s="14"/>
      <c r="B113" s="15"/>
      <c r="C113" s="11" t="s">
        <v>14</v>
      </c>
      <c r="D113" s="14"/>
      <c r="E113" s="14"/>
      <c r="F113" s="14"/>
      <c r="G113" s="14"/>
      <c r="H113" s="14"/>
      <c r="I113" s="191"/>
      <c r="J113" s="14"/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3" s="18" customFormat="1" ht="26.25" customHeight="1" x14ac:dyDescent="0.2">
      <c r="A114" s="14"/>
      <c r="B114" s="15"/>
      <c r="C114" s="14"/>
      <c r="D114" s="14"/>
      <c r="E114" s="258" t="str">
        <f>E7</f>
        <v xml:space="preserve">10 - Oprava trati v úseku Noutonice -  Podlešín </v>
      </c>
      <c r="F114" s="259"/>
      <c r="G114" s="259"/>
      <c r="H114" s="259"/>
      <c r="I114" s="191"/>
      <c r="J114" s="14"/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3" ht="12" customHeight="1" x14ac:dyDescent="0.2">
      <c r="B115" s="6"/>
      <c r="C115" s="11" t="s">
        <v>119</v>
      </c>
      <c r="L115" s="6"/>
    </row>
    <row r="116" spans="1:63" ht="16.5" customHeight="1" x14ac:dyDescent="0.2">
      <c r="B116" s="6"/>
      <c r="E116" s="258" t="s">
        <v>538</v>
      </c>
      <c r="F116" s="228"/>
      <c r="G116" s="228"/>
      <c r="H116" s="228"/>
      <c r="L116" s="6"/>
    </row>
    <row r="117" spans="1:63" ht="12" customHeight="1" x14ac:dyDescent="0.2">
      <c r="B117" s="6"/>
      <c r="C117" s="11" t="s">
        <v>539</v>
      </c>
      <c r="L117" s="6"/>
    </row>
    <row r="118" spans="1:63" s="18" customFormat="1" ht="16.5" customHeight="1" x14ac:dyDescent="0.2">
      <c r="A118" s="14"/>
      <c r="B118" s="15"/>
      <c r="C118" s="14"/>
      <c r="D118" s="14"/>
      <c r="E118" s="260" t="s">
        <v>540</v>
      </c>
      <c r="F118" s="257"/>
      <c r="G118" s="257"/>
      <c r="H118" s="257"/>
      <c r="I118" s="191"/>
      <c r="J118" s="14"/>
      <c r="K118" s="14"/>
      <c r="L118" s="2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3" s="18" customFormat="1" ht="12" customHeight="1" x14ac:dyDescent="0.2">
      <c r="A119" s="14"/>
      <c r="B119" s="15"/>
      <c r="C119" s="11" t="s">
        <v>541</v>
      </c>
      <c r="D119" s="14"/>
      <c r="E119" s="14"/>
      <c r="F119" s="14"/>
      <c r="G119" s="14"/>
      <c r="H119" s="14"/>
      <c r="I119" s="191"/>
      <c r="J119" s="14"/>
      <c r="K119" s="14"/>
      <c r="L119" s="25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1:63" s="18" customFormat="1" ht="16.5" customHeight="1" x14ac:dyDescent="0.2">
      <c r="A120" s="14"/>
      <c r="B120" s="15"/>
      <c r="C120" s="14"/>
      <c r="D120" s="14"/>
      <c r="E120" s="251" t="str">
        <f>E13</f>
        <v>03 - P 2255 T km 37,788 v SČ</v>
      </c>
      <c r="F120" s="257"/>
      <c r="G120" s="257"/>
      <c r="H120" s="257"/>
      <c r="I120" s="191"/>
      <c r="J120" s="14"/>
      <c r="K120" s="14"/>
      <c r="L120" s="25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1:63" s="18" customFormat="1" ht="6.95" customHeight="1" x14ac:dyDescent="0.2">
      <c r="A121" s="14"/>
      <c r="B121" s="15"/>
      <c r="C121" s="14"/>
      <c r="D121" s="14"/>
      <c r="E121" s="14"/>
      <c r="F121" s="14"/>
      <c r="G121" s="14"/>
      <c r="H121" s="14"/>
      <c r="I121" s="191"/>
      <c r="J121" s="14"/>
      <c r="K121" s="14"/>
      <c r="L121" s="25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1:63" s="18" customFormat="1" ht="12" customHeight="1" x14ac:dyDescent="0.2">
      <c r="A122" s="14"/>
      <c r="B122" s="15"/>
      <c r="C122" s="11" t="s">
        <v>17</v>
      </c>
      <c r="D122" s="14"/>
      <c r="E122" s="14"/>
      <c r="F122" s="12" t="str">
        <f>F16</f>
        <v xml:space="preserve"> </v>
      </c>
      <c r="G122" s="14"/>
      <c r="H122" s="14"/>
      <c r="I122" s="192" t="s">
        <v>19</v>
      </c>
      <c r="J122" s="85" t="str">
        <f>IF(J16="","",J16)</f>
        <v>30. 10. 2020</v>
      </c>
      <c r="K122" s="14"/>
      <c r="L122" s="25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63" s="18" customFormat="1" ht="6.95" customHeight="1" x14ac:dyDescent="0.2">
      <c r="A123" s="14"/>
      <c r="B123" s="15"/>
      <c r="C123" s="14"/>
      <c r="D123" s="14"/>
      <c r="E123" s="14"/>
      <c r="F123" s="14"/>
      <c r="G123" s="14"/>
      <c r="H123" s="14"/>
      <c r="I123" s="191"/>
      <c r="J123" s="14"/>
      <c r="K123" s="14"/>
      <c r="L123" s="25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63" s="18" customFormat="1" ht="15.2" customHeight="1" x14ac:dyDescent="0.2">
      <c r="A124" s="14"/>
      <c r="B124" s="15"/>
      <c r="C124" s="11" t="s">
        <v>21</v>
      </c>
      <c r="D124" s="14"/>
      <c r="E124" s="14"/>
      <c r="F124" s="12" t="str">
        <f>E19</f>
        <v xml:space="preserve"> </v>
      </c>
      <c r="G124" s="14"/>
      <c r="H124" s="14"/>
      <c r="I124" s="192" t="s">
        <v>26</v>
      </c>
      <c r="J124" s="103" t="str">
        <f>E25</f>
        <v xml:space="preserve"> </v>
      </c>
      <c r="K124" s="14"/>
      <c r="L124" s="25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63" s="18" customFormat="1" ht="15.2" customHeight="1" x14ac:dyDescent="0.2">
      <c r="A125" s="14"/>
      <c r="B125" s="15"/>
      <c r="C125" s="11" t="s">
        <v>24</v>
      </c>
      <c r="D125" s="14"/>
      <c r="E125" s="14"/>
      <c r="F125" s="12" t="str">
        <f>IF(E22="","",E22)</f>
        <v xml:space="preserve"> </v>
      </c>
      <c r="G125" s="14"/>
      <c r="H125" s="14"/>
      <c r="I125" s="192" t="s">
        <v>27</v>
      </c>
      <c r="J125" s="103" t="str">
        <f>E28</f>
        <v xml:space="preserve"> </v>
      </c>
      <c r="K125" s="14"/>
      <c r="L125" s="25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63" s="18" customFormat="1" ht="10.35" customHeight="1" x14ac:dyDescent="0.2">
      <c r="A126" s="14"/>
      <c r="B126" s="15"/>
      <c r="C126" s="14"/>
      <c r="D126" s="14"/>
      <c r="E126" s="14"/>
      <c r="F126" s="14"/>
      <c r="G126" s="14"/>
      <c r="H126" s="14"/>
      <c r="I126" s="191"/>
      <c r="J126" s="14"/>
      <c r="K126" s="14"/>
      <c r="L126" s="25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63" s="123" customFormat="1" ht="29.25" customHeight="1" x14ac:dyDescent="0.2">
      <c r="A127" s="116"/>
      <c r="B127" s="117"/>
      <c r="C127" s="118" t="s">
        <v>130</v>
      </c>
      <c r="D127" s="119" t="s">
        <v>54</v>
      </c>
      <c r="E127" s="119" t="s">
        <v>50</v>
      </c>
      <c r="F127" s="119" t="s">
        <v>51</v>
      </c>
      <c r="G127" s="119" t="s">
        <v>131</v>
      </c>
      <c r="H127" s="119" t="s">
        <v>132</v>
      </c>
      <c r="I127" s="206" t="s">
        <v>133</v>
      </c>
      <c r="J127" s="120" t="s">
        <v>123</v>
      </c>
      <c r="K127" s="121" t="s">
        <v>134</v>
      </c>
      <c r="L127" s="122"/>
      <c r="M127" s="46" t="s">
        <v>1</v>
      </c>
      <c r="N127" s="47" t="s">
        <v>33</v>
      </c>
      <c r="O127" s="47" t="s">
        <v>135</v>
      </c>
      <c r="P127" s="47" t="s">
        <v>136</v>
      </c>
      <c r="Q127" s="47" t="s">
        <v>137</v>
      </c>
      <c r="R127" s="47" t="s">
        <v>138</v>
      </c>
      <c r="S127" s="47" t="s">
        <v>139</v>
      </c>
      <c r="T127" s="48" t="s">
        <v>140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18" customFormat="1" ht="22.9" customHeight="1" x14ac:dyDescent="0.25">
      <c r="A128" s="14"/>
      <c r="B128" s="15"/>
      <c r="C128" s="54" t="s">
        <v>141</v>
      </c>
      <c r="D128" s="14"/>
      <c r="E128" s="14"/>
      <c r="F128" s="14"/>
      <c r="G128" s="14"/>
      <c r="H128" s="14"/>
      <c r="I128" s="191"/>
      <c r="J128" s="124">
        <f>BK128</f>
        <v>0</v>
      </c>
      <c r="K128" s="14"/>
      <c r="L128" s="15"/>
      <c r="M128" s="49"/>
      <c r="N128" s="40"/>
      <c r="O128" s="50"/>
      <c r="P128" s="125">
        <f>P129+P202+P220</f>
        <v>0</v>
      </c>
      <c r="Q128" s="50"/>
      <c r="R128" s="125">
        <f>R129+R202+R220</f>
        <v>60.790239999999997</v>
      </c>
      <c r="S128" s="50"/>
      <c r="T128" s="126">
        <f>T129+T202+T220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3" t="s">
        <v>68</v>
      </c>
      <c r="AU128" s="3" t="s">
        <v>125</v>
      </c>
      <c r="BK128" s="127">
        <f>BK129+BK202+BK220</f>
        <v>0</v>
      </c>
    </row>
    <row r="129" spans="1:65" s="128" customFormat="1" ht="25.9" customHeight="1" x14ac:dyDescent="0.2">
      <c r="B129" s="129"/>
      <c r="D129" s="130" t="s">
        <v>68</v>
      </c>
      <c r="E129" s="131" t="s">
        <v>142</v>
      </c>
      <c r="F129" s="131" t="s">
        <v>143</v>
      </c>
      <c r="I129" s="207"/>
      <c r="J129" s="132">
        <f>BK129</f>
        <v>0</v>
      </c>
      <c r="L129" s="129"/>
      <c r="M129" s="133"/>
      <c r="N129" s="134"/>
      <c r="O129" s="134"/>
      <c r="P129" s="135">
        <f>P130</f>
        <v>0</v>
      </c>
      <c r="Q129" s="134"/>
      <c r="R129" s="135">
        <f>R130</f>
        <v>60.790239999999997</v>
      </c>
      <c r="S129" s="134"/>
      <c r="T129" s="136">
        <f>T130</f>
        <v>0</v>
      </c>
      <c r="AR129" s="130" t="s">
        <v>77</v>
      </c>
      <c r="AT129" s="137" t="s">
        <v>68</v>
      </c>
      <c r="AU129" s="137" t="s">
        <v>69</v>
      </c>
      <c r="AY129" s="130" t="s">
        <v>144</v>
      </c>
      <c r="BK129" s="138">
        <f>BK130</f>
        <v>0</v>
      </c>
    </row>
    <row r="130" spans="1:65" s="128" customFormat="1" ht="22.9" customHeight="1" x14ac:dyDescent="0.2">
      <c r="B130" s="129"/>
      <c r="D130" s="130" t="s">
        <v>68</v>
      </c>
      <c r="E130" s="139" t="s">
        <v>145</v>
      </c>
      <c r="F130" s="139" t="s">
        <v>146</v>
      </c>
      <c r="I130" s="207"/>
      <c r="J130" s="140">
        <f>BK130</f>
        <v>0</v>
      </c>
      <c r="L130" s="129"/>
      <c r="M130" s="133"/>
      <c r="N130" s="134"/>
      <c r="O130" s="134"/>
      <c r="P130" s="135">
        <f>SUM(P131:P201)</f>
        <v>0</v>
      </c>
      <c r="Q130" s="134"/>
      <c r="R130" s="135">
        <f>SUM(R131:R201)</f>
        <v>60.790239999999997</v>
      </c>
      <c r="S130" s="134"/>
      <c r="T130" s="136">
        <f>SUM(T131:T201)</f>
        <v>0</v>
      </c>
      <c r="AR130" s="130" t="s">
        <v>77</v>
      </c>
      <c r="AT130" s="137" t="s">
        <v>68</v>
      </c>
      <c r="AU130" s="137" t="s">
        <v>77</v>
      </c>
      <c r="AY130" s="130" t="s">
        <v>144</v>
      </c>
      <c r="BK130" s="138">
        <f>SUM(BK131:BK201)</f>
        <v>0</v>
      </c>
    </row>
    <row r="131" spans="1:65" s="18" customFormat="1" ht="178.5" customHeight="1" x14ac:dyDescent="0.2">
      <c r="A131" s="14"/>
      <c r="B131" s="15"/>
      <c r="C131" s="141" t="s">
        <v>77</v>
      </c>
      <c r="D131" s="141" t="s">
        <v>147</v>
      </c>
      <c r="E131" s="142" t="s">
        <v>543</v>
      </c>
      <c r="F131" s="143" t="s">
        <v>544</v>
      </c>
      <c r="G131" s="144" t="s">
        <v>158</v>
      </c>
      <c r="H131" s="145">
        <v>0.02</v>
      </c>
      <c r="I131" s="208"/>
      <c r="J131" s="146">
        <f>ROUND(I131*H131,2)</f>
        <v>0</v>
      </c>
      <c r="K131" s="143" t="s">
        <v>915</v>
      </c>
      <c r="L131" s="15"/>
      <c r="M131" s="147" t="s">
        <v>1</v>
      </c>
      <c r="N131" s="148" t="s">
        <v>34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151</v>
      </c>
      <c r="AT131" s="151" t="s">
        <v>147</v>
      </c>
      <c r="AU131" s="151" t="s">
        <v>79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674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630</v>
      </c>
      <c r="H132" s="158">
        <v>0.02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0.02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21.75" customHeight="1" x14ac:dyDescent="0.2">
      <c r="A134" s="14"/>
      <c r="B134" s="15"/>
      <c r="C134" s="170" t="s">
        <v>79</v>
      </c>
      <c r="D134" s="170" t="s">
        <v>166</v>
      </c>
      <c r="E134" s="171" t="s">
        <v>167</v>
      </c>
      <c r="F134" s="172" t="s">
        <v>168</v>
      </c>
      <c r="G134" s="173" t="s">
        <v>169</v>
      </c>
      <c r="H134" s="174">
        <v>28</v>
      </c>
      <c r="I134" s="211"/>
      <c r="J134" s="175">
        <f>ROUND(I134*H134,2)</f>
        <v>0</v>
      </c>
      <c r="K134" s="172" t="s">
        <v>915</v>
      </c>
      <c r="L134" s="176"/>
      <c r="M134" s="177" t="s">
        <v>1</v>
      </c>
      <c r="N134" s="178" t="s">
        <v>34</v>
      </c>
      <c r="O134" s="149">
        <v>0</v>
      </c>
      <c r="P134" s="149">
        <f>O134*H134</f>
        <v>0</v>
      </c>
      <c r="Q134" s="149">
        <v>1</v>
      </c>
      <c r="R134" s="149">
        <f>Q134*H134</f>
        <v>28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170</v>
      </c>
      <c r="AT134" s="151" t="s">
        <v>166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675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676</v>
      </c>
      <c r="H135" s="158">
        <v>28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62" customFormat="1" x14ac:dyDescent="0.2">
      <c r="B136" s="163"/>
      <c r="D136" s="155" t="s">
        <v>153</v>
      </c>
      <c r="E136" s="164" t="s">
        <v>1</v>
      </c>
      <c r="F136" s="165" t="s">
        <v>155</v>
      </c>
      <c r="H136" s="166">
        <v>28</v>
      </c>
      <c r="I136" s="210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153</v>
      </c>
      <c r="AU136" s="164" t="s">
        <v>79</v>
      </c>
      <c r="AV136" s="162" t="s">
        <v>151</v>
      </c>
      <c r="AW136" s="162" t="s">
        <v>25</v>
      </c>
      <c r="AX136" s="162" t="s">
        <v>77</v>
      </c>
      <c r="AY136" s="164" t="s">
        <v>144</v>
      </c>
    </row>
    <row r="137" spans="1:65" s="18" customFormat="1" ht="78" customHeight="1" x14ac:dyDescent="0.2">
      <c r="A137" s="14"/>
      <c r="B137" s="15"/>
      <c r="C137" s="141" t="s">
        <v>92</v>
      </c>
      <c r="D137" s="141" t="s">
        <v>147</v>
      </c>
      <c r="E137" s="142" t="s">
        <v>549</v>
      </c>
      <c r="F137" s="143" t="s">
        <v>550</v>
      </c>
      <c r="G137" s="144" t="s">
        <v>158</v>
      </c>
      <c r="H137" s="145">
        <v>0.02</v>
      </c>
      <c r="I137" s="208"/>
      <c r="J137" s="146">
        <f>ROUND(I137*H137,2)</f>
        <v>0</v>
      </c>
      <c r="K137" s="143" t="s">
        <v>915</v>
      </c>
      <c r="L137" s="15"/>
      <c r="M137" s="147" t="s">
        <v>1</v>
      </c>
      <c r="N137" s="148" t="s">
        <v>34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151" t="s">
        <v>151</v>
      </c>
      <c r="AT137" s="151" t="s">
        <v>147</v>
      </c>
      <c r="AU137" s="151" t="s">
        <v>79</v>
      </c>
      <c r="AY137" s="3" t="s">
        <v>144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3" t="s">
        <v>77</v>
      </c>
      <c r="BK137" s="152">
        <f>ROUND(I137*H137,2)</f>
        <v>0</v>
      </c>
      <c r="BL137" s="3" t="s">
        <v>151</v>
      </c>
      <c r="BM137" s="151" t="s">
        <v>677</v>
      </c>
    </row>
    <row r="138" spans="1:65" s="153" customFormat="1" x14ac:dyDescent="0.2">
      <c r="B138" s="154"/>
      <c r="D138" s="155" t="s">
        <v>153</v>
      </c>
      <c r="E138" s="156" t="s">
        <v>1</v>
      </c>
      <c r="F138" s="157" t="s">
        <v>630</v>
      </c>
      <c r="H138" s="158">
        <v>0.02</v>
      </c>
      <c r="I138" s="209"/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153</v>
      </c>
      <c r="AU138" s="156" t="s">
        <v>79</v>
      </c>
      <c r="AV138" s="153" t="s">
        <v>79</v>
      </c>
      <c r="AW138" s="153" t="s">
        <v>25</v>
      </c>
      <c r="AX138" s="153" t="s">
        <v>77</v>
      </c>
      <c r="AY138" s="156" t="s">
        <v>144</v>
      </c>
    </row>
    <row r="139" spans="1:65" s="18" customFormat="1" ht="21.75" customHeight="1" x14ac:dyDescent="0.2">
      <c r="A139" s="14"/>
      <c r="B139" s="15"/>
      <c r="C139" s="170" t="s">
        <v>151</v>
      </c>
      <c r="D139" s="170" t="s">
        <v>166</v>
      </c>
      <c r="E139" s="171" t="s">
        <v>552</v>
      </c>
      <c r="F139" s="172" t="s">
        <v>553</v>
      </c>
      <c r="G139" s="173" t="s">
        <v>175</v>
      </c>
      <c r="H139" s="174">
        <v>23</v>
      </c>
      <c r="I139" s="211"/>
      <c r="J139" s="175">
        <f>ROUND(I139*H139,2)</f>
        <v>0</v>
      </c>
      <c r="K139" s="172" t="s">
        <v>915</v>
      </c>
      <c r="L139" s="176"/>
      <c r="M139" s="177" t="s">
        <v>1</v>
      </c>
      <c r="N139" s="178" t="s">
        <v>34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R139" s="151" t="s">
        <v>170</v>
      </c>
      <c r="AT139" s="151" t="s">
        <v>166</v>
      </c>
      <c r="AU139" s="151" t="s">
        <v>79</v>
      </c>
      <c r="AY139" s="3" t="s">
        <v>144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3" t="s">
        <v>77</v>
      </c>
      <c r="BK139" s="152">
        <f>ROUND(I139*H139,2)</f>
        <v>0</v>
      </c>
      <c r="BL139" s="3" t="s">
        <v>151</v>
      </c>
      <c r="BM139" s="151" t="s">
        <v>678</v>
      </c>
    </row>
    <row r="140" spans="1:65" s="179" customFormat="1" x14ac:dyDescent="0.2">
      <c r="B140" s="180"/>
      <c r="D140" s="155" t="s">
        <v>153</v>
      </c>
      <c r="E140" s="181" t="s">
        <v>1</v>
      </c>
      <c r="F140" s="182" t="s">
        <v>188</v>
      </c>
      <c r="H140" s="181" t="s">
        <v>1</v>
      </c>
      <c r="I140" s="212"/>
      <c r="L140" s="180"/>
      <c r="M140" s="183"/>
      <c r="N140" s="184"/>
      <c r="O140" s="184"/>
      <c r="P140" s="184"/>
      <c r="Q140" s="184"/>
      <c r="R140" s="184"/>
      <c r="S140" s="184"/>
      <c r="T140" s="185"/>
      <c r="AT140" s="181" t="s">
        <v>153</v>
      </c>
      <c r="AU140" s="181" t="s">
        <v>79</v>
      </c>
      <c r="AV140" s="179" t="s">
        <v>77</v>
      </c>
      <c r="AW140" s="179" t="s">
        <v>25</v>
      </c>
      <c r="AX140" s="179" t="s">
        <v>69</v>
      </c>
      <c r="AY140" s="181" t="s">
        <v>144</v>
      </c>
    </row>
    <row r="141" spans="1:65" s="153" customFormat="1" x14ac:dyDescent="0.2">
      <c r="B141" s="154"/>
      <c r="D141" s="155" t="s">
        <v>153</v>
      </c>
      <c r="E141" s="156" t="s">
        <v>1</v>
      </c>
      <c r="F141" s="157" t="s">
        <v>295</v>
      </c>
      <c r="H141" s="158">
        <v>23</v>
      </c>
      <c r="I141" s="209"/>
      <c r="L141" s="154"/>
      <c r="M141" s="159"/>
      <c r="N141" s="160"/>
      <c r="O141" s="160"/>
      <c r="P141" s="160"/>
      <c r="Q141" s="160"/>
      <c r="R141" s="160"/>
      <c r="S141" s="160"/>
      <c r="T141" s="161"/>
      <c r="AT141" s="156" t="s">
        <v>153</v>
      </c>
      <c r="AU141" s="156" t="s">
        <v>79</v>
      </c>
      <c r="AV141" s="153" t="s">
        <v>79</v>
      </c>
      <c r="AW141" s="153" t="s">
        <v>25</v>
      </c>
      <c r="AX141" s="153" t="s">
        <v>69</v>
      </c>
      <c r="AY141" s="156" t="s">
        <v>144</v>
      </c>
    </row>
    <row r="142" spans="1:65" s="162" customFormat="1" x14ac:dyDescent="0.2">
      <c r="B142" s="163"/>
      <c r="D142" s="155" t="s">
        <v>153</v>
      </c>
      <c r="E142" s="164" t="s">
        <v>1</v>
      </c>
      <c r="F142" s="165" t="s">
        <v>155</v>
      </c>
      <c r="H142" s="166">
        <v>23</v>
      </c>
      <c r="I142" s="210"/>
      <c r="L142" s="163"/>
      <c r="M142" s="167"/>
      <c r="N142" s="168"/>
      <c r="O142" s="168"/>
      <c r="P142" s="168"/>
      <c r="Q142" s="168"/>
      <c r="R142" s="168"/>
      <c r="S142" s="168"/>
      <c r="T142" s="169"/>
      <c r="AT142" s="164" t="s">
        <v>153</v>
      </c>
      <c r="AU142" s="164" t="s">
        <v>79</v>
      </c>
      <c r="AV142" s="162" t="s">
        <v>151</v>
      </c>
      <c r="AW142" s="162" t="s">
        <v>25</v>
      </c>
      <c r="AX142" s="162" t="s">
        <v>77</v>
      </c>
      <c r="AY142" s="164" t="s">
        <v>144</v>
      </c>
    </row>
    <row r="143" spans="1:65" s="18" customFormat="1" ht="16.5" customHeight="1" x14ac:dyDescent="0.2">
      <c r="A143" s="14"/>
      <c r="B143" s="15"/>
      <c r="C143" s="170" t="s">
        <v>145</v>
      </c>
      <c r="D143" s="170" t="s">
        <v>166</v>
      </c>
      <c r="E143" s="171" t="s">
        <v>555</v>
      </c>
      <c r="F143" s="172" t="s">
        <v>556</v>
      </c>
      <c r="G143" s="173" t="s">
        <v>192</v>
      </c>
      <c r="H143" s="174">
        <v>40</v>
      </c>
      <c r="I143" s="211"/>
      <c r="J143" s="175">
        <f>ROUND(I143*H143,2)</f>
        <v>0</v>
      </c>
      <c r="K143" s="172" t="s">
        <v>915</v>
      </c>
      <c r="L143" s="176"/>
      <c r="M143" s="177" t="s">
        <v>1</v>
      </c>
      <c r="N143" s="178" t="s">
        <v>34</v>
      </c>
      <c r="O143" s="149">
        <v>0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R143" s="151" t="s">
        <v>170</v>
      </c>
      <c r="AT143" s="151" t="s">
        <v>166</v>
      </c>
      <c r="AU143" s="151" t="s">
        <v>79</v>
      </c>
      <c r="AY143" s="3" t="s">
        <v>144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3" t="s">
        <v>77</v>
      </c>
      <c r="BK143" s="152">
        <f>ROUND(I143*H143,2)</f>
        <v>0</v>
      </c>
      <c r="BL143" s="3" t="s">
        <v>151</v>
      </c>
      <c r="BM143" s="151" t="s">
        <v>679</v>
      </c>
    </row>
    <row r="144" spans="1:65" s="179" customFormat="1" x14ac:dyDescent="0.2">
      <c r="B144" s="180"/>
      <c r="D144" s="155" t="s">
        <v>153</v>
      </c>
      <c r="E144" s="181" t="s">
        <v>1</v>
      </c>
      <c r="F144" s="182" t="s">
        <v>188</v>
      </c>
      <c r="H144" s="181" t="s">
        <v>1</v>
      </c>
      <c r="I144" s="212"/>
      <c r="L144" s="180"/>
      <c r="M144" s="183"/>
      <c r="N144" s="184"/>
      <c r="O144" s="184"/>
      <c r="P144" s="184"/>
      <c r="Q144" s="184"/>
      <c r="R144" s="184"/>
      <c r="S144" s="184"/>
      <c r="T144" s="185"/>
      <c r="AT144" s="181" t="s">
        <v>153</v>
      </c>
      <c r="AU144" s="181" t="s">
        <v>79</v>
      </c>
      <c r="AV144" s="179" t="s">
        <v>77</v>
      </c>
      <c r="AW144" s="179" t="s">
        <v>25</v>
      </c>
      <c r="AX144" s="179" t="s">
        <v>69</v>
      </c>
      <c r="AY144" s="181" t="s">
        <v>144</v>
      </c>
    </row>
    <row r="145" spans="1:65" s="153" customFormat="1" x14ac:dyDescent="0.2">
      <c r="B145" s="154"/>
      <c r="D145" s="155" t="s">
        <v>153</v>
      </c>
      <c r="E145" s="156" t="s">
        <v>1</v>
      </c>
      <c r="F145" s="157" t="s">
        <v>680</v>
      </c>
      <c r="H145" s="158">
        <v>40</v>
      </c>
      <c r="I145" s="209"/>
      <c r="L145" s="154"/>
      <c r="M145" s="159"/>
      <c r="N145" s="160"/>
      <c r="O145" s="160"/>
      <c r="P145" s="160"/>
      <c r="Q145" s="160"/>
      <c r="R145" s="160"/>
      <c r="S145" s="160"/>
      <c r="T145" s="161"/>
      <c r="AT145" s="156" t="s">
        <v>153</v>
      </c>
      <c r="AU145" s="156" t="s">
        <v>79</v>
      </c>
      <c r="AV145" s="153" t="s">
        <v>79</v>
      </c>
      <c r="AW145" s="153" t="s">
        <v>25</v>
      </c>
      <c r="AX145" s="153" t="s">
        <v>69</v>
      </c>
      <c r="AY145" s="156" t="s">
        <v>144</v>
      </c>
    </row>
    <row r="146" spans="1:65" s="162" customFormat="1" x14ac:dyDescent="0.2">
      <c r="B146" s="163"/>
      <c r="D146" s="155" t="s">
        <v>153</v>
      </c>
      <c r="E146" s="164" t="s">
        <v>1</v>
      </c>
      <c r="F146" s="165" t="s">
        <v>155</v>
      </c>
      <c r="H146" s="166">
        <v>40</v>
      </c>
      <c r="I146" s="210"/>
      <c r="L146" s="163"/>
      <c r="M146" s="167"/>
      <c r="N146" s="168"/>
      <c r="O146" s="168"/>
      <c r="P146" s="168"/>
      <c r="Q146" s="168"/>
      <c r="R146" s="168"/>
      <c r="S146" s="168"/>
      <c r="T146" s="169"/>
      <c r="AT146" s="164" t="s">
        <v>153</v>
      </c>
      <c r="AU146" s="164" t="s">
        <v>79</v>
      </c>
      <c r="AV146" s="162" t="s">
        <v>151</v>
      </c>
      <c r="AW146" s="162" t="s">
        <v>25</v>
      </c>
      <c r="AX146" s="162" t="s">
        <v>77</v>
      </c>
      <c r="AY146" s="164" t="s">
        <v>144</v>
      </c>
    </row>
    <row r="147" spans="1:65" s="18" customFormat="1" ht="21.75" customHeight="1" x14ac:dyDescent="0.2">
      <c r="A147" s="14"/>
      <c r="B147" s="15"/>
      <c r="C147" s="170" t="s">
        <v>179</v>
      </c>
      <c r="D147" s="170" t="s">
        <v>166</v>
      </c>
      <c r="E147" s="171" t="s">
        <v>559</v>
      </c>
      <c r="F147" s="172" t="s">
        <v>560</v>
      </c>
      <c r="G147" s="173" t="s">
        <v>175</v>
      </c>
      <c r="H147" s="174">
        <v>92</v>
      </c>
      <c r="I147" s="211"/>
      <c r="J147" s="175">
        <f>ROUND(I147*H147,2)</f>
        <v>0</v>
      </c>
      <c r="K147" s="172" t="s">
        <v>915</v>
      </c>
      <c r="L147" s="176"/>
      <c r="M147" s="177" t="s">
        <v>1</v>
      </c>
      <c r="N147" s="178" t="s">
        <v>34</v>
      </c>
      <c r="O147" s="149">
        <v>0</v>
      </c>
      <c r="P147" s="149">
        <f>O147*H147</f>
        <v>0</v>
      </c>
      <c r="Q147" s="149">
        <v>1.23E-3</v>
      </c>
      <c r="R147" s="149">
        <f>Q147*H147</f>
        <v>0.11316</v>
      </c>
      <c r="S147" s="149">
        <v>0</v>
      </c>
      <c r="T147" s="150">
        <f>S147*H147</f>
        <v>0</v>
      </c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R147" s="151" t="s">
        <v>170</v>
      </c>
      <c r="AT147" s="151" t="s">
        <v>166</v>
      </c>
      <c r="AU147" s="151" t="s">
        <v>79</v>
      </c>
      <c r="AY147" s="3" t="s">
        <v>144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3" t="s">
        <v>77</v>
      </c>
      <c r="BK147" s="152">
        <f>ROUND(I147*H147,2)</f>
        <v>0</v>
      </c>
      <c r="BL147" s="3" t="s">
        <v>151</v>
      </c>
      <c r="BM147" s="151" t="s">
        <v>681</v>
      </c>
    </row>
    <row r="148" spans="1:65" s="153" customFormat="1" x14ac:dyDescent="0.2">
      <c r="B148" s="154"/>
      <c r="D148" s="155" t="s">
        <v>153</v>
      </c>
      <c r="E148" s="156" t="s">
        <v>1</v>
      </c>
      <c r="F148" s="157" t="s">
        <v>682</v>
      </c>
      <c r="H148" s="158">
        <v>92</v>
      </c>
      <c r="I148" s="209"/>
      <c r="L148" s="154"/>
      <c r="M148" s="159"/>
      <c r="N148" s="160"/>
      <c r="O148" s="160"/>
      <c r="P148" s="160"/>
      <c r="Q148" s="160"/>
      <c r="R148" s="160"/>
      <c r="S148" s="160"/>
      <c r="T148" s="161"/>
      <c r="AT148" s="156" t="s">
        <v>153</v>
      </c>
      <c r="AU148" s="156" t="s">
        <v>79</v>
      </c>
      <c r="AV148" s="153" t="s">
        <v>79</v>
      </c>
      <c r="AW148" s="153" t="s">
        <v>25</v>
      </c>
      <c r="AX148" s="153" t="s">
        <v>69</v>
      </c>
      <c r="AY148" s="156" t="s">
        <v>144</v>
      </c>
    </row>
    <row r="149" spans="1:65" s="162" customFormat="1" x14ac:dyDescent="0.2">
      <c r="B149" s="163"/>
      <c r="D149" s="155" t="s">
        <v>153</v>
      </c>
      <c r="E149" s="164" t="s">
        <v>1</v>
      </c>
      <c r="F149" s="165" t="s">
        <v>155</v>
      </c>
      <c r="H149" s="166">
        <v>92</v>
      </c>
      <c r="I149" s="210"/>
      <c r="L149" s="163"/>
      <c r="M149" s="167"/>
      <c r="N149" s="168"/>
      <c r="O149" s="168"/>
      <c r="P149" s="168"/>
      <c r="Q149" s="168"/>
      <c r="R149" s="168"/>
      <c r="S149" s="168"/>
      <c r="T149" s="169"/>
      <c r="AT149" s="164" t="s">
        <v>153</v>
      </c>
      <c r="AU149" s="164" t="s">
        <v>79</v>
      </c>
      <c r="AV149" s="162" t="s">
        <v>151</v>
      </c>
      <c r="AW149" s="162" t="s">
        <v>25</v>
      </c>
      <c r="AX149" s="162" t="s">
        <v>77</v>
      </c>
      <c r="AY149" s="164" t="s">
        <v>144</v>
      </c>
    </row>
    <row r="150" spans="1:65" s="18" customFormat="1" ht="21.75" customHeight="1" x14ac:dyDescent="0.2">
      <c r="A150" s="14"/>
      <c r="B150" s="15"/>
      <c r="C150" s="170" t="s">
        <v>184</v>
      </c>
      <c r="D150" s="170" t="s">
        <v>166</v>
      </c>
      <c r="E150" s="171" t="s">
        <v>235</v>
      </c>
      <c r="F150" s="172" t="s">
        <v>236</v>
      </c>
      <c r="G150" s="173" t="s">
        <v>175</v>
      </c>
      <c r="H150" s="174">
        <v>46</v>
      </c>
      <c r="I150" s="211"/>
      <c r="J150" s="175">
        <f>ROUND(I150*H150,2)</f>
        <v>0</v>
      </c>
      <c r="K150" s="172" t="s">
        <v>915</v>
      </c>
      <c r="L150" s="176"/>
      <c r="M150" s="177" t="s">
        <v>1</v>
      </c>
      <c r="N150" s="178" t="s">
        <v>34</v>
      </c>
      <c r="O150" s="149">
        <v>0</v>
      </c>
      <c r="P150" s="149">
        <f>O150*H150</f>
        <v>0</v>
      </c>
      <c r="Q150" s="149">
        <v>1.8000000000000001E-4</v>
      </c>
      <c r="R150" s="149">
        <f>Q150*H150</f>
        <v>8.2800000000000009E-3</v>
      </c>
      <c r="S150" s="149">
        <v>0</v>
      </c>
      <c r="T150" s="150">
        <f>S150*H150</f>
        <v>0</v>
      </c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R150" s="151" t="s">
        <v>170</v>
      </c>
      <c r="AT150" s="151" t="s">
        <v>166</v>
      </c>
      <c r="AU150" s="151" t="s">
        <v>79</v>
      </c>
      <c r="AY150" s="3" t="s">
        <v>144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3" t="s">
        <v>77</v>
      </c>
      <c r="BK150" s="152">
        <f>ROUND(I150*H150,2)</f>
        <v>0</v>
      </c>
      <c r="BL150" s="3" t="s">
        <v>151</v>
      </c>
      <c r="BM150" s="151" t="s">
        <v>683</v>
      </c>
    </row>
    <row r="151" spans="1:65" s="179" customFormat="1" x14ac:dyDescent="0.2">
      <c r="B151" s="180"/>
      <c r="D151" s="155" t="s">
        <v>153</v>
      </c>
      <c r="E151" s="181" t="s">
        <v>1</v>
      </c>
      <c r="F151" s="182" t="s">
        <v>188</v>
      </c>
      <c r="H151" s="181" t="s">
        <v>1</v>
      </c>
      <c r="I151" s="212"/>
      <c r="L151" s="180"/>
      <c r="M151" s="183"/>
      <c r="N151" s="184"/>
      <c r="O151" s="184"/>
      <c r="P151" s="184"/>
      <c r="Q151" s="184"/>
      <c r="R151" s="184"/>
      <c r="S151" s="184"/>
      <c r="T151" s="185"/>
      <c r="AT151" s="181" t="s">
        <v>153</v>
      </c>
      <c r="AU151" s="181" t="s">
        <v>79</v>
      </c>
      <c r="AV151" s="179" t="s">
        <v>77</v>
      </c>
      <c r="AW151" s="179" t="s">
        <v>25</v>
      </c>
      <c r="AX151" s="179" t="s">
        <v>69</v>
      </c>
      <c r="AY151" s="181" t="s">
        <v>144</v>
      </c>
    </row>
    <row r="152" spans="1:65" s="153" customFormat="1" x14ac:dyDescent="0.2">
      <c r="B152" s="154"/>
      <c r="D152" s="155" t="s">
        <v>153</v>
      </c>
      <c r="E152" s="156" t="s">
        <v>1</v>
      </c>
      <c r="F152" s="157" t="s">
        <v>684</v>
      </c>
      <c r="H152" s="158">
        <v>46</v>
      </c>
      <c r="I152" s="209"/>
      <c r="L152" s="154"/>
      <c r="M152" s="159"/>
      <c r="N152" s="160"/>
      <c r="O152" s="160"/>
      <c r="P152" s="160"/>
      <c r="Q152" s="160"/>
      <c r="R152" s="160"/>
      <c r="S152" s="160"/>
      <c r="T152" s="161"/>
      <c r="AT152" s="156" t="s">
        <v>153</v>
      </c>
      <c r="AU152" s="156" t="s">
        <v>79</v>
      </c>
      <c r="AV152" s="153" t="s">
        <v>79</v>
      </c>
      <c r="AW152" s="153" t="s">
        <v>25</v>
      </c>
      <c r="AX152" s="153" t="s">
        <v>69</v>
      </c>
      <c r="AY152" s="156" t="s">
        <v>144</v>
      </c>
    </row>
    <row r="153" spans="1:65" s="162" customFormat="1" x14ac:dyDescent="0.2">
      <c r="B153" s="163"/>
      <c r="D153" s="155" t="s">
        <v>153</v>
      </c>
      <c r="E153" s="164" t="s">
        <v>1</v>
      </c>
      <c r="F153" s="165" t="s">
        <v>155</v>
      </c>
      <c r="H153" s="166">
        <v>46</v>
      </c>
      <c r="I153" s="210"/>
      <c r="L153" s="163"/>
      <c r="M153" s="167"/>
      <c r="N153" s="168"/>
      <c r="O153" s="168"/>
      <c r="P153" s="168"/>
      <c r="Q153" s="168"/>
      <c r="R153" s="168"/>
      <c r="S153" s="168"/>
      <c r="T153" s="169"/>
      <c r="AT153" s="164" t="s">
        <v>153</v>
      </c>
      <c r="AU153" s="164" t="s">
        <v>79</v>
      </c>
      <c r="AV153" s="162" t="s">
        <v>151</v>
      </c>
      <c r="AW153" s="162" t="s">
        <v>25</v>
      </c>
      <c r="AX153" s="162" t="s">
        <v>77</v>
      </c>
      <c r="AY153" s="164" t="s">
        <v>144</v>
      </c>
    </row>
    <row r="154" spans="1:65" s="18" customFormat="1" ht="89.25" customHeight="1" x14ac:dyDescent="0.2">
      <c r="A154" s="14"/>
      <c r="B154" s="15"/>
      <c r="C154" s="141" t="s">
        <v>170</v>
      </c>
      <c r="D154" s="141" t="s">
        <v>147</v>
      </c>
      <c r="E154" s="142" t="s">
        <v>565</v>
      </c>
      <c r="F154" s="143" t="s">
        <v>566</v>
      </c>
      <c r="G154" s="144" t="s">
        <v>158</v>
      </c>
      <c r="H154" s="145">
        <v>0.02</v>
      </c>
      <c r="I154" s="208"/>
      <c r="J154" s="146">
        <f>ROUND(I154*H154,2)</f>
        <v>0</v>
      </c>
      <c r="K154" s="143" t="s">
        <v>915</v>
      </c>
      <c r="L154" s="15"/>
      <c r="M154" s="147" t="s">
        <v>1</v>
      </c>
      <c r="N154" s="148" t="s">
        <v>34</v>
      </c>
      <c r="O154" s="149">
        <v>0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R154" s="151" t="s">
        <v>151</v>
      </c>
      <c r="AT154" s="151" t="s">
        <v>147</v>
      </c>
      <c r="AU154" s="151" t="s">
        <v>79</v>
      </c>
      <c r="AY154" s="3" t="s">
        <v>144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3" t="s">
        <v>77</v>
      </c>
      <c r="BK154" s="152">
        <f>ROUND(I154*H154,2)</f>
        <v>0</v>
      </c>
      <c r="BL154" s="3" t="s">
        <v>151</v>
      </c>
      <c r="BM154" s="151" t="s">
        <v>685</v>
      </c>
    </row>
    <row r="155" spans="1:65" s="153" customFormat="1" x14ac:dyDescent="0.2">
      <c r="B155" s="154"/>
      <c r="D155" s="155" t="s">
        <v>153</v>
      </c>
      <c r="E155" s="156" t="s">
        <v>1</v>
      </c>
      <c r="F155" s="157" t="s">
        <v>630</v>
      </c>
      <c r="H155" s="158">
        <v>0.02</v>
      </c>
      <c r="I155" s="209"/>
      <c r="L155" s="154"/>
      <c r="M155" s="159"/>
      <c r="N155" s="160"/>
      <c r="O155" s="160"/>
      <c r="P155" s="160"/>
      <c r="Q155" s="160"/>
      <c r="R155" s="160"/>
      <c r="S155" s="160"/>
      <c r="T155" s="161"/>
      <c r="AT155" s="156" t="s">
        <v>153</v>
      </c>
      <c r="AU155" s="156" t="s">
        <v>79</v>
      </c>
      <c r="AV155" s="153" t="s">
        <v>79</v>
      </c>
      <c r="AW155" s="153" t="s">
        <v>25</v>
      </c>
      <c r="AX155" s="153" t="s">
        <v>69</v>
      </c>
      <c r="AY155" s="156" t="s">
        <v>144</v>
      </c>
    </row>
    <row r="156" spans="1:65" s="162" customFormat="1" x14ac:dyDescent="0.2">
      <c r="B156" s="163"/>
      <c r="D156" s="155" t="s">
        <v>153</v>
      </c>
      <c r="E156" s="164" t="s">
        <v>1</v>
      </c>
      <c r="F156" s="165" t="s">
        <v>155</v>
      </c>
      <c r="H156" s="166">
        <v>0.02</v>
      </c>
      <c r="I156" s="210"/>
      <c r="L156" s="163"/>
      <c r="M156" s="167"/>
      <c r="N156" s="168"/>
      <c r="O156" s="168"/>
      <c r="P156" s="168"/>
      <c r="Q156" s="168"/>
      <c r="R156" s="168"/>
      <c r="S156" s="168"/>
      <c r="T156" s="169"/>
      <c r="AT156" s="164" t="s">
        <v>153</v>
      </c>
      <c r="AU156" s="164" t="s">
        <v>79</v>
      </c>
      <c r="AV156" s="162" t="s">
        <v>151</v>
      </c>
      <c r="AW156" s="162" t="s">
        <v>25</v>
      </c>
      <c r="AX156" s="162" t="s">
        <v>77</v>
      </c>
      <c r="AY156" s="164" t="s">
        <v>144</v>
      </c>
    </row>
    <row r="157" spans="1:65" s="18" customFormat="1" ht="134.25" customHeight="1" x14ac:dyDescent="0.2">
      <c r="A157" s="14"/>
      <c r="B157" s="15"/>
      <c r="C157" s="141" t="s">
        <v>197</v>
      </c>
      <c r="D157" s="141" t="s">
        <v>147</v>
      </c>
      <c r="E157" s="142" t="s">
        <v>239</v>
      </c>
      <c r="F157" s="143" t="s">
        <v>240</v>
      </c>
      <c r="G157" s="144" t="s">
        <v>158</v>
      </c>
      <c r="H157" s="145">
        <v>0.3</v>
      </c>
      <c r="I157" s="208"/>
      <c r="J157" s="146">
        <f>ROUND(I157*H157,2)</f>
        <v>0</v>
      </c>
      <c r="K157" s="143" t="s">
        <v>915</v>
      </c>
      <c r="L157" s="15"/>
      <c r="M157" s="147" t="s">
        <v>1</v>
      </c>
      <c r="N157" s="148" t="s">
        <v>34</v>
      </c>
      <c r="O157" s="149">
        <v>0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R157" s="151" t="s">
        <v>151</v>
      </c>
      <c r="AT157" s="151" t="s">
        <v>147</v>
      </c>
      <c r="AU157" s="151" t="s">
        <v>79</v>
      </c>
      <c r="AY157" s="3" t="s">
        <v>144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3" t="s">
        <v>77</v>
      </c>
      <c r="BK157" s="152">
        <f>ROUND(I157*H157,2)</f>
        <v>0</v>
      </c>
      <c r="BL157" s="3" t="s">
        <v>151</v>
      </c>
      <c r="BM157" s="151" t="s">
        <v>686</v>
      </c>
    </row>
    <row r="158" spans="1:65" s="153" customFormat="1" x14ac:dyDescent="0.2">
      <c r="B158" s="154"/>
      <c r="D158" s="155" t="s">
        <v>153</v>
      </c>
      <c r="E158" s="156" t="s">
        <v>1</v>
      </c>
      <c r="F158" s="157" t="s">
        <v>687</v>
      </c>
      <c r="H158" s="158">
        <v>0.3</v>
      </c>
      <c r="I158" s="209"/>
      <c r="L158" s="154"/>
      <c r="M158" s="159"/>
      <c r="N158" s="160"/>
      <c r="O158" s="160"/>
      <c r="P158" s="160"/>
      <c r="Q158" s="160"/>
      <c r="R158" s="160"/>
      <c r="S158" s="160"/>
      <c r="T158" s="161"/>
      <c r="AT158" s="156" t="s">
        <v>153</v>
      </c>
      <c r="AU158" s="156" t="s">
        <v>79</v>
      </c>
      <c r="AV158" s="153" t="s">
        <v>79</v>
      </c>
      <c r="AW158" s="153" t="s">
        <v>25</v>
      </c>
      <c r="AX158" s="153" t="s">
        <v>69</v>
      </c>
      <c r="AY158" s="156" t="s">
        <v>144</v>
      </c>
    </row>
    <row r="159" spans="1:65" s="162" customFormat="1" x14ac:dyDescent="0.2">
      <c r="B159" s="163"/>
      <c r="D159" s="155" t="s">
        <v>153</v>
      </c>
      <c r="E159" s="164" t="s">
        <v>1</v>
      </c>
      <c r="F159" s="165" t="s">
        <v>155</v>
      </c>
      <c r="H159" s="166">
        <v>0.3</v>
      </c>
      <c r="I159" s="210"/>
      <c r="L159" s="163"/>
      <c r="M159" s="167"/>
      <c r="N159" s="168"/>
      <c r="O159" s="168"/>
      <c r="P159" s="168"/>
      <c r="Q159" s="168"/>
      <c r="R159" s="168"/>
      <c r="S159" s="168"/>
      <c r="T159" s="169"/>
      <c r="AT159" s="164" t="s">
        <v>153</v>
      </c>
      <c r="AU159" s="164" t="s">
        <v>79</v>
      </c>
      <c r="AV159" s="162" t="s">
        <v>151</v>
      </c>
      <c r="AW159" s="162" t="s">
        <v>25</v>
      </c>
      <c r="AX159" s="162" t="s">
        <v>77</v>
      </c>
      <c r="AY159" s="164" t="s">
        <v>144</v>
      </c>
    </row>
    <row r="160" spans="1:65" s="18" customFormat="1" ht="111.75" customHeight="1" x14ac:dyDescent="0.2">
      <c r="A160" s="14"/>
      <c r="B160" s="15"/>
      <c r="C160" s="141" t="s">
        <v>203</v>
      </c>
      <c r="D160" s="141" t="s">
        <v>147</v>
      </c>
      <c r="E160" s="142" t="s">
        <v>570</v>
      </c>
      <c r="F160" s="143" t="s">
        <v>571</v>
      </c>
      <c r="G160" s="144" t="s">
        <v>247</v>
      </c>
      <c r="H160" s="145">
        <v>4</v>
      </c>
      <c r="I160" s="208"/>
      <c r="J160" s="146">
        <f>ROUND(I160*H160,2)</f>
        <v>0</v>
      </c>
      <c r="K160" s="143" t="s">
        <v>916</v>
      </c>
      <c r="L160" s="15"/>
      <c r="M160" s="147" t="s">
        <v>1</v>
      </c>
      <c r="N160" s="148" t="s">
        <v>34</v>
      </c>
      <c r="O160" s="149">
        <v>0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R160" s="151" t="s">
        <v>151</v>
      </c>
      <c r="AT160" s="151" t="s">
        <v>147</v>
      </c>
      <c r="AU160" s="151" t="s">
        <v>79</v>
      </c>
      <c r="AY160" s="3" t="s">
        <v>144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3" t="s">
        <v>77</v>
      </c>
      <c r="BK160" s="152">
        <f>ROUND(I160*H160,2)</f>
        <v>0</v>
      </c>
      <c r="BL160" s="3" t="s">
        <v>151</v>
      </c>
      <c r="BM160" s="151" t="s">
        <v>688</v>
      </c>
    </row>
    <row r="161" spans="1:65" s="153" customFormat="1" x14ac:dyDescent="0.2">
      <c r="B161" s="154"/>
      <c r="D161" s="155" t="s">
        <v>153</v>
      </c>
      <c r="E161" s="156" t="s">
        <v>1</v>
      </c>
      <c r="F161" s="157" t="s">
        <v>151</v>
      </c>
      <c r="H161" s="158">
        <v>4</v>
      </c>
      <c r="I161" s="209"/>
      <c r="L161" s="154"/>
      <c r="M161" s="159"/>
      <c r="N161" s="160"/>
      <c r="O161" s="160"/>
      <c r="P161" s="160"/>
      <c r="Q161" s="160"/>
      <c r="R161" s="160"/>
      <c r="S161" s="160"/>
      <c r="T161" s="161"/>
      <c r="AT161" s="156" t="s">
        <v>153</v>
      </c>
      <c r="AU161" s="156" t="s">
        <v>79</v>
      </c>
      <c r="AV161" s="153" t="s">
        <v>79</v>
      </c>
      <c r="AW161" s="153" t="s">
        <v>25</v>
      </c>
      <c r="AX161" s="153" t="s">
        <v>69</v>
      </c>
      <c r="AY161" s="156" t="s">
        <v>144</v>
      </c>
    </row>
    <row r="162" spans="1:65" s="162" customFormat="1" x14ac:dyDescent="0.2">
      <c r="B162" s="163"/>
      <c r="D162" s="155" t="s">
        <v>153</v>
      </c>
      <c r="E162" s="164" t="s">
        <v>1</v>
      </c>
      <c r="F162" s="165" t="s">
        <v>155</v>
      </c>
      <c r="H162" s="166">
        <v>4</v>
      </c>
      <c r="I162" s="210"/>
      <c r="L162" s="163"/>
      <c r="M162" s="167"/>
      <c r="N162" s="168"/>
      <c r="O162" s="168"/>
      <c r="P162" s="168"/>
      <c r="Q162" s="168"/>
      <c r="R162" s="168"/>
      <c r="S162" s="168"/>
      <c r="T162" s="169"/>
      <c r="AT162" s="164" t="s">
        <v>153</v>
      </c>
      <c r="AU162" s="164" t="s">
        <v>79</v>
      </c>
      <c r="AV162" s="162" t="s">
        <v>151</v>
      </c>
      <c r="AW162" s="162" t="s">
        <v>25</v>
      </c>
      <c r="AX162" s="162" t="s">
        <v>77</v>
      </c>
      <c r="AY162" s="164" t="s">
        <v>144</v>
      </c>
    </row>
    <row r="163" spans="1:65" s="18" customFormat="1" ht="100.5" customHeight="1" x14ac:dyDescent="0.2">
      <c r="A163" s="14"/>
      <c r="B163" s="15"/>
      <c r="C163" s="141" t="s">
        <v>209</v>
      </c>
      <c r="D163" s="141" t="s">
        <v>147</v>
      </c>
      <c r="E163" s="142" t="s">
        <v>256</v>
      </c>
      <c r="F163" s="143" t="s">
        <v>257</v>
      </c>
      <c r="G163" s="144" t="s">
        <v>192</v>
      </c>
      <c r="H163" s="145">
        <v>120</v>
      </c>
      <c r="I163" s="208"/>
      <c r="J163" s="146">
        <f>ROUND(I163*H163,2)</f>
        <v>0</v>
      </c>
      <c r="K163" s="143" t="s">
        <v>915</v>
      </c>
      <c r="L163" s="15"/>
      <c r="M163" s="147" t="s">
        <v>1</v>
      </c>
      <c r="N163" s="148" t="s">
        <v>34</v>
      </c>
      <c r="O163" s="149">
        <v>0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R163" s="151" t="s">
        <v>151</v>
      </c>
      <c r="AT163" s="151" t="s">
        <v>147</v>
      </c>
      <c r="AU163" s="151" t="s">
        <v>79</v>
      </c>
      <c r="AY163" s="3" t="s">
        <v>144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3" t="s">
        <v>77</v>
      </c>
      <c r="BK163" s="152">
        <f>ROUND(I163*H163,2)</f>
        <v>0</v>
      </c>
      <c r="BL163" s="3" t="s">
        <v>151</v>
      </c>
      <c r="BM163" s="151" t="s">
        <v>689</v>
      </c>
    </row>
    <row r="164" spans="1:65" s="153" customFormat="1" x14ac:dyDescent="0.2">
      <c r="B164" s="154"/>
      <c r="D164" s="155" t="s">
        <v>153</v>
      </c>
      <c r="E164" s="156" t="s">
        <v>1</v>
      </c>
      <c r="F164" s="157" t="s">
        <v>574</v>
      </c>
      <c r="H164" s="158">
        <v>120</v>
      </c>
      <c r="I164" s="209"/>
      <c r="L164" s="154"/>
      <c r="M164" s="159"/>
      <c r="N164" s="160"/>
      <c r="O164" s="160"/>
      <c r="P164" s="160"/>
      <c r="Q164" s="160"/>
      <c r="R164" s="160"/>
      <c r="S164" s="160"/>
      <c r="T164" s="161"/>
      <c r="AT164" s="156" t="s">
        <v>153</v>
      </c>
      <c r="AU164" s="156" t="s">
        <v>79</v>
      </c>
      <c r="AV164" s="153" t="s">
        <v>79</v>
      </c>
      <c r="AW164" s="153" t="s">
        <v>25</v>
      </c>
      <c r="AX164" s="153" t="s">
        <v>69</v>
      </c>
      <c r="AY164" s="156" t="s">
        <v>144</v>
      </c>
    </row>
    <row r="165" spans="1:65" s="162" customFormat="1" x14ac:dyDescent="0.2">
      <c r="B165" s="163"/>
      <c r="D165" s="155" t="s">
        <v>153</v>
      </c>
      <c r="E165" s="164" t="s">
        <v>1</v>
      </c>
      <c r="F165" s="165" t="s">
        <v>155</v>
      </c>
      <c r="H165" s="166">
        <v>120</v>
      </c>
      <c r="I165" s="210"/>
      <c r="L165" s="163"/>
      <c r="M165" s="167"/>
      <c r="N165" s="168"/>
      <c r="O165" s="168"/>
      <c r="P165" s="168"/>
      <c r="Q165" s="168"/>
      <c r="R165" s="168"/>
      <c r="S165" s="168"/>
      <c r="T165" s="169"/>
      <c r="AT165" s="164" t="s">
        <v>153</v>
      </c>
      <c r="AU165" s="164" t="s">
        <v>79</v>
      </c>
      <c r="AV165" s="162" t="s">
        <v>151</v>
      </c>
      <c r="AW165" s="162" t="s">
        <v>25</v>
      </c>
      <c r="AX165" s="162" t="s">
        <v>77</v>
      </c>
      <c r="AY165" s="164" t="s">
        <v>144</v>
      </c>
    </row>
    <row r="166" spans="1:65" s="18" customFormat="1" ht="16.5" customHeight="1" x14ac:dyDescent="0.2">
      <c r="A166" s="14"/>
      <c r="B166" s="15"/>
      <c r="C166" s="170" t="s">
        <v>214</v>
      </c>
      <c r="D166" s="170" t="s">
        <v>166</v>
      </c>
      <c r="E166" s="171" t="s">
        <v>575</v>
      </c>
      <c r="F166" s="172" t="s">
        <v>576</v>
      </c>
      <c r="G166" s="173" t="s">
        <v>192</v>
      </c>
      <c r="H166" s="174">
        <v>9</v>
      </c>
      <c r="I166" s="211"/>
      <c r="J166" s="175">
        <f>ROUND(I166*H166,2)</f>
        <v>0</v>
      </c>
      <c r="K166" s="172" t="s">
        <v>915</v>
      </c>
      <c r="L166" s="176"/>
      <c r="M166" s="177" t="s">
        <v>1</v>
      </c>
      <c r="N166" s="178" t="s">
        <v>34</v>
      </c>
      <c r="O166" s="149">
        <v>0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R166" s="151" t="s">
        <v>170</v>
      </c>
      <c r="AT166" s="151" t="s">
        <v>166</v>
      </c>
      <c r="AU166" s="151" t="s">
        <v>79</v>
      </c>
      <c r="AY166" s="3" t="s">
        <v>144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3" t="s">
        <v>77</v>
      </c>
      <c r="BK166" s="152">
        <f>ROUND(I166*H166,2)</f>
        <v>0</v>
      </c>
      <c r="BL166" s="3" t="s">
        <v>151</v>
      </c>
      <c r="BM166" s="151" t="s">
        <v>690</v>
      </c>
    </row>
    <row r="167" spans="1:65" s="153" customFormat="1" x14ac:dyDescent="0.2">
      <c r="B167" s="154"/>
      <c r="D167" s="155" t="s">
        <v>153</v>
      </c>
      <c r="E167" s="156" t="s">
        <v>1</v>
      </c>
      <c r="F167" s="157" t="s">
        <v>197</v>
      </c>
      <c r="H167" s="158">
        <v>9</v>
      </c>
      <c r="I167" s="209"/>
      <c r="L167" s="154"/>
      <c r="M167" s="159"/>
      <c r="N167" s="160"/>
      <c r="O167" s="160"/>
      <c r="P167" s="160"/>
      <c r="Q167" s="160"/>
      <c r="R167" s="160"/>
      <c r="S167" s="160"/>
      <c r="T167" s="161"/>
      <c r="AT167" s="156" t="s">
        <v>153</v>
      </c>
      <c r="AU167" s="156" t="s">
        <v>79</v>
      </c>
      <c r="AV167" s="153" t="s">
        <v>79</v>
      </c>
      <c r="AW167" s="153" t="s">
        <v>25</v>
      </c>
      <c r="AX167" s="153" t="s">
        <v>69</v>
      </c>
      <c r="AY167" s="156" t="s">
        <v>144</v>
      </c>
    </row>
    <row r="168" spans="1:65" s="162" customFormat="1" x14ac:dyDescent="0.2">
      <c r="B168" s="163"/>
      <c r="D168" s="155" t="s">
        <v>153</v>
      </c>
      <c r="E168" s="164" t="s">
        <v>1</v>
      </c>
      <c r="F168" s="165" t="s">
        <v>155</v>
      </c>
      <c r="H168" s="166">
        <v>9</v>
      </c>
      <c r="I168" s="210"/>
      <c r="L168" s="163"/>
      <c r="M168" s="167"/>
      <c r="N168" s="168"/>
      <c r="O168" s="168"/>
      <c r="P168" s="168"/>
      <c r="Q168" s="168"/>
      <c r="R168" s="168"/>
      <c r="S168" s="168"/>
      <c r="T168" s="169"/>
      <c r="AT168" s="164" t="s">
        <v>153</v>
      </c>
      <c r="AU168" s="164" t="s">
        <v>79</v>
      </c>
      <c r="AV168" s="162" t="s">
        <v>151</v>
      </c>
      <c r="AW168" s="162" t="s">
        <v>25</v>
      </c>
      <c r="AX168" s="162" t="s">
        <v>77</v>
      </c>
      <c r="AY168" s="164" t="s">
        <v>144</v>
      </c>
    </row>
    <row r="169" spans="1:65" s="18" customFormat="1" ht="55.5" customHeight="1" x14ac:dyDescent="0.2">
      <c r="A169" s="14"/>
      <c r="B169" s="15"/>
      <c r="C169" s="141" t="s">
        <v>229</v>
      </c>
      <c r="D169" s="141" t="s">
        <v>147</v>
      </c>
      <c r="E169" s="142" t="s">
        <v>578</v>
      </c>
      <c r="F169" s="143" t="s">
        <v>579</v>
      </c>
      <c r="G169" s="144" t="s">
        <v>192</v>
      </c>
      <c r="H169" s="145">
        <v>9</v>
      </c>
      <c r="I169" s="208"/>
      <c r="J169" s="146">
        <f>ROUND(I169*H169,2)</f>
        <v>0</v>
      </c>
      <c r="K169" s="143" t="s">
        <v>915</v>
      </c>
      <c r="L169" s="15"/>
      <c r="M169" s="147" t="s">
        <v>1</v>
      </c>
      <c r="N169" s="148" t="s">
        <v>34</v>
      </c>
      <c r="O169" s="149">
        <v>0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R169" s="151" t="s">
        <v>151</v>
      </c>
      <c r="AT169" s="151" t="s">
        <v>147</v>
      </c>
      <c r="AU169" s="151" t="s">
        <v>79</v>
      </c>
      <c r="AY169" s="3" t="s">
        <v>144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3" t="s">
        <v>77</v>
      </c>
      <c r="BK169" s="152">
        <f>ROUND(I169*H169,2)</f>
        <v>0</v>
      </c>
      <c r="BL169" s="3" t="s">
        <v>151</v>
      </c>
      <c r="BM169" s="151" t="s">
        <v>691</v>
      </c>
    </row>
    <row r="170" spans="1:65" s="153" customFormat="1" x14ac:dyDescent="0.2">
      <c r="B170" s="154"/>
      <c r="D170" s="155" t="s">
        <v>153</v>
      </c>
      <c r="E170" s="156" t="s">
        <v>1</v>
      </c>
      <c r="F170" s="157" t="s">
        <v>197</v>
      </c>
      <c r="H170" s="158">
        <v>9</v>
      </c>
      <c r="I170" s="209"/>
      <c r="L170" s="154"/>
      <c r="M170" s="159"/>
      <c r="N170" s="160"/>
      <c r="O170" s="160"/>
      <c r="P170" s="160"/>
      <c r="Q170" s="160"/>
      <c r="R170" s="160"/>
      <c r="S170" s="160"/>
      <c r="T170" s="161"/>
      <c r="AT170" s="156" t="s">
        <v>153</v>
      </c>
      <c r="AU170" s="156" t="s">
        <v>79</v>
      </c>
      <c r="AV170" s="153" t="s">
        <v>79</v>
      </c>
      <c r="AW170" s="153" t="s">
        <v>25</v>
      </c>
      <c r="AX170" s="153" t="s">
        <v>69</v>
      </c>
      <c r="AY170" s="156" t="s">
        <v>144</v>
      </c>
    </row>
    <row r="171" spans="1:65" s="162" customFormat="1" x14ac:dyDescent="0.2">
      <c r="B171" s="163"/>
      <c r="D171" s="155" t="s">
        <v>153</v>
      </c>
      <c r="E171" s="164" t="s">
        <v>1</v>
      </c>
      <c r="F171" s="165" t="s">
        <v>155</v>
      </c>
      <c r="H171" s="166">
        <v>9</v>
      </c>
      <c r="I171" s="210"/>
      <c r="L171" s="163"/>
      <c r="M171" s="167"/>
      <c r="N171" s="168"/>
      <c r="O171" s="168"/>
      <c r="P171" s="168"/>
      <c r="Q171" s="168"/>
      <c r="R171" s="168"/>
      <c r="S171" s="168"/>
      <c r="T171" s="169"/>
      <c r="AT171" s="164" t="s">
        <v>153</v>
      </c>
      <c r="AU171" s="164" t="s">
        <v>79</v>
      </c>
      <c r="AV171" s="162" t="s">
        <v>151</v>
      </c>
      <c r="AW171" s="162" t="s">
        <v>25</v>
      </c>
      <c r="AX171" s="162" t="s">
        <v>77</v>
      </c>
      <c r="AY171" s="164" t="s">
        <v>144</v>
      </c>
    </row>
    <row r="172" spans="1:65" s="18" customFormat="1" ht="44.25" customHeight="1" x14ac:dyDescent="0.2">
      <c r="A172" s="14"/>
      <c r="B172" s="15"/>
      <c r="C172" s="141" t="s">
        <v>234</v>
      </c>
      <c r="D172" s="141" t="s">
        <v>147</v>
      </c>
      <c r="E172" s="142" t="s">
        <v>582</v>
      </c>
      <c r="F172" s="143" t="s">
        <v>583</v>
      </c>
      <c r="G172" s="144" t="s">
        <v>192</v>
      </c>
      <c r="H172" s="145">
        <v>9</v>
      </c>
      <c r="I172" s="208"/>
      <c r="J172" s="146">
        <f>ROUND(I172*H172,2)</f>
        <v>0</v>
      </c>
      <c r="K172" s="143" t="s">
        <v>915</v>
      </c>
      <c r="L172" s="15"/>
      <c r="M172" s="147" t="s">
        <v>1</v>
      </c>
      <c r="N172" s="148" t="s">
        <v>34</v>
      </c>
      <c r="O172" s="149">
        <v>0</v>
      </c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R172" s="151" t="s">
        <v>151</v>
      </c>
      <c r="AT172" s="151" t="s">
        <v>147</v>
      </c>
      <c r="AU172" s="151" t="s">
        <v>79</v>
      </c>
      <c r="AY172" s="3" t="s">
        <v>144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3" t="s">
        <v>77</v>
      </c>
      <c r="BK172" s="152">
        <f>ROUND(I172*H172,2)</f>
        <v>0</v>
      </c>
      <c r="BL172" s="3" t="s">
        <v>151</v>
      </c>
      <c r="BM172" s="151" t="s">
        <v>692</v>
      </c>
    </row>
    <row r="173" spans="1:65" s="153" customFormat="1" x14ac:dyDescent="0.2">
      <c r="B173" s="154"/>
      <c r="D173" s="155" t="s">
        <v>153</v>
      </c>
      <c r="E173" s="156" t="s">
        <v>1</v>
      </c>
      <c r="F173" s="157" t="s">
        <v>197</v>
      </c>
      <c r="H173" s="158">
        <v>9</v>
      </c>
      <c r="I173" s="209"/>
      <c r="L173" s="154"/>
      <c r="M173" s="159"/>
      <c r="N173" s="160"/>
      <c r="O173" s="160"/>
      <c r="P173" s="160"/>
      <c r="Q173" s="160"/>
      <c r="R173" s="160"/>
      <c r="S173" s="160"/>
      <c r="T173" s="161"/>
      <c r="AT173" s="156" t="s">
        <v>153</v>
      </c>
      <c r="AU173" s="156" t="s">
        <v>79</v>
      </c>
      <c r="AV173" s="153" t="s">
        <v>79</v>
      </c>
      <c r="AW173" s="153" t="s">
        <v>25</v>
      </c>
      <c r="AX173" s="153" t="s">
        <v>69</v>
      </c>
      <c r="AY173" s="156" t="s">
        <v>144</v>
      </c>
    </row>
    <row r="174" spans="1:65" s="162" customFormat="1" x14ac:dyDescent="0.2">
      <c r="B174" s="163"/>
      <c r="D174" s="155" t="s">
        <v>153</v>
      </c>
      <c r="E174" s="164" t="s">
        <v>1</v>
      </c>
      <c r="F174" s="165" t="s">
        <v>155</v>
      </c>
      <c r="H174" s="166">
        <v>9</v>
      </c>
      <c r="I174" s="210"/>
      <c r="L174" s="163"/>
      <c r="M174" s="167"/>
      <c r="N174" s="168"/>
      <c r="O174" s="168"/>
      <c r="P174" s="168"/>
      <c r="Q174" s="168"/>
      <c r="R174" s="168"/>
      <c r="S174" s="168"/>
      <c r="T174" s="169"/>
      <c r="AT174" s="164" t="s">
        <v>153</v>
      </c>
      <c r="AU174" s="164" t="s">
        <v>79</v>
      </c>
      <c r="AV174" s="162" t="s">
        <v>151</v>
      </c>
      <c r="AW174" s="162" t="s">
        <v>25</v>
      </c>
      <c r="AX174" s="162" t="s">
        <v>77</v>
      </c>
      <c r="AY174" s="164" t="s">
        <v>144</v>
      </c>
    </row>
    <row r="175" spans="1:65" s="18" customFormat="1" ht="33" customHeight="1" x14ac:dyDescent="0.2">
      <c r="A175" s="14"/>
      <c r="B175" s="15"/>
      <c r="C175" s="141" t="s">
        <v>8</v>
      </c>
      <c r="D175" s="141" t="s">
        <v>147</v>
      </c>
      <c r="E175" s="142" t="s">
        <v>585</v>
      </c>
      <c r="F175" s="143" t="s">
        <v>586</v>
      </c>
      <c r="G175" s="144" t="s">
        <v>192</v>
      </c>
      <c r="H175" s="145">
        <v>36</v>
      </c>
      <c r="I175" s="208"/>
      <c r="J175" s="146">
        <f>ROUND(I175*H175,2)</f>
        <v>0</v>
      </c>
      <c r="K175" s="143" t="s">
        <v>915</v>
      </c>
      <c r="L175" s="15"/>
      <c r="M175" s="147" t="s">
        <v>1</v>
      </c>
      <c r="N175" s="148" t="s">
        <v>34</v>
      </c>
      <c r="O175" s="149">
        <v>0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R175" s="151" t="s">
        <v>151</v>
      </c>
      <c r="AT175" s="151" t="s">
        <v>147</v>
      </c>
      <c r="AU175" s="151" t="s">
        <v>79</v>
      </c>
      <c r="AY175" s="3" t="s">
        <v>144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3" t="s">
        <v>77</v>
      </c>
      <c r="BK175" s="152">
        <f>ROUND(I175*H175,2)</f>
        <v>0</v>
      </c>
      <c r="BL175" s="3" t="s">
        <v>151</v>
      </c>
      <c r="BM175" s="151" t="s">
        <v>693</v>
      </c>
    </row>
    <row r="176" spans="1:65" s="153" customFormat="1" x14ac:dyDescent="0.2">
      <c r="B176" s="154"/>
      <c r="D176" s="155" t="s">
        <v>153</v>
      </c>
      <c r="E176" s="156" t="s">
        <v>1</v>
      </c>
      <c r="F176" s="157" t="s">
        <v>503</v>
      </c>
      <c r="H176" s="158">
        <v>36</v>
      </c>
      <c r="I176" s="209"/>
      <c r="L176" s="154"/>
      <c r="M176" s="159"/>
      <c r="N176" s="160"/>
      <c r="O176" s="160"/>
      <c r="P176" s="160"/>
      <c r="Q176" s="160"/>
      <c r="R176" s="160"/>
      <c r="S176" s="160"/>
      <c r="T176" s="161"/>
      <c r="AT176" s="156" t="s">
        <v>153</v>
      </c>
      <c r="AU176" s="156" t="s">
        <v>79</v>
      </c>
      <c r="AV176" s="153" t="s">
        <v>79</v>
      </c>
      <c r="AW176" s="153" t="s">
        <v>25</v>
      </c>
      <c r="AX176" s="153" t="s">
        <v>69</v>
      </c>
      <c r="AY176" s="156" t="s">
        <v>144</v>
      </c>
    </row>
    <row r="177" spans="1:65" s="162" customFormat="1" x14ac:dyDescent="0.2">
      <c r="B177" s="163"/>
      <c r="D177" s="155" t="s">
        <v>153</v>
      </c>
      <c r="E177" s="164" t="s">
        <v>1</v>
      </c>
      <c r="F177" s="165" t="s">
        <v>155</v>
      </c>
      <c r="H177" s="166">
        <v>36</v>
      </c>
      <c r="I177" s="210"/>
      <c r="L177" s="163"/>
      <c r="M177" s="167"/>
      <c r="N177" s="168"/>
      <c r="O177" s="168"/>
      <c r="P177" s="168"/>
      <c r="Q177" s="168"/>
      <c r="R177" s="168"/>
      <c r="S177" s="168"/>
      <c r="T177" s="169"/>
      <c r="AT177" s="164" t="s">
        <v>153</v>
      </c>
      <c r="AU177" s="164" t="s">
        <v>79</v>
      </c>
      <c r="AV177" s="162" t="s">
        <v>151</v>
      </c>
      <c r="AW177" s="162" t="s">
        <v>25</v>
      </c>
      <c r="AX177" s="162" t="s">
        <v>77</v>
      </c>
      <c r="AY177" s="164" t="s">
        <v>144</v>
      </c>
    </row>
    <row r="178" spans="1:65" s="18" customFormat="1" ht="55.5" customHeight="1" x14ac:dyDescent="0.2">
      <c r="A178" s="14"/>
      <c r="B178" s="15"/>
      <c r="C178" s="141" t="s">
        <v>244</v>
      </c>
      <c r="D178" s="141" t="s">
        <v>147</v>
      </c>
      <c r="E178" s="142" t="s">
        <v>588</v>
      </c>
      <c r="F178" s="143" t="s">
        <v>589</v>
      </c>
      <c r="G178" s="144" t="s">
        <v>150</v>
      </c>
      <c r="H178" s="145">
        <v>56</v>
      </c>
      <c r="I178" s="208"/>
      <c r="J178" s="146">
        <f>ROUND(I178*H178,2)</f>
        <v>0</v>
      </c>
      <c r="K178" s="143" t="s">
        <v>915</v>
      </c>
      <c r="L178" s="15"/>
      <c r="M178" s="147" t="s">
        <v>1</v>
      </c>
      <c r="N178" s="148" t="s">
        <v>34</v>
      </c>
      <c r="O178" s="149">
        <v>0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R178" s="151" t="s">
        <v>151</v>
      </c>
      <c r="AT178" s="151" t="s">
        <v>147</v>
      </c>
      <c r="AU178" s="151" t="s">
        <v>79</v>
      </c>
      <c r="AY178" s="3" t="s">
        <v>144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3" t="s">
        <v>77</v>
      </c>
      <c r="BK178" s="152">
        <f>ROUND(I178*H178,2)</f>
        <v>0</v>
      </c>
      <c r="BL178" s="3" t="s">
        <v>151</v>
      </c>
      <c r="BM178" s="151" t="s">
        <v>694</v>
      </c>
    </row>
    <row r="179" spans="1:65" s="153" customFormat="1" x14ac:dyDescent="0.2">
      <c r="B179" s="154"/>
      <c r="D179" s="155" t="s">
        <v>153</v>
      </c>
      <c r="E179" s="156" t="s">
        <v>1</v>
      </c>
      <c r="F179" s="157" t="s">
        <v>695</v>
      </c>
      <c r="H179" s="158">
        <v>56</v>
      </c>
      <c r="I179" s="209"/>
      <c r="L179" s="154"/>
      <c r="M179" s="159"/>
      <c r="N179" s="160"/>
      <c r="O179" s="160"/>
      <c r="P179" s="160"/>
      <c r="Q179" s="160"/>
      <c r="R179" s="160"/>
      <c r="S179" s="160"/>
      <c r="T179" s="161"/>
      <c r="AT179" s="156" t="s">
        <v>153</v>
      </c>
      <c r="AU179" s="156" t="s">
        <v>79</v>
      </c>
      <c r="AV179" s="153" t="s">
        <v>79</v>
      </c>
      <c r="AW179" s="153" t="s">
        <v>25</v>
      </c>
      <c r="AX179" s="153" t="s">
        <v>69</v>
      </c>
      <c r="AY179" s="156" t="s">
        <v>144</v>
      </c>
    </row>
    <row r="180" spans="1:65" s="162" customFormat="1" x14ac:dyDescent="0.2">
      <c r="B180" s="163"/>
      <c r="D180" s="155" t="s">
        <v>153</v>
      </c>
      <c r="E180" s="164" t="s">
        <v>1</v>
      </c>
      <c r="F180" s="165" t="s">
        <v>155</v>
      </c>
      <c r="H180" s="166">
        <v>56</v>
      </c>
      <c r="I180" s="210"/>
      <c r="L180" s="163"/>
      <c r="M180" s="167"/>
      <c r="N180" s="168"/>
      <c r="O180" s="168"/>
      <c r="P180" s="168"/>
      <c r="Q180" s="168"/>
      <c r="R180" s="168"/>
      <c r="S180" s="168"/>
      <c r="T180" s="169"/>
      <c r="AT180" s="164" t="s">
        <v>153</v>
      </c>
      <c r="AU180" s="164" t="s">
        <v>79</v>
      </c>
      <c r="AV180" s="162" t="s">
        <v>151</v>
      </c>
      <c r="AW180" s="162" t="s">
        <v>25</v>
      </c>
      <c r="AX180" s="162" t="s">
        <v>77</v>
      </c>
      <c r="AY180" s="164" t="s">
        <v>144</v>
      </c>
    </row>
    <row r="181" spans="1:65" s="18" customFormat="1" ht="78" customHeight="1" x14ac:dyDescent="0.2">
      <c r="A181" s="14"/>
      <c r="B181" s="15"/>
      <c r="C181" s="141" t="s">
        <v>250</v>
      </c>
      <c r="D181" s="141" t="s">
        <v>147</v>
      </c>
      <c r="E181" s="142" t="s">
        <v>592</v>
      </c>
      <c r="F181" s="143" t="s">
        <v>593</v>
      </c>
      <c r="G181" s="144" t="s">
        <v>150</v>
      </c>
      <c r="H181" s="145">
        <v>49</v>
      </c>
      <c r="I181" s="208"/>
      <c r="J181" s="146">
        <f>ROUND(I181*H181,2)</f>
        <v>0</v>
      </c>
      <c r="K181" s="143" t="s">
        <v>915</v>
      </c>
      <c r="L181" s="15"/>
      <c r="M181" s="147" t="s">
        <v>1</v>
      </c>
      <c r="N181" s="148" t="s">
        <v>34</v>
      </c>
      <c r="O181" s="149">
        <v>0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R181" s="151" t="s">
        <v>151</v>
      </c>
      <c r="AT181" s="151" t="s">
        <v>147</v>
      </c>
      <c r="AU181" s="151" t="s">
        <v>79</v>
      </c>
      <c r="AY181" s="3" t="s">
        <v>144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3" t="s">
        <v>77</v>
      </c>
      <c r="BK181" s="152">
        <f>ROUND(I181*H181,2)</f>
        <v>0</v>
      </c>
      <c r="BL181" s="3" t="s">
        <v>151</v>
      </c>
      <c r="BM181" s="151" t="s">
        <v>696</v>
      </c>
    </row>
    <row r="182" spans="1:65" s="153" customFormat="1" x14ac:dyDescent="0.2">
      <c r="B182" s="154"/>
      <c r="D182" s="155" t="s">
        <v>153</v>
      </c>
      <c r="E182" s="156" t="s">
        <v>1</v>
      </c>
      <c r="F182" s="157" t="s">
        <v>697</v>
      </c>
      <c r="H182" s="158">
        <v>49</v>
      </c>
      <c r="I182" s="209"/>
      <c r="L182" s="154"/>
      <c r="M182" s="159"/>
      <c r="N182" s="160"/>
      <c r="O182" s="160"/>
      <c r="P182" s="160"/>
      <c r="Q182" s="160"/>
      <c r="R182" s="160"/>
      <c r="S182" s="160"/>
      <c r="T182" s="161"/>
      <c r="AT182" s="156" t="s">
        <v>153</v>
      </c>
      <c r="AU182" s="156" t="s">
        <v>79</v>
      </c>
      <c r="AV182" s="153" t="s">
        <v>79</v>
      </c>
      <c r="AW182" s="153" t="s">
        <v>25</v>
      </c>
      <c r="AX182" s="153" t="s">
        <v>69</v>
      </c>
      <c r="AY182" s="156" t="s">
        <v>144</v>
      </c>
    </row>
    <row r="183" spans="1:65" s="162" customFormat="1" x14ac:dyDescent="0.2">
      <c r="B183" s="163"/>
      <c r="D183" s="155" t="s">
        <v>153</v>
      </c>
      <c r="E183" s="164" t="s">
        <v>1</v>
      </c>
      <c r="F183" s="165" t="s">
        <v>155</v>
      </c>
      <c r="H183" s="166">
        <v>49</v>
      </c>
      <c r="I183" s="210"/>
      <c r="L183" s="163"/>
      <c r="M183" s="167"/>
      <c r="N183" s="168"/>
      <c r="O183" s="168"/>
      <c r="P183" s="168"/>
      <c r="Q183" s="168"/>
      <c r="R183" s="168"/>
      <c r="S183" s="168"/>
      <c r="T183" s="169"/>
      <c r="AT183" s="164" t="s">
        <v>153</v>
      </c>
      <c r="AU183" s="164" t="s">
        <v>79</v>
      </c>
      <c r="AV183" s="162" t="s">
        <v>151</v>
      </c>
      <c r="AW183" s="162" t="s">
        <v>25</v>
      </c>
      <c r="AX183" s="162" t="s">
        <v>77</v>
      </c>
      <c r="AY183" s="164" t="s">
        <v>144</v>
      </c>
    </row>
    <row r="184" spans="1:65" s="18" customFormat="1" ht="21.75" customHeight="1" x14ac:dyDescent="0.2">
      <c r="A184" s="14"/>
      <c r="B184" s="15"/>
      <c r="C184" s="170" t="s">
        <v>255</v>
      </c>
      <c r="D184" s="170" t="s">
        <v>166</v>
      </c>
      <c r="E184" s="171" t="s">
        <v>595</v>
      </c>
      <c r="F184" s="172" t="s">
        <v>596</v>
      </c>
      <c r="G184" s="173" t="s">
        <v>169</v>
      </c>
      <c r="H184" s="174">
        <v>16.905000000000001</v>
      </c>
      <c r="I184" s="211"/>
      <c r="J184" s="175">
        <f>ROUND(I184*H184,2)</f>
        <v>0</v>
      </c>
      <c r="K184" s="172" t="s">
        <v>915</v>
      </c>
      <c r="L184" s="176"/>
      <c r="M184" s="177" t="s">
        <v>1</v>
      </c>
      <c r="N184" s="178" t="s">
        <v>34</v>
      </c>
      <c r="O184" s="149">
        <v>0</v>
      </c>
      <c r="P184" s="149">
        <f>O184*H184</f>
        <v>0</v>
      </c>
      <c r="Q184" s="149">
        <v>1</v>
      </c>
      <c r="R184" s="149">
        <f>Q184*H184</f>
        <v>16.905000000000001</v>
      </c>
      <c r="S184" s="149">
        <v>0</v>
      </c>
      <c r="T184" s="150">
        <f>S184*H184</f>
        <v>0</v>
      </c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R184" s="151" t="s">
        <v>170</v>
      </c>
      <c r="AT184" s="151" t="s">
        <v>166</v>
      </c>
      <c r="AU184" s="151" t="s">
        <v>79</v>
      </c>
      <c r="AY184" s="3" t="s">
        <v>144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3" t="s">
        <v>77</v>
      </c>
      <c r="BK184" s="152">
        <f>ROUND(I184*H184,2)</f>
        <v>0</v>
      </c>
      <c r="BL184" s="3" t="s">
        <v>151</v>
      </c>
      <c r="BM184" s="151" t="s">
        <v>698</v>
      </c>
    </row>
    <row r="185" spans="1:65" s="153" customFormat="1" x14ac:dyDescent="0.2">
      <c r="B185" s="154"/>
      <c r="D185" s="155" t="s">
        <v>153</v>
      </c>
      <c r="E185" s="156" t="s">
        <v>1</v>
      </c>
      <c r="F185" s="157" t="s">
        <v>699</v>
      </c>
      <c r="H185" s="158">
        <v>16.905000000000001</v>
      </c>
      <c r="I185" s="209"/>
      <c r="L185" s="154"/>
      <c r="M185" s="159"/>
      <c r="N185" s="160"/>
      <c r="O185" s="160"/>
      <c r="P185" s="160"/>
      <c r="Q185" s="160"/>
      <c r="R185" s="160"/>
      <c r="S185" s="160"/>
      <c r="T185" s="161"/>
      <c r="AT185" s="156" t="s">
        <v>153</v>
      </c>
      <c r="AU185" s="156" t="s">
        <v>79</v>
      </c>
      <c r="AV185" s="153" t="s">
        <v>79</v>
      </c>
      <c r="AW185" s="153" t="s">
        <v>25</v>
      </c>
      <c r="AX185" s="153" t="s">
        <v>69</v>
      </c>
      <c r="AY185" s="156" t="s">
        <v>144</v>
      </c>
    </row>
    <row r="186" spans="1:65" s="162" customFormat="1" x14ac:dyDescent="0.2">
      <c r="B186" s="163"/>
      <c r="D186" s="155" t="s">
        <v>153</v>
      </c>
      <c r="E186" s="164" t="s">
        <v>1</v>
      </c>
      <c r="F186" s="165" t="s">
        <v>155</v>
      </c>
      <c r="H186" s="166">
        <v>16.905000000000001</v>
      </c>
      <c r="I186" s="210"/>
      <c r="L186" s="163"/>
      <c r="M186" s="167"/>
      <c r="N186" s="168"/>
      <c r="O186" s="168"/>
      <c r="P186" s="168"/>
      <c r="Q186" s="168"/>
      <c r="R186" s="168"/>
      <c r="S186" s="168"/>
      <c r="T186" s="169"/>
      <c r="AT186" s="164" t="s">
        <v>153</v>
      </c>
      <c r="AU186" s="164" t="s">
        <v>79</v>
      </c>
      <c r="AV186" s="162" t="s">
        <v>151</v>
      </c>
      <c r="AW186" s="162" t="s">
        <v>25</v>
      </c>
      <c r="AX186" s="162" t="s">
        <v>77</v>
      </c>
      <c r="AY186" s="164" t="s">
        <v>144</v>
      </c>
    </row>
    <row r="187" spans="1:65" s="18" customFormat="1" ht="21.75" customHeight="1" x14ac:dyDescent="0.2">
      <c r="A187" s="14"/>
      <c r="B187" s="15"/>
      <c r="C187" s="170" t="s">
        <v>260</v>
      </c>
      <c r="D187" s="170" t="s">
        <v>166</v>
      </c>
      <c r="E187" s="171" t="s">
        <v>599</v>
      </c>
      <c r="F187" s="172" t="s">
        <v>600</v>
      </c>
      <c r="G187" s="173" t="s">
        <v>169</v>
      </c>
      <c r="H187" s="174">
        <v>5.6349999999999998</v>
      </c>
      <c r="I187" s="211"/>
      <c r="J187" s="175">
        <f>ROUND(I187*H187,2)</f>
        <v>0</v>
      </c>
      <c r="K187" s="172" t="s">
        <v>915</v>
      </c>
      <c r="L187" s="176"/>
      <c r="M187" s="177" t="s">
        <v>1</v>
      </c>
      <c r="N187" s="178" t="s">
        <v>34</v>
      </c>
      <c r="O187" s="149">
        <v>0</v>
      </c>
      <c r="P187" s="149">
        <f>O187*H187</f>
        <v>0</v>
      </c>
      <c r="Q187" s="149">
        <v>1</v>
      </c>
      <c r="R187" s="149">
        <f>Q187*H187</f>
        <v>5.6349999999999998</v>
      </c>
      <c r="S187" s="149">
        <v>0</v>
      </c>
      <c r="T187" s="150">
        <f>S187*H187</f>
        <v>0</v>
      </c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R187" s="151" t="s">
        <v>170</v>
      </c>
      <c r="AT187" s="151" t="s">
        <v>166</v>
      </c>
      <c r="AU187" s="151" t="s">
        <v>79</v>
      </c>
      <c r="AY187" s="3" t="s">
        <v>144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3" t="s">
        <v>77</v>
      </c>
      <c r="BK187" s="152">
        <f>ROUND(I187*H187,2)</f>
        <v>0</v>
      </c>
      <c r="BL187" s="3" t="s">
        <v>151</v>
      </c>
      <c r="BM187" s="151" t="s">
        <v>700</v>
      </c>
    </row>
    <row r="188" spans="1:65" s="153" customFormat="1" x14ac:dyDescent="0.2">
      <c r="B188" s="154"/>
      <c r="D188" s="155" t="s">
        <v>153</v>
      </c>
      <c r="E188" s="156" t="s">
        <v>1</v>
      </c>
      <c r="F188" s="157" t="s">
        <v>701</v>
      </c>
      <c r="H188" s="158">
        <v>5.6349999999999998</v>
      </c>
      <c r="I188" s="209"/>
      <c r="L188" s="154"/>
      <c r="M188" s="159"/>
      <c r="N188" s="160"/>
      <c r="O188" s="160"/>
      <c r="P188" s="160"/>
      <c r="Q188" s="160"/>
      <c r="R188" s="160"/>
      <c r="S188" s="160"/>
      <c r="T188" s="161"/>
      <c r="AT188" s="156" t="s">
        <v>153</v>
      </c>
      <c r="AU188" s="156" t="s">
        <v>79</v>
      </c>
      <c r="AV188" s="153" t="s">
        <v>79</v>
      </c>
      <c r="AW188" s="153" t="s">
        <v>25</v>
      </c>
      <c r="AX188" s="153" t="s">
        <v>69</v>
      </c>
      <c r="AY188" s="156" t="s">
        <v>144</v>
      </c>
    </row>
    <row r="189" spans="1:65" s="162" customFormat="1" x14ac:dyDescent="0.2">
      <c r="B189" s="163"/>
      <c r="D189" s="155" t="s">
        <v>153</v>
      </c>
      <c r="E189" s="164" t="s">
        <v>1</v>
      </c>
      <c r="F189" s="165" t="s">
        <v>155</v>
      </c>
      <c r="H189" s="166">
        <v>5.6349999999999998</v>
      </c>
      <c r="I189" s="210"/>
      <c r="L189" s="163"/>
      <c r="M189" s="167"/>
      <c r="N189" s="168"/>
      <c r="O189" s="168"/>
      <c r="P189" s="168"/>
      <c r="Q189" s="168"/>
      <c r="R189" s="168"/>
      <c r="S189" s="168"/>
      <c r="T189" s="169"/>
      <c r="AT189" s="164" t="s">
        <v>153</v>
      </c>
      <c r="AU189" s="164" t="s">
        <v>79</v>
      </c>
      <c r="AV189" s="162" t="s">
        <v>151</v>
      </c>
      <c r="AW189" s="162" t="s">
        <v>25</v>
      </c>
      <c r="AX189" s="162" t="s">
        <v>77</v>
      </c>
      <c r="AY189" s="164" t="s">
        <v>144</v>
      </c>
    </row>
    <row r="190" spans="1:65" s="18" customFormat="1" ht="89.25" customHeight="1" x14ac:dyDescent="0.2">
      <c r="A190" s="14"/>
      <c r="B190" s="15"/>
      <c r="C190" s="141" t="s">
        <v>265</v>
      </c>
      <c r="D190" s="141" t="s">
        <v>147</v>
      </c>
      <c r="E190" s="142" t="s">
        <v>702</v>
      </c>
      <c r="F190" s="143" t="s">
        <v>703</v>
      </c>
      <c r="G190" s="144" t="s">
        <v>192</v>
      </c>
      <c r="H190" s="145">
        <v>8</v>
      </c>
      <c r="I190" s="208"/>
      <c r="J190" s="146">
        <f>ROUND(I190*H190,2)</f>
        <v>0</v>
      </c>
      <c r="K190" s="143" t="s">
        <v>915</v>
      </c>
      <c r="L190" s="15"/>
      <c r="M190" s="147" t="s">
        <v>1</v>
      </c>
      <c r="N190" s="148" t="s">
        <v>34</v>
      </c>
      <c r="O190" s="149">
        <v>0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R190" s="151" t="s">
        <v>151</v>
      </c>
      <c r="AT190" s="151" t="s">
        <v>147</v>
      </c>
      <c r="AU190" s="151" t="s">
        <v>79</v>
      </c>
      <c r="AY190" s="3" t="s">
        <v>144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3" t="s">
        <v>77</v>
      </c>
      <c r="BK190" s="152">
        <f>ROUND(I190*H190,2)</f>
        <v>0</v>
      </c>
      <c r="BL190" s="3" t="s">
        <v>151</v>
      </c>
      <c r="BM190" s="151" t="s">
        <v>704</v>
      </c>
    </row>
    <row r="191" spans="1:65" s="153" customFormat="1" x14ac:dyDescent="0.2">
      <c r="B191" s="154"/>
      <c r="D191" s="155" t="s">
        <v>153</v>
      </c>
      <c r="E191" s="156" t="s">
        <v>1</v>
      </c>
      <c r="F191" s="157" t="s">
        <v>170</v>
      </c>
      <c r="H191" s="158">
        <v>8</v>
      </c>
      <c r="I191" s="209"/>
      <c r="L191" s="154"/>
      <c r="M191" s="159"/>
      <c r="N191" s="160"/>
      <c r="O191" s="160"/>
      <c r="P191" s="160"/>
      <c r="Q191" s="160"/>
      <c r="R191" s="160"/>
      <c r="S191" s="160"/>
      <c r="T191" s="161"/>
      <c r="AT191" s="156" t="s">
        <v>153</v>
      </c>
      <c r="AU191" s="156" t="s">
        <v>79</v>
      </c>
      <c r="AV191" s="153" t="s">
        <v>79</v>
      </c>
      <c r="AW191" s="153" t="s">
        <v>25</v>
      </c>
      <c r="AX191" s="153" t="s">
        <v>69</v>
      </c>
      <c r="AY191" s="156" t="s">
        <v>144</v>
      </c>
    </row>
    <row r="192" spans="1:65" s="162" customFormat="1" x14ac:dyDescent="0.2">
      <c r="B192" s="163"/>
      <c r="D192" s="155" t="s">
        <v>153</v>
      </c>
      <c r="E192" s="164" t="s">
        <v>1</v>
      </c>
      <c r="F192" s="165" t="s">
        <v>155</v>
      </c>
      <c r="H192" s="166">
        <v>8</v>
      </c>
      <c r="I192" s="210"/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153</v>
      </c>
      <c r="AU192" s="164" t="s">
        <v>79</v>
      </c>
      <c r="AV192" s="162" t="s">
        <v>151</v>
      </c>
      <c r="AW192" s="162" t="s">
        <v>25</v>
      </c>
      <c r="AX192" s="162" t="s">
        <v>77</v>
      </c>
      <c r="AY192" s="164" t="s">
        <v>144</v>
      </c>
    </row>
    <row r="193" spans="1:65" s="18" customFormat="1" ht="16.5" customHeight="1" x14ac:dyDescent="0.2">
      <c r="A193" s="14"/>
      <c r="B193" s="15"/>
      <c r="C193" s="170" t="s">
        <v>7</v>
      </c>
      <c r="D193" s="170" t="s">
        <v>166</v>
      </c>
      <c r="E193" s="171" t="s">
        <v>705</v>
      </c>
      <c r="F193" s="172" t="s">
        <v>706</v>
      </c>
      <c r="G193" s="173" t="s">
        <v>175</v>
      </c>
      <c r="H193" s="174">
        <v>8</v>
      </c>
      <c r="I193" s="211"/>
      <c r="J193" s="175">
        <f>ROUND(I193*H193,2)</f>
        <v>0</v>
      </c>
      <c r="K193" s="172" t="s">
        <v>915</v>
      </c>
      <c r="L193" s="176"/>
      <c r="M193" s="177" t="s">
        <v>1</v>
      </c>
      <c r="N193" s="178" t="s">
        <v>34</v>
      </c>
      <c r="O193" s="149">
        <v>0</v>
      </c>
      <c r="P193" s="149">
        <f>O193*H193</f>
        <v>0</v>
      </c>
      <c r="Q193" s="149">
        <v>0.93100000000000005</v>
      </c>
      <c r="R193" s="149">
        <f>Q193*H193</f>
        <v>7.4480000000000004</v>
      </c>
      <c r="S193" s="149">
        <v>0</v>
      </c>
      <c r="T193" s="150">
        <f>S193*H193</f>
        <v>0</v>
      </c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R193" s="151" t="s">
        <v>170</v>
      </c>
      <c r="AT193" s="151" t="s">
        <v>166</v>
      </c>
      <c r="AU193" s="151" t="s">
        <v>79</v>
      </c>
      <c r="AY193" s="3" t="s">
        <v>144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3" t="s">
        <v>77</v>
      </c>
      <c r="BK193" s="152">
        <f>ROUND(I193*H193,2)</f>
        <v>0</v>
      </c>
      <c r="BL193" s="3" t="s">
        <v>151</v>
      </c>
      <c r="BM193" s="151" t="s">
        <v>707</v>
      </c>
    </row>
    <row r="194" spans="1:65" s="153" customFormat="1" x14ac:dyDescent="0.2">
      <c r="B194" s="154"/>
      <c r="D194" s="155" t="s">
        <v>153</v>
      </c>
      <c r="E194" s="156" t="s">
        <v>1</v>
      </c>
      <c r="F194" s="157" t="s">
        <v>708</v>
      </c>
      <c r="H194" s="158">
        <v>8</v>
      </c>
      <c r="I194" s="209"/>
      <c r="L194" s="154"/>
      <c r="M194" s="159"/>
      <c r="N194" s="160"/>
      <c r="O194" s="160"/>
      <c r="P194" s="160"/>
      <c r="Q194" s="160"/>
      <c r="R194" s="160"/>
      <c r="S194" s="160"/>
      <c r="T194" s="161"/>
      <c r="AT194" s="156" t="s">
        <v>153</v>
      </c>
      <c r="AU194" s="156" t="s">
        <v>79</v>
      </c>
      <c r="AV194" s="153" t="s">
        <v>79</v>
      </c>
      <c r="AW194" s="153" t="s">
        <v>25</v>
      </c>
      <c r="AX194" s="153" t="s">
        <v>69</v>
      </c>
      <c r="AY194" s="156" t="s">
        <v>144</v>
      </c>
    </row>
    <row r="195" spans="1:65" s="162" customFormat="1" x14ac:dyDescent="0.2">
      <c r="B195" s="163"/>
      <c r="D195" s="155" t="s">
        <v>153</v>
      </c>
      <c r="E195" s="164" t="s">
        <v>1</v>
      </c>
      <c r="F195" s="165" t="s">
        <v>155</v>
      </c>
      <c r="H195" s="166">
        <v>8</v>
      </c>
      <c r="I195" s="210"/>
      <c r="L195" s="163"/>
      <c r="M195" s="167"/>
      <c r="N195" s="168"/>
      <c r="O195" s="168"/>
      <c r="P195" s="168"/>
      <c r="Q195" s="168"/>
      <c r="R195" s="168"/>
      <c r="S195" s="168"/>
      <c r="T195" s="169"/>
      <c r="AT195" s="164" t="s">
        <v>153</v>
      </c>
      <c r="AU195" s="164" t="s">
        <v>79</v>
      </c>
      <c r="AV195" s="162" t="s">
        <v>151</v>
      </c>
      <c r="AW195" s="162" t="s">
        <v>25</v>
      </c>
      <c r="AX195" s="162" t="s">
        <v>77</v>
      </c>
      <c r="AY195" s="164" t="s">
        <v>144</v>
      </c>
    </row>
    <row r="196" spans="1:65" s="18" customFormat="1" ht="21.75" customHeight="1" x14ac:dyDescent="0.2">
      <c r="A196" s="14"/>
      <c r="B196" s="15"/>
      <c r="C196" s="170" t="s">
        <v>290</v>
      </c>
      <c r="D196" s="170" t="s">
        <v>166</v>
      </c>
      <c r="E196" s="171" t="s">
        <v>305</v>
      </c>
      <c r="F196" s="172" t="s">
        <v>306</v>
      </c>
      <c r="G196" s="173" t="s">
        <v>163</v>
      </c>
      <c r="H196" s="174">
        <v>1.2</v>
      </c>
      <c r="I196" s="211"/>
      <c r="J196" s="175">
        <f>ROUND(I196*H196,2)</f>
        <v>0</v>
      </c>
      <c r="K196" s="172" t="s">
        <v>915</v>
      </c>
      <c r="L196" s="176"/>
      <c r="M196" s="177" t="s">
        <v>1</v>
      </c>
      <c r="N196" s="178" t="s">
        <v>34</v>
      </c>
      <c r="O196" s="149">
        <v>0</v>
      </c>
      <c r="P196" s="149">
        <f>O196*H196</f>
        <v>0</v>
      </c>
      <c r="Q196" s="149">
        <v>2.234</v>
      </c>
      <c r="R196" s="149">
        <f>Q196*H196</f>
        <v>2.6808000000000001</v>
      </c>
      <c r="S196" s="149">
        <v>0</v>
      </c>
      <c r="T196" s="150">
        <f>S196*H196</f>
        <v>0</v>
      </c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R196" s="151" t="s">
        <v>170</v>
      </c>
      <c r="AT196" s="151" t="s">
        <v>166</v>
      </c>
      <c r="AU196" s="151" t="s">
        <v>79</v>
      </c>
      <c r="AY196" s="3" t="s">
        <v>144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3" t="s">
        <v>77</v>
      </c>
      <c r="BK196" s="152">
        <f>ROUND(I196*H196,2)</f>
        <v>0</v>
      </c>
      <c r="BL196" s="3" t="s">
        <v>151</v>
      </c>
      <c r="BM196" s="151" t="s">
        <v>709</v>
      </c>
    </row>
    <row r="197" spans="1:65" s="153" customFormat="1" x14ac:dyDescent="0.2">
      <c r="B197" s="154"/>
      <c r="D197" s="155" t="s">
        <v>153</v>
      </c>
      <c r="E197" s="156" t="s">
        <v>1</v>
      </c>
      <c r="F197" s="157" t="s">
        <v>710</v>
      </c>
      <c r="H197" s="158">
        <v>1.2</v>
      </c>
      <c r="I197" s="209"/>
      <c r="L197" s="154"/>
      <c r="M197" s="159"/>
      <c r="N197" s="160"/>
      <c r="O197" s="160"/>
      <c r="P197" s="160"/>
      <c r="Q197" s="160"/>
      <c r="R197" s="160"/>
      <c r="S197" s="160"/>
      <c r="T197" s="161"/>
      <c r="AT197" s="156" t="s">
        <v>153</v>
      </c>
      <c r="AU197" s="156" t="s">
        <v>79</v>
      </c>
      <c r="AV197" s="153" t="s">
        <v>79</v>
      </c>
      <c r="AW197" s="153" t="s">
        <v>25</v>
      </c>
      <c r="AX197" s="153" t="s">
        <v>69</v>
      </c>
      <c r="AY197" s="156" t="s">
        <v>144</v>
      </c>
    </row>
    <row r="198" spans="1:65" s="162" customFormat="1" x14ac:dyDescent="0.2">
      <c r="B198" s="163"/>
      <c r="D198" s="155" t="s">
        <v>153</v>
      </c>
      <c r="E198" s="164" t="s">
        <v>1</v>
      </c>
      <c r="F198" s="165" t="s">
        <v>155</v>
      </c>
      <c r="H198" s="166">
        <v>1.2</v>
      </c>
      <c r="I198" s="210"/>
      <c r="L198" s="163"/>
      <c r="M198" s="167"/>
      <c r="N198" s="168"/>
      <c r="O198" s="168"/>
      <c r="P198" s="168"/>
      <c r="Q198" s="168"/>
      <c r="R198" s="168"/>
      <c r="S198" s="168"/>
      <c r="T198" s="169"/>
      <c r="AT198" s="164" t="s">
        <v>153</v>
      </c>
      <c r="AU198" s="164" t="s">
        <v>79</v>
      </c>
      <c r="AV198" s="162" t="s">
        <v>151</v>
      </c>
      <c r="AW198" s="162" t="s">
        <v>25</v>
      </c>
      <c r="AX198" s="162" t="s">
        <v>77</v>
      </c>
      <c r="AY198" s="164" t="s">
        <v>144</v>
      </c>
    </row>
    <row r="199" spans="1:65" s="18" customFormat="1" ht="55.5" customHeight="1" x14ac:dyDescent="0.2">
      <c r="A199" s="14"/>
      <c r="B199" s="15"/>
      <c r="C199" s="141" t="s">
        <v>295</v>
      </c>
      <c r="D199" s="141" t="s">
        <v>147</v>
      </c>
      <c r="E199" s="142" t="s">
        <v>711</v>
      </c>
      <c r="F199" s="143" t="s">
        <v>712</v>
      </c>
      <c r="G199" s="144" t="s">
        <v>163</v>
      </c>
      <c r="H199" s="145">
        <v>2</v>
      </c>
      <c r="I199" s="208"/>
      <c r="J199" s="146">
        <f>ROUND(I199*H199,2)</f>
        <v>0</v>
      </c>
      <c r="K199" s="143" t="s">
        <v>915</v>
      </c>
      <c r="L199" s="15"/>
      <c r="M199" s="147" t="s">
        <v>1</v>
      </c>
      <c r="N199" s="148" t="s">
        <v>34</v>
      </c>
      <c r="O199" s="149">
        <v>0</v>
      </c>
      <c r="P199" s="149">
        <f>O199*H199</f>
        <v>0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R199" s="151" t="s">
        <v>151</v>
      </c>
      <c r="AT199" s="151" t="s">
        <v>147</v>
      </c>
      <c r="AU199" s="151" t="s">
        <v>79</v>
      </c>
      <c r="AY199" s="3" t="s">
        <v>144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3" t="s">
        <v>77</v>
      </c>
      <c r="BK199" s="152">
        <f>ROUND(I199*H199,2)</f>
        <v>0</v>
      </c>
      <c r="BL199" s="3" t="s">
        <v>151</v>
      </c>
      <c r="BM199" s="151" t="s">
        <v>713</v>
      </c>
    </row>
    <row r="200" spans="1:65" s="153" customFormat="1" x14ac:dyDescent="0.2">
      <c r="B200" s="154"/>
      <c r="D200" s="155" t="s">
        <v>153</v>
      </c>
      <c r="E200" s="156" t="s">
        <v>1</v>
      </c>
      <c r="F200" s="157" t="s">
        <v>714</v>
      </c>
      <c r="H200" s="158">
        <v>2</v>
      </c>
      <c r="I200" s="209"/>
      <c r="L200" s="154"/>
      <c r="M200" s="159"/>
      <c r="N200" s="160"/>
      <c r="O200" s="160"/>
      <c r="P200" s="160"/>
      <c r="Q200" s="160"/>
      <c r="R200" s="160"/>
      <c r="S200" s="160"/>
      <c r="T200" s="161"/>
      <c r="AT200" s="156" t="s">
        <v>153</v>
      </c>
      <c r="AU200" s="156" t="s">
        <v>79</v>
      </c>
      <c r="AV200" s="153" t="s">
        <v>79</v>
      </c>
      <c r="AW200" s="153" t="s">
        <v>25</v>
      </c>
      <c r="AX200" s="153" t="s">
        <v>69</v>
      </c>
      <c r="AY200" s="156" t="s">
        <v>144</v>
      </c>
    </row>
    <row r="201" spans="1:65" s="162" customFormat="1" x14ac:dyDescent="0.2">
      <c r="B201" s="163"/>
      <c r="D201" s="155" t="s">
        <v>153</v>
      </c>
      <c r="E201" s="164" t="s">
        <v>1</v>
      </c>
      <c r="F201" s="165" t="s">
        <v>155</v>
      </c>
      <c r="H201" s="166">
        <v>2</v>
      </c>
      <c r="I201" s="210"/>
      <c r="L201" s="163"/>
      <c r="M201" s="167"/>
      <c r="N201" s="168"/>
      <c r="O201" s="168"/>
      <c r="P201" s="168"/>
      <c r="Q201" s="168"/>
      <c r="R201" s="168"/>
      <c r="S201" s="168"/>
      <c r="T201" s="169"/>
      <c r="AT201" s="164" t="s">
        <v>153</v>
      </c>
      <c r="AU201" s="164" t="s">
        <v>79</v>
      </c>
      <c r="AV201" s="162" t="s">
        <v>151</v>
      </c>
      <c r="AW201" s="162" t="s">
        <v>25</v>
      </c>
      <c r="AX201" s="162" t="s">
        <v>77</v>
      </c>
      <c r="AY201" s="164" t="s">
        <v>144</v>
      </c>
    </row>
    <row r="202" spans="1:65" s="128" customFormat="1" ht="25.9" customHeight="1" x14ac:dyDescent="0.2">
      <c r="B202" s="129"/>
      <c r="D202" s="130" t="s">
        <v>68</v>
      </c>
      <c r="E202" s="131" t="s">
        <v>329</v>
      </c>
      <c r="F202" s="131" t="s">
        <v>920</v>
      </c>
      <c r="I202" s="213"/>
      <c r="J202" s="132">
        <f>BK202</f>
        <v>0</v>
      </c>
      <c r="L202" s="129"/>
      <c r="M202" s="133"/>
      <c r="N202" s="134"/>
      <c r="O202" s="134"/>
      <c r="P202" s="135">
        <f>SUM(P203:P219)</f>
        <v>0</v>
      </c>
      <c r="Q202" s="134"/>
      <c r="R202" s="135">
        <f>SUM(R203:R219)</f>
        <v>0</v>
      </c>
      <c r="S202" s="134"/>
      <c r="T202" s="136">
        <f>SUM(T203:T219)</f>
        <v>0</v>
      </c>
      <c r="AR202" s="130" t="s">
        <v>151</v>
      </c>
      <c r="AT202" s="137" t="s">
        <v>68</v>
      </c>
      <c r="AU202" s="137" t="s">
        <v>69</v>
      </c>
      <c r="AY202" s="130" t="s">
        <v>144</v>
      </c>
      <c r="BK202" s="138">
        <f>SUM(BK203:BK219)</f>
        <v>0</v>
      </c>
    </row>
    <row r="203" spans="1:65" s="18" customFormat="1" ht="189.75" customHeight="1" x14ac:dyDescent="0.2">
      <c r="A203" s="14"/>
      <c r="B203" s="15"/>
      <c r="C203" s="141" t="s">
        <v>299</v>
      </c>
      <c r="D203" s="141" t="s">
        <v>147</v>
      </c>
      <c r="E203" s="142" t="s">
        <v>603</v>
      </c>
      <c r="F203" s="143" t="s">
        <v>604</v>
      </c>
      <c r="G203" s="144" t="s">
        <v>169</v>
      </c>
      <c r="H203" s="145">
        <v>76.680000000000007</v>
      </c>
      <c r="I203" s="208"/>
      <c r="J203" s="146">
        <f>ROUND(I203*H203,2)</f>
        <v>0</v>
      </c>
      <c r="K203" s="143" t="s">
        <v>915</v>
      </c>
      <c r="L203" s="15"/>
      <c r="M203" s="147" t="s">
        <v>1</v>
      </c>
      <c r="N203" s="148" t="s">
        <v>34</v>
      </c>
      <c r="O203" s="149">
        <v>0</v>
      </c>
      <c r="P203" s="149">
        <f>O203*H203</f>
        <v>0</v>
      </c>
      <c r="Q203" s="149">
        <v>0</v>
      </c>
      <c r="R203" s="149">
        <f>Q203*H203</f>
        <v>0</v>
      </c>
      <c r="S203" s="149">
        <v>0</v>
      </c>
      <c r="T203" s="150">
        <f>S203*H203</f>
        <v>0</v>
      </c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R203" s="151" t="s">
        <v>334</v>
      </c>
      <c r="AT203" s="151" t="s">
        <v>147</v>
      </c>
      <c r="AU203" s="151" t="s">
        <v>77</v>
      </c>
      <c r="AY203" s="3" t="s">
        <v>144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3" t="s">
        <v>77</v>
      </c>
      <c r="BK203" s="152">
        <f>ROUND(I203*H203,2)</f>
        <v>0</v>
      </c>
      <c r="BL203" s="3" t="s">
        <v>334</v>
      </c>
      <c r="BM203" s="151" t="s">
        <v>715</v>
      </c>
    </row>
    <row r="204" spans="1:65" s="153" customFormat="1" x14ac:dyDescent="0.2">
      <c r="B204" s="154"/>
      <c r="D204" s="155" t="s">
        <v>153</v>
      </c>
      <c r="E204" s="156" t="s">
        <v>1</v>
      </c>
      <c r="F204" s="157" t="s">
        <v>716</v>
      </c>
      <c r="H204" s="158">
        <v>45.08</v>
      </c>
      <c r="I204" s="209"/>
      <c r="L204" s="154"/>
      <c r="M204" s="159"/>
      <c r="N204" s="160"/>
      <c r="O204" s="160"/>
      <c r="P204" s="160"/>
      <c r="Q204" s="160"/>
      <c r="R204" s="160"/>
      <c r="S204" s="160"/>
      <c r="T204" s="161"/>
      <c r="AT204" s="156" t="s">
        <v>153</v>
      </c>
      <c r="AU204" s="156" t="s">
        <v>77</v>
      </c>
      <c r="AV204" s="153" t="s">
        <v>79</v>
      </c>
      <c r="AW204" s="153" t="s">
        <v>25</v>
      </c>
      <c r="AX204" s="153" t="s">
        <v>69</v>
      </c>
      <c r="AY204" s="156" t="s">
        <v>144</v>
      </c>
    </row>
    <row r="205" spans="1:65" s="153" customFormat="1" x14ac:dyDescent="0.2">
      <c r="B205" s="154"/>
      <c r="D205" s="155" t="s">
        <v>153</v>
      </c>
      <c r="E205" s="156" t="s">
        <v>1</v>
      </c>
      <c r="F205" s="157" t="s">
        <v>717</v>
      </c>
      <c r="H205" s="158">
        <v>3.6</v>
      </c>
      <c r="I205" s="209"/>
      <c r="L205" s="154"/>
      <c r="M205" s="159"/>
      <c r="N205" s="160"/>
      <c r="O205" s="160"/>
      <c r="P205" s="160"/>
      <c r="Q205" s="160"/>
      <c r="R205" s="160"/>
      <c r="S205" s="160"/>
      <c r="T205" s="161"/>
      <c r="AT205" s="156" t="s">
        <v>153</v>
      </c>
      <c r="AU205" s="156" t="s">
        <v>77</v>
      </c>
      <c r="AV205" s="153" t="s">
        <v>79</v>
      </c>
      <c r="AW205" s="153" t="s">
        <v>25</v>
      </c>
      <c r="AX205" s="153" t="s">
        <v>69</v>
      </c>
      <c r="AY205" s="156" t="s">
        <v>144</v>
      </c>
    </row>
    <row r="206" spans="1:65" s="153" customFormat="1" x14ac:dyDescent="0.2">
      <c r="B206" s="154"/>
      <c r="D206" s="155" t="s">
        <v>153</v>
      </c>
      <c r="E206" s="156" t="s">
        <v>1</v>
      </c>
      <c r="F206" s="157" t="s">
        <v>718</v>
      </c>
      <c r="H206" s="158">
        <v>28</v>
      </c>
      <c r="I206" s="209"/>
      <c r="L206" s="154"/>
      <c r="M206" s="159"/>
      <c r="N206" s="160"/>
      <c r="O206" s="160"/>
      <c r="P206" s="160"/>
      <c r="Q206" s="160"/>
      <c r="R206" s="160"/>
      <c r="S206" s="160"/>
      <c r="T206" s="161"/>
      <c r="AT206" s="156" t="s">
        <v>153</v>
      </c>
      <c r="AU206" s="156" t="s">
        <v>77</v>
      </c>
      <c r="AV206" s="153" t="s">
        <v>79</v>
      </c>
      <c r="AW206" s="153" t="s">
        <v>25</v>
      </c>
      <c r="AX206" s="153" t="s">
        <v>69</v>
      </c>
      <c r="AY206" s="156" t="s">
        <v>144</v>
      </c>
    </row>
    <row r="207" spans="1:65" s="162" customFormat="1" x14ac:dyDescent="0.2">
      <c r="B207" s="163"/>
      <c r="D207" s="155" t="s">
        <v>153</v>
      </c>
      <c r="E207" s="164" t="s">
        <v>1</v>
      </c>
      <c r="F207" s="165" t="s">
        <v>155</v>
      </c>
      <c r="H207" s="166">
        <v>76.680000000000007</v>
      </c>
      <c r="I207" s="210"/>
      <c r="L207" s="163"/>
      <c r="M207" s="167"/>
      <c r="N207" s="168"/>
      <c r="O207" s="168"/>
      <c r="P207" s="168"/>
      <c r="Q207" s="168"/>
      <c r="R207" s="168"/>
      <c r="S207" s="168"/>
      <c r="T207" s="169"/>
      <c r="AT207" s="164" t="s">
        <v>153</v>
      </c>
      <c r="AU207" s="164" t="s">
        <v>77</v>
      </c>
      <c r="AV207" s="162" t="s">
        <v>151</v>
      </c>
      <c r="AW207" s="162" t="s">
        <v>25</v>
      </c>
      <c r="AX207" s="162" t="s">
        <v>77</v>
      </c>
      <c r="AY207" s="164" t="s">
        <v>144</v>
      </c>
    </row>
    <row r="208" spans="1:65" s="18" customFormat="1" ht="189.75" customHeight="1" x14ac:dyDescent="0.2">
      <c r="A208" s="14"/>
      <c r="B208" s="15"/>
      <c r="C208" s="141" t="s">
        <v>304</v>
      </c>
      <c r="D208" s="141" t="s">
        <v>147</v>
      </c>
      <c r="E208" s="142" t="s">
        <v>609</v>
      </c>
      <c r="F208" s="143" t="s">
        <v>610</v>
      </c>
      <c r="G208" s="144" t="s">
        <v>169</v>
      </c>
      <c r="H208" s="145">
        <v>9</v>
      </c>
      <c r="I208" s="208"/>
      <c r="J208" s="146">
        <f>ROUND(I208*H208,2)</f>
        <v>0</v>
      </c>
      <c r="K208" s="143" t="s">
        <v>915</v>
      </c>
      <c r="L208" s="15"/>
      <c r="M208" s="147" t="s">
        <v>1</v>
      </c>
      <c r="N208" s="148" t="s">
        <v>34</v>
      </c>
      <c r="O208" s="149">
        <v>0</v>
      </c>
      <c r="P208" s="149">
        <f>O208*H208</f>
        <v>0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R208" s="151" t="s">
        <v>334</v>
      </c>
      <c r="AT208" s="151" t="s">
        <v>147</v>
      </c>
      <c r="AU208" s="151" t="s">
        <v>77</v>
      </c>
      <c r="AY208" s="3" t="s">
        <v>144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3" t="s">
        <v>77</v>
      </c>
      <c r="BK208" s="152">
        <f>ROUND(I208*H208,2)</f>
        <v>0</v>
      </c>
      <c r="BL208" s="3" t="s">
        <v>334</v>
      </c>
      <c r="BM208" s="151" t="s">
        <v>719</v>
      </c>
    </row>
    <row r="209" spans="1:65" s="153" customFormat="1" x14ac:dyDescent="0.2">
      <c r="B209" s="154"/>
      <c r="D209" s="155" t="s">
        <v>153</v>
      </c>
      <c r="E209" s="156" t="s">
        <v>1</v>
      </c>
      <c r="F209" s="157" t="s">
        <v>197</v>
      </c>
      <c r="H209" s="158">
        <v>9</v>
      </c>
      <c r="I209" s="209"/>
      <c r="L209" s="154"/>
      <c r="M209" s="159"/>
      <c r="N209" s="160"/>
      <c r="O209" s="160"/>
      <c r="P209" s="160"/>
      <c r="Q209" s="160"/>
      <c r="R209" s="160"/>
      <c r="S209" s="160"/>
      <c r="T209" s="161"/>
      <c r="AT209" s="156" t="s">
        <v>153</v>
      </c>
      <c r="AU209" s="156" t="s">
        <v>77</v>
      </c>
      <c r="AV209" s="153" t="s">
        <v>79</v>
      </c>
      <c r="AW209" s="153" t="s">
        <v>25</v>
      </c>
      <c r="AX209" s="153" t="s">
        <v>69</v>
      </c>
      <c r="AY209" s="156" t="s">
        <v>144</v>
      </c>
    </row>
    <row r="210" spans="1:65" s="162" customFormat="1" x14ac:dyDescent="0.2">
      <c r="B210" s="163"/>
      <c r="D210" s="155" t="s">
        <v>153</v>
      </c>
      <c r="E210" s="164" t="s">
        <v>1</v>
      </c>
      <c r="F210" s="165" t="s">
        <v>155</v>
      </c>
      <c r="H210" s="166">
        <v>9</v>
      </c>
      <c r="I210" s="210"/>
      <c r="L210" s="163"/>
      <c r="M210" s="167"/>
      <c r="N210" s="168"/>
      <c r="O210" s="168"/>
      <c r="P210" s="168"/>
      <c r="Q210" s="168"/>
      <c r="R210" s="168"/>
      <c r="S210" s="168"/>
      <c r="T210" s="169"/>
      <c r="AT210" s="164" t="s">
        <v>153</v>
      </c>
      <c r="AU210" s="164" t="s">
        <v>77</v>
      </c>
      <c r="AV210" s="162" t="s">
        <v>151</v>
      </c>
      <c r="AW210" s="162" t="s">
        <v>25</v>
      </c>
      <c r="AX210" s="162" t="s">
        <v>77</v>
      </c>
      <c r="AY210" s="164" t="s">
        <v>144</v>
      </c>
    </row>
    <row r="211" spans="1:65" s="18" customFormat="1" ht="78" customHeight="1" x14ac:dyDescent="0.2">
      <c r="A211" s="14"/>
      <c r="B211" s="15"/>
      <c r="C211" s="141" t="s">
        <v>309</v>
      </c>
      <c r="D211" s="141" t="s">
        <v>147</v>
      </c>
      <c r="E211" s="142" t="s">
        <v>348</v>
      </c>
      <c r="F211" s="143" t="s">
        <v>613</v>
      </c>
      <c r="G211" s="144" t="s">
        <v>175</v>
      </c>
      <c r="H211" s="145">
        <v>2</v>
      </c>
      <c r="I211" s="208"/>
      <c r="J211" s="146">
        <f>ROUND(I211*H211,2)</f>
        <v>0</v>
      </c>
      <c r="K211" s="143" t="s">
        <v>915</v>
      </c>
      <c r="L211" s="15"/>
      <c r="M211" s="147" t="s">
        <v>1</v>
      </c>
      <c r="N211" s="148" t="s">
        <v>34</v>
      </c>
      <c r="O211" s="149">
        <v>0</v>
      </c>
      <c r="P211" s="149">
        <f>O211*H211</f>
        <v>0</v>
      </c>
      <c r="Q211" s="149">
        <v>0</v>
      </c>
      <c r="R211" s="149">
        <f>Q211*H211</f>
        <v>0</v>
      </c>
      <c r="S211" s="149">
        <v>0</v>
      </c>
      <c r="T211" s="150">
        <f>S211*H211</f>
        <v>0</v>
      </c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R211" s="151" t="s">
        <v>334</v>
      </c>
      <c r="AT211" s="151" t="s">
        <v>147</v>
      </c>
      <c r="AU211" s="151" t="s">
        <v>77</v>
      </c>
      <c r="AY211" s="3" t="s">
        <v>144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3" t="s">
        <v>77</v>
      </c>
      <c r="BK211" s="152">
        <f>ROUND(I211*H211,2)</f>
        <v>0</v>
      </c>
      <c r="BL211" s="3" t="s">
        <v>334</v>
      </c>
      <c r="BM211" s="151" t="s">
        <v>720</v>
      </c>
    </row>
    <row r="212" spans="1:65" s="153" customFormat="1" x14ac:dyDescent="0.2">
      <c r="B212" s="154"/>
      <c r="D212" s="155" t="s">
        <v>153</v>
      </c>
      <c r="E212" s="156" t="s">
        <v>1</v>
      </c>
      <c r="F212" s="157" t="s">
        <v>79</v>
      </c>
      <c r="H212" s="158">
        <v>2</v>
      </c>
      <c r="I212" s="209"/>
      <c r="L212" s="154"/>
      <c r="M212" s="159"/>
      <c r="N212" s="160"/>
      <c r="O212" s="160"/>
      <c r="P212" s="160"/>
      <c r="Q212" s="160"/>
      <c r="R212" s="160"/>
      <c r="S212" s="160"/>
      <c r="T212" s="161"/>
      <c r="AT212" s="156" t="s">
        <v>153</v>
      </c>
      <c r="AU212" s="156" t="s">
        <v>77</v>
      </c>
      <c r="AV212" s="153" t="s">
        <v>79</v>
      </c>
      <c r="AW212" s="153" t="s">
        <v>25</v>
      </c>
      <c r="AX212" s="153" t="s">
        <v>69</v>
      </c>
      <c r="AY212" s="156" t="s">
        <v>144</v>
      </c>
    </row>
    <row r="213" spans="1:65" s="162" customFormat="1" x14ac:dyDescent="0.2">
      <c r="B213" s="163"/>
      <c r="D213" s="155" t="s">
        <v>153</v>
      </c>
      <c r="E213" s="164" t="s">
        <v>1</v>
      </c>
      <c r="F213" s="165" t="s">
        <v>155</v>
      </c>
      <c r="H213" s="166">
        <v>2</v>
      </c>
      <c r="I213" s="210"/>
      <c r="L213" s="163"/>
      <c r="M213" s="167"/>
      <c r="N213" s="168"/>
      <c r="O213" s="168"/>
      <c r="P213" s="168"/>
      <c r="Q213" s="168"/>
      <c r="R213" s="168"/>
      <c r="S213" s="168"/>
      <c r="T213" s="169"/>
      <c r="AT213" s="164" t="s">
        <v>153</v>
      </c>
      <c r="AU213" s="164" t="s">
        <v>77</v>
      </c>
      <c r="AV213" s="162" t="s">
        <v>151</v>
      </c>
      <c r="AW213" s="162" t="s">
        <v>25</v>
      </c>
      <c r="AX213" s="162" t="s">
        <v>77</v>
      </c>
      <c r="AY213" s="164" t="s">
        <v>144</v>
      </c>
    </row>
    <row r="214" spans="1:65" s="18" customFormat="1" ht="89.25" customHeight="1" x14ac:dyDescent="0.2">
      <c r="A214" s="14"/>
      <c r="B214" s="15"/>
      <c r="C214" s="141" t="s">
        <v>314</v>
      </c>
      <c r="D214" s="141" t="s">
        <v>147</v>
      </c>
      <c r="E214" s="142" t="s">
        <v>615</v>
      </c>
      <c r="F214" s="143" t="s">
        <v>616</v>
      </c>
      <c r="G214" s="144" t="s">
        <v>169</v>
      </c>
      <c r="H214" s="145">
        <v>3.6</v>
      </c>
      <c r="I214" s="208"/>
      <c r="J214" s="146">
        <f>ROUND(I214*H214,2)</f>
        <v>0</v>
      </c>
      <c r="K214" s="143" t="s">
        <v>915</v>
      </c>
      <c r="L214" s="15"/>
      <c r="M214" s="147" t="s">
        <v>1</v>
      </c>
      <c r="N214" s="148" t="s">
        <v>34</v>
      </c>
      <c r="O214" s="149">
        <v>0</v>
      </c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R214" s="151" t="s">
        <v>334</v>
      </c>
      <c r="AT214" s="151" t="s">
        <v>147</v>
      </c>
      <c r="AU214" s="151" t="s">
        <v>77</v>
      </c>
      <c r="AY214" s="3" t="s">
        <v>144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3" t="s">
        <v>77</v>
      </c>
      <c r="BK214" s="152">
        <f>ROUND(I214*H214,2)</f>
        <v>0</v>
      </c>
      <c r="BL214" s="3" t="s">
        <v>334</v>
      </c>
      <c r="BM214" s="151" t="s">
        <v>721</v>
      </c>
    </row>
    <row r="215" spans="1:65" s="153" customFormat="1" x14ac:dyDescent="0.2">
      <c r="B215" s="154"/>
      <c r="D215" s="155" t="s">
        <v>153</v>
      </c>
      <c r="E215" s="156" t="s">
        <v>1</v>
      </c>
      <c r="F215" s="157" t="s">
        <v>722</v>
      </c>
      <c r="H215" s="158">
        <v>3.6</v>
      </c>
      <c r="I215" s="209"/>
      <c r="L215" s="154"/>
      <c r="M215" s="159"/>
      <c r="N215" s="160"/>
      <c r="O215" s="160"/>
      <c r="P215" s="160"/>
      <c r="Q215" s="160"/>
      <c r="R215" s="160"/>
      <c r="S215" s="160"/>
      <c r="T215" s="161"/>
      <c r="AT215" s="156" t="s">
        <v>153</v>
      </c>
      <c r="AU215" s="156" t="s">
        <v>77</v>
      </c>
      <c r="AV215" s="153" t="s">
        <v>79</v>
      </c>
      <c r="AW215" s="153" t="s">
        <v>25</v>
      </c>
      <c r="AX215" s="153" t="s">
        <v>69</v>
      </c>
      <c r="AY215" s="156" t="s">
        <v>144</v>
      </c>
    </row>
    <row r="216" spans="1:65" s="162" customFormat="1" x14ac:dyDescent="0.2">
      <c r="B216" s="163"/>
      <c r="D216" s="155" t="s">
        <v>153</v>
      </c>
      <c r="E216" s="164" t="s">
        <v>1</v>
      </c>
      <c r="F216" s="165" t="s">
        <v>155</v>
      </c>
      <c r="H216" s="166">
        <v>3.6</v>
      </c>
      <c r="I216" s="210"/>
      <c r="L216" s="163"/>
      <c r="M216" s="167"/>
      <c r="N216" s="168"/>
      <c r="O216" s="168"/>
      <c r="P216" s="168"/>
      <c r="Q216" s="168"/>
      <c r="R216" s="168"/>
      <c r="S216" s="168"/>
      <c r="T216" s="169"/>
      <c r="AT216" s="164" t="s">
        <v>153</v>
      </c>
      <c r="AU216" s="164" t="s">
        <v>77</v>
      </c>
      <c r="AV216" s="162" t="s">
        <v>151</v>
      </c>
      <c r="AW216" s="162" t="s">
        <v>25</v>
      </c>
      <c r="AX216" s="162" t="s">
        <v>77</v>
      </c>
      <c r="AY216" s="164" t="s">
        <v>144</v>
      </c>
    </row>
    <row r="217" spans="1:65" s="18" customFormat="1" ht="89.25" customHeight="1" x14ac:dyDescent="0.2">
      <c r="A217" s="14"/>
      <c r="B217" s="15"/>
      <c r="C217" s="141" t="s">
        <v>319</v>
      </c>
      <c r="D217" s="141" t="s">
        <v>147</v>
      </c>
      <c r="E217" s="142" t="s">
        <v>619</v>
      </c>
      <c r="F217" s="143" t="s">
        <v>620</v>
      </c>
      <c r="G217" s="144" t="s">
        <v>169</v>
      </c>
      <c r="H217" s="145">
        <v>22.54</v>
      </c>
      <c r="I217" s="208"/>
      <c r="J217" s="146">
        <f>ROUND(I217*H217,2)</f>
        <v>0</v>
      </c>
      <c r="K217" s="143" t="s">
        <v>915</v>
      </c>
      <c r="L217" s="15"/>
      <c r="M217" s="147" t="s">
        <v>1</v>
      </c>
      <c r="N217" s="148" t="s">
        <v>34</v>
      </c>
      <c r="O217" s="149">
        <v>0</v>
      </c>
      <c r="P217" s="149">
        <f>O217*H217</f>
        <v>0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R217" s="151" t="s">
        <v>334</v>
      </c>
      <c r="AT217" s="151" t="s">
        <v>147</v>
      </c>
      <c r="AU217" s="151" t="s">
        <v>77</v>
      </c>
      <c r="AY217" s="3" t="s">
        <v>144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3" t="s">
        <v>77</v>
      </c>
      <c r="BK217" s="152">
        <f>ROUND(I217*H217,2)</f>
        <v>0</v>
      </c>
      <c r="BL217" s="3" t="s">
        <v>334</v>
      </c>
      <c r="BM217" s="151" t="s">
        <v>723</v>
      </c>
    </row>
    <row r="218" spans="1:65" s="153" customFormat="1" x14ac:dyDescent="0.2">
      <c r="B218" s="154"/>
      <c r="D218" s="155" t="s">
        <v>153</v>
      </c>
      <c r="E218" s="156" t="s">
        <v>1</v>
      </c>
      <c r="F218" s="157" t="s">
        <v>724</v>
      </c>
      <c r="H218" s="158">
        <v>22.54</v>
      </c>
      <c r="I218" s="209"/>
      <c r="L218" s="154"/>
      <c r="M218" s="159"/>
      <c r="N218" s="160"/>
      <c r="O218" s="160"/>
      <c r="P218" s="160"/>
      <c r="Q218" s="160"/>
      <c r="R218" s="160"/>
      <c r="S218" s="160"/>
      <c r="T218" s="161"/>
      <c r="AT218" s="156" t="s">
        <v>153</v>
      </c>
      <c r="AU218" s="156" t="s">
        <v>77</v>
      </c>
      <c r="AV218" s="153" t="s">
        <v>79</v>
      </c>
      <c r="AW218" s="153" t="s">
        <v>25</v>
      </c>
      <c r="AX218" s="153" t="s">
        <v>69</v>
      </c>
      <c r="AY218" s="156" t="s">
        <v>144</v>
      </c>
    </row>
    <row r="219" spans="1:65" s="162" customFormat="1" x14ac:dyDescent="0.2">
      <c r="B219" s="163"/>
      <c r="D219" s="155" t="s">
        <v>153</v>
      </c>
      <c r="E219" s="164" t="s">
        <v>1</v>
      </c>
      <c r="F219" s="165" t="s">
        <v>155</v>
      </c>
      <c r="H219" s="166">
        <v>22.54</v>
      </c>
      <c r="I219" s="210"/>
      <c r="L219" s="163"/>
      <c r="M219" s="167"/>
      <c r="N219" s="168"/>
      <c r="O219" s="168"/>
      <c r="P219" s="168"/>
      <c r="Q219" s="168"/>
      <c r="R219" s="168"/>
      <c r="S219" s="168"/>
      <c r="T219" s="169"/>
      <c r="AT219" s="164" t="s">
        <v>153</v>
      </c>
      <c r="AU219" s="164" t="s">
        <v>77</v>
      </c>
      <c r="AV219" s="162" t="s">
        <v>151</v>
      </c>
      <c r="AW219" s="162" t="s">
        <v>25</v>
      </c>
      <c r="AX219" s="162" t="s">
        <v>77</v>
      </c>
      <c r="AY219" s="164" t="s">
        <v>144</v>
      </c>
    </row>
    <row r="220" spans="1:65" s="128" customFormat="1" ht="25.9" customHeight="1" x14ac:dyDescent="0.2">
      <c r="B220" s="129"/>
      <c r="D220" s="130" t="s">
        <v>68</v>
      </c>
      <c r="E220" s="131" t="s">
        <v>917</v>
      </c>
      <c r="F220" s="131" t="s">
        <v>918</v>
      </c>
      <c r="I220" s="213"/>
      <c r="J220" s="132">
        <f>BK220</f>
        <v>0</v>
      </c>
      <c r="K220" s="143" t="s">
        <v>915</v>
      </c>
      <c r="L220" s="129"/>
      <c r="M220" s="133"/>
      <c r="N220" s="134"/>
      <c r="O220" s="134"/>
      <c r="P220" s="135">
        <f>SUM(P221:P226)</f>
        <v>0</v>
      </c>
      <c r="Q220" s="134"/>
      <c r="R220" s="135">
        <f>SUM(R221:R226)</f>
        <v>0</v>
      </c>
      <c r="S220" s="134"/>
      <c r="T220" s="136">
        <f>SUM(T221:T226)</f>
        <v>0</v>
      </c>
      <c r="AR220" s="130" t="s">
        <v>145</v>
      </c>
      <c r="AT220" s="137" t="s">
        <v>68</v>
      </c>
      <c r="AU220" s="137" t="s">
        <v>69</v>
      </c>
      <c r="AY220" s="130" t="s">
        <v>144</v>
      </c>
      <c r="BK220" s="138">
        <f>SUM(BK221:BK226)</f>
        <v>0</v>
      </c>
    </row>
    <row r="221" spans="1:65" s="18" customFormat="1" ht="78" customHeight="1" x14ac:dyDescent="0.2">
      <c r="A221" s="14"/>
      <c r="B221" s="15"/>
      <c r="C221" s="141" t="s">
        <v>324</v>
      </c>
      <c r="D221" s="141" t="s">
        <v>147</v>
      </c>
      <c r="E221" s="142" t="s">
        <v>535</v>
      </c>
      <c r="F221" s="143" t="s">
        <v>536</v>
      </c>
      <c r="G221" s="144" t="s">
        <v>175</v>
      </c>
      <c r="H221" s="145">
        <v>1</v>
      </c>
      <c r="I221" s="208"/>
      <c r="J221" s="146">
        <f>ROUND(I221*H221,2)</f>
        <v>0</v>
      </c>
      <c r="K221" s="153"/>
      <c r="L221" s="15"/>
      <c r="M221" s="147" t="s">
        <v>1</v>
      </c>
      <c r="N221" s="148" t="s">
        <v>34</v>
      </c>
      <c r="O221" s="149">
        <v>0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R221" s="151" t="s">
        <v>151</v>
      </c>
      <c r="AT221" s="151" t="s">
        <v>147</v>
      </c>
      <c r="AU221" s="151" t="s">
        <v>77</v>
      </c>
      <c r="AY221" s="3" t="s">
        <v>144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3" t="s">
        <v>77</v>
      </c>
      <c r="BK221" s="152">
        <f>ROUND(I221*H221,2)</f>
        <v>0</v>
      </c>
      <c r="BL221" s="3" t="s">
        <v>151</v>
      </c>
      <c r="BM221" s="151" t="s">
        <v>725</v>
      </c>
    </row>
    <row r="222" spans="1:65" s="153" customFormat="1" x14ac:dyDescent="0.2">
      <c r="B222" s="154"/>
      <c r="D222" s="155" t="s">
        <v>153</v>
      </c>
      <c r="E222" s="156" t="s">
        <v>1</v>
      </c>
      <c r="F222" s="157" t="s">
        <v>77</v>
      </c>
      <c r="H222" s="158">
        <v>1</v>
      </c>
      <c r="I222" s="209"/>
      <c r="K222" s="162"/>
      <c r="L222" s="154"/>
      <c r="M222" s="159"/>
      <c r="N222" s="160"/>
      <c r="O222" s="160"/>
      <c r="P222" s="160"/>
      <c r="Q222" s="160"/>
      <c r="R222" s="160"/>
      <c r="S222" s="160"/>
      <c r="T222" s="161"/>
      <c r="AT222" s="156" t="s">
        <v>153</v>
      </c>
      <c r="AU222" s="156" t="s">
        <v>77</v>
      </c>
      <c r="AV222" s="153" t="s">
        <v>79</v>
      </c>
      <c r="AW222" s="153" t="s">
        <v>25</v>
      </c>
      <c r="AX222" s="153" t="s">
        <v>69</v>
      </c>
      <c r="AY222" s="156" t="s">
        <v>144</v>
      </c>
    </row>
    <row r="223" spans="1:65" s="162" customFormat="1" ht="12" x14ac:dyDescent="0.2">
      <c r="B223" s="163"/>
      <c r="D223" s="155" t="s">
        <v>153</v>
      </c>
      <c r="E223" s="164" t="s">
        <v>1</v>
      </c>
      <c r="F223" s="165" t="s">
        <v>155</v>
      </c>
      <c r="H223" s="166">
        <v>1</v>
      </c>
      <c r="I223" s="210"/>
      <c r="K223" s="143" t="s">
        <v>915</v>
      </c>
      <c r="L223" s="163"/>
      <c r="M223" s="167"/>
      <c r="N223" s="168"/>
      <c r="O223" s="168"/>
      <c r="P223" s="168"/>
      <c r="Q223" s="168"/>
      <c r="R223" s="168"/>
      <c r="S223" s="168"/>
      <c r="T223" s="169"/>
      <c r="AT223" s="164" t="s">
        <v>153</v>
      </c>
      <c r="AU223" s="164" t="s">
        <v>77</v>
      </c>
      <c r="AV223" s="162" t="s">
        <v>151</v>
      </c>
      <c r="AW223" s="162" t="s">
        <v>25</v>
      </c>
      <c r="AX223" s="162" t="s">
        <v>77</v>
      </c>
      <c r="AY223" s="164" t="s">
        <v>144</v>
      </c>
    </row>
    <row r="224" spans="1:65" s="18" customFormat="1" ht="21.75" customHeight="1" x14ac:dyDescent="0.2">
      <c r="A224" s="14"/>
      <c r="B224" s="15"/>
      <c r="C224" s="141" t="s">
        <v>331</v>
      </c>
      <c r="D224" s="141" t="s">
        <v>147</v>
      </c>
      <c r="E224" s="142" t="s">
        <v>624</v>
      </c>
      <c r="F224" s="143" t="s">
        <v>625</v>
      </c>
      <c r="G224" s="144" t="s">
        <v>626</v>
      </c>
      <c r="H224" s="145">
        <v>1</v>
      </c>
      <c r="I224" s="208"/>
      <c r="J224" s="146">
        <f>ROUND(I224*H224,2)</f>
        <v>0</v>
      </c>
      <c r="K224" s="217"/>
      <c r="L224" s="15"/>
      <c r="M224" s="147" t="s">
        <v>1</v>
      </c>
      <c r="N224" s="148" t="s">
        <v>34</v>
      </c>
      <c r="O224" s="149">
        <v>0</v>
      </c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R224" s="151" t="s">
        <v>151</v>
      </c>
      <c r="AT224" s="151" t="s">
        <v>147</v>
      </c>
      <c r="AU224" s="151" t="s">
        <v>77</v>
      </c>
      <c r="AY224" s="3" t="s">
        <v>144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3" t="s">
        <v>77</v>
      </c>
      <c r="BK224" s="152">
        <f>ROUND(I224*H224,2)</f>
        <v>0</v>
      </c>
      <c r="BL224" s="3" t="s">
        <v>151</v>
      </c>
      <c r="BM224" s="151" t="s">
        <v>726</v>
      </c>
    </row>
    <row r="225" spans="1:51" s="153" customFormat="1" x14ac:dyDescent="0.2">
      <c r="B225" s="154"/>
      <c r="D225" s="155" t="s">
        <v>153</v>
      </c>
      <c r="E225" s="156" t="s">
        <v>1</v>
      </c>
      <c r="F225" s="157" t="s">
        <v>77</v>
      </c>
      <c r="H225" s="158">
        <v>1</v>
      </c>
      <c r="I225" s="215"/>
      <c r="L225" s="154"/>
      <c r="M225" s="159"/>
      <c r="N225" s="160"/>
      <c r="O225" s="160"/>
      <c r="P225" s="160"/>
      <c r="Q225" s="160"/>
      <c r="R225" s="160"/>
      <c r="S225" s="160"/>
      <c r="T225" s="161"/>
      <c r="AT225" s="156" t="s">
        <v>153</v>
      </c>
      <c r="AU225" s="156" t="s">
        <v>77</v>
      </c>
      <c r="AV225" s="153" t="s">
        <v>79</v>
      </c>
      <c r="AW225" s="153" t="s">
        <v>25</v>
      </c>
      <c r="AX225" s="153" t="s">
        <v>69</v>
      </c>
      <c r="AY225" s="156" t="s">
        <v>144</v>
      </c>
    </row>
    <row r="226" spans="1:51" s="162" customFormat="1" x14ac:dyDescent="0.2">
      <c r="B226" s="163"/>
      <c r="D226" s="155" t="s">
        <v>153</v>
      </c>
      <c r="E226" s="164" t="s">
        <v>1</v>
      </c>
      <c r="F226" s="165" t="s">
        <v>155</v>
      </c>
      <c r="H226" s="166">
        <v>1</v>
      </c>
      <c r="I226" s="216"/>
      <c r="L226" s="163"/>
      <c r="M226" s="186"/>
      <c r="N226" s="187"/>
      <c r="O226" s="187"/>
      <c r="P226" s="187"/>
      <c r="Q226" s="187"/>
      <c r="R226" s="187"/>
      <c r="S226" s="187"/>
      <c r="T226" s="188"/>
      <c r="AT226" s="164" t="s">
        <v>153</v>
      </c>
      <c r="AU226" s="164" t="s">
        <v>77</v>
      </c>
      <c r="AV226" s="162" t="s">
        <v>151</v>
      </c>
      <c r="AW226" s="162" t="s">
        <v>25</v>
      </c>
      <c r="AX226" s="162" t="s">
        <v>77</v>
      </c>
      <c r="AY226" s="164" t="s">
        <v>144</v>
      </c>
    </row>
    <row r="227" spans="1:51" s="18" customFormat="1" ht="6.95" customHeight="1" x14ac:dyDescent="0.2">
      <c r="A227" s="14"/>
      <c r="B227" s="30"/>
      <c r="C227" s="31"/>
      <c r="D227" s="31"/>
      <c r="E227" s="31"/>
      <c r="F227" s="31"/>
      <c r="G227" s="31"/>
      <c r="H227" s="31"/>
      <c r="I227" s="201"/>
      <c r="J227" s="31"/>
      <c r="K227" s="31"/>
      <c r="L227" s="15"/>
      <c r="M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</row>
  </sheetData>
  <sheetProtection algorithmName="SHA-512" hashValue="i4MKdqh3fvPNNbBYsDswMRCIVCFzlqPEOjFh9WUiLN2pOK4NBnG484IzyjM2A3dZMzfdxD5lokYJhFFrO0XDig==" saltValue="eovG8FNujpiH7UIxQHqz0Q==" spinCount="100000" sheet="1" objects="1" scenarios="1"/>
  <autoFilter ref="C127:K226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opLeftCell="A122" workbookViewId="0">
      <selection activeCell="I137" sqref="I137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14.83203125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102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ht="12.75" x14ac:dyDescent="0.2">
      <c r="B8" s="6"/>
      <c r="D8" s="11" t="s">
        <v>119</v>
      </c>
      <c r="L8" s="6"/>
    </row>
    <row r="9" spans="1:46" ht="16.5" customHeight="1" x14ac:dyDescent="0.2">
      <c r="B9" s="6"/>
      <c r="E9" s="258" t="s">
        <v>538</v>
      </c>
      <c r="F9" s="228"/>
      <c r="G9" s="228"/>
      <c r="H9" s="228"/>
      <c r="L9" s="6"/>
    </row>
    <row r="10" spans="1:46" ht="12" customHeight="1" x14ac:dyDescent="0.2">
      <c r="B10" s="6"/>
      <c r="D10" s="11" t="s">
        <v>539</v>
      </c>
      <c r="L10" s="6"/>
    </row>
    <row r="11" spans="1:46" s="18" customFormat="1" ht="16.5" customHeight="1" x14ac:dyDescent="0.2">
      <c r="A11" s="14"/>
      <c r="B11" s="15"/>
      <c r="C11" s="14"/>
      <c r="D11" s="14"/>
      <c r="E11" s="260" t="s">
        <v>540</v>
      </c>
      <c r="F11" s="257"/>
      <c r="G11" s="257"/>
      <c r="H11" s="257"/>
      <c r="I11" s="191"/>
      <c r="J11" s="14"/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541</v>
      </c>
      <c r="E12" s="14"/>
      <c r="F12" s="14"/>
      <c r="G12" s="14"/>
      <c r="H12" s="14"/>
      <c r="I12" s="191"/>
      <c r="J12" s="14"/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6.5" customHeight="1" x14ac:dyDescent="0.2">
      <c r="A13" s="14"/>
      <c r="B13" s="15"/>
      <c r="C13" s="14"/>
      <c r="D13" s="14"/>
      <c r="E13" s="251" t="s">
        <v>727</v>
      </c>
      <c r="F13" s="257"/>
      <c r="G13" s="257"/>
      <c r="H13" s="257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x14ac:dyDescent="0.2">
      <c r="A14" s="14"/>
      <c r="B14" s="15"/>
      <c r="C14" s="14"/>
      <c r="D14" s="14"/>
      <c r="E14" s="14"/>
      <c r="F14" s="14"/>
      <c r="G14" s="14"/>
      <c r="H14" s="14"/>
      <c r="I14" s="191"/>
      <c r="J14" s="14"/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2" customHeight="1" x14ac:dyDescent="0.2">
      <c r="A15" s="14"/>
      <c r="B15" s="15"/>
      <c r="C15" s="14"/>
      <c r="D15" s="11" t="s">
        <v>15</v>
      </c>
      <c r="E15" s="14"/>
      <c r="F15" s="12" t="s">
        <v>1</v>
      </c>
      <c r="G15" s="14"/>
      <c r="H15" s="14"/>
      <c r="I15" s="192" t="s">
        <v>16</v>
      </c>
      <c r="J15" s="12" t="s">
        <v>1</v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12" customHeight="1" x14ac:dyDescent="0.2">
      <c r="A16" s="14"/>
      <c r="B16" s="15"/>
      <c r="C16" s="14"/>
      <c r="D16" s="11" t="s">
        <v>17</v>
      </c>
      <c r="E16" s="14"/>
      <c r="F16" s="12" t="s">
        <v>18</v>
      </c>
      <c r="G16" s="14"/>
      <c r="H16" s="14"/>
      <c r="I16" s="192" t="s">
        <v>19</v>
      </c>
      <c r="J16" s="85" t="str">
        <f>'Rekapitulace stavby'!AN8</f>
        <v>30. 10. 2020</v>
      </c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0.9" customHeight="1" x14ac:dyDescent="0.2">
      <c r="A17" s="14"/>
      <c r="B17" s="15"/>
      <c r="C17" s="14"/>
      <c r="D17" s="14"/>
      <c r="E17" s="14"/>
      <c r="F17" s="14"/>
      <c r="G17" s="14"/>
      <c r="H17" s="14"/>
      <c r="I17" s="191"/>
      <c r="J17" s="14"/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2" customHeight="1" x14ac:dyDescent="0.2">
      <c r="A18" s="14"/>
      <c r="B18" s="15"/>
      <c r="C18" s="14"/>
      <c r="D18" s="11" t="s">
        <v>21</v>
      </c>
      <c r="E18" s="14"/>
      <c r="F18" s="14"/>
      <c r="G18" s="14"/>
      <c r="H18" s="14"/>
      <c r="I18" s="192" t="s">
        <v>22</v>
      </c>
      <c r="J18" s="12" t="str">
        <f>IF('Rekapitulace stavby'!AN10="","",'Rekapitulace stavby'!AN10)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18" customHeight="1" x14ac:dyDescent="0.2">
      <c r="A19" s="14"/>
      <c r="B19" s="15"/>
      <c r="C19" s="14"/>
      <c r="D19" s="14"/>
      <c r="E19" s="12" t="str">
        <f>IF('Rekapitulace stavby'!E11="","",'Rekapitulace stavby'!E11)</f>
        <v xml:space="preserve"> </v>
      </c>
      <c r="F19" s="14"/>
      <c r="G19" s="14"/>
      <c r="H19" s="14"/>
      <c r="I19" s="192" t="s">
        <v>23</v>
      </c>
      <c r="J19" s="12" t="str">
        <f>IF('Rekapitulace stavby'!AN11="","",'Rekapitulace stavby'!AN11)</f>
        <v/>
      </c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6.95" customHeight="1" x14ac:dyDescent="0.2">
      <c r="A20" s="14"/>
      <c r="B20" s="15"/>
      <c r="C20" s="14"/>
      <c r="D20" s="14"/>
      <c r="E20" s="14"/>
      <c r="F20" s="14"/>
      <c r="G20" s="14"/>
      <c r="H20" s="14"/>
      <c r="I20" s="191"/>
      <c r="J20" s="14"/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2" customHeight="1" x14ac:dyDescent="0.2">
      <c r="A21" s="14"/>
      <c r="B21" s="15"/>
      <c r="C21" s="14"/>
      <c r="D21" s="11" t="s">
        <v>24</v>
      </c>
      <c r="E21" s="14"/>
      <c r="F21" s="14"/>
      <c r="G21" s="14"/>
      <c r="H21" s="14"/>
      <c r="I21" s="192" t="s">
        <v>22</v>
      </c>
      <c r="J21" s="12" t="str">
        <f>'Rekapitulace stavby'!AN13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18" customHeight="1" x14ac:dyDescent="0.2">
      <c r="A22" s="14"/>
      <c r="B22" s="15"/>
      <c r="C22" s="14"/>
      <c r="D22" s="14"/>
      <c r="E22" s="245" t="str">
        <f>'Rekapitulace stavby'!E14</f>
        <v xml:space="preserve"> </v>
      </c>
      <c r="F22" s="245"/>
      <c r="G22" s="245"/>
      <c r="H22" s="245"/>
      <c r="I22" s="192" t="s">
        <v>23</v>
      </c>
      <c r="J22" s="12" t="str">
        <f>'Rekapitulace stavby'!AN14</f>
        <v/>
      </c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6.95" customHeight="1" x14ac:dyDescent="0.2">
      <c r="A23" s="14"/>
      <c r="B23" s="15"/>
      <c r="C23" s="14"/>
      <c r="D23" s="14"/>
      <c r="E23" s="14"/>
      <c r="F23" s="14"/>
      <c r="G23" s="14"/>
      <c r="H23" s="14"/>
      <c r="I23" s="191"/>
      <c r="J23" s="14"/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2" customHeight="1" x14ac:dyDescent="0.2">
      <c r="A24" s="14"/>
      <c r="B24" s="15"/>
      <c r="C24" s="14"/>
      <c r="D24" s="11" t="s">
        <v>26</v>
      </c>
      <c r="E24" s="14"/>
      <c r="F24" s="14"/>
      <c r="G24" s="14"/>
      <c r="H24" s="14"/>
      <c r="I24" s="192" t="s">
        <v>22</v>
      </c>
      <c r="J24" s="12" t="str">
        <f>IF('Rekapitulace stavby'!AN16="","",'Rekapitulace stavby'!AN16)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18" customHeight="1" x14ac:dyDescent="0.2">
      <c r="A25" s="14"/>
      <c r="B25" s="15"/>
      <c r="C25" s="14"/>
      <c r="D25" s="14"/>
      <c r="E25" s="12" t="str">
        <f>IF('Rekapitulace stavby'!E17="","",'Rekapitulace stavby'!E17)</f>
        <v xml:space="preserve"> </v>
      </c>
      <c r="F25" s="14"/>
      <c r="G25" s="14"/>
      <c r="H25" s="14"/>
      <c r="I25" s="192" t="s">
        <v>23</v>
      </c>
      <c r="J25" s="12" t="str">
        <f>IF('Rekapitulace stavby'!AN17="","",'Rekapitulace stavby'!AN17)</f>
        <v/>
      </c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6.95" customHeight="1" x14ac:dyDescent="0.2">
      <c r="A26" s="14"/>
      <c r="B26" s="15"/>
      <c r="C26" s="14"/>
      <c r="D26" s="14"/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18" customFormat="1" ht="12" customHeight="1" x14ac:dyDescent="0.2">
      <c r="A27" s="14"/>
      <c r="B27" s="15"/>
      <c r="C27" s="14"/>
      <c r="D27" s="11" t="s">
        <v>27</v>
      </c>
      <c r="E27" s="14"/>
      <c r="F27" s="14"/>
      <c r="G27" s="14"/>
      <c r="H27" s="14"/>
      <c r="I27" s="192" t="s">
        <v>22</v>
      </c>
      <c r="J27" s="12" t="str">
        <f>IF('Rekapitulace stavby'!AN19="","",'Rekapitulace stavby'!AN19)</f>
        <v/>
      </c>
      <c r="K27" s="14"/>
      <c r="L27" s="25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18" customFormat="1" ht="18" customHeight="1" x14ac:dyDescent="0.2">
      <c r="A28" s="14"/>
      <c r="B28" s="15"/>
      <c r="C28" s="14"/>
      <c r="D28" s="14"/>
      <c r="E28" s="12" t="str">
        <f>IF('Rekapitulace stavby'!E20="","",'Rekapitulace stavby'!E20)</f>
        <v xml:space="preserve"> </v>
      </c>
      <c r="F28" s="14"/>
      <c r="G28" s="14"/>
      <c r="H28" s="14"/>
      <c r="I28" s="192" t="s">
        <v>23</v>
      </c>
      <c r="J28" s="12" t="str">
        <f>IF('Rekapitulace stavby'!AN20="","",'Rekapitulace stavby'!AN20)</f>
        <v/>
      </c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14"/>
      <c r="E29" s="14"/>
      <c r="F29" s="14"/>
      <c r="G29" s="14"/>
      <c r="H29" s="14"/>
      <c r="I29" s="191"/>
      <c r="J29" s="14"/>
      <c r="K29" s="14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12" customHeight="1" x14ac:dyDescent="0.2">
      <c r="A30" s="14"/>
      <c r="B30" s="15"/>
      <c r="C30" s="14"/>
      <c r="D30" s="11" t="s">
        <v>28</v>
      </c>
      <c r="E30" s="14"/>
      <c r="F30" s="14"/>
      <c r="G30" s="14"/>
      <c r="H30" s="14"/>
      <c r="I30" s="191"/>
      <c r="J30" s="14"/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89" customFormat="1" ht="16.5" customHeight="1" x14ac:dyDescent="0.2">
      <c r="A31" s="86"/>
      <c r="B31" s="87"/>
      <c r="C31" s="86"/>
      <c r="D31" s="86"/>
      <c r="E31" s="247" t="s">
        <v>1</v>
      </c>
      <c r="F31" s="247"/>
      <c r="G31" s="247"/>
      <c r="H31" s="247"/>
      <c r="I31" s="193"/>
      <c r="J31" s="86"/>
      <c r="K31" s="86"/>
      <c r="L31" s="88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</row>
    <row r="32" spans="1:31" s="18" customFormat="1" ht="6.95" customHeight="1" x14ac:dyDescent="0.2">
      <c r="A32" s="14"/>
      <c r="B32" s="15"/>
      <c r="C32" s="14"/>
      <c r="D32" s="14"/>
      <c r="E32" s="14"/>
      <c r="F32" s="14"/>
      <c r="G32" s="14"/>
      <c r="H32" s="14"/>
      <c r="I32" s="191"/>
      <c r="J32" s="14"/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6.95" customHeight="1" x14ac:dyDescent="0.2">
      <c r="A33" s="14"/>
      <c r="B33" s="15"/>
      <c r="C33" s="14"/>
      <c r="D33" s="50"/>
      <c r="E33" s="50"/>
      <c r="F33" s="50"/>
      <c r="G33" s="50"/>
      <c r="H33" s="50"/>
      <c r="I33" s="194"/>
      <c r="J33" s="50"/>
      <c r="K33" s="50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25.35" customHeight="1" x14ac:dyDescent="0.2">
      <c r="A34" s="14"/>
      <c r="B34" s="15"/>
      <c r="C34" s="14"/>
      <c r="D34" s="90" t="s">
        <v>29</v>
      </c>
      <c r="E34" s="14"/>
      <c r="F34" s="14"/>
      <c r="G34" s="14"/>
      <c r="H34" s="14"/>
      <c r="I34" s="191"/>
      <c r="J34" s="91">
        <f>ROUND(J128,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6.95" customHeight="1" x14ac:dyDescent="0.2">
      <c r="A35" s="14"/>
      <c r="B35" s="15"/>
      <c r="C35" s="14"/>
      <c r="D35" s="50"/>
      <c r="E35" s="50"/>
      <c r="F35" s="50"/>
      <c r="G35" s="50"/>
      <c r="H35" s="50"/>
      <c r="I35" s="194"/>
      <c r="J35" s="50"/>
      <c r="K35" s="50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customHeight="1" x14ac:dyDescent="0.2">
      <c r="A36" s="14"/>
      <c r="B36" s="15"/>
      <c r="C36" s="14"/>
      <c r="D36" s="14"/>
      <c r="E36" s="14"/>
      <c r="F36" s="92" t="s">
        <v>31</v>
      </c>
      <c r="G36" s="14"/>
      <c r="H36" s="14"/>
      <c r="I36" s="195" t="s">
        <v>30</v>
      </c>
      <c r="J36" s="92" t="s">
        <v>32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customHeight="1" x14ac:dyDescent="0.2">
      <c r="A37" s="14"/>
      <c r="B37" s="15"/>
      <c r="C37" s="14"/>
      <c r="D37" s="93" t="s">
        <v>33</v>
      </c>
      <c r="E37" s="11" t="s">
        <v>34</v>
      </c>
      <c r="F37" s="94">
        <f>ROUND((SUM(BE128:BE153)),  2)</f>
        <v>0</v>
      </c>
      <c r="G37" s="14"/>
      <c r="H37" s="14"/>
      <c r="I37" s="196">
        <v>0.21</v>
      </c>
      <c r="J37" s="94">
        <f>ROUND(((SUM(BE128:BE153))*I37),  2)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14.45" customHeight="1" x14ac:dyDescent="0.2">
      <c r="A38" s="14"/>
      <c r="B38" s="15"/>
      <c r="C38" s="14"/>
      <c r="D38" s="14"/>
      <c r="E38" s="11" t="s">
        <v>35</v>
      </c>
      <c r="F38" s="94">
        <f>ROUND((SUM(BF128:BF153)),  2)</f>
        <v>0</v>
      </c>
      <c r="G38" s="14"/>
      <c r="H38" s="14"/>
      <c r="I38" s="196">
        <v>0.15</v>
      </c>
      <c r="J38" s="94">
        <f>ROUND(((SUM(BF128:BF153))*I38),  2)</f>
        <v>0</v>
      </c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14.45" hidden="1" customHeight="1" x14ac:dyDescent="0.2">
      <c r="A39" s="14"/>
      <c r="B39" s="15"/>
      <c r="C39" s="14"/>
      <c r="D39" s="14"/>
      <c r="E39" s="11" t="s">
        <v>36</v>
      </c>
      <c r="F39" s="94">
        <f>ROUND((SUM(BG128:BG153)),  2)</f>
        <v>0</v>
      </c>
      <c r="G39" s="14"/>
      <c r="H39" s="14"/>
      <c r="I39" s="196">
        <v>0.21</v>
      </c>
      <c r="J39" s="94">
        <f>0</f>
        <v>0</v>
      </c>
      <c r="K39" s="14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hidden="1" customHeight="1" x14ac:dyDescent="0.2">
      <c r="A40" s="14"/>
      <c r="B40" s="15"/>
      <c r="C40" s="14"/>
      <c r="D40" s="14"/>
      <c r="E40" s="11" t="s">
        <v>37</v>
      </c>
      <c r="F40" s="94">
        <f>ROUND((SUM(BH128:BH153)),  2)</f>
        <v>0</v>
      </c>
      <c r="G40" s="14"/>
      <c r="H40" s="14"/>
      <c r="I40" s="196">
        <v>0.15</v>
      </c>
      <c r="J40" s="94">
        <f>0</f>
        <v>0</v>
      </c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s="18" customFormat="1" ht="14.45" hidden="1" customHeight="1" x14ac:dyDescent="0.2">
      <c r="A41" s="14"/>
      <c r="B41" s="15"/>
      <c r="C41" s="14"/>
      <c r="D41" s="14"/>
      <c r="E41" s="11" t="s">
        <v>38</v>
      </c>
      <c r="F41" s="94">
        <f>ROUND((SUM(BI128:BI153)),  2)</f>
        <v>0</v>
      </c>
      <c r="G41" s="14"/>
      <c r="H41" s="14"/>
      <c r="I41" s="196">
        <v>0</v>
      </c>
      <c r="J41" s="94">
        <f>0</f>
        <v>0</v>
      </c>
      <c r="K41" s="14"/>
      <c r="L41" s="25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1:31" s="18" customFormat="1" ht="6.95" customHeight="1" x14ac:dyDescent="0.2">
      <c r="A42" s="14"/>
      <c r="B42" s="15"/>
      <c r="C42" s="14"/>
      <c r="D42" s="14"/>
      <c r="E42" s="14"/>
      <c r="F42" s="14"/>
      <c r="G42" s="14"/>
      <c r="H42" s="14"/>
      <c r="I42" s="191"/>
      <c r="J42" s="14"/>
      <c r="K42" s="14"/>
      <c r="L42" s="25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1:31" s="18" customFormat="1" ht="25.35" customHeight="1" x14ac:dyDescent="0.2">
      <c r="A43" s="14"/>
      <c r="B43" s="15"/>
      <c r="C43" s="95"/>
      <c r="D43" s="96" t="s">
        <v>39</v>
      </c>
      <c r="E43" s="44"/>
      <c r="F43" s="44"/>
      <c r="G43" s="97" t="s">
        <v>40</v>
      </c>
      <c r="H43" s="98" t="s">
        <v>41</v>
      </c>
      <c r="I43" s="197"/>
      <c r="J43" s="99">
        <f>SUM(J34:J41)</f>
        <v>0</v>
      </c>
      <c r="K43" s="100"/>
      <c r="L43" s="25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31" s="18" customFormat="1" ht="14.45" customHeight="1" x14ac:dyDescent="0.2">
      <c r="A44" s="14"/>
      <c r="B44" s="15"/>
      <c r="C44" s="14"/>
      <c r="D44" s="14"/>
      <c r="E44" s="14"/>
      <c r="F44" s="14"/>
      <c r="G44" s="14"/>
      <c r="H44" s="14"/>
      <c r="I44" s="191"/>
      <c r="J44" s="14"/>
      <c r="K44" s="14"/>
      <c r="L44" s="25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31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31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31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31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31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31" ht="12" customHeight="1" x14ac:dyDescent="0.2">
      <c r="B86" s="6"/>
      <c r="C86" s="11" t="s">
        <v>119</v>
      </c>
      <c r="L86" s="6"/>
    </row>
    <row r="87" spans="1:31" ht="16.5" customHeight="1" x14ac:dyDescent="0.2">
      <c r="B87" s="6"/>
      <c r="E87" s="258" t="s">
        <v>538</v>
      </c>
      <c r="F87" s="228"/>
      <c r="G87" s="228"/>
      <c r="H87" s="228"/>
      <c r="L87" s="6"/>
    </row>
    <row r="88" spans="1:31" ht="12" customHeight="1" x14ac:dyDescent="0.2">
      <c r="B88" s="6"/>
      <c r="C88" s="11" t="s">
        <v>539</v>
      </c>
      <c r="L88" s="6"/>
    </row>
    <row r="89" spans="1:31" s="18" customFormat="1" ht="16.5" customHeight="1" x14ac:dyDescent="0.2">
      <c r="A89" s="14"/>
      <c r="B89" s="15"/>
      <c r="C89" s="14"/>
      <c r="D89" s="14"/>
      <c r="E89" s="260" t="s">
        <v>540</v>
      </c>
      <c r="F89" s="257"/>
      <c r="G89" s="257"/>
      <c r="H89" s="257"/>
      <c r="I89" s="191"/>
      <c r="J89" s="14"/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31" s="18" customFormat="1" ht="12" customHeight="1" x14ac:dyDescent="0.2">
      <c r="A90" s="14"/>
      <c r="B90" s="15"/>
      <c r="C90" s="11" t="s">
        <v>541</v>
      </c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31" s="18" customFormat="1" ht="16.5" customHeight="1" x14ac:dyDescent="0.2">
      <c r="A91" s="14"/>
      <c r="B91" s="15"/>
      <c r="C91" s="14"/>
      <c r="D91" s="14"/>
      <c r="E91" s="251" t="str">
        <f>E13</f>
        <v>04 - P 2256 D+M v km 38,081 v SČ</v>
      </c>
      <c r="F91" s="257"/>
      <c r="G91" s="257"/>
      <c r="H91" s="257"/>
      <c r="I91" s="191"/>
      <c r="J91" s="14"/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31" s="18" customFormat="1" ht="6.95" customHeight="1" x14ac:dyDescent="0.2">
      <c r="A92" s="14"/>
      <c r="B92" s="15"/>
      <c r="C92" s="14"/>
      <c r="D92" s="14"/>
      <c r="E92" s="14"/>
      <c r="F92" s="14"/>
      <c r="G92" s="14"/>
      <c r="H92" s="14"/>
      <c r="I92" s="191"/>
      <c r="J92" s="14"/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31" s="18" customFormat="1" ht="12" customHeight="1" x14ac:dyDescent="0.2">
      <c r="A93" s="14"/>
      <c r="B93" s="15"/>
      <c r="C93" s="11" t="s">
        <v>17</v>
      </c>
      <c r="D93" s="14"/>
      <c r="E93" s="14"/>
      <c r="F93" s="12" t="str">
        <f>F16</f>
        <v xml:space="preserve"> </v>
      </c>
      <c r="G93" s="14"/>
      <c r="H93" s="14"/>
      <c r="I93" s="192" t="s">
        <v>19</v>
      </c>
      <c r="J93" s="85" t="str">
        <f>IF(J16="","",J16)</f>
        <v>30. 10. 2020</v>
      </c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31" s="18" customFormat="1" ht="6.95" customHeight="1" x14ac:dyDescent="0.2">
      <c r="A94" s="14"/>
      <c r="B94" s="15"/>
      <c r="C94" s="14"/>
      <c r="D94" s="14"/>
      <c r="E94" s="14"/>
      <c r="F94" s="14"/>
      <c r="G94" s="14"/>
      <c r="H94" s="14"/>
      <c r="I94" s="191"/>
      <c r="J94" s="14"/>
      <c r="K94" s="14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31" s="18" customFormat="1" ht="15.2" customHeight="1" x14ac:dyDescent="0.2">
      <c r="A95" s="14"/>
      <c r="B95" s="15"/>
      <c r="C95" s="11" t="s">
        <v>21</v>
      </c>
      <c r="D95" s="14"/>
      <c r="E95" s="14"/>
      <c r="F95" s="12" t="str">
        <f>E19</f>
        <v xml:space="preserve"> </v>
      </c>
      <c r="G95" s="14"/>
      <c r="H95" s="14"/>
      <c r="I95" s="192" t="s">
        <v>26</v>
      </c>
      <c r="J95" s="103" t="str">
        <f>E25</f>
        <v xml:space="preserve"> </v>
      </c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31" s="18" customFormat="1" ht="15.2" customHeight="1" x14ac:dyDescent="0.2">
      <c r="A96" s="14"/>
      <c r="B96" s="15"/>
      <c r="C96" s="11" t="s">
        <v>24</v>
      </c>
      <c r="D96" s="14"/>
      <c r="E96" s="14"/>
      <c r="F96" s="12" t="str">
        <f>IF(E22="","",E22)</f>
        <v xml:space="preserve"> </v>
      </c>
      <c r="G96" s="14"/>
      <c r="H96" s="14"/>
      <c r="I96" s="192" t="s">
        <v>27</v>
      </c>
      <c r="J96" s="103" t="str">
        <f>E28</f>
        <v xml:space="preserve"> 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1:47" s="18" customFormat="1" ht="10.35" customHeight="1" x14ac:dyDescent="0.2">
      <c r="A97" s="14"/>
      <c r="B97" s="15"/>
      <c r="C97" s="14"/>
      <c r="D97" s="14"/>
      <c r="E97" s="14"/>
      <c r="F97" s="14"/>
      <c r="G97" s="14"/>
      <c r="H97" s="14"/>
      <c r="I97" s="191"/>
      <c r="J97" s="14"/>
      <c r="K97" s="14"/>
      <c r="L97" s="25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1:47" s="18" customFormat="1" ht="29.25" customHeight="1" x14ac:dyDescent="0.2">
      <c r="A98" s="14"/>
      <c r="B98" s="15"/>
      <c r="C98" s="104" t="s">
        <v>122</v>
      </c>
      <c r="D98" s="95"/>
      <c r="E98" s="95"/>
      <c r="F98" s="95"/>
      <c r="G98" s="95"/>
      <c r="H98" s="95"/>
      <c r="I98" s="203"/>
      <c r="J98" s="105" t="s">
        <v>123</v>
      </c>
      <c r="K98" s="95"/>
      <c r="L98" s="2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47" s="18" customFormat="1" ht="10.35" customHeight="1" x14ac:dyDescent="0.2">
      <c r="A99" s="14"/>
      <c r="B99" s="15"/>
      <c r="C99" s="14"/>
      <c r="D99" s="14"/>
      <c r="E99" s="14"/>
      <c r="F99" s="14"/>
      <c r="G99" s="14"/>
      <c r="H99" s="14"/>
      <c r="I99" s="191"/>
      <c r="J99" s="14"/>
      <c r="K99" s="14"/>
      <c r="L99" s="2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47" s="18" customFormat="1" ht="22.9" customHeight="1" x14ac:dyDescent="0.2">
      <c r="A100" s="14"/>
      <c r="B100" s="15"/>
      <c r="C100" s="106" t="s">
        <v>124</v>
      </c>
      <c r="D100" s="14"/>
      <c r="E100" s="14"/>
      <c r="F100" s="14"/>
      <c r="G100" s="14"/>
      <c r="H100" s="14"/>
      <c r="I100" s="191"/>
      <c r="J100" s="91">
        <f>J128</f>
        <v>0</v>
      </c>
      <c r="K100" s="14"/>
      <c r="L100" s="2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U100" s="3" t="s">
        <v>125</v>
      </c>
    </row>
    <row r="101" spans="1:47" s="107" customFormat="1" ht="24.95" customHeight="1" x14ac:dyDescent="0.2">
      <c r="B101" s="108"/>
      <c r="D101" s="109" t="s">
        <v>126</v>
      </c>
      <c r="E101" s="110"/>
      <c r="F101" s="110"/>
      <c r="G101" s="110"/>
      <c r="H101" s="110"/>
      <c r="I101" s="204"/>
      <c r="J101" s="111">
        <f>J129</f>
        <v>0</v>
      </c>
      <c r="L101" s="108"/>
    </row>
    <row r="102" spans="1:47" s="74" customFormat="1" ht="19.899999999999999" customHeight="1" x14ac:dyDescent="0.2">
      <c r="B102" s="112"/>
      <c r="D102" s="113" t="s">
        <v>127</v>
      </c>
      <c r="E102" s="114"/>
      <c r="F102" s="114"/>
      <c r="G102" s="114"/>
      <c r="H102" s="114"/>
      <c r="I102" s="205"/>
      <c r="J102" s="115">
        <f>J130</f>
        <v>0</v>
      </c>
      <c r="L102" s="112"/>
    </row>
    <row r="103" spans="1:47" s="107" customFormat="1" ht="24.95" customHeight="1" x14ac:dyDescent="0.2">
      <c r="B103" s="108"/>
      <c r="D103" s="109" t="s">
        <v>128</v>
      </c>
      <c r="E103" s="110"/>
      <c r="F103" s="110"/>
      <c r="G103" s="110"/>
      <c r="H103" s="110"/>
      <c r="I103" s="204"/>
      <c r="J103" s="111">
        <f>J146</f>
        <v>0</v>
      </c>
      <c r="L103" s="108"/>
    </row>
    <row r="104" spans="1:47" s="107" customFormat="1" ht="24.95" customHeight="1" x14ac:dyDescent="0.2">
      <c r="B104" s="108"/>
      <c r="D104" s="109" t="s">
        <v>919</v>
      </c>
      <c r="E104" s="110"/>
      <c r="F104" s="110"/>
      <c r="G104" s="110"/>
      <c r="H104" s="110"/>
      <c r="I104" s="204"/>
      <c r="J104" s="111">
        <f>J150</f>
        <v>0</v>
      </c>
      <c r="L104" s="108"/>
    </row>
    <row r="105" spans="1:47" s="18" customFormat="1" ht="21.75" customHeight="1" x14ac:dyDescent="0.2">
      <c r="A105" s="14"/>
      <c r="B105" s="15"/>
      <c r="C105" s="14"/>
      <c r="D105" s="14"/>
      <c r="E105" s="14"/>
      <c r="F105" s="14"/>
      <c r="G105" s="14"/>
      <c r="H105" s="14"/>
      <c r="I105" s="191"/>
      <c r="J105" s="14"/>
      <c r="K105" s="14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47" s="18" customFormat="1" ht="6.95" customHeight="1" x14ac:dyDescent="0.2">
      <c r="A106" s="14"/>
      <c r="B106" s="30"/>
      <c r="C106" s="31"/>
      <c r="D106" s="31"/>
      <c r="E106" s="31"/>
      <c r="F106" s="31"/>
      <c r="G106" s="31"/>
      <c r="H106" s="31"/>
      <c r="I106" s="201"/>
      <c r="J106" s="31"/>
      <c r="K106" s="31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10" spans="1:47" s="18" customFormat="1" ht="6.95" customHeight="1" x14ac:dyDescent="0.2">
      <c r="A110" s="14"/>
      <c r="B110" s="32"/>
      <c r="C110" s="33"/>
      <c r="D110" s="33"/>
      <c r="E110" s="33"/>
      <c r="F110" s="33"/>
      <c r="G110" s="33"/>
      <c r="H110" s="33"/>
      <c r="I110" s="202"/>
      <c r="J110" s="33"/>
      <c r="K110" s="33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47" s="18" customFormat="1" ht="24.95" customHeight="1" x14ac:dyDescent="0.2">
      <c r="A111" s="14"/>
      <c r="B111" s="15"/>
      <c r="C111" s="7" t="s">
        <v>129</v>
      </c>
      <c r="D111" s="14"/>
      <c r="E111" s="14"/>
      <c r="F111" s="14"/>
      <c r="G111" s="14"/>
      <c r="H111" s="14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47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3" s="18" customFormat="1" ht="12" customHeight="1" x14ac:dyDescent="0.2">
      <c r="A113" s="14"/>
      <c r="B113" s="15"/>
      <c r="C113" s="11" t="s">
        <v>14</v>
      </c>
      <c r="D113" s="14"/>
      <c r="E113" s="14"/>
      <c r="F113" s="14"/>
      <c r="G113" s="14"/>
      <c r="H113" s="14"/>
      <c r="I113" s="191"/>
      <c r="J113" s="14"/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3" s="18" customFormat="1" ht="26.25" customHeight="1" x14ac:dyDescent="0.2">
      <c r="A114" s="14"/>
      <c r="B114" s="15"/>
      <c r="C114" s="14"/>
      <c r="D114" s="14"/>
      <c r="E114" s="258" t="str">
        <f>E7</f>
        <v xml:space="preserve">10 - Oprava trati v úseku Noutonice -  Podlešín </v>
      </c>
      <c r="F114" s="259"/>
      <c r="G114" s="259"/>
      <c r="H114" s="259"/>
      <c r="I114" s="191"/>
      <c r="J114" s="14"/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3" ht="12" customHeight="1" x14ac:dyDescent="0.2">
      <c r="B115" s="6"/>
      <c r="C115" s="11" t="s">
        <v>119</v>
      </c>
      <c r="L115" s="6"/>
    </row>
    <row r="116" spans="1:63" ht="16.5" customHeight="1" x14ac:dyDescent="0.2">
      <c r="B116" s="6"/>
      <c r="E116" s="258" t="s">
        <v>538</v>
      </c>
      <c r="F116" s="228"/>
      <c r="G116" s="228"/>
      <c r="H116" s="228"/>
      <c r="L116" s="6"/>
    </row>
    <row r="117" spans="1:63" ht="12" customHeight="1" x14ac:dyDescent="0.2">
      <c r="B117" s="6"/>
      <c r="C117" s="11" t="s">
        <v>539</v>
      </c>
      <c r="L117" s="6"/>
    </row>
    <row r="118" spans="1:63" s="18" customFormat="1" ht="16.5" customHeight="1" x14ac:dyDescent="0.2">
      <c r="A118" s="14"/>
      <c r="B118" s="15"/>
      <c r="C118" s="14"/>
      <c r="D118" s="14"/>
      <c r="E118" s="260" t="s">
        <v>540</v>
      </c>
      <c r="F118" s="257"/>
      <c r="G118" s="257"/>
      <c r="H118" s="257"/>
      <c r="I118" s="191"/>
      <c r="J118" s="14"/>
      <c r="K118" s="14"/>
      <c r="L118" s="2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3" s="18" customFormat="1" ht="12" customHeight="1" x14ac:dyDescent="0.2">
      <c r="A119" s="14"/>
      <c r="B119" s="15"/>
      <c r="C119" s="11" t="s">
        <v>541</v>
      </c>
      <c r="D119" s="14"/>
      <c r="E119" s="14"/>
      <c r="F119" s="14"/>
      <c r="G119" s="14"/>
      <c r="H119" s="14"/>
      <c r="I119" s="191"/>
      <c r="J119" s="14"/>
      <c r="K119" s="14"/>
      <c r="L119" s="25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1:63" s="18" customFormat="1" ht="16.5" customHeight="1" x14ac:dyDescent="0.2">
      <c r="A120" s="14"/>
      <c r="B120" s="15"/>
      <c r="C120" s="14"/>
      <c r="D120" s="14"/>
      <c r="E120" s="251" t="str">
        <f>E13</f>
        <v>04 - P 2256 D+M v km 38,081 v SČ</v>
      </c>
      <c r="F120" s="257"/>
      <c r="G120" s="257"/>
      <c r="H120" s="257"/>
      <c r="I120" s="191"/>
      <c r="J120" s="14"/>
      <c r="K120" s="14"/>
      <c r="L120" s="25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1:63" s="18" customFormat="1" ht="6.95" customHeight="1" x14ac:dyDescent="0.2">
      <c r="A121" s="14"/>
      <c r="B121" s="15"/>
      <c r="C121" s="14"/>
      <c r="D121" s="14"/>
      <c r="E121" s="14"/>
      <c r="F121" s="14"/>
      <c r="G121" s="14"/>
      <c r="H121" s="14"/>
      <c r="I121" s="191"/>
      <c r="J121" s="14"/>
      <c r="K121" s="14"/>
      <c r="L121" s="25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1:63" s="18" customFormat="1" ht="12" customHeight="1" x14ac:dyDescent="0.2">
      <c r="A122" s="14"/>
      <c r="B122" s="15"/>
      <c r="C122" s="11" t="s">
        <v>17</v>
      </c>
      <c r="D122" s="14"/>
      <c r="E122" s="14"/>
      <c r="F122" s="12" t="str">
        <f>F16</f>
        <v xml:space="preserve"> </v>
      </c>
      <c r="G122" s="14"/>
      <c r="H122" s="14"/>
      <c r="I122" s="192" t="s">
        <v>19</v>
      </c>
      <c r="J122" s="85" t="str">
        <f>IF(J16="","",J16)</f>
        <v>30. 10. 2020</v>
      </c>
      <c r="K122" s="14"/>
      <c r="L122" s="25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63" s="18" customFormat="1" ht="6.95" customHeight="1" x14ac:dyDescent="0.2">
      <c r="A123" s="14"/>
      <c r="B123" s="15"/>
      <c r="C123" s="14"/>
      <c r="D123" s="14"/>
      <c r="E123" s="14"/>
      <c r="F123" s="14"/>
      <c r="G123" s="14"/>
      <c r="H123" s="14"/>
      <c r="I123" s="191"/>
      <c r="J123" s="14"/>
      <c r="K123" s="14"/>
      <c r="L123" s="25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63" s="18" customFormat="1" ht="15.2" customHeight="1" x14ac:dyDescent="0.2">
      <c r="A124" s="14"/>
      <c r="B124" s="15"/>
      <c r="C124" s="11" t="s">
        <v>21</v>
      </c>
      <c r="D124" s="14"/>
      <c r="E124" s="14"/>
      <c r="F124" s="12" t="str">
        <f>E19</f>
        <v xml:space="preserve"> </v>
      </c>
      <c r="G124" s="14"/>
      <c r="H124" s="14"/>
      <c r="I124" s="192" t="s">
        <v>26</v>
      </c>
      <c r="J124" s="103" t="str">
        <f>E25</f>
        <v xml:space="preserve"> </v>
      </c>
      <c r="K124" s="14"/>
      <c r="L124" s="25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63" s="18" customFormat="1" ht="15.2" customHeight="1" x14ac:dyDescent="0.2">
      <c r="A125" s="14"/>
      <c r="B125" s="15"/>
      <c r="C125" s="11" t="s">
        <v>24</v>
      </c>
      <c r="D125" s="14"/>
      <c r="E125" s="14"/>
      <c r="F125" s="12" t="str">
        <f>IF(E22="","",E22)</f>
        <v xml:space="preserve"> </v>
      </c>
      <c r="G125" s="14"/>
      <c r="H125" s="14"/>
      <c r="I125" s="192" t="s">
        <v>27</v>
      </c>
      <c r="J125" s="103" t="str">
        <f>E28</f>
        <v xml:space="preserve"> </v>
      </c>
      <c r="K125" s="14"/>
      <c r="L125" s="25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63" s="18" customFormat="1" ht="10.35" customHeight="1" x14ac:dyDescent="0.2">
      <c r="A126" s="14"/>
      <c r="B126" s="15"/>
      <c r="C126" s="14"/>
      <c r="D126" s="14"/>
      <c r="E126" s="14"/>
      <c r="F126" s="14"/>
      <c r="G126" s="14"/>
      <c r="H126" s="14"/>
      <c r="I126" s="191"/>
      <c r="J126" s="14"/>
      <c r="K126" s="14"/>
      <c r="L126" s="25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63" s="123" customFormat="1" ht="29.25" customHeight="1" x14ac:dyDescent="0.2">
      <c r="A127" s="116"/>
      <c r="B127" s="117"/>
      <c r="C127" s="118" t="s">
        <v>130</v>
      </c>
      <c r="D127" s="119" t="s">
        <v>54</v>
      </c>
      <c r="E127" s="119" t="s">
        <v>50</v>
      </c>
      <c r="F127" s="119" t="s">
        <v>51</v>
      </c>
      <c r="G127" s="119" t="s">
        <v>131</v>
      </c>
      <c r="H127" s="119" t="s">
        <v>132</v>
      </c>
      <c r="I127" s="206" t="s">
        <v>133</v>
      </c>
      <c r="J127" s="120" t="s">
        <v>123</v>
      </c>
      <c r="K127" s="121" t="s">
        <v>134</v>
      </c>
      <c r="L127" s="122"/>
      <c r="M127" s="46" t="s">
        <v>1</v>
      </c>
      <c r="N127" s="47" t="s">
        <v>33</v>
      </c>
      <c r="O127" s="47" t="s">
        <v>135</v>
      </c>
      <c r="P127" s="47" t="s">
        <v>136</v>
      </c>
      <c r="Q127" s="47" t="s">
        <v>137</v>
      </c>
      <c r="R127" s="47" t="s">
        <v>138</v>
      </c>
      <c r="S127" s="47" t="s">
        <v>139</v>
      </c>
      <c r="T127" s="48" t="s">
        <v>140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18" customFormat="1" ht="22.9" customHeight="1" x14ac:dyDescent="0.25">
      <c r="A128" s="14"/>
      <c r="B128" s="15"/>
      <c r="C128" s="54" t="s">
        <v>141</v>
      </c>
      <c r="D128" s="14"/>
      <c r="E128" s="14"/>
      <c r="F128" s="14"/>
      <c r="G128" s="14"/>
      <c r="H128" s="14"/>
      <c r="I128" s="191"/>
      <c r="J128" s="124">
        <f>BK128</f>
        <v>0</v>
      </c>
      <c r="K128" s="14"/>
      <c r="L128" s="15"/>
      <c r="M128" s="49"/>
      <c r="N128" s="40"/>
      <c r="O128" s="50"/>
      <c r="P128" s="125">
        <f>P129+P146+P150</f>
        <v>0</v>
      </c>
      <c r="Q128" s="50"/>
      <c r="R128" s="125">
        <f>R129+R146+R150</f>
        <v>3.6</v>
      </c>
      <c r="S128" s="50"/>
      <c r="T128" s="126">
        <f>T129+T146+T150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3" t="s">
        <v>68</v>
      </c>
      <c r="AU128" s="3" t="s">
        <v>125</v>
      </c>
      <c r="BK128" s="127">
        <f>BK129+BK146+BK150</f>
        <v>0</v>
      </c>
    </row>
    <row r="129" spans="1:65" s="128" customFormat="1" ht="25.9" customHeight="1" x14ac:dyDescent="0.2">
      <c r="B129" s="129"/>
      <c r="D129" s="130" t="s">
        <v>68</v>
      </c>
      <c r="E129" s="131" t="s">
        <v>142</v>
      </c>
      <c r="F129" s="131" t="s">
        <v>143</v>
      </c>
      <c r="I129" s="207"/>
      <c r="J129" s="132">
        <f>BK129</f>
        <v>0</v>
      </c>
      <c r="L129" s="129"/>
      <c r="M129" s="133"/>
      <c r="N129" s="134"/>
      <c r="O129" s="134"/>
      <c r="P129" s="135">
        <f>P130</f>
        <v>0</v>
      </c>
      <c r="Q129" s="134"/>
      <c r="R129" s="135">
        <f>R130</f>
        <v>3.6</v>
      </c>
      <c r="S129" s="134"/>
      <c r="T129" s="136">
        <f>T130</f>
        <v>0</v>
      </c>
      <c r="AR129" s="130" t="s">
        <v>77</v>
      </c>
      <c r="AT129" s="137" t="s">
        <v>68</v>
      </c>
      <c r="AU129" s="137" t="s">
        <v>69</v>
      </c>
      <c r="AY129" s="130" t="s">
        <v>144</v>
      </c>
      <c r="BK129" s="138">
        <f>BK130</f>
        <v>0</v>
      </c>
    </row>
    <row r="130" spans="1:65" s="128" customFormat="1" ht="22.9" customHeight="1" x14ac:dyDescent="0.2">
      <c r="B130" s="129"/>
      <c r="D130" s="130" t="s">
        <v>68</v>
      </c>
      <c r="E130" s="139" t="s">
        <v>145</v>
      </c>
      <c r="F130" s="139" t="s">
        <v>146</v>
      </c>
      <c r="I130" s="207"/>
      <c r="J130" s="140">
        <f>BK130</f>
        <v>0</v>
      </c>
      <c r="L130" s="129"/>
      <c r="M130" s="133"/>
      <c r="N130" s="134"/>
      <c r="O130" s="134"/>
      <c r="P130" s="135">
        <f>SUM(P131:P145)</f>
        <v>0</v>
      </c>
      <c r="Q130" s="134"/>
      <c r="R130" s="135">
        <f>SUM(R131:R145)</f>
        <v>3.6</v>
      </c>
      <c r="S130" s="134"/>
      <c r="T130" s="136">
        <f>SUM(T131:T145)</f>
        <v>0</v>
      </c>
      <c r="AR130" s="130" t="s">
        <v>77</v>
      </c>
      <c r="AT130" s="137" t="s">
        <v>68</v>
      </c>
      <c r="AU130" s="137" t="s">
        <v>77</v>
      </c>
      <c r="AY130" s="130" t="s">
        <v>144</v>
      </c>
      <c r="BK130" s="138">
        <f>SUM(BK131:BK145)</f>
        <v>0</v>
      </c>
    </row>
    <row r="131" spans="1:65" s="18" customFormat="1" ht="16.5" customHeight="1" x14ac:dyDescent="0.2">
      <c r="A131" s="14"/>
      <c r="B131" s="15"/>
      <c r="C131" s="170" t="s">
        <v>77</v>
      </c>
      <c r="D131" s="170" t="s">
        <v>166</v>
      </c>
      <c r="E131" s="171" t="s">
        <v>728</v>
      </c>
      <c r="F131" s="172" t="s">
        <v>729</v>
      </c>
      <c r="G131" s="173" t="s">
        <v>169</v>
      </c>
      <c r="H131" s="174">
        <v>3.6</v>
      </c>
      <c r="I131" s="211"/>
      <c r="J131" s="175">
        <f>ROUND(I131*H131,2)</f>
        <v>0</v>
      </c>
      <c r="K131" s="172" t="s">
        <v>915</v>
      </c>
      <c r="L131" s="176"/>
      <c r="M131" s="177" t="s">
        <v>1</v>
      </c>
      <c r="N131" s="178" t="s">
        <v>34</v>
      </c>
      <c r="O131" s="149">
        <v>0</v>
      </c>
      <c r="P131" s="149">
        <f>O131*H131</f>
        <v>0</v>
      </c>
      <c r="Q131" s="149">
        <v>1</v>
      </c>
      <c r="R131" s="149">
        <f>Q131*H131</f>
        <v>3.6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170</v>
      </c>
      <c r="AT131" s="151" t="s">
        <v>166</v>
      </c>
      <c r="AU131" s="151" t="s">
        <v>79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730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731</v>
      </c>
      <c r="H132" s="158">
        <v>3.6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3.6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66.75" customHeight="1" x14ac:dyDescent="0.2">
      <c r="A134" s="14"/>
      <c r="B134" s="15"/>
      <c r="C134" s="141" t="s">
        <v>79</v>
      </c>
      <c r="D134" s="141" t="s">
        <v>147</v>
      </c>
      <c r="E134" s="142" t="s">
        <v>732</v>
      </c>
      <c r="F134" s="143" t="s">
        <v>733</v>
      </c>
      <c r="G134" s="144" t="s">
        <v>163</v>
      </c>
      <c r="H134" s="145">
        <v>3.6</v>
      </c>
      <c r="I134" s="208"/>
      <c r="J134" s="146">
        <f>ROUND(I134*H134,2)</f>
        <v>0</v>
      </c>
      <c r="K134" s="143" t="s">
        <v>915</v>
      </c>
      <c r="L134" s="15"/>
      <c r="M134" s="147" t="s">
        <v>1</v>
      </c>
      <c r="N134" s="148" t="s">
        <v>34</v>
      </c>
      <c r="O134" s="149">
        <v>0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151</v>
      </c>
      <c r="AT134" s="151" t="s">
        <v>147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734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735</v>
      </c>
      <c r="H135" s="158">
        <v>3.6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62" customFormat="1" x14ac:dyDescent="0.2">
      <c r="B136" s="163"/>
      <c r="D136" s="155" t="s">
        <v>153</v>
      </c>
      <c r="E136" s="164" t="s">
        <v>1</v>
      </c>
      <c r="F136" s="165" t="s">
        <v>155</v>
      </c>
      <c r="H136" s="166">
        <v>3.6</v>
      </c>
      <c r="I136" s="210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153</v>
      </c>
      <c r="AU136" s="164" t="s">
        <v>79</v>
      </c>
      <c r="AV136" s="162" t="s">
        <v>151</v>
      </c>
      <c r="AW136" s="162" t="s">
        <v>25</v>
      </c>
      <c r="AX136" s="162" t="s">
        <v>77</v>
      </c>
      <c r="AY136" s="164" t="s">
        <v>144</v>
      </c>
    </row>
    <row r="137" spans="1:65" s="18" customFormat="1" ht="44.25" customHeight="1" x14ac:dyDescent="0.2">
      <c r="A137" s="14"/>
      <c r="B137" s="15"/>
      <c r="C137" s="141" t="s">
        <v>92</v>
      </c>
      <c r="D137" s="141" t="s">
        <v>147</v>
      </c>
      <c r="E137" s="142" t="s">
        <v>736</v>
      </c>
      <c r="F137" s="143" t="s">
        <v>737</v>
      </c>
      <c r="G137" s="144" t="s">
        <v>150</v>
      </c>
      <c r="H137" s="145">
        <v>36</v>
      </c>
      <c r="I137" s="208"/>
      <c r="J137" s="146">
        <f>ROUND(I137*H137,2)</f>
        <v>0</v>
      </c>
      <c r="K137" s="143" t="s">
        <v>915</v>
      </c>
      <c r="L137" s="15"/>
      <c r="M137" s="147" t="s">
        <v>1</v>
      </c>
      <c r="N137" s="148" t="s">
        <v>34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151" t="s">
        <v>151</v>
      </c>
      <c r="AT137" s="151" t="s">
        <v>147</v>
      </c>
      <c r="AU137" s="151" t="s">
        <v>79</v>
      </c>
      <c r="AY137" s="3" t="s">
        <v>144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3" t="s">
        <v>77</v>
      </c>
      <c r="BK137" s="152">
        <f>ROUND(I137*H137,2)</f>
        <v>0</v>
      </c>
      <c r="BL137" s="3" t="s">
        <v>151</v>
      </c>
      <c r="BM137" s="151" t="s">
        <v>738</v>
      </c>
    </row>
    <row r="138" spans="1:65" s="153" customFormat="1" x14ac:dyDescent="0.2">
      <c r="B138" s="154"/>
      <c r="D138" s="155" t="s">
        <v>153</v>
      </c>
      <c r="E138" s="156" t="s">
        <v>1</v>
      </c>
      <c r="F138" s="157" t="s">
        <v>739</v>
      </c>
      <c r="H138" s="158">
        <v>36</v>
      </c>
      <c r="I138" s="209"/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153</v>
      </c>
      <c r="AU138" s="156" t="s">
        <v>79</v>
      </c>
      <c r="AV138" s="153" t="s">
        <v>79</v>
      </c>
      <c r="AW138" s="153" t="s">
        <v>25</v>
      </c>
      <c r="AX138" s="153" t="s">
        <v>69</v>
      </c>
      <c r="AY138" s="156" t="s">
        <v>144</v>
      </c>
    </row>
    <row r="139" spans="1:65" s="162" customFormat="1" x14ac:dyDescent="0.2">
      <c r="B139" s="163"/>
      <c r="D139" s="155" t="s">
        <v>153</v>
      </c>
      <c r="E139" s="164" t="s">
        <v>1</v>
      </c>
      <c r="F139" s="165" t="s">
        <v>155</v>
      </c>
      <c r="H139" s="166">
        <v>36</v>
      </c>
      <c r="I139" s="210"/>
      <c r="L139" s="163"/>
      <c r="M139" s="167"/>
      <c r="N139" s="168"/>
      <c r="O139" s="168"/>
      <c r="P139" s="168"/>
      <c r="Q139" s="168"/>
      <c r="R139" s="168"/>
      <c r="S139" s="168"/>
      <c r="T139" s="169"/>
      <c r="AT139" s="164" t="s">
        <v>153</v>
      </c>
      <c r="AU139" s="164" t="s">
        <v>79</v>
      </c>
      <c r="AV139" s="162" t="s">
        <v>151</v>
      </c>
      <c r="AW139" s="162" t="s">
        <v>25</v>
      </c>
      <c r="AX139" s="162" t="s">
        <v>77</v>
      </c>
      <c r="AY139" s="164" t="s">
        <v>144</v>
      </c>
    </row>
    <row r="140" spans="1:65" s="18" customFormat="1" ht="55.5" customHeight="1" x14ac:dyDescent="0.2">
      <c r="A140" s="14"/>
      <c r="B140" s="15"/>
      <c r="C140" s="141" t="s">
        <v>151</v>
      </c>
      <c r="D140" s="141" t="s">
        <v>147</v>
      </c>
      <c r="E140" s="142" t="s">
        <v>740</v>
      </c>
      <c r="F140" s="143" t="s">
        <v>741</v>
      </c>
      <c r="G140" s="144" t="s">
        <v>192</v>
      </c>
      <c r="H140" s="145">
        <v>6</v>
      </c>
      <c r="I140" s="208"/>
      <c r="J140" s="146">
        <f>ROUND(I140*H140,2)</f>
        <v>0</v>
      </c>
      <c r="K140" s="143" t="s">
        <v>915</v>
      </c>
      <c r="L140" s="15"/>
      <c r="M140" s="147" t="s">
        <v>1</v>
      </c>
      <c r="N140" s="148" t="s">
        <v>34</v>
      </c>
      <c r="O140" s="149">
        <v>0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R140" s="151" t="s">
        <v>151</v>
      </c>
      <c r="AT140" s="151" t="s">
        <v>147</v>
      </c>
      <c r="AU140" s="151" t="s">
        <v>79</v>
      </c>
      <c r="AY140" s="3" t="s">
        <v>144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3" t="s">
        <v>77</v>
      </c>
      <c r="BK140" s="152">
        <f>ROUND(I140*H140,2)</f>
        <v>0</v>
      </c>
      <c r="BL140" s="3" t="s">
        <v>151</v>
      </c>
      <c r="BM140" s="151" t="s">
        <v>742</v>
      </c>
    </row>
    <row r="141" spans="1:65" s="153" customFormat="1" x14ac:dyDescent="0.2">
      <c r="B141" s="154"/>
      <c r="D141" s="155" t="s">
        <v>153</v>
      </c>
      <c r="E141" s="156" t="s">
        <v>1</v>
      </c>
      <c r="F141" s="157" t="s">
        <v>179</v>
      </c>
      <c r="H141" s="158">
        <v>6</v>
      </c>
      <c r="I141" s="209"/>
      <c r="L141" s="154"/>
      <c r="M141" s="159"/>
      <c r="N141" s="160"/>
      <c r="O141" s="160"/>
      <c r="P141" s="160"/>
      <c r="Q141" s="160"/>
      <c r="R141" s="160"/>
      <c r="S141" s="160"/>
      <c r="T141" s="161"/>
      <c r="AT141" s="156" t="s">
        <v>153</v>
      </c>
      <c r="AU141" s="156" t="s">
        <v>79</v>
      </c>
      <c r="AV141" s="153" t="s">
        <v>79</v>
      </c>
      <c r="AW141" s="153" t="s">
        <v>25</v>
      </c>
      <c r="AX141" s="153" t="s">
        <v>69</v>
      </c>
      <c r="AY141" s="156" t="s">
        <v>144</v>
      </c>
    </row>
    <row r="142" spans="1:65" s="162" customFormat="1" x14ac:dyDescent="0.2">
      <c r="B142" s="163"/>
      <c r="D142" s="155" t="s">
        <v>153</v>
      </c>
      <c r="E142" s="164" t="s">
        <v>1</v>
      </c>
      <c r="F142" s="165" t="s">
        <v>155</v>
      </c>
      <c r="H142" s="166">
        <v>6</v>
      </c>
      <c r="I142" s="210"/>
      <c r="L142" s="163"/>
      <c r="M142" s="167"/>
      <c r="N142" s="168"/>
      <c r="O142" s="168"/>
      <c r="P142" s="168"/>
      <c r="Q142" s="168"/>
      <c r="R142" s="168"/>
      <c r="S142" s="168"/>
      <c r="T142" s="169"/>
      <c r="AT142" s="164" t="s">
        <v>153</v>
      </c>
      <c r="AU142" s="164" t="s">
        <v>79</v>
      </c>
      <c r="AV142" s="162" t="s">
        <v>151</v>
      </c>
      <c r="AW142" s="162" t="s">
        <v>25</v>
      </c>
      <c r="AX142" s="162" t="s">
        <v>77</v>
      </c>
      <c r="AY142" s="164" t="s">
        <v>144</v>
      </c>
    </row>
    <row r="143" spans="1:65" s="18" customFormat="1" ht="44.25" customHeight="1" x14ac:dyDescent="0.2">
      <c r="A143" s="14"/>
      <c r="B143" s="15"/>
      <c r="C143" s="141" t="s">
        <v>145</v>
      </c>
      <c r="D143" s="141" t="s">
        <v>147</v>
      </c>
      <c r="E143" s="142" t="s">
        <v>582</v>
      </c>
      <c r="F143" s="143" t="s">
        <v>583</v>
      </c>
      <c r="G143" s="144" t="s">
        <v>192</v>
      </c>
      <c r="H143" s="145">
        <v>6</v>
      </c>
      <c r="I143" s="208"/>
      <c r="J143" s="146">
        <f>ROUND(I143*H143,2)</f>
        <v>0</v>
      </c>
      <c r="K143" s="143" t="s">
        <v>915</v>
      </c>
      <c r="L143" s="15"/>
      <c r="M143" s="147" t="s">
        <v>1</v>
      </c>
      <c r="N143" s="148" t="s">
        <v>34</v>
      </c>
      <c r="O143" s="149">
        <v>0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R143" s="151" t="s">
        <v>151</v>
      </c>
      <c r="AT143" s="151" t="s">
        <v>147</v>
      </c>
      <c r="AU143" s="151" t="s">
        <v>79</v>
      </c>
      <c r="AY143" s="3" t="s">
        <v>144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3" t="s">
        <v>77</v>
      </c>
      <c r="BK143" s="152">
        <f>ROUND(I143*H143,2)</f>
        <v>0</v>
      </c>
      <c r="BL143" s="3" t="s">
        <v>151</v>
      </c>
      <c r="BM143" s="151" t="s">
        <v>743</v>
      </c>
    </row>
    <row r="144" spans="1:65" s="153" customFormat="1" x14ac:dyDescent="0.2">
      <c r="B144" s="154"/>
      <c r="D144" s="155" t="s">
        <v>153</v>
      </c>
      <c r="E144" s="156" t="s">
        <v>1</v>
      </c>
      <c r="F144" s="157" t="s">
        <v>179</v>
      </c>
      <c r="H144" s="158">
        <v>6</v>
      </c>
      <c r="I144" s="209"/>
      <c r="L144" s="154"/>
      <c r="M144" s="159"/>
      <c r="N144" s="160"/>
      <c r="O144" s="160"/>
      <c r="P144" s="160"/>
      <c r="Q144" s="160"/>
      <c r="R144" s="160"/>
      <c r="S144" s="160"/>
      <c r="T144" s="161"/>
      <c r="AT144" s="156" t="s">
        <v>153</v>
      </c>
      <c r="AU144" s="156" t="s">
        <v>79</v>
      </c>
      <c r="AV144" s="153" t="s">
        <v>79</v>
      </c>
      <c r="AW144" s="153" t="s">
        <v>25</v>
      </c>
      <c r="AX144" s="153" t="s">
        <v>69</v>
      </c>
      <c r="AY144" s="156" t="s">
        <v>144</v>
      </c>
    </row>
    <row r="145" spans="1:65" s="162" customFormat="1" x14ac:dyDescent="0.2">
      <c r="B145" s="163"/>
      <c r="D145" s="155" t="s">
        <v>153</v>
      </c>
      <c r="E145" s="164" t="s">
        <v>1</v>
      </c>
      <c r="F145" s="165" t="s">
        <v>155</v>
      </c>
      <c r="H145" s="166">
        <v>6</v>
      </c>
      <c r="I145" s="210"/>
      <c r="L145" s="163"/>
      <c r="M145" s="167"/>
      <c r="N145" s="168"/>
      <c r="O145" s="168"/>
      <c r="P145" s="168"/>
      <c r="Q145" s="168"/>
      <c r="R145" s="168"/>
      <c r="S145" s="168"/>
      <c r="T145" s="169"/>
      <c r="AT145" s="164" t="s">
        <v>153</v>
      </c>
      <c r="AU145" s="164" t="s">
        <v>79</v>
      </c>
      <c r="AV145" s="162" t="s">
        <v>151</v>
      </c>
      <c r="AW145" s="162" t="s">
        <v>25</v>
      </c>
      <c r="AX145" s="162" t="s">
        <v>77</v>
      </c>
      <c r="AY145" s="164" t="s">
        <v>144</v>
      </c>
    </row>
    <row r="146" spans="1:65" s="128" customFormat="1" ht="25.9" customHeight="1" x14ac:dyDescent="0.2">
      <c r="B146" s="129"/>
      <c r="D146" s="130" t="s">
        <v>68</v>
      </c>
      <c r="E146" s="131" t="s">
        <v>329</v>
      </c>
      <c r="F146" s="131" t="s">
        <v>330</v>
      </c>
      <c r="I146" s="213"/>
      <c r="J146" s="132">
        <f>BK146</f>
        <v>0</v>
      </c>
      <c r="L146" s="129"/>
      <c r="M146" s="133"/>
      <c r="N146" s="134"/>
      <c r="O146" s="134"/>
      <c r="P146" s="135">
        <f>SUM(P147:P149)</f>
        <v>0</v>
      </c>
      <c r="Q146" s="134"/>
      <c r="R146" s="135">
        <f>SUM(R147:R149)</f>
        <v>0</v>
      </c>
      <c r="S146" s="134"/>
      <c r="T146" s="136">
        <f>SUM(T147:T149)</f>
        <v>0</v>
      </c>
      <c r="AR146" s="130" t="s">
        <v>151</v>
      </c>
      <c r="AT146" s="137" t="s">
        <v>68</v>
      </c>
      <c r="AU146" s="137" t="s">
        <v>69</v>
      </c>
      <c r="AY146" s="130" t="s">
        <v>144</v>
      </c>
      <c r="BK146" s="138">
        <f>SUM(BK147:BK149)</f>
        <v>0</v>
      </c>
    </row>
    <row r="147" spans="1:65" s="18" customFormat="1" ht="189.75" customHeight="1" x14ac:dyDescent="0.2">
      <c r="A147" s="14"/>
      <c r="B147" s="15"/>
      <c r="C147" s="141" t="s">
        <v>179</v>
      </c>
      <c r="D147" s="141" t="s">
        <v>147</v>
      </c>
      <c r="E147" s="142" t="s">
        <v>603</v>
      </c>
      <c r="F147" s="143" t="s">
        <v>604</v>
      </c>
      <c r="G147" s="144" t="s">
        <v>169</v>
      </c>
      <c r="H147" s="145">
        <v>3.6</v>
      </c>
      <c r="I147" s="208"/>
      <c r="J147" s="146">
        <f>ROUND(I147*H147,2)</f>
        <v>0</v>
      </c>
      <c r="K147" s="143" t="s">
        <v>915</v>
      </c>
      <c r="L147" s="15"/>
      <c r="M147" s="147" t="s">
        <v>1</v>
      </c>
      <c r="N147" s="148" t="s">
        <v>34</v>
      </c>
      <c r="O147" s="149">
        <v>0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R147" s="151" t="s">
        <v>334</v>
      </c>
      <c r="AT147" s="151" t="s">
        <v>147</v>
      </c>
      <c r="AU147" s="151" t="s">
        <v>77</v>
      </c>
      <c r="AY147" s="3" t="s">
        <v>144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3" t="s">
        <v>77</v>
      </c>
      <c r="BK147" s="152">
        <f>ROUND(I147*H147,2)</f>
        <v>0</v>
      </c>
      <c r="BL147" s="3" t="s">
        <v>334</v>
      </c>
      <c r="BM147" s="151" t="s">
        <v>744</v>
      </c>
    </row>
    <row r="148" spans="1:65" s="153" customFormat="1" x14ac:dyDescent="0.2">
      <c r="B148" s="154"/>
      <c r="D148" s="155" t="s">
        <v>153</v>
      </c>
      <c r="E148" s="156" t="s">
        <v>1</v>
      </c>
      <c r="F148" s="157" t="s">
        <v>735</v>
      </c>
      <c r="H148" s="158">
        <v>3.6</v>
      </c>
      <c r="I148" s="209"/>
      <c r="L148" s="154"/>
      <c r="M148" s="159"/>
      <c r="N148" s="160"/>
      <c r="O148" s="160"/>
      <c r="P148" s="160"/>
      <c r="Q148" s="160"/>
      <c r="R148" s="160"/>
      <c r="S148" s="160"/>
      <c r="T148" s="161"/>
      <c r="AT148" s="156" t="s">
        <v>153</v>
      </c>
      <c r="AU148" s="156" t="s">
        <v>77</v>
      </c>
      <c r="AV148" s="153" t="s">
        <v>79</v>
      </c>
      <c r="AW148" s="153" t="s">
        <v>25</v>
      </c>
      <c r="AX148" s="153" t="s">
        <v>69</v>
      </c>
      <c r="AY148" s="156" t="s">
        <v>144</v>
      </c>
    </row>
    <row r="149" spans="1:65" s="162" customFormat="1" x14ac:dyDescent="0.2">
      <c r="B149" s="163"/>
      <c r="D149" s="155" t="s">
        <v>153</v>
      </c>
      <c r="E149" s="164" t="s">
        <v>1</v>
      </c>
      <c r="F149" s="165" t="s">
        <v>155</v>
      </c>
      <c r="H149" s="166">
        <v>3.6</v>
      </c>
      <c r="I149" s="210"/>
      <c r="L149" s="163"/>
      <c r="M149" s="167"/>
      <c r="N149" s="168"/>
      <c r="O149" s="168"/>
      <c r="P149" s="168"/>
      <c r="Q149" s="168"/>
      <c r="R149" s="168"/>
      <c r="S149" s="168"/>
      <c r="T149" s="169"/>
      <c r="AT149" s="164" t="s">
        <v>153</v>
      </c>
      <c r="AU149" s="164" t="s">
        <v>77</v>
      </c>
      <c r="AV149" s="162" t="s">
        <v>151</v>
      </c>
      <c r="AW149" s="162" t="s">
        <v>25</v>
      </c>
      <c r="AX149" s="162" t="s">
        <v>77</v>
      </c>
      <c r="AY149" s="164" t="s">
        <v>144</v>
      </c>
    </row>
    <row r="150" spans="1:65" s="128" customFormat="1" ht="25.9" customHeight="1" x14ac:dyDescent="0.2">
      <c r="B150" s="129"/>
      <c r="D150" s="130" t="s">
        <v>68</v>
      </c>
      <c r="E150" s="131" t="s">
        <v>917</v>
      </c>
      <c r="F150" s="131" t="s">
        <v>918</v>
      </c>
      <c r="I150" s="213"/>
      <c r="J150" s="132">
        <f>BK150</f>
        <v>0</v>
      </c>
      <c r="K150" s="143" t="s">
        <v>915</v>
      </c>
      <c r="L150" s="129"/>
      <c r="M150" s="133"/>
      <c r="N150" s="134"/>
      <c r="O150" s="134"/>
      <c r="P150" s="135">
        <f>SUM(P151:P153)</f>
        <v>0</v>
      </c>
      <c r="Q150" s="134"/>
      <c r="R150" s="135">
        <f>SUM(R151:R153)</f>
        <v>0</v>
      </c>
      <c r="S150" s="134"/>
      <c r="T150" s="136">
        <f>SUM(T151:T153)</f>
        <v>0</v>
      </c>
      <c r="AR150" s="130" t="s">
        <v>145</v>
      </c>
      <c r="AT150" s="137" t="s">
        <v>68</v>
      </c>
      <c r="AU150" s="137" t="s">
        <v>69</v>
      </c>
      <c r="AY150" s="130" t="s">
        <v>144</v>
      </c>
      <c r="BK150" s="138">
        <f>SUM(BK151:BK153)</f>
        <v>0</v>
      </c>
    </row>
    <row r="151" spans="1:65" s="18" customFormat="1" ht="21.75" customHeight="1" x14ac:dyDescent="0.2">
      <c r="A151" s="14"/>
      <c r="B151" s="15"/>
      <c r="C151" s="141" t="s">
        <v>184</v>
      </c>
      <c r="D151" s="141" t="s">
        <v>147</v>
      </c>
      <c r="E151" s="142" t="s">
        <v>624</v>
      </c>
      <c r="F151" s="143" t="s">
        <v>625</v>
      </c>
      <c r="G151" s="144" t="s">
        <v>626</v>
      </c>
      <c r="H151" s="145">
        <v>1</v>
      </c>
      <c r="I151" s="208"/>
      <c r="J151" s="146">
        <f>ROUND(I151*H151,2)</f>
        <v>0</v>
      </c>
      <c r="K151" s="217"/>
      <c r="L151" s="15"/>
      <c r="M151" s="147" t="s">
        <v>1</v>
      </c>
      <c r="N151" s="148" t="s">
        <v>34</v>
      </c>
      <c r="O151" s="149">
        <v>0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R151" s="151" t="s">
        <v>151</v>
      </c>
      <c r="AT151" s="151" t="s">
        <v>147</v>
      </c>
      <c r="AU151" s="151" t="s">
        <v>77</v>
      </c>
      <c r="AY151" s="3" t="s">
        <v>144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3" t="s">
        <v>77</v>
      </c>
      <c r="BK151" s="152">
        <f>ROUND(I151*H151,2)</f>
        <v>0</v>
      </c>
      <c r="BL151" s="3" t="s">
        <v>151</v>
      </c>
      <c r="BM151" s="151" t="s">
        <v>745</v>
      </c>
    </row>
    <row r="152" spans="1:65" s="153" customFormat="1" x14ac:dyDescent="0.2">
      <c r="B152" s="154"/>
      <c r="D152" s="155" t="s">
        <v>153</v>
      </c>
      <c r="E152" s="156" t="s">
        <v>1</v>
      </c>
      <c r="F152" s="157" t="s">
        <v>77</v>
      </c>
      <c r="H152" s="158">
        <v>1</v>
      </c>
      <c r="I152" s="215"/>
      <c r="L152" s="154"/>
      <c r="M152" s="159"/>
      <c r="N152" s="160"/>
      <c r="O152" s="160"/>
      <c r="P152" s="160"/>
      <c r="Q152" s="160"/>
      <c r="R152" s="160"/>
      <c r="S152" s="160"/>
      <c r="T152" s="161"/>
      <c r="AT152" s="156" t="s">
        <v>153</v>
      </c>
      <c r="AU152" s="156" t="s">
        <v>77</v>
      </c>
      <c r="AV152" s="153" t="s">
        <v>79</v>
      </c>
      <c r="AW152" s="153" t="s">
        <v>25</v>
      </c>
      <c r="AX152" s="153" t="s">
        <v>69</v>
      </c>
      <c r="AY152" s="156" t="s">
        <v>144</v>
      </c>
    </row>
    <row r="153" spans="1:65" s="162" customFormat="1" x14ac:dyDescent="0.2">
      <c r="B153" s="163"/>
      <c r="D153" s="155" t="s">
        <v>153</v>
      </c>
      <c r="E153" s="164" t="s">
        <v>1</v>
      </c>
      <c r="F153" s="165" t="s">
        <v>155</v>
      </c>
      <c r="H153" s="166">
        <v>1</v>
      </c>
      <c r="I153" s="216"/>
      <c r="L153" s="163"/>
      <c r="M153" s="186"/>
      <c r="N153" s="187"/>
      <c r="O153" s="187"/>
      <c r="P153" s="187"/>
      <c r="Q153" s="187"/>
      <c r="R153" s="187"/>
      <c r="S153" s="187"/>
      <c r="T153" s="188"/>
      <c r="AT153" s="164" t="s">
        <v>153</v>
      </c>
      <c r="AU153" s="164" t="s">
        <v>77</v>
      </c>
      <c r="AV153" s="162" t="s">
        <v>151</v>
      </c>
      <c r="AW153" s="162" t="s">
        <v>25</v>
      </c>
      <c r="AX153" s="162" t="s">
        <v>77</v>
      </c>
      <c r="AY153" s="164" t="s">
        <v>144</v>
      </c>
    </row>
    <row r="154" spans="1:65" s="18" customFormat="1" ht="6.95" customHeight="1" x14ac:dyDescent="0.2">
      <c r="A154" s="14"/>
      <c r="B154" s="30"/>
      <c r="C154" s="31"/>
      <c r="D154" s="31"/>
      <c r="E154" s="31"/>
      <c r="F154" s="31"/>
      <c r="G154" s="31"/>
      <c r="H154" s="31"/>
      <c r="I154" s="201"/>
      <c r="J154" s="31"/>
      <c r="K154" s="31"/>
      <c r="L154" s="15"/>
      <c r="M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</row>
  </sheetData>
  <sheetProtection algorithmName="SHA-512" hashValue="di+RRyqSW2gd2ELQ80wls7Pk3qw3T3xKe8Bmunm5oTcVoPk95FJICm5I8f/9qLngQY0bFsJBpbySGsfb8nE1Uw==" saltValue="QQ77j1FwXggWNcDQM1ERlA==" spinCount="100000" sheet="1" objects="1" scenarios="1"/>
  <autoFilter ref="C127:K153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topLeftCell="A124" workbookViewId="0">
      <selection activeCell="I131" sqref="I131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21.83203125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108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ht="12.75" x14ac:dyDescent="0.2">
      <c r="B8" s="6"/>
      <c r="D8" s="11" t="s">
        <v>119</v>
      </c>
      <c r="L8" s="6"/>
    </row>
    <row r="9" spans="1:46" ht="16.5" customHeight="1" x14ac:dyDescent="0.2">
      <c r="B9" s="6"/>
      <c r="E9" s="258" t="s">
        <v>538</v>
      </c>
      <c r="F9" s="228"/>
      <c r="G9" s="228"/>
      <c r="H9" s="228"/>
      <c r="L9" s="6"/>
    </row>
    <row r="10" spans="1:46" ht="12" customHeight="1" x14ac:dyDescent="0.2">
      <c r="B10" s="6"/>
      <c r="D10" s="11" t="s">
        <v>539</v>
      </c>
      <c r="L10" s="6"/>
    </row>
    <row r="11" spans="1:46" s="18" customFormat="1" ht="16.5" customHeight="1" x14ac:dyDescent="0.2">
      <c r="A11" s="14"/>
      <c r="B11" s="15"/>
      <c r="C11" s="14"/>
      <c r="D11" s="14"/>
      <c r="E11" s="260" t="s">
        <v>746</v>
      </c>
      <c r="F11" s="257"/>
      <c r="G11" s="257"/>
      <c r="H11" s="257"/>
      <c r="I11" s="191"/>
      <c r="J11" s="14"/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541</v>
      </c>
      <c r="E12" s="14"/>
      <c r="F12" s="14"/>
      <c r="G12" s="14"/>
      <c r="H12" s="14"/>
      <c r="I12" s="191"/>
      <c r="J12" s="14"/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6.5" customHeight="1" x14ac:dyDescent="0.2">
      <c r="A13" s="14"/>
      <c r="B13" s="15"/>
      <c r="C13" s="14"/>
      <c r="D13" s="14"/>
      <c r="E13" s="251" t="s">
        <v>747</v>
      </c>
      <c r="F13" s="257"/>
      <c r="G13" s="257"/>
      <c r="H13" s="257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x14ac:dyDescent="0.2">
      <c r="A14" s="14"/>
      <c r="B14" s="15"/>
      <c r="C14" s="14"/>
      <c r="D14" s="14"/>
      <c r="E14" s="14"/>
      <c r="F14" s="14"/>
      <c r="G14" s="14"/>
      <c r="H14" s="14"/>
      <c r="I14" s="191"/>
      <c r="J14" s="14"/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2" customHeight="1" x14ac:dyDescent="0.2">
      <c r="A15" s="14"/>
      <c r="B15" s="15"/>
      <c r="C15" s="14"/>
      <c r="D15" s="11" t="s">
        <v>15</v>
      </c>
      <c r="E15" s="14"/>
      <c r="F15" s="12" t="s">
        <v>1</v>
      </c>
      <c r="G15" s="14"/>
      <c r="H15" s="14"/>
      <c r="I15" s="192" t="s">
        <v>16</v>
      </c>
      <c r="J15" s="12" t="s">
        <v>1</v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12" customHeight="1" x14ac:dyDescent="0.2">
      <c r="A16" s="14"/>
      <c r="B16" s="15"/>
      <c r="C16" s="14"/>
      <c r="D16" s="11" t="s">
        <v>17</v>
      </c>
      <c r="E16" s="14"/>
      <c r="F16" s="12" t="s">
        <v>18</v>
      </c>
      <c r="G16" s="14"/>
      <c r="H16" s="14"/>
      <c r="I16" s="192" t="s">
        <v>19</v>
      </c>
      <c r="J16" s="85" t="str">
        <f>'Rekapitulace stavby'!AN8</f>
        <v>30. 10. 2020</v>
      </c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0.9" customHeight="1" x14ac:dyDescent="0.2">
      <c r="A17" s="14"/>
      <c r="B17" s="15"/>
      <c r="C17" s="14"/>
      <c r="D17" s="14"/>
      <c r="E17" s="14"/>
      <c r="F17" s="14"/>
      <c r="G17" s="14"/>
      <c r="H17" s="14"/>
      <c r="I17" s="191"/>
      <c r="J17" s="14"/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2" customHeight="1" x14ac:dyDescent="0.2">
      <c r="A18" s="14"/>
      <c r="B18" s="15"/>
      <c r="C18" s="14"/>
      <c r="D18" s="11" t="s">
        <v>21</v>
      </c>
      <c r="E18" s="14"/>
      <c r="F18" s="14"/>
      <c r="G18" s="14"/>
      <c r="H18" s="14"/>
      <c r="I18" s="192" t="s">
        <v>22</v>
      </c>
      <c r="J18" s="12" t="str">
        <f>IF('Rekapitulace stavby'!AN10="","",'Rekapitulace stavby'!AN10)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18" customHeight="1" x14ac:dyDescent="0.2">
      <c r="A19" s="14"/>
      <c r="B19" s="15"/>
      <c r="C19" s="14"/>
      <c r="D19" s="14"/>
      <c r="E19" s="12" t="str">
        <f>IF('Rekapitulace stavby'!E11="","",'Rekapitulace stavby'!E11)</f>
        <v xml:space="preserve"> </v>
      </c>
      <c r="F19" s="14"/>
      <c r="G19" s="14"/>
      <c r="H19" s="14"/>
      <c r="I19" s="192" t="s">
        <v>23</v>
      </c>
      <c r="J19" s="12" t="str">
        <f>IF('Rekapitulace stavby'!AN11="","",'Rekapitulace stavby'!AN11)</f>
        <v/>
      </c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6.95" customHeight="1" x14ac:dyDescent="0.2">
      <c r="A20" s="14"/>
      <c r="B20" s="15"/>
      <c r="C20" s="14"/>
      <c r="D20" s="14"/>
      <c r="E20" s="14"/>
      <c r="F20" s="14"/>
      <c r="G20" s="14"/>
      <c r="H20" s="14"/>
      <c r="I20" s="191"/>
      <c r="J20" s="14"/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2" customHeight="1" x14ac:dyDescent="0.2">
      <c r="A21" s="14"/>
      <c r="B21" s="15"/>
      <c r="C21" s="14"/>
      <c r="D21" s="11" t="s">
        <v>24</v>
      </c>
      <c r="E21" s="14"/>
      <c r="F21" s="14"/>
      <c r="G21" s="14"/>
      <c r="H21" s="14"/>
      <c r="I21" s="192" t="s">
        <v>22</v>
      </c>
      <c r="J21" s="12" t="str">
        <f>'Rekapitulace stavby'!AN13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18" customHeight="1" x14ac:dyDescent="0.2">
      <c r="A22" s="14"/>
      <c r="B22" s="15"/>
      <c r="C22" s="14"/>
      <c r="D22" s="14"/>
      <c r="E22" s="245" t="str">
        <f>'Rekapitulace stavby'!E14</f>
        <v xml:space="preserve"> </v>
      </c>
      <c r="F22" s="245"/>
      <c r="G22" s="245"/>
      <c r="H22" s="245"/>
      <c r="I22" s="192" t="s">
        <v>23</v>
      </c>
      <c r="J22" s="12" t="str">
        <f>'Rekapitulace stavby'!AN14</f>
        <v/>
      </c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6.95" customHeight="1" x14ac:dyDescent="0.2">
      <c r="A23" s="14"/>
      <c r="B23" s="15"/>
      <c r="C23" s="14"/>
      <c r="D23" s="14"/>
      <c r="E23" s="14"/>
      <c r="F23" s="14"/>
      <c r="G23" s="14"/>
      <c r="H23" s="14"/>
      <c r="I23" s="191"/>
      <c r="J23" s="14"/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2" customHeight="1" x14ac:dyDescent="0.2">
      <c r="A24" s="14"/>
      <c r="B24" s="15"/>
      <c r="C24" s="14"/>
      <c r="D24" s="11" t="s">
        <v>26</v>
      </c>
      <c r="E24" s="14"/>
      <c r="F24" s="14"/>
      <c r="G24" s="14"/>
      <c r="H24" s="14"/>
      <c r="I24" s="192" t="s">
        <v>22</v>
      </c>
      <c r="J24" s="12" t="str">
        <f>IF('Rekapitulace stavby'!AN16="","",'Rekapitulace stavby'!AN16)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18" customHeight="1" x14ac:dyDescent="0.2">
      <c r="A25" s="14"/>
      <c r="B25" s="15"/>
      <c r="C25" s="14"/>
      <c r="D25" s="14"/>
      <c r="E25" s="12" t="str">
        <f>IF('Rekapitulace stavby'!E17="","",'Rekapitulace stavby'!E17)</f>
        <v xml:space="preserve"> </v>
      </c>
      <c r="F25" s="14"/>
      <c r="G25" s="14"/>
      <c r="H25" s="14"/>
      <c r="I25" s="192" t="s">
        <v>23</v>
      </c>
      <c r="J25" s="12" t="str">
        <f>IF('Rekapitulace stavby'!AN17="","",'Rekapitulace stavby'!AN17)</f>
        <v/>
      </c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6.95" customHeight="1" x14ac:dyDescent="0.2">
      <c r="A26" s="14"/>
      <c r="B26" s="15"/>
      <c r="C26" s="14"/>
      <c r="D26" s="14"/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18" customFormat="1" ht="12" customHeight="1" x14ac:dyDescent="0.2">
      <c r="A27" s="14"/>
      <c r="B27" s="15"/>
      <c r="C27" s="14"/>
      <c r="D27" s="11" t="s">
        <v>27</v>
      </c>
      <c r="E27" s="14"/>
      <c r="F27" s="14"/>
      <c r="G27" s="14"/>
      <c r="H27" s="14"/>
      <c r="I27" s="192" t="s">
        <v>22</v>
      </c>
      <c r="J27" s="12" t="str">
        <f>IF('Rekapitulace stavby'!AN19="","",'Rekapitulace stavby'!AN19)</f>
        <v/>
      </c>
      <c r="K27" s="14"/>
      <c r="L27" s="25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18" customFormat="1" ht="18" customHeight="1" x14ac:dyDescent="0.2">
      <c r="A28" s="14"/>
      <c r="B28" s="15"/>
      <c r="C28" s="14"/>
      <c r="D28" s="14"/>
      <c r="E28" s="12" t="str">
        <f>IF('Rekapitulace stavby'!E20="","",'Rekapitulace stavby'!E20)</f>
        <v xml:space="preserve"> </v>
      </c>
      <c r="F28" s="14"/>
      <c r="G28" s="14"/>
      <c r="H28" s="14"/>
      <c r="I28" s="192" t="s">
        <v>23</v>
      </c>
      <c r="J28" s="12" t="str">
        <f>IF('Rekapitulace stavby'!AN20="","",'Rekapitulace stavby'!AN20)</f>
        <v/>
      </c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14"/>
      <c r="E29" s="14"/>
      <c r="F29" s="14"/>
      <c r="G29" s="14"/>
      <c r="H29" s="14"/>
      <c r="I29" s="191"/>
      <c r="J29" s="14"/>
      <c r="K29" s="14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12" customHeight="1" x14ac:dyDescent="0.2">
      <c r="A30" s="14"/>
      <c r="B30" s="15"/>
      <c r="C30" s="14"/>
      <c r="D30" s="11" t="s">
        <v>28</v>
      </c>
      <c r="E30" s="14"/>
      <c r="F30" s="14"/>
      <c r="G30" s="14"/>
      <c r="H30" s="14"/>
      <c r="I30" s="191"/>
      <c r="J30" s="14"/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89" customFormat="1" ht="16.5" customHeight="1" x14ac:dyDescent="0.2">
      <c r="A31" s="86"/>
      <c r="B31" s="87"/>
      <c r="C31" s="86"/>
      <c r="D31" s="86"/>
      <c r="E31" s="247" t="s">
        <v>1</v>
      </c>
      <c r="F31" s="247"/>
      <c r="G31" s="247"/>
      <c r="H31" s="247"/>
      <c r="I31" s="193"/>
      <c r="J31" s="86"/>
      <c r="K31" s="86"/>
      <c r="L31" s="88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</row>
    <row r="32" spans="1:31" s="18" customFormat="1" ht="6.95" customHeight="1" x14ac:dyDescent="0.2">
      <c r="A32" s="14"/>
      <c r="B32" s="15"/>
      <c r="C32" s="14"/>
      <c r="D32" s="14"/>
      <c r="E32" s="14"/>
      <c r="F32" s="14"/>
      <c r="G32" s="14"/>
      <c r="H32" s="14"/>
      <c r="I32" s="191"/>
      <c r="J32" s="14"/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6.95" customHeight="1" x14ac:dyDescent="0.2">
      <c r="A33" s="14"/>
      <c r="B33" s="15"/>
      <c r="C33" s="14"/>
      <c r="D33" s="50"/>
      <c r="E33" s="50"/>
      <c r="F33" s="50"/>
      <c r="G33" s="50"/>
      <c r="H33" s="50"/>
      <c r="I33" s="194"/>
      <c r="J33" s="50"/>
      <c r="K33" s="50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25.35" customHeight="1" x14ac:dyDescent="0.2">
      <c r="A34" s="14"/>
      <c r="B34" s="15"/>
      <c r="C34" s="14"/>
      <c r="D34" s="90" t="s">
        <v>29</v>
      </c>
      <c r="E34" s="14"/>
      <c r="F34" s="14"/>
      <c r="G34" s="14"/>
      <c r="H34" s="14"/>
      <c r="I34" s="191"/>
      <c r="J34" s="91">
        <f>ROUND(J128,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6.95" customHeight="1" x14ac:dyDescent="0.2">
      <c r="A35" s="14"/>
      <c r="B35" s="15"/>
      <c r="C35" s="14"/>
      <c r="D35" s="50"/>
      <c r="E35" s="50"/>
      <c r="F35" s="50"/>
      <c r="G35" s="50"/>
      <c r="H35" s="50"/>
      <c r="I35" s="194"/>
      <c r="J35" s="50"/>
      <c r="K35" s="50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customHeight="1" x14ac:dyDescent="0.2">
      <c r="A36" s="14"/>
      <c r="B36" s="15"/>
      <c r="C36" s="14"/>
      <c r="D36" s="14"/>
      <c r="E36" s="14"/>
      <c r="F36" s="92" t="s">
        <v>31</v>
      </c>
      <c r="G36" s="14"/>
      <c r="H36" s="14"/>
      <c r="I36" s="195" t="s">
        <v>30</v>
      </c>
      <c r="J36" s="92" t="s">
        <v>32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customHeight="1" x14ac:dyDescent="0.2">
      <c r="A37" s="14"/>
      <c r="B37" s="15"/>
      <c r="C37" s="14"/>
      <c r="D37" s="93" t="s">
        <v>33</v>
      </c>
      <c r="E37" s="11" t="s">
        <v>34</v>
      </c>
      <c r="F37" s="94">
        <f>ROUND((SUM(BE128:BE217)),  2)</f>
        <v>0</v>
      </c>
      <c r="G37" s="14"/>
      <c r="H37" s="14"/>
      <c r="I37" s="196">
        <v>0.21</v>
      </c>
      <c r="J37" s="94">
        <f>ROUND(((SUM(BE128:BE217))*I37),  2)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14.45" customHeight="1" x14ac:dyDescent="0.2">
      <c r="A38" s="14"/>
      <c r="B38" s="15"/>
      <c r="C38" s="14"/>
      <c r="D38" s="14"/>
      <c r="E38" s="11" t="s">
        <v>35</v>
      </c>
      <c r="F38" s="94">
        <f>ROUND((SUM(BF128:BF217)),  2)</f>
        <v>0</v>
      </c>
      <c r="G38" s="14"/>
      <c r="H38" s="14"/>
      <c r="I38" s="196">
        <v>0.15</v>
      </c>
      <c r="J38" s="94">
        <f>ROUND(((SUM(BF128:BF217))*I38),  2)</f>
        <v>0</v>
      </c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14.45" hidden="1" customHeight="1" x14ac:dyDescent="0.2">
      <c r="A39" s="14"/>
      <c r="B39" s="15"/>
      <c r="C39" s="14"/>
      <c r="D39" s="14"/>
      <c r="E39" s="11" t="s">
        <v>36</v>
      </c>
      <c r="F39" s="94">
        <f>ROUND((SUM(BG128:BG217)),  2)</f>
        <v>0</v>
      </c>
      <c r="G39" s="14"/>
      <c r="H39" s="14"/>
      <c r="I39" s="196">
        <v>0.21</v>
      </c>
      <c r="J39" s="94">
        <f>0</f>
        <v>0</v>
      </c>
      <c r="K39" s="14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hidden="1" customHeight="1" x14ac:dyDescent="0.2">
      <c r="A40" s="14"/>
      <c r="B40" s="15"/>
      <c r="C40" s="14"/>
      <c r="D40" s="14"/>
      <c r="E40" s="11" t="s">
        <v>37</v>
      </c>
      <c r="F40" s="94">
        <f>ROUND((SUM(BH128:BH217)),  2)</f>
        <v>0</v>
      </c>
      <c r="G40" s="14"/>
      <c r="H40" s="14"/>
      <c r="I40" s="196">
        <v>0.15</v>
      </c>
      <c r="J40" s="94">
        <f>0</f>
        <v>0</v>
      </c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s="18" customFormat="1" ht="14.45" hidden="1" customHeight="1" x14ac:dyDescent="0.2">
      <c r="A41" s="14"/>
      <c r="B41" s="15"/>
      <c r="C41" s="14"/>
      <c r="D41" s="14"/>
      <c r="E41" s="11" t="s">
        <v>38</v>
      </c>
      <c r="F41" s="94">
        <f>ROUND((SUM(BI128:BI217)),  2)</f>
        <v>0</v>
      </c>
      <c r="G41" s="14"/>
      <c r="H41" s="14"/>
      <c r="I41" s="196">
        <v>0</v>
      </c>
      <c r="J41" s="94">
        <f>0</f>
        <v>0</v>
      </c>
      <c r="K41" s="14"/>
      <c r="L41" s="25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1:31" s="18" customFormat="1" ht="6.95" customHeight="1" x14ac:dyDescent="0.2">
      <c r="A42" s="14"/>
      <c r="B42" s="15"/>
      <c r="C42" s="14"/>
      <c r="D42" s="14"/>
      <c r="E42" s="14"/>
      <c r="F42" s="14"/>
      <c r="G42" s="14"/>
      <c r="H42" s="14"/>
      <c r="I42" s="191"/>
      <c r="J42" s="14"/>
      <c r="K42" s="14"/>
      <c r="L42" s="25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1:31" s="18" customFormat="1" ht="25.35" customHeight="1" x14ac:dyDescent="0.2">
      <c r="A43" s="14"/>
      <c r="B43" s="15"/>
      <c r="C43" s="95"/>
      <c r="D43" s="96" t="s">
        <v>39</v>
      </c>
      <c r="E43" s="44"/>
      <c r="F43" s="44"/>
      <c r="G43" s="97" t="s">
        <v>40</v>
      </c>
      <c r="H43" s="98" t="s">
        <v>41</v>
      </c>
      <c r="I43" s="197"/>
      <c r="J43" s="99">
        <f>SUM(J34:J41)</f>
        <v>0</v>
      </c>
      <c r="K43" s="100"/>
      <c r="L43" s="25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31" s="18" customFormat="1" ht="14.45" customHeight="1" x14ac:dyDescent="0.2">
      <c r="A44" s="14"/>
      <c r="B44" s="15"/>
      <c r="C44" s="14"/>
      <c r="D44" s="14"/>
      <c r="E44" s="14"/>
      <c r="F44" s="14"/>
      <c r="G44" s="14"/>
      <c r="H44" s="14"/>
      <c r="I44" s="191"/>
      <c r="J44" s="14"/>
      <c r="K44" s="14"/>
      <c r="L44" s="25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31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31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31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31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31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31" ht="12" customHeight="1" x14ac:dyDescent="0.2">
      <c r="B86" s="6"/>
      <c r="C86" s="11" t="s">
        <v>119</v>
      </c>
      <c r="L86" s="6"/>
    </row>
    <row r="87" spans="1:31" ht="16.5" customHeight="1" x14ac:dyDescent="0.2">
      <c r="B87" s="6"/>
      <c r="E87" s="258" t="s">
        <v>538</v>
      </c>
      <c r="F87" s="228"/>
      <c r="G87" s="228"/>
      <c r="H87" s="228"/>
      <c r="L87" s="6"/>
    </row>
    <row r="88" spans="1:31" ht="12" customHeight="1" x14ac:dyDescent="0.2">
      <c r="B88" s="6"/>
      <c r="C88" s="11" t="s">
        <v>539</v>
      </c>
      <c r="L88" s="6"/>
    </row>
    <row r="89" spans="1:31" s="18" customFormat="1" ht="16.5" customHeight="1" x14ac:dyDescent="0.2">
      <c r="A89" s="14"/>
      <c r="B89" s="15"/>
      <c r="C89" s="14"/>
      <c r="D89" s="14"/>
      <c r="E89" s="260" t="s">
        <v>746</v>
      </c>
      <c r="F89" s="257"/>
      <c r="G89" s="257"/>
      <c r="H89" s="257"/>
      <c r="I89" s="191"/>
      <c r="J89" s="14"/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31" s="18" customFormat="1" ht="12" customHeight="1" x14ac:dyDescent="0.2">
      <c r="A90" s="14"/>
      <c r="B90" s="15"/>
      <c r="C90" s="11" t="s">
        <v>541</v>
      </c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31" s="18" customFormat="1" ht="16.5" customHeight="1" x14ac:dyDescent="0.2">
      <c r="A91" s="14"/>
      <c r="B91" s="15"/>
      <c r="C91" s="14"/>
      <c r="D91" s="14"/>
      <c r="E91" s="251" t="str">
        <f>E13</f>
        <v>05 - P 2257 S</v>
      </c>
      <c r="F91" s="257"/>
      <c r="G91" s="257"/>
      <c r="H91" s="257"/>
      <c r="I91" s="191"/>
      <c r="J91" s="14"/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31" s="18" customFormat="1" ht="6.95" customHeight="1" x14ac:dyDescent="0.2">
      <c r="A92" s="14"/>
      <c r="B92" s="15"/>
      <c r="C92" s="14"/>
      <c r="D92" s="14"/>
      <c r="E92" s="14"/>
      <c r="F92" s="14"/>
      <c r="G92" s="14"/>
      <c r="H92" s="14"/>
      <c r="I92" s="191"/>
      <c r="J92" s="14"/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31" s="18" customFormat="1" ht="12" customHeight="1" x14ac:dyDescent="0.2">
      <c r="A93" s="14"/>
      <c r="B93" s="15"/>
      <c r="C93" s="11" t="s">
        <v>17</v>
      </c>
      <c r="D93" s="14"/>
      <c r="E93" s="14"/>
      <c r="F93" s="12" t="str">
        <f>F16</f>
        <v xml:space="preserve"> </v>
      </c>
      <c r="G93" s="14"/>
      <c r="H93" s="14"/>
      <c r="I93" s="192" t="s">
        <v>19</v>
      </c>
      <c r="J93" s="85" t="str">
        <f>IF(J16="","",J16)</f>
        <v>30. 10. 2020</v>
      </c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31" s="18" customFormat="1" ht="6.95" customHeight="1" x14ac:dyDescent="0.2">
      <c r="A94" s="14"/>
      <c r="B94" s="15"/>
      <c r="C94" s="14"/>
      <c r="D94" s="14"/>
      <c r="E94" s="14"/>
      <c r="F94" s="14"/>
      <c r="G94" s="14"/>
      <c r="H94" s="14"/>
      <c r="I94" s="191"/>
      <c r="J94" s="14"/>
      <c r="K94" s="14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31" s="18" customFormat="1" ht="15.2" customHeight="1" x14ac:dyDescent="0.2">
      <c r="A95" s="14"/>
      <c r="B95" s="15"/>
      <c r="C95" s="11" t="s">
        <v>21</v>
      </c>
      <c r="D95" s="14"/>
      <c r="E95" s="14"/>
      <c r="F95" s="12" t="str">
        <f>E19</f>
        <v xml:space="preserve"> </v>
      </c>
      <c r="G95" s="14"/>
      <c r="H95" s="14"/>
      <c r="I95" s="192" t="s">
        <v>26</v>
      </c>
      <c r="J95" s="103" t="str">
        <f>E25</f>
        <v xml:space="preserve"> </v>
      </c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31" s="18" customFormat="1" ht="15.2" customHeight="1" x14ac:dyDescent="0.2">
      <c r="A96" s="14"/>
      <c r="B96" s="15"/>
      <c r="C96" s="11" t="s">
        <v>24</v>
      </c>
      <c r="D96" s="14"/>
      <c r="E96" s="14"/>
      <c r="F96" s="12" t="str">
        <f>IF(E22="","",E22)</f>
        <v xml:space="preserve"> </v>
      </c>
      <c r="G96" s="14"/>
      <c r="H96" s="14"/>
      <c r="I96" s="192" t="s">
        <v>27</v>
      </c>
      <c r="J96" s="103" t="str">
        <f>E28</f>
        <v xml:space="preserve"> 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1:47" s="18" customFormat="1" ht="10.35" customHeight="1" x14ac:dyDescent="0.2">
      <c r="A97" s="14"/>
      <c r="B97" s="15"/>
      <c r="C97" s="14"/>
      <c r="D97" s="14"/>
      <c r="E97" s="14"/>
      <c r="F97" s="14"/>
      <c r="G97" s="14"/>
      <c r="H97" s="14"/>
      <c r="I97" s="191"/>
      <c r="J97" s="14"/>
      <c r="K97" s="14"/>
      <c r="L97" s="25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1:47" s="18" customFormat="1" ht="29.25" customHeight="1" x14ac:dyDescent="0.2">
      <c r="A98" s="14"/>
      <c r="B98" s="15"/>
      <c r="C98" s="104" t="s">
        <v>122</v>
      </c>
      <c r="D98" s="95"/>
      <c r="E98" s="95"/>
      <c r="F98" s="95"/>
      <c r="G98" s="95"/>
      <c r="H98" s="95"/>
      <c r="I98" s="203"/>
      <c r="J98" s="105" t="s">
        <v>123</v>
      </c>
      <c r="K98" s="95"/>
      <c r="L98" s="2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47" s="18" customFormat="1" ht="10.35" customHeight="1" x14ac:dyDescent="0.2">
      <c r="A99" s="14"/>
      <c r="B99" s="15"/>
      <c r="C99" s="14"/>
      <c r="D99" s="14"/>
      <c r="E99" s="14"/>
      <c r="F99" s="14"/>
      <c r="G99" s="14"/>
      <c r="H99" s="14"/>
      <c r="I99" s="191"/>
      <c r="J99" s="14"/>
      <c r="K99" s="14"/>
      <c r="L99" s="2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47" s="18" customFormat="1" ht="22.9" customHeight="1" x14ac:dyDescent="0.2">
      <c r="A100" s="14"/>
      <c r="B100" s="15"/>
      <c r="C100" s="106" t="s">
        <v>124</v>
      </c>
      <c r="D100" s="14"/>
      <c r="E100" s="14"/>
      <c r="F100" s="14"/>
      <c r="G100" s="14"/>
      <c r="H100" s="14"/>
      <c r="I100" s="191"/>
      <c r="J100" s="91">
        <f>J128</f>
        <v>0</v>
      </c>
      <c r="K100" s="14"/>
      <c r="L100" s="2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U100" s="3" t="s">
        <v>125</v>
      </c>
    </row>
    <row r="101" spans="1:47" s="107" customFormat="1" ht="24.95" customHeight="1" x14ac:dyDescent="0.2">
      <c r="B101" s="108"/>
      <c r="D101" s="109" t="s">
        <v>126</v>
      </c>
      <c r="E101" s="110"/>
      <c r="F101" s="110"/>
      <c r="G101" s="110"/>
      <c r="H101" s="110"/>
      <c r="I101" s="204"/>
      <c r="J101" s="111">
        <f>J129</f>
        <v>0</v>
      </c>
      <c r="L101" s="108"/>
    </row>
    <row r="102" spans="1:47" s="74" customFormat="1" ht="19.899999999999999" customHeight="1" x14ac:dyDescent="0.2">
      <c r="B102" s="112"/>
      <c r="D102" s="113" t="s">
        <v>127</v>
      </c>
      <c r="E102" s="114"/>
      <c r="F102" s="114"/>
      <c r="G102" s="114"/>
      <c r="H102" s="114"/>
      <c r="I102" s="205"/>
      <c r="J102" s="115">
        <f>J130</f>
        <v>0</v>
      </c>
      <c r="L102" s="112"/>
    </row>
    <row r="103" spans="1:47" s="107" customFormat="1" ht="24.95" customHeight="1" x14ac:dyDescent="0.2">
      <c r="B103" s="108"/>
      <c r="D103" s="109" t="s">
        <v>128</v>
      </c>
      <c r="E103" s="110"/>
      <c r="F103" s="110"/>
      <c r="G103" s="110"/>
      <c r="H103" s="110"/>
      <c r="I103" s="204"/>
      <c r="J103" s="111">
        <f>J194</f>
        <v>0</v>
      </c>
      <c r="L103" s="108"/>
    </row>
    <row r="104" spans="1:47" s="107" customFormat="1" ht="24.95" customHeight="1" x14ac:dyDescent="0.2">
      <c r="B104" s="108"/>
      <c r="D104" s="109" t="s">
        <v>919</v>
      </c>
      <c r="E104" s="110"/>
      <c r="F104" s="110"/>
      <c r="G104" s="110"/>
      <c r="H104" s="110"/>
      <c r="I104" s="204"/>
      <c r="J104" s="111">
        <f>J211</f>
        <v>0</v>
      </c>
      <c r="L104" s="108"/>
    </row>
    <row r="105" spans="1:47" s="18" customFormat="1" ht="21.75" customHeight="1" x14ac:dyDescent="0.2">
      <c r="A105" s="14"/>
      <c r="B105" s="15"/>
      <c r="C105" s="14"/>
      <c r="D105" s="14"/>
      <c r="E105" s="14"/>
      <c r="F105" s="14"/>
      <c r="G105" s="14"/>
      <c r="H105" s="14"/>
      <c r="I105" s="191"/>
      <c r="J105" s="14"/>
      <c r="K105" s="14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47" s="18" customFormat="1" ht="6.95" customHeight="1" x14ac:dyDescent="0.2">
      <c r="A106" s="14"/>
      <c r="B106" s="30"/>
      <c r="C106" s="31"/>
      <c r="D106" s="31"/>
      <c r="E106" s="31"/>
      <c r="F106" s="31"/>
      <c r="G106" s="31"/>
      <c r="H106" s="31"/>
      <c r="I106" s="201"/>
      <c r="J106" s="31"/>
      <c r="K106" s="31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10" spans="1:47" s="18" customFormat="1" ht="6.95" customHeight="1" x14ac:dyDescent="0.2">
      <c r="A110" s="14"/>
      <c r="B110" s="32"/>
      <c r="C110" s="33"/>
      <c r="D110" s="33"/>
      <c r="E110" s="33"/>
      <c r="F110" s="33"/>
      <c r="G110" s="33"/>
      <c r="H110" s="33"/>
      <c r="I110" s="202"/>
      <c r="J110" s="33"/>
      <c r="K110" s="33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47" s="18" customFormat="1" ht="24.95" customHeight="1" x14ac:dyDescent="0.2">
      <c r="A111" s="14"/>
      <c r="B111" s="15"/>
      <c r="C111" s="7" t="s">
        <v>129</v>
      </c>
      <c r="D111" s="14"/>
      <c r="E111" s="14"/>
      <c r="F111" s="14"/>
      <c r="G111" s="14"/>
      <c r="H111" s="14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47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3" s="18" customFormat="1" ht="12" customHeight="1" x14ac:dyDescent="0.2">
      <c r="A113" s="14"/>
      <c r="B113" s="15"/>
      <c r="C113" s="11" t="s">
        <v>14</v>
      </c>
      <c r="D113" s="14"/>
      <c r="E113" s="14"/>
      <c r="F113" s="14"/>
      <c r="G113" s="14"/>
      <c r="H113" s="14"/>
      <c r="I113" s="191"/>
      <c r="J113" s="14"/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3" s="18" customFormat="1" ht="26.25" customHeight="1" x14ac:dyDescent="0.2">
      <c r="A114" s="14"/>
      <c r="B114" s="15"/>
      <c r="C114" s="14"/>
      <c r="D114" s="14"/>
      <c r="E114" s="258" t="str">
        <f>E7</f>
        <v xml:space="preserve">10 - Oprava trati v úseku Noutonice -  Podlešín </v>
      </c>
      <c r="F114" s="259"/>
      <c r="G114" s="259"/>
      <c r="H114" s="259"/>
      <c r="I114" s="191"/>
      <c r="J114" s="14"/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3" ht="12" customHeight="1" x14ac:dyDescent="0.2">
      <c r="B115" s="6"/>
      <c r="C115" s="11" t="s">
        <v>119</v>
      </c>
      <c r="L115" s="6"/>
    </row>
    <row r="116" spans="1:63" ht="16.5" customHeight="1" x14ac:dyDescent="0.2">
      <c r="B116" s="6"/>
      <c r="E116" s="258" t="s">
        <v>538</v>
      </c>
      <c r="F116" s="228"/>
      <c r="G116" s="228"/>
      <c r="H116" s="228"/>
      <c r="L116" s="6"/>
    </row>
    <row r="117" spans="1:63" ht="12" customHeight="1" x14ac:dyDescent="0.2">
      <c r="B117" s="6"/>
      <c r="C117" s="11" t="s">
        <v>539</v>
      </c>
      <c r="L117" s="6"/>
    </row>
    <row r="118" spans="1:63" s="18" customFormat="1" ht="16.5" customHeight="1" x14ac:dyDescent="0.2">
      <c r="A118" s="14"/>
      <c r="B118" s="15"/>
      <c r="C118" s="14"/>
      <c r="D118" s="14"/>
      <c r="E118" s="260" t="s">
        <v>746</v>
      </c>
      <c r="F118" s="257"/>
      <c r="G118" s="257"/>
      <c r="H118" s="257"/>
      <c r="I118" s="191"/>
      <c r="J118" s="14"/>
      <c r="K118" s="14"/>
      <c r="L118" s="2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3" s="18" customFormat="1" ht="12" customHeight="1" x14ac:dyDescent="0.2">
      <c r="A119" s="14"/>
      <c r="B119" s="15"/>
      <c r="C119" s="11" t="s">
        <v>541</v>
      </c>
      <c r="D119" s="14"/>
      <c r="E119" s="14"/>
      <c r="F119" s="14"/>
      <c r="G119" s="14"/>
      <c r="H119" s="14"/>
      <c r="I119" s="191"/>
      <c r="J119" s="14"/>
      <c r="K119" s="14"/>
      <c r="L119" s="25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1:63" s="18" customFormat="1" ht="16.5" customHeight="1" x14ac:dyDescent="0.2">
      <c r="A120" s="14"/>
      <c r="B120" s="15"/>
      <c r="C120" s="14"/>
      <c r="D120" s="14"/>
      <c r="E120" s="251" t="str">
        <f>E13</f>
        <v>05 - P 2257 S</v>
      </c>
      <c r="F120" s="257"/>
      <c r="G120" s="257"/>
      <c r="H120" s="257"/>
      <c r="I120" s="191"/>
      <c r="J120" s="14"/>
      <c r="K120" s="14"/>
      <c r="L120" s="25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1:63" s="18" customFormat="1" ht="6.95" customHeight="1" x14ac:dyDescent="0.2">
      <c r="A121" s="14"/>
      <c r="B121" s="15"/>
      <c r="C121" s="14"/>
      <c r="D121" s="14"/>
      <c r="E121" s="14"/>
      <c r="F121" s="14"/>
      <c r="G121" s="14"/>
      <c r="H121" s="14"/>
      <c r="I121" s="191"/>
      <c r="J121" s="14"/>
      <c r="K121" s="14"/>
      <c r="L121" s="25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1:63" s="18" customFormat="1" ht="12" customHeight="1" x14ac:dyDescent="0.2">
      <c r="A122" s="14"/>
      <c r="B122" s="15"/>
      <c r="C122" s="11" t="s">
        <v>17</v>
      </c>
      <c r="D122" s="14"/>
      <c r="E122" s="14"/>
      <c r="F122" s="12" t="str">
        <f>F16</f>
        <v xml:space="preserve"> </v>
      </c>
      <c r="G122" s="14"/>
      <c r="H122" s="14"/>
      <c r="I122" s="192" t="s">
        <v>19</v>
      </c>
      <c r="J122" s="85" t="str">
        <f>IF(J16="","",J16)</f>
        <v>30. 10. 2020</v>
      </c>
      <c r="K122" s="14"/>
      <c r="L122" s="25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63" s="18" customFormat="1" ht="6.95" customHeight="1" x14ac:dyDescent="0.2">
      <c r="A123" s="14"/>
      <c r="B123" s="15"/>
      <c r="C123" s="14"/>
      <c r="D123" s="14"/>
      <c r="E123" s="14"/>
      <c r="F123" s="14"/>
      <c r="G123" s="14"/>
      <c r="H123" s="14"/>
      <c r="I123" s="191"/>
      <c r="J123" s="14"/>
      <c r="K123" s="14"/>
      <c r="L123" s="25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63" s="18" customFormat="1" ht="15.2" customHeight="1" x14ac:dyDescent="0.2">
      <c r="A124" s="14"/>
      <c r="B124" s="15"/>
      <c r="C124" s="11" t="s">
        <v>21</v>
      </c>
      <c r="D124" s="14"/>
      <c r="E124" s="14"/>
      <c r="F124" s="12" t="str">
        <f>E19</f>
        <v xml:space="preserve"> </v>
      </c>
      <c r="G124" s="14"/>
      <c r="H124" s="14"/>
      <c r="I124" s="192" t="s">
        <v>26</v>
      </c>
      <c r="J124" s="103" t="str">
        <f>E25</f>
        <v xml:space="preserve"> </v>
      </c>
      <c r="K124" s="14"/>
      <c r="L124" s="25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63" s="18" customFormat="1" ht="15.2" customHeight="1" x14ac:dyDescent="0.2">
      <c r="A125" s="14"/>
      <c r="B125" s="15"/>
      <c r="C125" s="11" t="s">
        <v>24</v>
      </c>
      <c r="D125" s="14"/>
      <c r="E125" s="14"/>
      <c r="F125" s="12" t="str">
        <f>IF(E22="","",E22)</f>
        <v xml:space="preserve"> </v>
      </c>
      <c r="G125" s="14"/>
      <c r="H125" s="14"/>
      <c r="I125" s="192" t="s">
        <v>27</v>
      </c>
      <c r="J125" s="103" t="str">
        <f>E28</f>
        <v xml:space="preserve"> </v>
      </c>
      <c r="K125" s="14"/>
      <c r="L125" s="25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63" s="18" customFormat="1" ht="10.35" customHeight="1" x14ac:dyDescent="0.2">
      <c r="A126" s="14"/>
      <c r="B126" s="15"/>
      <c r="C126" s="14"/>
      <c r="D126" s="14"/>
      <c r="E126" s="14"/>
      <c r="F126" s="14"/>
      <c r="G126" s="14"/>
      <c r="H126" s="14"/>
      <c r="I126" s="191"/>
      <c r="J126" s="14"/>
      <c r="K126" s="14"/>
      <c r="L126" s="25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63" s="123" customFormat="1" ht="29.25" customHeight="1" x14ac:dyDescent="0.2">
      <c r="A127" s="116"/>
      <c r="B127" s="117"/>
      <c r="C127" s="118" t="s">
        <v>130</v>
      </c>
      <c r="D127" s="119" t="s">
        <v>54</v>
      </c>
      <c r="E127" s="119" t="s">
        <v>50</v>
      </c>
      <c r="F127" s="119" t="s">
        <v>51</v>
      </c>
      <c r="G127" s="119" t="s">
        <v>131</v>
      </c>
      <c r="H127" s="119" t="s">
        <v>132</v>
      </c>
      <c r="I127" s="206" t="s">
        <v>133</v>
      </c>
      <c r="J127" s="120" t="s">
        <v>123</v>
      </c>
      <c r="K127" s="121" t="s">
        <v>134</v>
      </c>
      <c r="L127" s="122"/>
      <c r="M127" s="46" t="s">
        <v>1</v>
      </c>
      <c r="N127" s="47" t="s">
        <v>33</v>
      </c>
      <c r="O127" s="47" t="s">
        <v>135</v>
      </c>
      <c r="P127" s="47" t="s">
        <v>136</v>
      </c>
      <c r="Q127" s="47" t="s">
        <v>137</v>
      </c>
      <c r="R127" s="47" t="s">
        <v>138</v>
      </c>
      <c r="S127" s="47" t="s">
        <v>139</v>
      </c>
      <c r="T127" s="48" t="s">
        <v>140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18" customFormat="1" ht="22.9" customHeight="1" x14ac:dyDescent="0.25">
      <c r="A128" s="14"/>
      <c r="B128" s="15"/>
      <c r="C128" s="54" t="s">
        <v>141</v>
      </c>
      <c r="D128" s="14"/>
      <c r="E128" s="14"/>
      <c r="F128" s="14"/>
      <c r="G128" s="14"/>
      <c r="H128" s="14"/>
      <c r="I128" s="191"/>
      <c r="J128" s="124">
        <f>BK128</f>
        <v>0</v>
      </c>
      <c r="K128" s="14"/>
      <c r="L128" s="15"/>
      <c r="M128" s="49"/>
      <c r="N128" s="40"/>
      <c r="O128" s="50"/>
      <c r="P128" s="125">
        <f>P129+P194+P211</f>
        <v>0</v>
      </c>
      <c r="Q128" s="50"/>
      <c r="R128" s="125">
        <f>R129+R194+R211</f>
        <v>62.771999999999998</v>
      </c>
      <c r="S128" s="50"/>
      <c r="T128" s="126">
        <f>T129+T194+T211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3" t="s">
        <v>68</v>
      </c>
      <c r="AU128" s="3" t="s">
        <v>125</v>
      </c>
      <c r="BK128" s="127">
        <f>BK129+BK194+BK211</f>
        <v>0</v>
      </c>
    </row>
    <row r="129" spans="1:65" s="128" customFormat="1" ht="25.9" customHeight="1" x14ac:dyDescent="0.2">
      <c r="B129" s="129"/>
      <c r="D129" s="130" t="s">
        <v>68</v>
      </c>
      <c r="E129" s="131" t="s">
        <v>142</v>
      </c>
      <c r="F129" s="131" t="s">
        <v>143</v>
      </c>
      <c r="I129" s="207"/>
      <c r="J129" s="132">
        <f>BK129</f>
        <v>0</v>
      </c>
      <c r="L129" s="129"/>
      <c r="M129" s="133"/>
      <c r="N129" s="134"/>
      <c r="O129" s="134"/>
      <c r="P129" s="135">
        <f>P130</f>
        <v>0</v>
      </c>
      <c r="Q129" s="134"/>
      <c r="R129" s="135">
        <f>R130</f>
        <v>62.771999999999998</v>
      </c>
      <c r="S129" s="134"/>
      <c r="T129" s="136">
        <f>T130</f>
        <v>0</v>
      </c>
      <c r="AR129" s="130" t="s">
        <v>77</v>
      </c>
      <c r="AT129" s="137" t="s">
        <v>68</v>
      </c>
      <c r="AU129" s="137" t="s">
        <v>69</v>
      </c>
      <c r="AY129" s="130" t="s">
        <v>144</v>
      </c>
      <c r="BK129" s="138">
        <f>BK130</f>
        <v>0</v>
      </c>
    </row>
    <row r="130" spans="1:65" s="128" customFormat="1" ht="22.9" customHeight="1" x14ac:dyDescent="0.2">
      <c r="B130" s="129"/>
      <c r="D130" s="130" t="s">
        <v>68</v>
      </c>
      <c r="E130" s="139" t="s">
        <v>145</v>
      </c>
      <c r="F130" s="139" t="s">
        <v>146</v>
      </c>
      <c r="I130" s="207"/>
      <c r="J130" s="140">
        <f>BK130</f>
        <v>0</v>
      </c>
      <c r="L130" s="129"/>
      <c r="M130" s="133"/>
      <c r="N130" s="134"/>
      <c r="O130" s="134"/>
      <c r="P130" s="135">
        <f>SUM(P131:P193)</f>
        <v>0</v>
      </c>
      <c r="Q130" s="134"/>
      <c r="R130" s="135">
        <f>SUM(R131:R193)</f>
        <v>62.771999999999998</v>
      </c>
      <c r="S130" s="134"/>
      <c r="T130" s="136">
        <f>SUM(T131:T193)</f>
        <v>0</v>
      </c>
      <c r="AR130" s="130" t="s">
        <v>77</v>
      </c>
      <c r="AT130" s="137" t="s">
        <v>68</v>
      </c>
      <c r="AU130" s="137" t="s">
        <v>77</v>
      </c>
      <c r="AY130" s="130" t="s">
        <v>144</v>
      </c>
      <c r="BK130" s="138">
        <f>SUM(BK131:BK193)</f>
        <v>0</v>
      </c>
    </row>
    <row r="131" spans="1:65" s="18" customFormat="1" ht="178.5" customHeight="1" x14ac:dyDescent="0.2">
      <c r="A131" s="14"/>
      <c r="B131" s="15"/>
      <c r="C131" s="141" t="s">
        <v>77</v>
      </c>
      <c r="D131" s="141" t="s">
        <v>147</v>
      </c>
      <c r="E131" s="142" t="s">
        <v>543</v>
      </c>
      <c r="F131" s="143" t="s">
        <v>544</v>
      </c>
      <c r="G131" s="144" t="s">
        <v>158</v>
      </c>
      <c r="H131" s="145">
        <v>1.4999999999999999E-2</v>
      </c>
      <c r="I131" s="208"/>
      <c r="J131" s="146">
        <f>ROUND(I131*H131,2)</f>
        <v>0</v>
      </c>
      <c r="K131" s="143" t="s">
        <v>915</v>
      </c>
      <c r="L131" s="15"/>
      <c r="M131" s="147" t="s">
        <v>1</v>
      </c>
      <c r="N131" s="148" t="s">
        <v>34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151</v>
      </c>
      <c r="AT131" s="151" t="s">
        <v>147</v>
      </c>
      <c r="AU131" s="151" t="s">
        <v>79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748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546</v>
      </c>
      <c r="H132" s="158">
        <v>1.4999999999999999E-2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1.4999999999999999E-2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21.75" customHeight="1" x14ac:dyDescent="0.2">
      <c r="A134" s="14"/>
      <c r="B134" s="15"/>
      <c r="C134" s="170" t="s">
        <v>79</v>
      </c>
      <c r="D134" s="170" t="s">
        <v>166</v>
      </c>
      <c r="E134" s="171" t="s">
        <v>167</v>
      </c>
      <c r="F134" s="172" t="s">
        <v>168</v>
      </c>
      <c r="G134" s="173" t="s">
        <v>169</v>
      </c>
      <c r="H134" s="174">
        <v>37.799999999999997</v>
      </c>
      <c r="I134" s="211"/>
      <c r="J134" s="175">
        <f>ROUND(I134*H134,2)</f>
        <v>0</v>
      </c>
      <c r="K134" s="172" t="s">
        <v>915</v>
      </c>
      <c r="L134" s="176"/>
      <c r="M134" s="177" t="s">
        <v>1</v>
      </c>
      <c r="N134" s="178" t="s">
        <v>34</v>
      </c>
      <c r="O134" s="149">
        <v>0</v>
      </c>
      <c r="P134" s="149">
        <f>O134*H134</f>
        <v>0</v>
      </c>
      <c r="Q134" s="149">
        <v>1</v>
      </c>
      <c r="R134" s="149">
        <f>Q134*H134</f>
        <v>37.799999999999997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170</v>
      </c>
      <c r="AT134" s="151" t="s">
        <v>166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749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750</v>
      </c>
      <c r="H135" s="158">
        <v>37.799999999999997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62" customFormat="1" x14ac:dyDescent="0.2">
      <c r="B136" s="163"/>
      <c r="D136" s="155" t="s">
        <v>153</v>
      </c>
      <c r="E136" s="164" t="s">
        <v>1</v>
      </c>
      <c r="F136" s="165" t="s">
        <v>155</v>
      </c>
      <c r="H136" s="166">
        <v>37.799999999999997</v>
      </c>
      <c r="I136" s="210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153</v>
      </c>
      <c r="AU136" s="164" t="s">
        <v>79</v>
      </c>
      <c r="AV136" s="162" t="s">
        <v>151</v>
      </c>
      <c r="AW136" s="162" t="s">
        <v>25</v>
      </c>
      <c r="AX136" s="162" t="s">
        <v>77</v>
      </c>
      <c r="AY136" s="164" t="s">
        <v>144</v>
      </c>
    </row>
    <row r="137" spans="1:65" s="18" customFormat="1" ht="66.75" customHeight="1" x14ac:dyDescent="0.2">
      <c r="A137" s="14"/>
      <c r="B137" s="15"/>
      <c r="C137" s="141" t="s">
        <v>92</v>
      </c>
      <c r="D137" s="141" t="s">
        <v>147</v>
      </c>
      <c r="E137" s="142" t="s">
        <v>161</v>
      </c>
      <c r="F137" s="143" t="s">
        <v>162</v>
      </c>
      <c r="G137" s="144" t="s">
        <v>163</v>
      </c>
      <c r="H137" s="145">
        <v>21</v>
      </c>
      <c r="I137" s="208"/>
      <c r="J137" s="146">
        <f>ROUND(I137*H137,2)</f>
        <v>0</v>
      </c>
      <c r="K137" s="143" t="s">
        <v>915</v>
      </c>
      <c r="L137" s="15"/>
      <c r="M137" s="147" t="s">
        <v>1</v>
      </c>
      <c r="N137" s="148" t="s">
        <v>34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151" t="s">
        <v>151</v>
      </c>
      <c r="AT137" s="151" t="s">
        <v>147</v>
      </c>
      <c r="AU137" s="151" t="s">
        <v>79</v>
      </c>
      <c r="AY137" s="3" t="s">
        <v>144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3" t="s">
        <v>77</v>
      </c>
      <c r="BK137" s="152">
        <f>ROUND(I137*H137,2)</f>
        <v>0</v>
      </c>
      <c r="BL137" s="3" t="s">
        <v>151</v>
      </c>
      <c r="BM137" s="151" t="s">
        <v>751</v>
      </c>
    </row>
    <row r="138" spans="1:65" s="153" customFormat="1" x14ac:dyDescent="0.2">
      <c r="B138" s="154"/>
      <c r="D138" s="155" t="s">
        <v>153</v>
      </c>
      <c r="E138" s="156" t="s">
        <v>1</v>
      </c>
      <c r="F138" s="157" t="s">
        <v>752</v>
      </c>
      <c r="H138" s="158">
        <v>21</v>
      </c>
      <c r="I138" s="209"/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153</v>
      </c>
      <c r="AU138" s="156" t="s">
        <v>79</v>
      </c>
      <c r="AV138" s="153" t="s">
        <v>79</v>
      </c>
      <c r="AW138" s="153" t="s">
        <v>25</v>
      </c>
      <c r="AX138" s="153" t="s">
        <v>69</v>
      </c>
      <c r="AY138" s="156" t="s">
        <v>144</v>
      </c>
    </row>
    <row r="139" spans="1:65" s="162" customFormat="1" x14ac:dyDescent="0.2">
      <c r="B139" s="163"/>
      <c r="D139" s="155" t="s">
        <v>153</v>
      </c>
      <c r="E139" s="164" t="s">
        <v>1</v>
      </c>
      <c r="F139" s="165" t="s">
        <v>155</v>
      </c>
      <c r="H139" s="166">
        <v>21</v>
      </c>
      <c r="I139" s="210"/>
      <c r="L139" s="163"/>
      <c r="M139" s="167"/>
      <c r="N139" s="168"/>
      <c r="O139" s="168"/>
      <c r="P139" s="168"/>
      <c r="Q139" s="168"/>
      <c r="R139" s="168"/>
      <c r="S139" s="168"/>
      <c r="T139" s="169"/>
      <c r="AT139" s="164" t="s">
        <v>153</v>
      </c>
      <c r="AU139" s="164" t="s">
        <v>79</v>
      </c>
      <c r="AV139" s="162" t="s">
        <v>151</v>
      </c>
      <c r="AW139" s="162" t="s">
        <v>25</v>
      </c>
      <c r="AX139" s="162" t="s">
        <v>77</v>
      </c>
      <c r="AY139" s="164" t="s">
        <v>144</v>
      </c>
    </row>
    <row r="140" spans="1:65" s="18" customFormat="1" ht="78" customHeight="1" x14ac:dyDescent="0.2">
      <c r="A140" s="14"/>
      <c r="B140" s="15"/>
      <c r="C140" s="141" t="s">
        <v>151</v>
      </c>
      <c r="D140" s="141" t="s">
        <v>147</v>
      </c>
      <c r="E140" s="142" t="s">
        <v>549</v>
      </c>
      <c r="F140" s="143" t="s">
        <v>550</v>
      </c>
      <c r="G140" s="144" t="s">
        <v>158</v>
      </c>
      <c r="H140" s="145">
        <v>1.4999999999999999E-2</v>
      </c>
      <c r="I140" s="208"/>
      <c r="J140" s="146">
        <f>ROUND(I140*H140,2)</f>
        <v>0</v>
      </c>
      <c r="K140" s="143" t="s">
        <v>915</v>
      </c>
      <c r="L140" s="15"/>
      <c r="M140" s="147" t="s">
        <v>1</v>
      </c>
      <c r="N140" s="148" t="s">
        <v>34</v>
      </c>
      <c r="O140" s="149">
        <v>0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R140" s="151" t="s">
        <v>151</v>
      </c>
      <c r="AT140" s="151" t="s">
        <v>147</v>
      </c>
      <c r="AU140" s="151" t="s">
        <v>79</v>
      </c>
      <c r="AY140" s="3" t="s">
        <v>144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3" t="s">
        <v>77</v>
      </c>
      <c r="BK140" s="152">
        <f>ROUND(I140*H140,2)</f>
        <v>0</v>
      </c>
      <c r="BL140" s="3" t="s">
        <v>151</v>
      </c>
      <c r="BM140" s="151" t="s">
        <v>753</v>
      </c>
    </row>
    <row r="141" spans="1:65" s="153" customFormat="1" x14ac:dyDescent="0.2">
      <c r="B141" s="154"/>
      <c r="D141" s="155" t="s">
        <v>153</v>
      </c>
      <c r="E141" s="156" t="s">
        <v>1</v>
      </c>
      <c r="F141" s="157" t="s">
        <v>546</v>
      </c>
      <c r="H141" s="158">
        <v>1.4999999999999999E-2</v>
      </c>
      <c r="I141" s="209"/>
      <c r="L141" s="154"/>
      <c r="M141" s="159"/>
      <c r="N141" s="160"/>
      <c r="O141" s="160"/>
      <c r="P141" s="160"/>
      <c r="Q141" s="160"/>
      <c r="R141" s="160"/>
      <c r="S141" s="160"/>
      <c r="T141" s="161"/>
      <c r="AT141" s="156" t="s">
        <v>153</v>
      </c>
      <c r="AU141" s="156" t="s">
        <v>79</v>
      </c>
      <c r="AV141" s="153" t="s">
        <v>79</v>
      </c>
      <c r="AW141" s="153" t="s">
        <v>25</v>
      </c>
      <c r="AX141" s="153" t="s">
        <v>69</v>
      </c>
      <c r="AY141" s="156" t="s">
        <v>144</v>
      </c>
    </row>
    <row r="142" spans="1:65" s="162" customFormat="1" x14ac:dyDescent="0.2">
      <c r="B142" s="163"/>
      <c r="D142" s="155" t="s">
        <v>153</v>
      </c>
      <c r="E142" s="164" t="s">
        <v>1</v>
      </c>
      <c r="F142" s="165" t="s">
        <v>155</v>
      </c>
      <c r="H142" s="166">
        <v>1.4999999999999999E-2</v>
      </c>
      <c r="I142" s="210"/>
      <c r="L142" s="163"/>
      <c r="M142" s="167"/>
      <c r="N142" s="168"/>
      <c r="O142" s="168"/>
      <c r="P142" s="168"/>
      <c r="Q142" s="168"/>
      <c r="R142" s="168"/>
      <c r="S142" s="168"/>
      <c r="T142" s="169"/>
      <c r="AT142" s="164" t="s">
        <v>153</v>
      </c>
      <c r="AU142" s="164" t="s">
        <v>79</v>
      </c>
      <c r="AV142" s="162" t="s">
        <v>151</v>
      </c>
      <c r="AW142" s="162" t="s">
        <v>25</v>
      </c>
      <c r="AX142" s="162" t="s">
        <v>77</v>
      </c>
      <c r="AY142" s="164" t="s">
        <v>144</v>
      </c>
    </row>
    <row r="143" spans="1:65" s="18" customFormat="1" ht="21.75" customHeight="1" x14ac:dyDescent="0.2">
      <c r="A143" s="14"/>
      <c r="B143" s="15"/>
      <c r="C143" s="170" t="s">
        <v>145</v>
      </c>
      <c r="D143" s="170" t="s">
        <v>166</v>
      </c>
      <c r="E143" s="171" t="s">
        <v>552</v>
      </c>
      <c r="F143" s="172" t="s">
        <v>553</v>
      </c>
      <c r="G143" s="173" t="s">
        <v>175</v>
      </c>
      <c r="H143" s="174">
        <v>25</v>
      </c>
      <c r="I143" s="211"/>
      <c r="J143" s="175">
        <f>ROUND(I143*H143,2)</f>
        <v>0</v>
      </c>
      <c r="K143" s="172" t="s">
        <v>915</v>
      </c>
      <c r="L143" s="176"/>
      <c r="M143" s="177" t="s">
        <v>1</v>
      </c>
      <c r="N143" s="178" t="s">
        <v>34</v>
      </c>
      <c r="O143" s="149">
        <v>0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R143" s="151" t="s">
        <v>170</v>
      </c>
      <c r="AT143" s="151" t="s">
        <v>166</v>
      </c>
      <c r="AU143" s="151" t="s">
        <v>79</v>
      </c>
      <c r="AY143" s="3" t="s">
        <v>144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3" t="s">
        <v>77</v>
      </c>
      <c r="BK143" s="152">
        <f>ROUND(I143*H143,2)</f>
        <v>0</v>
      </c>
      <c r="BL143" s="3" t="s">
        <v>151</v>
      </c>
      <c r="BM143" s="151" t="s">
        <v>754</v>
      </c>
    </row>
    <row r="144" spans="1:65" s="179" customFormat="1" x14ac:dyDescent="0.2">
      <c r="B144" s="180"/>
      <c r="D144" s="155" t="s">
        <v>153</v>
      </c>
      <c r="E144" s="181" t="s">
        <v>1</v>
      </c>
      <c r="F144" s="182" t="s">
        <v>188</v>
      </c>
      <c r="H144" s="181" t="s">
        <v>1</v>
      </c>
      <c r="I144" s="212"/>
      <c r="L144" s="180"/>
      <c r="M144" s="183"/>
      <c r="N144" s="184"/>
      <c r="O144" s="184"/>
      <c r="P144" s="184"/>
      <c r="Q144" s="184"/>
      <c r="R144" s="184"/>
      <c r="S144" s="184"/>
      <c r="T144" s="185"/>
      <c r="AT144" s="181" t="s">
        <v>153</v>
      </c>
      <c r="AU144" s="181" t="s">
        <v>79</v>
      </c>
      <c r="AV144" s="179" t="s">
        <v>77</v>
      </c>
      <c r="AW144" s="179" t="s">
        <v>25</v>
      </c>
      <c r="AX144" s="179" t="s">
        <v>69</v>
      </c>
      <c r="AY144" s="181" t="s">
        <v>144</v>
      </c>
    </row>
    <row r="145" spans="1:65" s="153" customFormat="1" x14ac:dyDescent="0.2">
      <c r="B145" s="154"/>
      <c r="D145" s="155" t="s">
        <v>153</v>
      </c>
      <c r="E145" s="156" t="s">
        <v>1</v>
      </c>
      <c r="F145" s="157" t="s">
        <v>304</v>
      </c>
      <c r="H145" s="158">
        <v>25</v>
      </c>
      <c r="I145" s="209"/>
      <c r="L145" s="154"/>
      <c r="M145" s="159"/>
      <c r="N145" s="160"/>
      <c r="O145" s="160"/>
      <c r="P145" s="160"/>
      <c r="Q145" s="160"/>
      <c r="R145" s="160"/>
      <c r="S145" s="160"/>
      <c r="T145" s="161"/>
      <c r="AT145" s="156" t="s">
        <v>153</v>
      </c>
      <c r="AU145" s="156" t="s">
        <v>79</v>
      </c>
      <c r="AV145" s="153" t="s">
        <v>79</v>
      </c>
      <c r="AW145" s="153" t="s">
        <v>25</v>
      </c>
      <c r="AX145" s="153" t="s">
        <v>69</v>
      </c>
      <c r="AY145" s="156" t="s">
        <v>144</v>
      </c>
    </row>
    <row r="146" spans="1:65" s="162" customFormat="1" x14ac:dyDescent="0.2">
      <c r="B146" s="163"/>
      <c r="D146" s="155" t="s">
        <v>153</v>
      </c>
      <c r="E146" s="164" t="s">
        <v>1</v>
      </c>
      <c r="F146" s="165" t="s">
        <v>155</v>
      </c>
      <c r="H146" s="166">
        <v>25</v>
      </c>
      <c r="I146" s="210"/>
      <c r="L146" s="163"/>
      <c r="M146" s="167"/>
      <c r="N146" s="168"/>
      <c r="O146" s="168"/>
      <c r="P146" s="168"/>
      <c r="Q146" s="168"/>
      <c r="R146" s="168"/>
      <c r="S146" s="168"/>
      <c r="T146" s="169"/>
      <c r="AT146" s="164" t="s">
        <v>153</v>
      </c>
      <c r="AU146" s="164" t="s">
        <v>79</v>
      </c>
      <c r="AV146" s="162" t="s">
        <v>151</v>
      </c>
      <c r="AW146" s="162" t="s">
        <v>25</v>
      </c>
      <c r="AX146" s="162" t="s">
        <v>77</v>
      </c>
      <c r="AY146" s="164" t="s">
        <v>144</v>
      </c>
    </row>
    <row r="147" spans="1:65" s="18" customFormat="1" ht="16.5" customHeight="1" x14ac:dyDescent="0.2">
      <c r="A147" s="14"/>
      <c r="B147" s="15"/>
      <c r="C147" s="170" t="s">
        <v>179</v>
      </c>
      <c r="D147" s="170" t="s">
        <v>166</v>
      </c>
      <c r="E147" s="171" t="s">
        <v>555</v>
      </c>
      <c r="F147" s="172" t="s">
        <v>556</v>
      </c>
      <c r="G147" s="173" t="s">
        <v>192</v>
      </c>
      <c r="H147" s="174">
        <v>30</v>
      </c>
      <c r="I147" s="211"/>
      <c r="J147" s="175">
        <f>ROUND(I147*H147,2)</f>
        <v>0</v>
      </c>
      <c r="K147" s="172" t="s">
        <v>915</v>
      </c>
      <c r="L147" s="176"/>
      <c r="M147" s="177" t="s">
        <v>1</v>
      </c>
      <c r="N147" s="178" t="s">
        <v>34</v>
      </c>
      <c r="O147" s="149">
        <v>0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R147" s="151" t="s">
        <v>170</v>
      </c>
      <c r="AT147" s="151" t="s">
        <v>166</v>
      </c>
      <c r="AU147" s="151" t="s">
        <v>79</v>
      </c>
      <c r="AY147" s="3" t="s">
        <v>144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3" t="s">
        <v>77</v>
      </c>
      <c r="BK147" s="152">
        <f>ROUND(I147*H147,2)</f>
        <v>0</v>
      </c>
      <c r="BL147" s="3" t="s">
        <v>151</v>
      </c>
      <c r="BM147" s="151" t="s">
        <v>755</v>
      </c>
    </row>
    <row r="148" spans="1:65" s="179" customFormat="1" x14ac:dyDescent="0.2">
      <c r="B148" s="180"/>
      <c r="D148" s="155" t="s">
        <v>153</v>
      </c>
      <c r="E148" s="181" t="s">
        <v>1</v>
      </c>
      <c r="F148" s="182" t="s">
        <v>188</v>
      </c>
      <c r="H148" s="181" t="s">
        <v>1</v>
      </c>
      <c r="I148" s="212"/>
      <c r="L148" s="180"/>
      <c r="M148" s="183"/>
      <c r="N148" s="184"/>
      <c r="O148" s="184"/>
      <c r="P148" s="184"/>
      <c r="Q148" s="184"/>
      <c r="R148" s="184"/>
      <c r="S148" s="184"/>
      <c r="T148" s="185"/>
      <c r="AT148" s="181" t="s">
        <v>153</v>
      </c>
      <c r="AU148" s="181" t="s">
        <v>79</v>
      </c>
      <c r="AV148" s="179" t="s">
        <v>77</v>
      </c>
      <c r="AW148" s="179" t="s">
        <v>25</v>
      </c>
      <c r="AX148" s="179" t="s">
        <v>69</v>
      </c>
      <c r="AY148" s="181" t="s">
        <v>144</v>
      </c>
    </row>
    <row r="149" spans="1:65" s="153" customFormat="1" x14ac:dyDescent="0.2">
      <c r="B149" s="154"/>
      <c r="D149" s="155" t="s">
        <v>153</v>
      </c>
      <c r="E149" s="156" t="s">
        <v>1</v>
      </c>
      <c r="F149" s="157" t="s">
        <v>756</v>
      </c>
      <c r="H149" s="158">
        <v>30</v>
      </c>
      <c r="I149" s="209"/>
      <c r="L149" s="154"/>
      <c r="M149" s="159"/>
      <c r="N149" s="160"/>
      <c r="O149" s="160"/>
      <c r="P149" s="160"/>
      <c r="Q149" s="160"/>
      <c r="R149" s="160"/>
      <c r="S149" s="160"/>
      <c r="T149" s="161"/>
      <c r="AT149" s="156" t="s">
        <v>153</v>
      </c>
      <c r="AU149" s="156" t="s">
        <v>79</v>
      </c>
      <c r="AV149" s="153" t="s">
        <v>79</v>
      </c>
      <c r="AW149" s="153" t="s">
        <v>25</v>
      </c>
      <c r="AX149" s="153" t="s">
        <v>69</v>
      </c>
      <c r="AY149" s="156" t="s">
        <v>144</v>
      </c>
    </row>
    <row r="150" spans="1:65" s="162" customFormat="1" x14ac:dyDescent="0.2">
      <c r="B150" s="163"/>
      <c r="D150" s="155" t="s">
        <v>153</v>
      </c>
      <c r="E150" s="164" t="s">
        <v>1</v>
      </c>
      <c r="F150" s="165" t="s">
        <v>155</v>
      </c>
      <c r="H150" s="166">
        <v>30</v>
      </c>
      <c r="I150" s="210"/>
      <c r="L150" s="163"/>
      <c r="M150" s="167"/>
      <c r="N150" s="168"/>
      <c r="O150" s="168"/>
      <c r="P150" s="168"/>
      <c r="Q150" s="168"/>
      <c r="R150" s="168"/>
      <c r="S150" s="168"/>
      <c r="T150" s="169"/>
      <c r="AT150" s="164" t="s">
        <v>153</v>
      </c>
      <c r="AU150" s="164" t="s">
        <v>79</v>
      </c>
      <c r="AV150" s="162" t="s">
        <v>151</v>
      </c>
      <c r="AW150" s="162" t="s">
        <v>25</v>
      </c>
      <c r="AX150" s="162" t="s">
        <v>77</v>
      </c>
      <c r="AY150" s="164" t="s">
        <v>144</v>
      </c>
    </row>
    <row r="151" spans="1:65" s="18" customFormat="1" ht="21.75" customHeight="1" x14ac:dyDescent="0.2">
      <c r="A151" s="14"/>
      <c r="B151" s="15"/>
      <c r="C151" s="170" t="s">
        <v>184</v>
      </c>
      <c r="D151" s="170" t="s">
        <v>166</v>
      </c>
      <c r="E151" s="171" t="s">
        <v>559</v>
      </c>
      <c r="F151" s="172" t="s">
        <v>560</v>
      </c>
      <c r="G151" s="173" t="s">
        <v>175</v>
      </c>
      <c r="H151" s="174">
        <v>100</v>
      </c>
      <c r="I151" s="211"/>
      <c r="J151" s="175">
        <f>ROUND(I151*H151,2)</f>
        <v>0</v>
      </c>
      <c r="K151" s="172" t="s">
        <v>915</v>
      </c>
      <c r="L151" s="176"/>
      <c r="M151" s="177" t="s">
        <v>1</v>
      </c>
      <c r="N151" s="178" t="s">
        <v>34</v>
      </c>
      <c r="O151" s="149">
        <v>0</v>
      </c>
      <c r="P151" s="149">
        <f>O151*H151</f>
        <v>0</v>
      </c>
      <c r="Q151" s="149">
        <v>1.23E-3</v>
      </c>
      <c r="R151" s="149">
        <f>Q151*H151</f>
        <v>0.123</v>
      </c>
      <c r="S151" s="149">
        <v>0</v>
      </c>
      <c r="T151" s="150">
        <f>S151*H151</f>
        <v>0</v>
      </c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R151" s="151" t="s">
        <v>170</v>
      </c>
      <c r="AT151" s="151" t="s">
        <v>166</v>
      </c>
      <c r="AU151" s="151" t="s">
        <v>79</v>
      </c>
      <c r="AY151" s="3" t="s">
        <v>144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3" t="s">
        <v>77</v>
      </c>
      <c r="BK151" s="152">
        <f>ROUND(I151*H151,2)</f>
        <v>0</v>
      </c>
      <c r="BL151" s="3" t="s">
        <v>151</v>
      </c>
      <c r="BM151" s="151" t="s">
        <v>757</v>
      </c>
    </row>
    <row r="152" spans="1:65" s="153" customFormat="1" x14ac:dyDescent="0.2">
      <c r="B152" s="154"/>
      <c r="D152" s="155" t="s">
        <v>153</v>
      </c>
      <c r="E152" s="156" t="s">
        <v>1</v>
      </c>
      <c r="F152" s="157" t="s">
        <v>758</v>
      </c>
      <c r="H152" s="158">
        <v>100</v>
      </c>
      <c r="I152" s="209"/>
      <c r="L152" s="154"/>
      <c r="M152" s="159"/>
      <c r="N152" s="160"/>
      <c r="O152" s="160"/>
      <c r="P152" s="160"/>
      <c r="Q152" s="160"/>
      <c r="R152" s="160"/>
      <c r="S152" s="160"/>
      <c r="T152" s="161"/>
      <c r="AT152" s="156" t="s">
        <v>153</v>
      </c>
      <c r="AU152" s="156" t="s">
        <v>79</v>
      </c>
      <c r="AV152" s="153" t="s">
        <v>79</v>
      </c>
      <c r="AW152" s="153" t="s">
        <v>25</v>
      </c>
      <c r="AX152" s="153" t="s">
        <v>69</v>
      </c>
      <c r="AY152" s="156" t="s">
        <v>144</v>
      </c>
    </row>
    <row r="153" spans="1:65" s="162" customFormat="1" x14ac:dyDescent="0.2">
      <c r="B153" s="163"/>
      <c r="D153" s="155" t="s">
        <v>153</v>
      </c>
      <c r="E153" s="164" t="s">
        <v>1</v>
      </c>
      <c r="F153" s="165" t="s">
        <v>155</v>
      </c>
      <c r="H153" s="166">
        <v>100</v>
      </c>
      <c r="I153" s="210"/>
      <c r="L153" s="163"/>
      <c r="M153" s="167"/>
      <c r="N153" s="168"/>
      <c r="O153" s="168"/>
      <c r="P153" s="168"/>
      <c r="Q153" s="168"/>
      <c r="R153" s="168"/>
      <c r="S153" s="168"/>
      <c r="T153" s="169"/>
      <c r="AT153" s="164" t="s">
        <v>153</v>
      </c>
      <c r="AU153" s="164" t="s">
        <v>79</v>
      </c>
      <c r="AV153" s="162" t="s">
        <v>151</v>
      </c>
      <c r="AW153" s="162" t="s">
        <v>25</v>
      </c>
      <c r="AX153" s="162" t="s">
        <v>77</v>
      </c>
      <c r="AY153" s="164" t="s">
        <v>144</v>
      </c>
    </row>
    <row r="154" spans="1:65" s="18" customFormat="1" ht="21.75" customHeight="1" x14ac:dyDescent="0.2">
      <c r="A154" s="14"/>
      <c r="B154" s="15"/>
      <c r="C154" s="170" t="s">
        <v>170</v>
      </c>
      <c r="D154" s="170" t="s">
        <v>166</v>
      </c>
      <c r="E154" s="171" t="s">
        <v>235</v>
      </c>
      <c r="F154" s="172" t="s">
        <v>236</v>
      </c>
      <c r="G154" s="173" t="s">
        <v>175</v>
      </c>
      <c r="H154" s="174">
        <v>50</v>
      </c>
      <c r="I154" s="211"/>
      <c r="J154" s="175">
        <f>ROUND(I154*H154,2)</f>
        <v>0</v>
      </c>
      <c r="K154" s="172" t="s">
        <v>915</v>
      </c>
      <c r="L154" s="176"/>
      <c r="M154" s="177" t="s">
        <v>1</v>
      </c>
      <c r="N154" s="178" t="s">
        <v>34</v>
      </c>
      <c r="O154" s="149">
        <v>0</v>
      </c>
      <c r="P154" s="149">
        <f>O154*H154</f>
        <v>0</v>
      </c>
      <c r="Q154" s="149">
        <v>1.8000000000000001E-4</v>
      </c>
      <c r="R154" s="149">
        <f>Q154*H154</f>
        <v>9.0000000000000011E-3</v>
      </c>
      <c r="S154" s="149">
        <v>0</v>
      </c>
      <c r="T154" s="150">
        <f>S154*H154</f>
        <v>0</v>
      </c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R154" s="151" t="s">
        <v>170</v>
      </c>
      <c r="AT154" s="151" t="s">
        <v>166</v>
      </c>
      <c r="AU154" s="151" t="s">
        <v>79</v>
      </c>
      <c r="AY154" s="3" t="s">
        <v>144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3" t="s">
        <v>77</v>
      </c>
      <c r="BK154" s="152">
        <f>ROUND(I154*H154,2)</f>
        <v>0</v>
      </c>
      <c r="BL154" s="3" t="s">
        <v>151</v>
      </c>
      <c r="BM154" s="151" t="s">
        <v>759</v>
      </c>
    </row>
    <row r="155" spans="1:65" s="179" customFormat="1" x14ac:dyDescent="0.2">
      <c r="B155" s="180"/>
      <c r="D155" s="155" t="s">
        <v>153</v>
      </c>
      <c r="E155" s="181" t="s">
        <v>1</v>
      </c>
      <c r="F155" s="182" t="s">
        <v>188</v>
      </c>
      <c r="H155" s="181" t="s">
        <v>1</v>
      </c>
      <c r="I155" s="212"/>
      <c r="L155" s="180"/>
      <c r="M155" s="183"/>
      <c r="N155" s="184"/>
      <c r="O155" s="184"/>
      <c r="P155" s="184"/>
      <c r="Q155" s="184"/>
      <c r="R155" s="184"/>
      <c r="S155" s="184"/>
      <c r="T155" s="185"/>
      <c r="AT155" s="181" t="s">
        <v>153</v>
      </c>
      <c r="AU155" s="181" t="s">
        <v>79</v>
      </c>
      <c r="AV155" s="179" t="s">
        <v>77</v>
      </c>
      <c r="AW155" s="179" t="s">
        <v>25</v>
      </c>
      <c r="AX155" s="179" t="s">
        <v>69</v>
      </c>
      <c r="AY155" s="181" t="s">
        <v>144</v>
      </c>
    </row>
    <row r="156" spans="1:65" s="153" customFormat="1" x14ac:dyDescent="0.2">
      <c r="B156" s="154"/>
      <c r="D156" s="155" t="s">
        <v>153</v>
      </c>
      <c r="E156" s="156" t="s">
        <v>1</v>
      </c>
      <c r="F156" s="157" t="s">
        <v>760</v>
      </c>
      <c r="H156" s="158">
        <v>50</v>
      </c>
      <c r="I156" s="209"/>
      <c r="L156" s="154"/>
      <c r="M156" s="159"/>
      <c r="N156" s="160"/>
      <c r="O156" s="160"/>
      <c r="P156" s="160"/>
      <c r="Q156" s="160"/>
      <c r="R156" s="160"/>
      <c r="S156" s="160"/>
      <c r="T156" s="161"/>
      <c r="AT156" s="156" t="s">
        <v>153</v>
      </c>
      <c r="AU156" s="156" t="s">
        <v>79</v>
      </c>
      <c r="AV156" s="153" t="s">
        <v>79</v>
      </c>
      <c r="AW156" s="153" t="s">
        <v>25</v>
      </c>
      <c r="AX156" s="153" t="s">
        <v>69</v>
      </c>
      <c r="AY156" s="156" t="s">
        <v>144</v>
      </c>
    </row>
    <row r="157" spans="1:65" s="162" customFormat="1" x14ac:dyDescent="0.2">
      <c r="B157" s="163"/>
      <c r="D157" s="155" t="s">
        <v>153</v>
      </c>
      <c r="E157" s="164" t="s">
        <v>1</v>
      </c>
      <c r="F157" s="165" t="s">
        <v>155</v>
      </c>
      <c r="H157" s="166">
        <v>50</v>
      </c>
      <c r="I157" s="210"/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153</v>
      </c>
      <c r="AU157" s="164" t="s">
        <v>79</v>
      </c>
      <c r="AV157" s="162" t="s">
        <v>151</v>
      </c>
      <c r="AW157" s="162" t="s">
        <v>25</v>
      </c>
      <c r="AX157" s="162" t="s">
        <v>77</v>
      </c>
      <c r="AY157" s="164" t="s">
        <v>144</v>
      </c>
    </row>
    <row r="158" spans="1:65" s="18" customFormat="1" ht="89.25" customHeight="1" x14ac:dyDescent="0.2">
      <c r="A158" s="14"/>
      <c r="B158" s="15"/>
      <c r="C158" s="141" t="s">
        <v>197</v>
      </c>
      <c r="D158" s="141" t="s">
        <v>147</v>
      </c>
      <c r="E158" s="142" t="s">
        <v>565</v>
      </c>
      <c r="F158" s="143" t="s">
        <v>566</v>
      </c>
      <c r="G158" s="144" t="s">
        <v>158</v>
      </c>
      <c r="H158" s="145">
        <v>1.4999999999999999E-2</v>
      </c>
      <c r="I158" s="208"/>
      <c r="J158" s="146">
        <f>ROUND(I158*H158,2)</f>
        <v>0</v>
      </c>
      <c r="K158" s="143" t="s">
        <v>915</v>
      </c>
      <c r="L158" s="15"/>
      <c r="M158" s="147" t="s">
        <v>1</v>
      </c>
      <c r="N158" s="148" t="s">
        <v>34</v>
      </c>
      <c r="O158" s="149">
        <v>0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R158" s="151" t="s">
        <v>151</v>
      </c>
      <c r="AT158" s="151" t="s">
        <v>147</v>
      </c>
      <c r="AU158" s="151" t="s">
        <v>79</v>
      </c>
      <c r="AY158" s="3" t="s">
        <v>144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3" t="s">
        <v>77</v>
      </c>
      <c r="BK158" s="152">
        <f>ROUND(I158*H158,2)</f>
        <v>0</v>
      </c>
      <c r="BL158" s="3" t="s">
        <v>151</v>
      </c>
      <c r="BM158" s="151" t="s">
        <v>761</v>
      </c>
    </row>
    <row r="159" spans="1:65" s="153" customFormat="1" x14ac:dyDescent="0.2">
      <c r="B159" s="154"/>
      <c r="D159" s="155" t="s">
        <v>153</v>
      </c>
      <c r="E159" s="156" t="s">
        <v>1</v>
      </c>
      <c r="F159" s="157" t="s">
        <v>546</v>
      </c>
      <c r="H159" s="158">
        <v>1.4999999999999999E-2</v>
      </c>
      <c r="I159" s="209"/>
      <c r="L159" s="154"/>
      <c r="M159" s="159"/>
      <c r="N159" s="160"/>
      <c r="O159" s="160"/>
      <c r="P159" s="160"/>
      <c r="Q159" s="160"/>
      <c r="R159" s="160"/>
      <c r="S159" s="160"/>
      <c r="T159" s="161"/>
      <c r="AT159" s="156" t="s">
        <v>153</v>
      </c>
      <c r="AU159" s="156" t="s">
        <v>79</v>
      </c>
      <c r="AV159" s="153" t="s">
        <v>79</v>
      </c>
      <c r="AW159" s="153" t="s">
        <v>25</v>
      </c>
      <c r="AX159" s="153" t="s">
        <v>69</v>
      </c>
      <c r="AY159" s="156" t="s">
        <v>144</v>
      </c>
    </row>
    <row r="160" spans="1:65" s="162" customFormat="1" x14ac:dyDescent="0.2">
      <c r="B160" s="163"/>
      <c r="D160" s="155" t="s">
        <v>153</v>
      </c>
      <c r="E160" s="164" t="s">
        <v>1</v>
      </c>
      <c r="F160" s="165" t="s">
        <v>155</v>
      </c>
      <c r="H160" s="166">
        <v>1.4999999999999999E-2</v>
      </c>
      <c r="I160" s="210"/>
      <c r="L160" s="163"/>
      <c r="M160" s="167"/>
      <c r="N160" s="168"/>
      <c r="O160" s="168"/>
      <c r="P160" s="168"/>
      <c r="Q160" s="168"/>
      <c r="R160" s="168"/>
      <c r="S160" s="168"/>
      <c r="T160" s="169"/>
      <c r="AT160" s="164" t="s">
        <v>153</v>
      </c>
      <c r="AU160" s="164" t="s">
        <v>79</v>
      </c>
      <c r="AV160" s="162" t="s">
        <v>151</v>
      </c>
      <c r="AW160" s="162" t="s">
        <v>25</v>
      </c>
      <c r="AX160" s="162" t="s">
        <v>77</v>
      </c>
      <c r="AY160" s="164" t="s">
        <v>144</v>
      </c>
    </row>
    <row r="161" spans="1:65" s="18" customFormat="1" ht="134.25" customHeight="1" x14ac:dyDescent="0.2">
      <c r="A161" s="14"/>
      <c r="B161" s="15"/>
      <c r="C161" s="141" t="s">
        <v>203</v>
      </c>
      <c r="D161" s="141" t="s">
        <v>147</v>
      </c>
      <c r="E161" s="142" t="s">
        <v>239</v>
      </c>
      <c r="F161" s="143" t="s">
        <v>240</v>
      </c>
      <c r="G161" s="144" t="s">
        <v>158</v>
      </c>
      <c r="H161" s="145">
        <v>0.15</v>
      </c>
      <c r="I161" s="208"/>
      <c r="J161" s="146">
        <f>ROUND(I161*H161,2)</f>
        <v>0</v>
      </c>
      <c r="K161" s="143" t="s">
        <v>915</v>
      </c>
      <c r="L161" s="15"/>
      <c r="M161" s="147" t="s">
        <v>1</v>
      </c>
      <c r="N161" s="148" t="s">
        <v>34</v>
      </c>
      <c r="O161" s="149">
        <v>0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R161" s="151" t="s">
        <v>151</v>
      </c>
      <c r="AT161" s="151" t="s">
        <v>147</v>
      </c>
      <c r="AU161" s="151" t="s">
        <v>79</v>
      </c>
      <c r="AY161" s="3" t="s">
        <v>144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3" t="s">
        <v>77</v>
      </c>
      <c r="BK161" s="152">
        <f>ROUND(I161*H161,2)</f>
        <v>0</v>
      </c>
      <c r="BL161" s="3" t="s">
        <v>151</v>
      </c>
      <c r="BM161" s="151" t="s">
        <v>762</v>
      </c>
    </row>
    <row r="162" spans="1:65" s="153" customFormat="1" x14ac:dyDescent="0.2">
      <c r="B162" s="154"/>
      <c r="D162" s="155" t="s">
        <v>153</v>
      </c>
      <c r="E162" s="156" t="s">
        <v>1</v>
      </c>
      <c r="F162" s="157" t="s">
        <v>643</v>
      </c>
      <c r="H162" s="158">
        <v>0.15</v>
      </c>
      <c r="I162" s="209"/>
      <c r="L162" s="154"/>
      <c r="M162" s="159"/>
      <c r="N162" s="160"/>
      <c r="O162" s="160"/>
      <c r="P162" s="160"/>
      <c r="Q162" s="160"/>
      <c r="R162" s="160"/>
      <c r="S162" s="160"/>
      <c r="T162" s="161"/>
      <c r="AT162" s="156" t="s">
        <v>153</v>
      </c>
      <c r="AU162" s="156" t="s">
        <v>79</v>
      </c>
      <c r="AV162" s="153" t="s">
        <v>79</v>
      </c>
      <c r="AW162" s="153" t="s">
        <v>25</v>
      </c>
      <c r="AX162" s="153" t="s">
        <v>69</v>
      </c>
      <c r="AY162" s="156" t="s">
        <v>144</v>
      </c>
    </row>
    <row r="163" spans="1:65" s="162" customFormat="1" x14ac:dyDescent="0.2">
      <c r="B163" s="163"/>
      <c r="D163" s="155" t="s">
        <v>153</v>
      </c>
      <c r="E163" s="164" t="s">
        <v>1</v>
      </c>
      <c r="F163" s="165" t="s">
        <v>155</v>
      </c>
      <c r="H163" s="166">
        <v>0.15</v>
      </c>
      <c r="I163" s="210"/>
      <c r="L163" s="163"/>
      <c r="M163" s="167"/>
      <c r="N163" s="168"/>
      <c r="O163" s="168"/>
      <c r="P163" s="168"/>
      <c r="Q163" s="168"/>
      <c r="R163" s="168"/>
      <c r="S163" s="168"/>
      <c r="T163" s="169"/>
      <c r="AT163" s="164" t="s">
        <v>153</v>
      </c>
      <c r="AU163" s="164" t="s">
        <v>79</v>
      </c>
      <c r="AV163" s="162" t="s">
        <v>151</v>
      </c>
      <c r="AW163" s="162" t="s">
        <v>25</v>
      </c>
      <c r="AX163" s="162" t="s">
        <v>77</v>
      </c>
      <c r="AY163" s="164" t="s">
        <v>144</v>
      </c>
    </row>
    <row r="164" spans="1:65" s="18" customFormat="1" ht="111.75" customHeight="1" x14ac:dyDescent="0.2">
      <c r="A164" s="14"/>
      <c r="B164" s="15"/>
      <c r="C164" s="141" t="s">
        <v>209</v>
      </c>
      <c r="D164" s="141" t="s">
        <v>147</v>
      </c>
      <c r="E164" s="142" t="s">
        <v>570</v>
      </c>
      <c r="F164" s="143" t="s">
        <v>571</v>
      </c>
      <c r="G164" s="144" t="s">
        <v>247</v>
      </c>
      <c r="H164" s="145">
        <v>4</v>
      </c>
      <c r="I164" s="208"/>
      <c r="J164" s="146">
        <f>ROUND(I164*H164,2)</f>
        <v>0</v>
      </c>
      <c r="K164" s="143" t="s">
        <v>915</v>
      </c>
      <c r="L164" s="15"/>
      <c r="M164" s="147" t="s">
        <v>1</v>
      </c>
      <c r="N164" s="148" t="s">
        <v>34</v>
      </c>
      <c r="O164" s="149">
        <v>0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R164" s="151" t="s">
        <v>151</v>
      </c>
      <c r="AT164" s="151" t="s">
        <v>147</v>
      </c>
      <c r="AU164" s="151" t="s">
        <v>79</v>
      </c>
      <c r="AY164" s="3" t="s">
        <v>144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3" t="s">
        <v>77</v>
      </c>
      <c r="BK164" s="152">
        <f>ROUND(I164*H164,2)</f>
        <v>0</v>
      </c>
      <c r="BL164" s="3" t="s">
        <v>151</v>
      </c>
      <c r="BM164" s="151" t="s">
        <v>763</v>
      </c>
    </row>
    <row r="165" spans="1:65" s="153" customFormat="1" x14ac:dyDescent="0.2">
      <c r="B165" s="154"/>
      <c r="D165" s="155" t="s">
        <v>153</v>
      </c>
      <c r="E165" s="156" t="s">
        <v>1</v>
      </c>
      <c r="F165" s="157" t="s">
        <v>151</v>
      </c>
      <c r="H165" s="158">
        <v>4</v>
      </c>
      <c r="I165" s="209"/>
      <c r="L165" s="154"/>
      <c r="M165" s="159"/>
      <c r="N165" s="160"/>
      <c r="O165" s="160"/>
      <c r="P165" s="160"/>
      <c r="Q165" s="160"/>
      <c r="R165" s="160"/>
      <c r="S165" s="160"/>
      <c r="T165" s="161"/>
      <c r="AT165" s="156" t="s">
        <v>153</v>
      </c>
      <c r="AU165" s="156" t="s">
        <v>79</v>
      </c>
      <c r="AV165" s="153" t="s">
        <v>79</v>
      </c>
      <c r="AW165" s="153" t="s">
        <v>25</v>
      </c>
      <c r="AX165" s="153" t="s">
        <v>69</v>
      </c>
      <c r="AY165" s="156" t="s">
        <v>144</v>
      </c>
    </row>
    <row r="166" spans="1:65" s="162" customFormat="1" x14ac:dyDescent="0.2">
      <c r="B166" s="163"/>
      <c r="D166" s="155" t="s">
        <v>153</v>
      </c>
      <c r="E166" s="164" t="s">
        <v>1</v>
      </c>
      <c r="F166" s="165" t="s">
        <v>155</v>
      </c>
      <c r="H166" s="166">
        <v>4</v>
      </c>
      <c r="I166" s="210"/>
      <c r="L166" s="163"/>
      <c r="M166" s="167"/>
      <c r="N166" s="168"/>
      <c r="O166" s="168"/>
      <c r="P166" s="168"/>
      <c r="Q166" s="168"/>
      <c r="R166" s="168"/>
      <c r="S166" s="168"/>
      <c r="T166" s="169"/>
      <c r="AT166" s="164" t="s">
        <v>153</v>
      </c>
      <c r="AU166" s="164" t="s">
        <v>79</v>
      </c>
      <c r="AV166" s="162" t="s">
        <v>151</v>
      </c>
      <c r="AW166" s="162" t="s">
        <v>25</v>
      </c>
      <c r="AX166" s="162" t="s">
        <v>77</v>
      </c>
      <c r="AY166" s="164" t="s">
        <v>144</v>
      </c>
    </row>
    <row r="167" spans="1:65" s="18" customFormat="1" ht="100.5" customHeight="1" x14ac:dyDescent="0.2">
      <c r="A167" s="14"/>
      <c r="B167" s="15"/>
      <c r="C167" s="141" t="s">
        <v>214</v>
      </c>
      <c r="D167" s="141" t="s">
        <v>147</v>
      </c>
      <c r="E167" s="142" t="s">
        <v>256</v>
      </c>
      <c r="F167" s="143" t="s">
        <v>257</v>
      </c>
      <c r="G167" s="144" t="s">
        <v>192</v>
      </c>
      <c r="H167" s="145">
        <v>120</v>
      </c>
      <c r="I167" s="208"/>
      <c r="J167" s="146">
        <f>ROUND(I167*H167,2)</f>
        <v>0</v>
      </c>
      <c r="K167" s="143" t="s">
        <v>915</v>
      </c>
      <c r="L167" s="15"/>
      <c r="M167" s="147" t="s">
        <v>1</v>
      </c>
      <c r="N167" s="148" t="s">
        <v>34</v>
      </c>
      <c r="O167" s="149">
        <v>0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R167" s="151" t="s">
        <v>151</v>
      </c>
      <c r="AT167" s="151" t="s">
        <v>147</v>
      </c>
      <c r="AU167" s="151" t="s">
        <v>79</v>
      </c>
      <c r="AY167" s="3" t="s">
        <v>144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3" t="s">
        <v>77</v>
      </c>
      <c r="BK167" s="152">
        <f>ROUND(I167*H167,2)</f>
        <v>0</v>
      </c>
      <c r="BL167" s="3" t="s">
        <v>151</v>
      </c>
      <c r="BM167" s="151" t="s">
        <v>764</v>
      </c>
    </row>
    <row r="168" spans="1:65" s="153" customFormat="1" x14ac:dyDescent="0.2">
      <c r="B168" s="154"/>
      <c r="D168" s="155" t="s">
        <v>153</v>
      </c>
      <c r="E168" s="156" t="s">
        <v>1</v>
      </c>
      <c r="F168" s="157" t="s">
        <v>574</v>
      </c>
      <c r="H168" s="158">
        <v>120</v>
      </c>
      <c r="I168" s="209"/>
      <c r="L168" s="154"/>
      <c r="M168" s="159"/>
      <c r="N168" s="160"/>
      <c r="O168" s="160"/>
      <c r="P168" s="160"/>
      <c r="Q168" s="160"/>
      <c r="R168" s="160"/>
      <c r="S168" s="160"/>
      <c r="T168" s="161"/>
      <c r="AT168" s="156" t="s">
        <v>153</v>
      </c>
      <c r="AU168" s="156" t="s">
        <v>79</v>
      </c>
      <c r="AV168" s="153" t="s">
        <v>79</v>
      </c>
      <c r="AW168" s="153" t="s">
        <v>25</v>
      </c>
      <c r="AX168" s="153" t="s">
        <v>69</v>
      </c>
      <c r="AY168" s="156" t="s">
        <v>144</v>
      </c>
    </row>
    <row r="169" spans="1:65" s="162" customFormat="1" x14ac:dyDescent="0.2">
      <c r="B169" s="163"/>
      <c r="D169" s="155" t="s">
        <v>153</v>
      </c>
      <c r="E169" s="164" t="s">
        <v>1</v>
      </c>
      <c r="F169" s="165" t="s">
        <v>155</v>
      </c>
      <c r="H169" s="166">
        <v>120</v>
      </c>
      <c r="I169" s="210"/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153</v>
      </c>
      <c r="AU169" s="164" t="s">
        <v>79</v>
      </c>
      <c r="AV169" s="162" t="s">
        <v>151</v>
      </c>
      <c r="AW169" s="162" t="s">
        <v>25</v>
      </c>
      <c r="AX169" s="162" t="s">
        <v>77</v>
      </c>
      <c r="AY169" s="164" t="s">
        <v>144</v>
      </c>
    </row>
    <row r="170" spans="1:65" s="18" customFormat="1" ht="16.5" customHeight="1" x14ac:dyDescent="0.2">
      <c r="A170" s="14"/>
      <c r="B170" s="15"/>
      <c r="C170" s="170" t="s">
        <v>229</v>
      </c>
      <c r="D170" s="170" t="s">
        <v>166</v>
      </c>
      <c r="E170" s="171" t="s">
        <v>575</v>
      </c>
      <c r="F170" s="172" t="s">
        <v>576</v>
      </c>
      <c r="G170" s="173" t="s">
        <v>192</v>
      </c>
      <c r="H170" s="174">
        <v>9.6</v>
      </c>
      <c r="I170" s="211"/>
      <c r="J170" s="175">
        <f>ROUND(I170*H170,2)</f>
        <v>0</v>
      </c>
      <c r="K170" s="172" t="s">
        <v>915</v>
      </c>
      <c r="L170" s="176"/>
      <c r="M170" s="177" t="s">
        <v>1</v>
      </c>
      <c r="N170" s="178" t="s">
        <v>34</v>
      </c>
      <c r="O170" s="149">
        <v>0</v>
      </c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R170" s="151" t="s">
        <v>170</v>
      </c>
      <c r="AT170" s="151" t="s">
        <v>166</v>
      </c>
      <c r="AU170" s="151" t="s">
        <v>79</v>
      </c>
      <c r="AY170" s="3" t="s">
        <v>144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3" t="s">
        <v>77</v>
      </c>
      <c r="BK170" s="152">
        <f>ROUND(I170*H170,2)</f>
        <v>0</v>
      </c>
      <c r="BL170" s="3" t="s">
        <v>151</v>
      </c>
      <c r="BM170" s="151" t="s">
        <v>765</v>
      </c>
    </row>
    <row r="171" spans="1:65" s="153" customFormat="1" x14ac:dyDescent="0.2">
      <c r="B171" s="154"/>
      <c r="D171" s="155" t="s">
        <v>153</v>
      </c>
      <c r="E171" s="156" t="s">
        <v>1</v>
      </c>
      <c r="F171" s="157" t="s">
        <v>766</v>
      </c>
      <c r="H171" s="158">
        <v>9.6</v>
      </c>
      <c r="I171" s="209"/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153</v>
      </c>
      <c r="AU171" s="156" t="s">
        <v>79</v>
      </c>
      <c r="AV171" s="153" t="s">
        <v>79</v>
      </c>
      <c r="AW171" s="153" t="s">
        <v>25</v>
      </c>
      <c r="AX171" s="153" t="s">
        <v>69</v>
      </c>
      <c r="AY171" s="156" t="s">
        <v>144</v>
      </c>
    </row>
    <row r="172" spans="1:65" s="162" customFormat="1" x14ac:dyDescent="0.2">
      <c r="B172" s="163"/>
      <c r="D172" s="155" t="s">
        <v>153</v>
      </c>
      <c r="E172" s="164" t="s">
        <v>1</v>
      </c>
      <c r="F172" s="165" t="s">
        <v>155</v>
      </c>
      <c r="H172" s="166">
        <v>9.6</v>
      </c>
      <c r="I172" s="210"/>
      <c r="L172" s="163"/>
      <c r="M172" s="167"/>
      <c r="N172" s="168"/>
      <c r="O172" s="168"/>
      <c r="P172" s="168"/>
      <c r="Q172" s="168"/>
      <c r="R172" s="168"/>
      <c r="S172" s="168"/>
      <c r="T172" s="169"/>
      <c r="AT172" s="164" t="s">
        <v>153</v>
      </c>
      <c r="AU172" s="164" t="s">
        <v>79</v>
      </c>
      <c r="AV172" s="162" t="s">
        <v>151</v>
      </c>
      <c r="AW172" s="162" t="s">
        <v>25</v>
      </c>
      <c r="AX172" s="162" t="s">
        <v>77</v>
      </c>
      <c r="AY172" s="164" t="s">
        <v>144</v>
      </c>
    </row>
    <row r="173" spans="1:65" s="18" customFormat="1" ht="55.5" customHeight="1" x14ac:dyDescent="0.2">
      <c r="A173" s="14"/>
      <c r="B173" s="15"/>
      <c r="C173" s="141" t="s">
        <v>234</v>
      </c>
      <c r="D173" s="141" t="s">
        <v>147</v>
      </c>
      <c r="E173" s="142" t="s">
        <v>578</v>
      </c>
      <c r="F173" s="143" t="s">
        <v>579</v>
      </c>
      <c r="G173" s="144" t="s">
        <v>192</v>
      </c>
      <c r="H173" s="145">
        <v>9.6</v>
      </c>
      <c r="I173" s="208"/>
      <c r="J173" s="146">
        <f>ROUND(I173*H173,2)</f>
        <v>0</v>
      </c>
      <c r="K173" s="143" t="s">
        <v>915</v>
      </c>
      <c r="L173" s="15"/>
      <c r="M173" s="147" t="s">
        <v>1</v>
      </c>
      <c r="N173" s="148" t="s">
        <v>34</v>
      </c>
      <c r="O173" s="149">
        <v>0</v>
      </c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R173" s="151" t="s">
        <v>151</v>
      </c>
      <c r="AT173" s="151" t="s">
        <v>147</v>
      </c>
      <c r="AU173" s="151" t="s">
        <v>79</v>
      </c>
      <c r="AY173" s="3" t="s">
        <v>144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3" t="s">
        <v>77</v>
      </c>
      <c r="BK173" s="152">
        <f>ROUND(I173*H173,2)</f>
        <v>0</v>
      </c>
      <c r="BL173" s="3" t="s">
        <v>151</v>
      </c>
      <c r="BM173" s="151" t="s">
        <v>767</v>
      </c>
    </row>
    <row r="174" spans="1:65" s="153" customFormat="1" x14ac:dyDescent="0.2">
      <c r="B174" s="154"/>
      <c r="D174" s="155" t="s">
        <v>153</v>
      </c>
      <c r="E174" s="156" t="s">
        <v>1</v>
      </c>
      <c r="F174" s="157" t="s">
        <v>768</v>
      </c>
      <c r="H174" s="158">
        <v>9.6</v>
      </c>
      <c r="I174" s="209"/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153</v>
      </c>
      <c r="AU174" s="156" t="s">
        <v>79</v>
      </c>
      <c r="AV174" s="153" t="s">
        <v>79</v>
      </c>
      <c r="AW174" s="153" t="s">
        <v>25</v>
      </c>
      <c r="AX174" s="153" t="s">
        <v>69</v>
      </c>
      <c r="AY174" s="156" t="s">
        <v>144</v>
      </c>
    </row>
    <row r="175" spans="1:65" s="162" customFormat="1" x14ac:dyDescent="0.2">
      <c r="B175" s="163"/>
      <c r="D175" s="155" t="s">
        <v>153</v>
      </c>
      <c r="E175" s="164" t="s">
        <v>1</v>
      </c>
      <c r="F175" s="165" t="s">
        <v>155</v>
      </c>
      <c r="H175" s="166">
        <v>9.6</v>
      </c>
      <c r="I175" s="210"/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153</v>
      </c>
      <c r="AU175" s="164" t="s">
        <v>79</v>
      </c>
      <c r="AV175" s="162" t="s">
        <v>151</v>
      </c>
      <c r="AW175" s="162" t="s">
        <v>25</v>
      </c>
      <c r="AX175" s="162" t="s">
        <v>77</v>
      </c>
      <c r="AY175" s="164" t="s">
        <v>144</v>
      </c>
    </row>
    <row r="176" spans="1:65" s="18" customFormat="1" ht="44.25" customHeight="1" x14ac:dyDescent="0.2">
      <c r="A176" s="14"/>
      <c r="B176" s="15"/>
      <c r="C176" s="141" t="s">
        <v>8</v>
      </c>
      <c r="D176" s="141" t="s">
        <v>147</v>
      </c>
      <c r="E176" s="142" t="s">
        <v>582</v>
      </c>
      <c r="F176" s="143" t="s">
        <v>583</v>
      </c>
      <c r="G176" s="144" t="s">
        <v>192</v>
      </c>
      <c r="H176" s="145">
        <v>9</v>
      </c>
      <c r="I176" s="208"/>
      <c r="J176" s="146">
        <f>ROUND(I176*H176,2)</f>
        <v>0</v>
      </c>
      <c r="K176" s="143" t="s">
        <v>915</v>
      </c>
      <c r="L176" s="15"/>
      <c r="M176" s="147" t="s">
        <v>1</v>
      </c>
      <c r="N176" s="148" t="s">
        <v>34</v>
      </c>
      <c r="O176" s="149">
        <v>0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R176" s="151" t="s">
        <v>151</v>
      </c>
      <c r="AT176" s="151" t="s">
        <v>147</v>
      </c>
      <c r="AU176" s="151" t="s">
        <v>79</v>
      </c>
      <c r="AY176" s="3" t="s">
        <v>144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3" t="s">
        <v>77</v>
      </c>
      <c r="BK176" s="152">
        <f>ROUND(I176*H176,2)</f>
        <v>0</v>
      </c>
      <c r="BL176" s="3" t="s">
        <v>151</v>
      </c>
      <c r="BM176" s="151" t="s">
        <v>769</v>
      </c>
    </row>
    <row r="177" spans="1:65" s="153" customFormat="1" x14ac:dyDescent="0.2">
      <c r="B177" s="154"/>
      <c r="D177" s="155" t="s">
        <v>153</v>
      </c>
      <c r="E177" s="156" t="s">
        <v>1</v>
      </c>
      <c r="F177" s="157" t="s">
        <v>197</v>
      </c>
      <c r="H177" s="158">
        <v>9</v>
      </c>
      <c r="I177" s="209"/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153</v>
      </c>
      <c r="AU177" s="156" t="s">
        <v>79</v>
      </c>
      <c r="AV177" s="153" t="s">
        <v>79</v>
      </c>
      <c r="AW177" s="153" t="s">
        <v>25</v>
      </c>
      <c r="AX177" s="153" t="s">
        <v>69</v>
      </c>
      <c r="AY177" s="156" t="s">
        <v>144</v>
      </c>
    </row>
    <row r="178" spans="1:65" s="162" customFormat="1" x14ac:dyDescent="0.2">
      <c r="B178" s="163"/>
      <c r="D178" s="155" t="s">
        <v>153</v>
      </c>
      <c r="E178" s="164" t="s">
        <v>1</v>
      </c>
      <c r="F178" s="165" t="s">
        <v>155</v>
      </c>
      <c r="H178" s="166">
        <v>9</v>
      </c>
      <c r="I178" s="210"/>
      <c r="L178" s="163"/>
      <c r="M178" s="167"/>
      <c r="N178" s="168"/>
      <c r="O178" s="168"/>
      <c r="P178" s="168"/>
      <c r="Q178" s="168"/>
      <c r="R178" s="168"/>
      <c r="S178" s="168"/>
      <c r="T178" s="169"/>
      <c r="AT178" s="164" t="s">
        <v>153</v>
      </c>
      <c r="AU178" s="164" t="s">
        <v>79</v>
      </c>
      <c r="AV178" s="162" t="s">
        <v>151</v>
      </c>
      <c r="AW178" s="162" t="s">
        <v>25</v>
      </c>
      <c r="AX178" s="162" t="s">
        <v>77</v>
      </c>
      <c r="AY178" s="164" t="s">
        <v>144</v>
      </c>
    </row>
    <row r="179" spans="1:65" s="18" customFormat="1" ht="33" customHeight="1" x14ac:dyDescent="0.2">
      <c r="A179" s="14"/>
      <c r="B179" s="15"/>
      <c r="C179" s="141" t="s">
        <v>244</v>
      </c>
      <c r="D179" s="141" t="s">
        <v>147</v>
      </c>
      <c r="E179" s="142" t="s">
        <v>585</v>
      </c>
      <c r="F179" s="143" t="s">
        <v>586</v>
      </c>
      <c r="G179" s="144" t="s">
        <v>192</v>
      </c>
      <c r="H179" s="145">
        <v>72</v>
      </c>
      <c r="I179" s="208"/>
      <c r="J179" s="146">
        <f>ROUND(I179*H179,2)</f>
        <v>0</v>
      </c>
      <c r="K179" s="143" t="s">
        <v>915</v>
      </c>
      <c r="L179" s="15"/>
      <c r="M179" s="147" t="s">
        <v>1</v>
      </c>
      <c r="N179" s="148" t="s">
        <v>34</v>
      </c>
      <c r="O179" s="149">
        <v>0</v>
      </c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R179" s="151" t="s">
        <v>151</v>
      </c>
      <c r="AT179" s="151" t="s">
        <v>147</v>
      </c>
      <c r="AU179" s="151" t="s">
        <v>79</v>
      </c>
      <c r="AY179" s="3" t="s">
        <v>144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3" t="s">
        <v>77</v>
      </c>
      <c r="BK179" s="152">
        <f>ROUND(I179*H179,2)</f>
        <v>0</v>
      </c>
      <c r="BL179" s="3" t="s">
        <v>151</v>
      </c>
      <c r="BM179" s="151" t="s">
        <v>770</v>
      </c>
    </row>
    <row r="180" spans="1:65" s="153" customFormat="1" x14ac:dyDescent="0.2">
      <c r="B180" s="154"/>
      <c r="D180" s="155" t="s">
        <v>153</v>
      </c>
      <c r="E180" s="156" t="s">
        <v>1</v>
      </c>
      <c r="F180" s="157" t="s">
        <v>771</v>
      </c>
      <c r="H180" s="158">
        <v>72</v>
      </c>
      <c r="I180" s="209"/>
      <c r="L180" s="154"/>
      <c r="M180" s="159"/>
      <c r="N180" s="160"/>
      <c r="O180" s="160"/>
      <c r="P180" s="160"/>
      <c r="Q180" s="160"/>
      <c r="R180" s="160"/>
      <c r="S180" s="160"/>
      <c r="T180" s="161"/>
      <c r="AT180" s="156" t="s">
        <v>153</v>
      </c>
      <c r="AU180" s="156" t="s">
        <v>79</v>
      </c>
      <c r="AV180" s="153" t="s">
        <v>79</v>
      </c>
      <c r="AW180" s="153" t="s">
        <v>25</v>
      </c>
      <c r="AX180" s="153" t="s">
        <v>69</v>
      </c>
      <c r="AY180" s="156" t="s">
        <v>144</v>
      </c>
    </row>
    <row r="181" spans="1:65" s="162" customFormat="1" x14ac:dyDescent="0.2">
      <c r="B181" s="163"/>
      <c r="D181" s="155" t="s">
        <v>153</v>
      </c>
      <c r="E181" s="164" t="s">
        <v>1</v>
      </c>
      <c r="F181" s="165" t="s">
        <v>155</v>
      </c>
      <c r="H181" s="166">
        <v>72</v>
      </c>
      <c r="I181" s="210"/>
      <c r="L181" s="163"/>
      <c r="M181" s="167"/>
      <c r="N181" s="168"/>
      <c r="O181" s="168"/>
      <c r="P181" s="168"/>
      <c r="Q181" s="168"/>
      <c r="R181" s="168"/>
      <c r="S181" s="168"/>
      <c r="T181" s="169"/>
      <c r="AT181" s="164" t="s">
        <v>153</v>
      </c>
      <c r="AU181" s="164" t="s">
        <v>79</v>
      </c>
      <c r="AV181" s="162" t="s">
        <v>151</v>
      </c>
      <c r="AW181" s="162" t="s">
        <v>25</v>
      </c>
      <c r="AX181" s="162" t="s">
        <v>77</v>
      </c>
      <c r="AY181" s="164" t="s">
        <v>144</v>
      </c>
    </row>
    <row r="182" spans="1:65" s="18" customFormat="1" ht="55.5" customHeight="1" x14ac:dyDescent="0.2">
      <c r="A182" s="14"/>
      <c r="B182" s="15"/>
      <c r="C182" s="141" t="s">
        <v>250</v>
      </c>
      <c r="D182" s="141" t="s">
        <v>147</v>
      </c>
      <c r="E182" s="142" t="s">
        <v>588</v>
      </c>
      <c r="F182" s="143" t="s">
        <v>589</v>
      </c>
      <c r="G182" s="144" t="s">
        <v>150</v>
      </c>
      <c r="H182" s="145">
        <v>54</v>
      </c>
      <c r="I182" s="208"/>
      <c r="J182" s="146">
        <f>ROUND(I182*H182,2)</f>
        <v>0</v>
      </c>
      <c r="K182" s="143" t="s">
        <v>915</v>
      </c>
      <c r="L182" s="15"/>
      <c r="M182" s="147" t="s">
        <v>1</v>
      </c>
      <c r="N182" s="148" t="s">
        <v>34</v>
      </c>
      <c r="O182" s="149">
        <v>0</v>
      </c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R182" s="151" t="s">
        <v>151</v>
      </c>
      <c r="AT182" s="151" t="s">
        <v>147</v>
      </c>
      <c r="AU182" s="151" t="s">
        <v>79</v>
      </c>
      <c r="AY182" s="3" t="s">
        <v>144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3" t="s">
        <v>77</v>
      </c>
      <c r="BK182" s="152">
        <f>ROUND(I182*H182,2)</f>
        <v>0</v>
      </c>
      <c r="BL182" s="3" t="s">
        <v>151</v>
      </c>
      <c r="BM182" s="151" t="s">
        <v>772</v>
      </c>
    </row>
    <row r="183" spans="1:65" s="153" customFormat="1" x14ac:dyDescent="0.2">
      <c r="B183" s="154"/>
      <c r="D183" s="155" t="s">
        <v>153</v>
      </c>
      <c r="E183" s="156" t="s">
        <v>1</v>
      </c>
      <c r="F183" s="157" t="s">
        <v>773</v>
      </c>
      <c r="H183" s="158">
        <v>54</v>
      </c>
      <c r="I183" s="209"/>
      <c r="L183" s="154"/>
      <c r="M183" s="159"/>
      <c r="N183" s="160"/>
      <c r="O183" s="160"/>
      <c r="P183" s="160"/>
      <c r="Q183" s="160"/>
      <c r="R183" s="160"/>
      <c r="S183" s="160"/>
      <c r="T183" s="161"/>
      <c r="AT183" s="156" t="s">
        <v>153</v>
      </c>
      <c r="AU183" s="156" t="s">
        <v>79</v>
      </c>
      <c r="AV183" s="153" t="s">
        <v>79</v>
      </c>
      <c r="AW183" s="153" t="s">
        <v>25</v>
      </c>
      <c r="AX183" s="153" t="s">
        <v>69</v>
      </c>
      <c r="AY183" s="156" t="s">
        <v>144</v>
      </c>
    </row>
    <row r="184" spans="1:65" s="162" customFormat="1" x14ac:dyDescent="0.2">
      <c r="B184" s="163"/>
      <c r="D184" s="155" t="s">
        <v>153</v>
      </c>
      <c r="E184" s="164" t="s">
        <v>1</v>
      </c>
      <c r="F184" s="165" t="s">
        <v>155</v>
      </c>
      <c r="H184" s="166">
        <v>54</v>
      </c>
      <c r="I184" s="210"/>
      <c r="L184" s="163"/>
      <c r="M184" s="167"/>
      <c r="N184" s="168"/>
      <c r="O184" s="168"/>
      <c r="P184" s="168"/>
      <c r="Q184" s="168"/>
      <c r="R184" s="168"/>
      <c r="S184" s="168"/>
      <c r="T184" s="169"/>
      <c r="AT184" s="164" t="s">
        <v>153</v>
      </c>
      <c r="AU184" s="164" t="s">
        <v>79</v>
      </c>
      <c r="AV184" s="162" t="s">
        <v>151</v>
      </c>
      <c r="AW184" s="162" t="s">
        <v>25</v>
      </c>
      <c r="AX184" s="162" t="s">
        <v>77</v>
      </c>
      <c r="AY184" s="164" t="s">
        <v>144</v>
      </c>
    </row>
    <row r="185" spans="1:65" s="18" customFormat="1" ht="78" customHeight="1" x14ac:dyDescent="0.2">
      <c r="A185" s="14"/>
      <c r="B185" s="15"/>
      <c r="C185" s="141" t="s">
        <v>255</v>
      </c>
      <c r="D185" s="141" t="s">
        <v>147</v>
      </c>
      <c r="E185" s="142" t="s">
        <v>592</v>
      </c>
      <c r="F185" s="143" t="s">
        <v>593</v>
      </c>
      <c r="G185" s="144" t="s">
        <v>150</v>
      </c>
      <c r="H185" s="145">
        <v>54</v>
      </c>
      <c r="I185" s="208"/>
      <c r="J185" s="146">
        <f>ROUND(I185*H185,2)</f>
        <v>0</v>
      </c>
      <c r="K185" s="143" t="s">
        <v>915</v>
      </c>
      <c r="L185" s="15"/>
      <c r="M185" s="147" t="s">
        <v>1</v>
      </c>
      <c r="N185" s="148" t="s">
        <v>34</v>
      </c>
      <c r="O185" s="149">
        <v>0</v>
      </c>
      <c r="P185" s="149">
        <f>O185*H185</f>
        <v>0</v>
      </c>
      <c r="Q185" s="149">
        <v>0</v>
      </c>
      <c r="R185" s="149">
        <f>Q185*H185</f>
        <v>0</v>
      </c>
      <c r="S185" s="149">
        <v>0</v>
      </c>
      <c r="T185" s="150">
        <f>S185*H185</f>
        <v>0</v>
      </c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R185" s="151" t="s">
        <v>151</v>
      </c>
      <c r="AT185" s="151" t="s">
        <v>147</v>
      </c>
      <c r="AU185" s="151" t="s">
        <v>79</v>
      </c>
      <c r="AY185" s="3" t="s">
        <v>144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3" t="s">
        <v>77</v>
      </c>
      <c r="BK185" s="152">
        <f>ROUND(I185*H185,2)</f>
        <v>0</v>
      </c>
      <c r="BL185" s="3" t="s">
        <v>151</v>
      </c>
      <c r="BM185" s="151" t="s">
        <v>774</v>
      </c>
    </row>
    <row r="186" spans="1:65" s="153" customFormat="1" x14ac:dyDescent="0.2">
      <c r="B186" s="154"/>
      <c r="D186" s="155" t="s">
        <v>153</v>
      </c>
      <c r="E186" s="156" t="s">
        <v>1</v>
      </c>
      <c r="F186" s="157" t="s">
        <v>773</v>
      </c>
      <c r="H186" s="158">
        <v>54</v>
      </c>
      <c r="I186" s="209"/>
      <c r="L186" s="154"/>
      <c r="M186" s="159"/>
      <c r="N186" s="160"/>
      <c r="O186" s="160"/>
      <c r="P186" s="160"/>
      <c r="Q186" s="160"/>
      <c r="R186" s="160"/>
      <c r="S186" s="160"/>
      <c r="T186" s="161"/>
      <c r="AT186" s="156" t="s">
        <v>153</v>
      </c>
      <c r="AU186" s="156" t="s">
        <v>79</v>
      </c>
      <c r="AV186" s="153" t="s">
        <v>79</v>
      </c>
      <c r="AW186" s="153" t="s">
        <v>25</v>
      </c>
      <c r="AX186" s="153" t="s">
        <v>69</v>
      </c>
      <c r="AY186" s="156" t="s">
        <v>144</v>
      </c>
    </row>
    <row r="187" spans="1:65" s="162" customFormat="1" x14ac:dyDescent="0.2">
      <c r="B187" s="163"/>
      <c r="D187" s="155" t="s">
        <v>153</v>
      </c>
      <c r="E187" s="164" t="s">
        <v>1</v>
      </c>
      <c r="F187" s="165" t="s">
        <v>155</v>
      </c>
      <c r="H187" s="166">
        <v>54</v>
      </c>
      <c r="I187" s="210"/>
      <c r="L187" s="163"/>
      <c r="M187" s="167"/>
      <c r="N187" s="168"/>
      <c r="O187" s="168"/>
      <c r="P187" s="168"/>
      <c r="Q187" s="168"/>
      <c r="R187" s="168"/>
      <c r="S187" s="168"/>
      <c r="T187" s="169"/>
      <c r="AT187" s="164" t="s">
        <v>153</v>
      </c>
      <c r="AU187" s="164" t="s">
        <v>79</v>
      </c>
      <c r="AV187" s="162" t="s">
        <v>151</v>
      </c>
      <c r="AW187" s="162" t="s">
        <v>25</v>
      </c>
      <c r="AX187" s="162" t="s">
        <v>77</v>
      </c>
      <c r="AY187" s="164" t="s">
        <v>144</v>
      </c>
    </row>
    <row r="188" spans="1:65" s="18" customFormat="1" ht="21.75" customHeight="1" x14ac:dyDescent="0.2">
      <c r="A188" s="14"/>
      <c r="B188" s="15"/>
      <c r="C188" s="170" t="s">
        <v>260</v>
      </c>
      <c r="D188" s="170" t="s">
        <v>166</v>
      </c>
      <c r="E188" s="171" t="s">
        <v>595</v>
      </c>
      <c r="F188" s="172" t="s">
        <v>596</v>
      </c>
      <c r="G188" s="173" t="s">
        <v>169</v>
      </c>
      <c r="H188" s="174">
        <v>18.63</v>
      </c>
      <c r="I188" s="211"/>
      <c r="J188" s="175">
        <f>ROUND(I188*H188,2)</f>
        <v>0</v>
      </c>
      <c r="K188" s="172" t="s">
        <v>915</v>
      </c>
      <c r="L188" s="176"/>
      <c r="M188" s="177" t="s">
        <v>1</v>
      </c>
      <c r="N188" s="178" t="s">
        <v>34</v>
      </c>
      <c r="O188" s="149">
        <v>0</v>
      </c>
      <c r="P188" s="149">
        <f>O188*H188</f>
        <v>0</v>
      </c>
      <c r="Q188" s="149">
        <v>1</v>
      </c>
      <c r="R188" s="149">
        <f>Q188*H188</f>
        <v>18.63</v>
      </c>
      <c r="S188" s="149">
        <v>0</v>
      </c>
      <c r="T188" s="150">
        <f>S188*H188</f>
        <v>0</v>
      </c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R188" s="151" t="s">
        <v>170</v>
      </c>
      <c r="AT188" s="151" t="s">
        <v>166</v>
      </c>
      <c r="AU188" s="151" t="s">
        <v>79</v>
      </c>
      <c r="AY188" s="3" t="s">
        <v>144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3" t="s">
        <v>77</v>
      </c>
      <c r="BK188" s="152">
        <f>ROUND(I188*H188,2)</f>
        <v>0</v>
      </c>
      <c r="BL188" s="3" t="s">
        <v>151</v>
      </c>
      <c r="BM188" s="151" t="s">
        <v>775</v>
      </c>
    </row>
    <row r="189" spans="1:65" s="153" customFormat="1" x14ac:dyDescent="0.2">
      <c r="B189" s="154"/>
      <c r="D189" s="155" t="s">
        <v>153</v>
      </c>
      <c r="E189" s="156" t="s">
        <v>1</v>
      </c>
      <c r="F189" s="157" t="s">
        <v>776</v>
      </c>
      <c r="H189" s="158">
        <v>18.63</v>
      </c>
      <c r="I189" s="209"/>
      <c r="L189" s="154"/>
      <c r="M189" s="159"/>
      <c r="N189" s="160"/>
      <c r="O189" s="160"/>
      <c r="P189" s="160"/>
      <c r="Q189" s="160"/>
      <c r="R189" s="160"/>
      <c r="S189" s="160"/>
      <c r="T189" s="161"/>
      <c r="AT189" s="156" t="s">
        <v>153</v>
      </c>
      <c r="AU189" s="156" t="s">
        <v>79</v>
      </c>
      <c r="AV189" s="153" t="s">
        <v>79</v>
      </c>
      <c r="AW189" s="153" t="s">
        <v>25</v>
      </c>
      <c r="AX189" s="153" t="s">
        <v>69</v>
      </c>
      <c r="AY189" s="156" t="s">
        <v>144</v>
      </c>
    </row>
    <row r="190" spans="1:65" s="162" customFormat="1" x14ac:dyDescent="0.2">
      <c r="B190" s="163"/>
      <c r="D190" s="155" t="s">
        <v>153</v>
      </c>
      <c r="E190" s="164" t="s">
        <v>1</v>
      </c>
      <c r="F190" s="165" t="s">
        <v>155</v>
      </c>
      <c r="H190" s="166">
        <v>18.63</v>
      </c>
      <c r="I190" s="210"/>
      <c r="L190" s="163"/>
      <c r="M190" s="167"/>
      <c r="N190" s="168"/>
      <c r="O190" s="168"/>
      <c r="P190" s="168"/>
      <c r="Q190" s="168"/>
      <c r="R190" s="168"/>
      <c r="S190" s="168"/>
      <c r="T190" s="169"/>
      <c r="AT190" s="164" t="s">
        <v>153</v>
      </c>
      <c r="AU190" s="164" t="s">
        <v>79</v>
      </c>
      <c r="AV190" s="162" t="s">
        <v>151</v>
      </c>
      <c r="AW190" s="162" t="s">
        <v>25</v>
      </c>
      <c r="AX190" s="162" t="s">
        <v>77</v>
      </c>
      <c r="AY190" s="164" t="s">
        <v>144</v>
      </c>
    </row>
    <row r="191" spans="1:65" s="18" customFormat="1" ht="21.75" customHeight="1" x14ac:dyDescent="0.2">
      <c r="A191" s="14"/>
      <c r="B191" s="15"/>
      <c r="C191" s="170" t="s">
        <v>265</v>
      </c>
      <c r="D191" s="170" t="s">
        <v>166</v>
      </c>
      <c r="E191" s="171" t="s">
        <v>599</v>
      </c>
      <c r="F191" s="172" t="s">
        <v>600</v>
      </c>
      <c r="G191" s="173" t="s">
        <v>169</v>
      </c>
      <c r="H191" s="174">
        <v>6.21</v>
      </c>
      <c r="I191" s="211"/>
      <c r="J191" s="175">
        <f>ROUND(I191*H191,2)</f>
        <v>0</v>
      </c>
      <c r="K191" s="172" t="s">
        <v>915</v>
      </c>
      <c r="L191" s="176"/>
      <c r="M191" s="177" t="s">
        <v>1</v>
      </c>
      <c r="N191" s="178" t="s">
        <v>34</v>
      </c>
      <c r="O191" s="149">
        <v>0</v>
      </c>
      <c r="P191" s="149">
        <f>O191*H191</f>
        <v>0</v>
      </c>
      <c r="Q191" s="149">
        <v>1</v>
      </c>
      <c r="R191" s="149">
        <f>Q191*H191</f>
        <v>6.21</v>
      </c>
      <c r="S191" s="149">
        <v>0</v>
      </c>
      <c r="T191" s="150">
        <f>S191*H191</f>
        <v>0</v>
      </c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R191" s="151" t="s">
        <v>170</v>
      </c>
      <c r="AT191" s="151" t="s">
        <v>166</v>
      </c>
      <c r="AU191" s="151" t="s">
        <v>79</v>
      </c>
      <c r="AY191" s="3" t="s">
        <v>144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3" t="s">
        <v>77</v>
      </c>
      <c r="BK191" s="152">
        <f>ROUND(I191*H191,2)</f>
        <v>0</v>
      </c>
      <c r="BL191" s="3" t="s">
        <v>151</v>
      </c>
      <c r="BM191" s="151" t="s">
        <v>777</v>
      </c>
    </row>
    <row r="192" spans="1:65" s="153" customFormat="1" x14ac:dyDescent="0.2">
      <c r="B192" s="154"/>
      <c r="D192" s="155" t="s">
        <v>153</v>
      </c>
      <c r="E192" s="156" t="s">
        <v>1</v>
      </c>
      <c r="F192" s="157" t="s">
        <v>778</v>
      </c>
      <c r="H192" s="158">
        <v>6.21</v>
      </c>
      <c r="I192" s="209"/>
      <c r="L192" s="154"/>
      <c r="M192" s="159"/>
      <c r="N192" s="160"/>
      <c r="O192" s="160"/>
      <c r="P192" s="160"/>
      <c r="Q192" s="160"/>
      <c r="R192" s="160"/>
      <c r="S192" s="160"/>
      <c r="T192" s="161"/>
      <c r="AT192" s="156" t="s">
        <v>153</v>
      </c>
      <c r="AU192" s="156" t="s">
        <v>79</v>
      </c>
      <c r="AV192" s="153" t="s">
        <v>79</v>
      </c>
      <c r="AW192" s="153" t="s">
        <v>25</v>
      </c>
      <c r="AX192" s="153" t="s">
        <v>69</v>
      </c>
      <c r="AY192" s="156" t="s">
        <v>144</v>
      </c>
    </row>
    <row r="193" spans="1:65" s="162" customFormat="1" x14ac:dyDescent="0.2">
      <c r="B193" s="163"/>
      <c r="D193" s="155" t="s">
        <v>153</v>
      </c>
      <c r="E193" s="164" t="s">
        <v>1</v>
      </c>
      <c r="F193" s="165" t="s">
        <v>155</v>
      </c>
      <c r="H193" s="166">
        <v>6.21</v>
      </c>
      <c r="I193" s="210"/>
      <c r="L193" s="163"/>
      <c r="M193" s="167"/>
      <c r="N193" s="168"/>
      <c r="O193" s="168"/>
      <c r="P193" s="168"/>
      <c r="Q193" s="168"/>
      <c r="R193" s="168"/>
      <c r="S193" s="168"/>
      <c r="T193" s="169"/>
      <c r="AT193" s="164" t="s">
        <v>153</v>
      </c>
      <c r="AU193" s="164" t="s">
        <v>79</v>
      </c>
      <c r="AV193" s="162" t="s">
        <v>151</v>
      </c>
      <c r="AW193" s="162" t="s">
        <v>25</v>
      </c>
      <c r="AX193" s="162" t="s">
        <v>77</v>
      </c>
      <c r="AY193" s="164" t="s">
        <v>144</v>
      </c>
    </row>
    <row r="194" spans="1:65" s="128" customFormat="1" ht="25.9" customHeight="1" x14ac:dyDescent="0.2">
      <c r="B194" s="129"/>
      <c r="D194" s="130" t="s">
        <v>68</v>
      </c>
      <c r="E194" s="131" t="s">
        <v>329</v>
      </c>
      <c r="F194" s="131" t="s">
        <v>330</v>
      </c>
      <c r="I194" s="213"/>
      <c r="J194" s="132">
        <f>BK194</f>
        <v>0</v>
      </c>
      <c r="L194" s="129"/>
      <c r="M194" s="133"/>
      <c r="N194" s="134"/>
      <c r="O194" s="134"/>
      <c r="P194" s="135">
        <f>SUM(P195:P210)</f>
        <v>0</v>
      </c>
      <c r="Q194" s="134"/>
      <c r="R194" s="135">
        <f>SUM(R195:R210)</f>
        <v>0</v>
      </c>
      <c r="S194" s="134"/>
      <c r="T194" s="136">
        <f>SUM(T195:T210)</f>
        <v>0</v>
      </c>
      <c r="AR194" s="130" t="s">
        <v>151</v>
      </c>
      <c r="AT194" s="137" t="s">
        <v>68</v>
      </c>
      <c r="AU194" s="137" t="s">
        <v>69</v>
      </c>
      <c r="AY194" s="130" t="s">
        <v>144</v>
      </c>
      <c r="BK194" s="138">
        <f>SUM(BK195:BK210)</f>
        <v>0</v>
      </c>
    </row>
    <row r="195" spans="1:65" s="18" customFormat="1" ht="189.75" customHeight="1" x14ac:dyDescent="0.2">
      <c r="A195" s="14"/>
      <c r="B195" s="15"/>
      <c r="C195" s="141" t="s">
        <v>7</v>
      </c>
      <c r="D195" s="141" t="s">
        <v>147</v>
      </c>
      <c r="E195" s="142" t="s">
        <v>603</v>
      </c>
      <c r="F195" s="143" t="s">
        <v>604</v>
      </c>
      <c r="G195" s="144" t="s">
        <v>169</v>
      </c>
      <c r="H195" s="145">
        <v>125.28</v>
      </c>
      <c r="I195" s="208"/>
      <c r="J195" s="146">
        <f>ROUND(I195*H195,2)</f>
        <v>0</v>
      </c>
      <c r="K195" s="143" t="s">
        <v>915</v>
      </c>
      <c r="L195" s="15"/>
      <c r="M195" s="147" t="s">
        <v>1</v>
      </c>
      <c r="N195" s="148" t="s">
        <v>34</v>
      </c>
      <c r="O195" s="149">
        <v>0</v>
      </c>
      <c r="P195" s="149">
        <f>O195*H195</f>
        <v>0</v>
      </c>
      <c r="Q195" s="149">
        <v>0</v>
      </c>
      <c r="R195" s="149">
        <f>Q195*H195</f>
        <v>0</v>
      </c>
      <c r="S195" s="149">
        <v>0</v>
      </c>
      <c r="T195" s="150">
        <f>S195*H195</f>
        <v>0</v>
      </c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R195" s="151" t="s">
        <v>334</v>
      </c>
      <c r="AT195" s="151" t="s">
        <v>147</v>
      </c>
      <c r="AU195" s="151" t="s">
        <v>77</v>
      </c>
      <c r="AY195" s="3" t="s">
        <v>144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3" t="s">
        <v>77</v>
      </c>
      <c r="BK195" s="152">
        <f>ROUND(I195*H195,2)</f>
        <v>0</v>
      </c>
      <c r="BL195" s="3" t="s">
        <v>334</v>
      </c>
      <c r="BM195" s="151" t="s">
        <v>779</v>
      </c>
    </row>
    <row r="196" spans="1:65" s="153" customFormat="1" x14ac:dyDescent="0.2">
      <c r="B196" s="154"/>
      <c r="D196" s="155" t="s">
        <v>153</v>
      </c>
      <c r="E196" s="156" t="s">
        <v>1</v>
      </c>
      <c r="F196" s="157" t="s">
        <v>780</v>
      </c>
      <c r="H196" s="158">
        <v>49.68</v>
      </c>
      <c r="I196" s="209"/>
      <c r="L196" s="154"/>
      <c r="M196" s="159"/>
      <c r="N196" s="160"/>
      <c r="O196" s="160"/>
      <c r="P196" s="160"/>
      <c r="Q196" s="160"/>
      <c r="R196" s="160"/>
      <c r="S196" s="160"/>
      <c r="T196" s="161"/>
      <c r="AT196" s="156" t="s">
        <v>153</v>
      </c>
      <c r="AU196" s="156" t="s">
        <v>77</v>
      </c>
      <c r="AV196" s="153" t="s">
        <v>79</v>
      </c>
      <c r="AW196" s="153" t="s">
        <v>25</v>
      </c>
      <c r="AX196" s="153" t="s">
        <v>69</v>
      </c>
      <c r="AY196" s="156" t="s">
        <v>144</v>
      </c>
    </row>
    <row r="197" spans="1:65" s="153" customFormat="1" x14ac:dyDescent="0.2">
      <c r="B197" s="154"/>
      <c r="D197" s="155" t="s">
        <v>153</v>
      </c>
      <c r="E197" s="156" t="s">
        <v>1</v>
      </c>
      <c r="F197" s="157" t="s">
        <v>781</v>
      </c>
      <c r="H197" s="158">
        <v>75.599999999999994</v>
      </c>
      <c r="I197" s="209"/>
      <c r="L197" s="154"/>
      <c r="M197" s="159"/>
      <c r="N197" s="160"/>
      <c r="O197" s="160"/>
      <c r="P197" s="160"/>
      <c r="Q197" s="160"/>
      <c r="R197" s="160"/>
      <c r="S197" s="160"/>
      <c r="T197" s="161"/>
      <c r="AT197" s="156" t="s">
        <v>153</v>
      </c>
      <c r="AU197" s="156" t="s">
        <v>77</v>
      </c>
      <c r="AV197" s="153" t="s">
        <v>79</v>
      </c>
      <c r="AW197" s="153" t="s">
        <v>25</v>
      </c>
      <c r="AX197" s="153" t="s">
        <v>69</v>
      </c>
      <c r="AY197" s="156" t="s">
        <v>144</v>
      </c>
    </row>
    <row r="198" spans="1:65" s="162" customFormat="1" x14ac:dyDescent="0.2">
      <c r="B198" s="163"/>
      <c r="D198" s="155" t="s">
        <v>153</v>
      </c>
      <c r="E198" s="164" t="s">
        <v>1</v>
      </c>
      <c r="F198" s="165" t="s">
        <v>155</v>
      </c>
      <c r="H198" s="166">
        <v>125.28</v>
      </c>
      <c r="I198" s="210"/>
      <c r="L198" s="163"/>
      <c r="M198" s="167"/>
      <c r="N198" s="168"/>
      <c r="O198" s="168"/>
      <c r="P198" s="168"/>
      <c r="Q198" s="168"/>
      <c r="R198" s="168"/>
      <c r="S198" s="168"/>
      <c r="T198" s="169"/>
      <c r="AT198" s="164" t="s">
        <v>153</v>
      </c>
      <c r="AU198" s="164" t="s">
        <v>77</v>
      </c>
      <c r="AV198" s="162" t="s">
        <v>151</v>
      </c>
      <c r="AW198" s="162" t="s">
        <v>25</v>
      </c>
      <c r="AX198" s="162" t="s">
        <v>77</v>
      </c>
      <c r="AY198" s="164" t="s">
        <v>144</v>
      </c>
    </row>
    <row r="199" spans="1:65" s="18" customFormat="1" ht="189.75" customHeight="1" x14ac:dyDescent="0.2">
      <c r="A199" s="14"/>
      <c r="B199" s="15"/>
      <c r="C199" s="141" t="s">
        <v>290</v>
      </c>
      <c r="D199" s="141" t="s">
        <v>147</v>
      </c>
      <c r="E199" s="142" t="s">
        <v>609</v>
      </c>
      <c r="F199" s="143" t="s">
        <v>610</v>
      </c>
      <c r="G199" s="144" t="s">
        <v>169</v>
      </c>
      <c r="H199" s="145">
        <v>12</v>
      </c>
      <c r="I199" s="208"/>
      <c r="J199" s="146">
        <f>ROUND(I199*H199,2)</f>
        <v>0</v>
      </c>
      <c r="K199" s="143" t="s">
        <v>915</v>
      </c>
      <c r="L199" s="15"/>
      <c r="M199" s="147" t="s">
        <v>1</v>
      </c>
      <c r="N199" s="148" t="s">
        <v>34</v>
      </c>
      <c r="O199" s="149">
        <v>0</v>
      </c>
      <c r="P199" s="149">
        <f>O199*H199</f>
        <v>0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R199" s="151" t="s">
        <v>334</v>
      </c>
      <c r="AT199" s="151" t="s">
        <v>147</v>
      </c>
      <c r="AU199" s="151" t="s">
        <v>77</v>
      </c>
      <c r="AY199" s="3" t="s">
        <v>144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3" t="s">
        <v>77</v>
      </c>
      <c r="BK199" s="152">
        <f>ROUND(I199*H199,2)</f>
        <v>0</v>
      </c>
      <c r="BL199" s="3" t="s">
        <v>334</v>
      </c>
      <c r="BM199" s="151" t="s">
        <v>782</v>
      </c>
    </row>
    <row r="200" spans="1:65" s="153" customFormat="1" x14ac:dyDescent="0.2">
      <c r="B200" s="154"/>
      <c r="D200" s="155" t="s">
        <v>153</v>
      </c>
      <c r="E200" s="156" t="s">
        <v>1</v>
      </c>
      <c r="F200" s="157" t="s">
        <v>214</v>
      </c>
      <c r="H200" s="158">
        <v>12</v>
      </c>
      <c r="I200" s="209"/>
      <c r="L200" s="154"/>
      <c r="M200" s="159"/>
      <c r="N200" s="160"/>
      <c r="O200" s="160"/>
      <c r="P200" s="160"/>
      <c r="Q200" s="160"/>
      <c r="R200" s="160"/>
      <c r="S200" s="160"/>
      <c r="T200" s="161"/>
      <c r="AT200" s="156" t="s">
        <v>153</v>
      </c>
      <c r="AU200" s="156" t="s">
        <v>77</v>
      </c>
      <c r="AV200" s="153" t="s">
        <v>79</v>
      </c>
      <c r="AW200" s="153" t="s">
        <v>25</v>
      </c>
      <c r="AX200" s="153" t="s">
        <v>69</v>
      </c>
      <c r="AY200" s="156" t="s">
        <v>144</v>
      </c>
    </row>
    <row r="201" spans="1:65" s="162" customFormat="1" x14ac:dyDescent="0.2">
      <c r="B201" s="163"/>
      <c r="D201" s="155" t="s">
        <v>153</v>
      </c>
      <c r="E201" s="164" t="s">
        <v>1</v>
      </c>
      <c r="F201" s="165" t="s">
        <v>155</v>
      </c>
      <c r="H201" s="166">
        <v>12</v>
      </c>
      <c r="I201" s="210"/>
      <c r="L201" s="163"/>
      <c r="M201" s="167"/>
      <c r="N201" s="168"/>
      <c r="O201" s="168"/>
      <c r="P201" s="168"/>
      <c r="Q201" s="168"/>
      <c r="R201" s="168"/>
      <c r="S201" s="168"/>
      <c r="T201" s="169"/>
      <c r="AT201" s="164" t="s">
        <v>153</v>
      </c>
      <c r="AU201" s="164" t="s">
        <v>77</v>
      </c>
      <c r="AV201" s="162" t="s">
        <v>151</v>
      </c>
      <c r="AW201" s="162" t="s">
        <v>25</v>
      </c>
      <c r="AX201" s="162" t="s">
        <v>77</v>
      </c>
      <c r="AY201" s="164" t="s">
        <v>144</v>
      </c>
    </row>
    <row r="202" spans="1:65" s="18" customFormat="1" ht="78" customHeight="1" x14ac:dyDescent="0.2">
      <c r="A202" s="14"/>
      <c r="B202" s="15"/>
      <c r="C202" s="141" t="s">
        <v>295</v>
      </c>
      <c r="D202" s="141" t="s">
        <v>147</v>
      </c>
      <c r="E202" s="142" t="s">
        <v>348</v>
      </c>
      <c r="F202" s="143" t="s">
        <v>613</v>
      </c>
      <c r="G202" s="144" t="s">
        <v>175</v>
      </c>
      <c r="H202" s="145">
        <v>2</v>
      </c>
      <c r="I202" s="208"/>
      <c r="J202" s="146">
        <f>ROUND(I202*H202,2)</f>
        <v>0</v>
      </c>
      <c r="K202" s="143" t="s">
        <v>915</v>
      </c>
      <c r="L202" s="15"/>
      <c r="M202" s="147" t="s">
        <v>1</v>
      </c>
      <c r="N202" s="148" t="s">
        <v>34</v>
      </c>
      <c r="O202" s="149">
        <v>0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R202" s="151" t="s">
        <v>334</v>
      </c>
      <c r="AT202" s="151" t="s">
        <v>147</v>
      </c>
      <c r="AU202" s="151" t="s">
        <v>77</v>
      </c>
      <c r="AY202" s="3" t="s">
        <v>144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3" t="s">
        <v>77</v>
      </c>
      <c r="BK202" s="152">
        <f>ROUND(I202*H202,2)</f>
        <v>0</v>
      </c>
      <c r="BL202" s="3" t="s">
        <v>334</v>
      </c>
      <c r="BM202" s="151" t="s">
        <v>783</v>
      </c>
    </row>
    <row r="203" spans="1:65" s="153" customFormat="1" x14ac:dyDescent="0.2">
      <c r="B203" s="154"/>
      <c r="D203" s="155" t="s">
        <v>153</v>
      </c>
      <c r="E203" s="156" t="s">
        <v>1</v>
      </c>
      <c r="F203" s="157" t="s">
        <v>79</v>
      </c>
      <c r="H203" s="158">
        <v>2</v>
      </c>
      <c r="I203" s="209"/>
      <c r="L203" s="154"/>
      <c r="M203" s="159"/>
      <c r="N203" s="160"/>
      <c r="O203" s="160"/>
      <c r="P203" s="160"/>
      <c r="Q203" s="160"/>
      <c r="R203" s="160"/>
      <c r="S203" s="160"/>
      <c r="T203" s="161"/>
      <c r="AT203" s="156" t="s">
        <v>153</v>
      </c>
      <c r="AU203" s="156" t="s">
        <v>77</v>
      </c>
      <c r="AV203" s="153" t="s">
        <v>79</v>
      </c>
      <c r="AW203" s="153" t="s">
        <v>25</v>
      </c>
      <c r="AX203" s="153" t="s">
        <v>69</v>
      </c>
      <c r="AY203" s="156" t="s">
        <v>144</v>
      </c>
    </row>
    <row r="204" spans="1:65" s="162" customFormat="1" x14ac:dyDescent="0.2">
      <c r="B204" s="163"/>
      <c r="D204" s="155" t="s">
        <v>153</v>
      </c>
      <c r="E204" s="164" t="s">
        <v>1</v>
      </c>
      <c r="F204" s="165" t="s">
        <v>155</v>
      </c>
      <c r="H204" s="166">
        <v>2</v>
      </c>
      <c r="I204" s="210"/>
      <c r="L204" s="163"/>
      <c r="M204" s="167"/>
      <c r="N204" s="168"/>
      <c r="O204" s="168"/>
      <c r="P204" s="168"/>
      <c r="Q204" s="168"/>
      <c r="R204" s="168"/>
      <c r="S204" s="168"/>
      <c r="T204" s="169"/>
      <c r="AT204" s="164" t="s">
        <v>153</v>
      </c>
      <c r="AU204" s="164" t="s">
        <v>77</v>
      </c>
      <c r="AV204" s="162" t="s">
        <v>151</v>
      </c>
      <c r="AW204" s="162" t="s">
        <v>25</v>
      </c>
      <c r="AX204" s="162" t="s">
        <v>77</v>
      </c>
      <c r="AY204" s="164" t="s">
        <v>144</v>
      </c>
    </row>
    <row r="205" spans="1:65" s="18" customFormat="1" ht="89.25" customHeight="1" x14ac:dyDescent="0.2">
      <c r="A205" s="14"/>
      <c r="B205" s="15"/>
      <c r="C205" s="141" t="s">
        <v>299</v>
      </c>
      <c r="D205" s="141" t="s">
        <v>147</v>
      </c>
      <c r="E205" s="142" t="s">
        <v>615</v>
      </c>
      <c r="F205" s="143" t="s">
        <v>616</v>
      </c>
      <c r="G205" s="144" t="s">
        <v>169</v>
      </c>
      <c r="H205" s="145">
        <v>37.799999999999997</v>
      </c>
      <c r="I205" s="208"/>
      <c r="J205" s="146">
        <f>ROUND(I205*H205,2)</f>
        <v>0</v>
      </c>
      <c r="K205" s="143" t="s">
        <v>915</v>
      </c>
      <c r="L205" s="15"/>
      <c r="M205" s="147" t="s">
        <v>1</v>
      </c>
      <c r="N205" s="148" t="s">
        <v>34</v>
      </c>
      <c r="O205" s="149">
        <v>0</v>
      </c>
      <c r="P205" s="149">
        <f>O205*H205</f>
        <v>0</v>
      </c>
      <c r="Q205" s="149">
        <v>0</v>
      </c>
      <c r="R205" s="149">
        <f>Q205*H205</f>
        <v>0</v>
      </c>
      <c r="S205" s="149">
        <v>0</v>
      </c>
      <c r="T205" s="150">
        <f>S205*H205</f>
        <v>0</v>
      </c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R205" s="151" t="s">
        <v>334</v>
      </c>
      <c r="AT205" s="151" t="s">
        <v>147</v>
      </c>
      <c r="AU205" s="151" t="s">
        <v>77</v>
      </c>
      <c r="AY205" s="3" t="s">
        <v>144</v>
      </c>
      <c r="BE205" s="152">
        <f>IF(N205="základní",J205,0)</f>
        <v>0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3" t="s">
        <v>77</v>
      </c>
      <c r="BK205" s="152">
        <f>ROUND(I205*H205,2)</f>
        <v>0</v>
      </c>
      <c r="BL205" s="3" t="s">
        <v>334</v>
      </c>
      <c r="BM205" s="151" t="s">
        <v>784</v>
      </c>
    </row>
    <row r="206" spans="1:65" s="153" customFormat="1" x14ac:dyDescent="0.2">
      <c r="B206" s="154"/>
      <c r="D206" s="155" t="s">
        <v>153</v>
      </c>
      <c r="E206" s="156" t="s">
        <v>1</v>
      </c>
      <c r="F206" s="157" t="s">
        <v>785</v>
      </c>
      <c r="H206" s="158">
        <v>37.799999999999997</v>
      </c>
      <c r="I206" s="209"/>
      <c r="L206" s="154"/>
      <c r="M206" s="159"/>
      <c r="N206" s="160"/>
      <c r="O206" s="160"/>
      <c r="P206" s="160"/>
      <c r="Q206" s="160"/>
      <c r="R206" s="160"/>
      <c r="S206" s="160"/>
      <c r="T206" s="161"/>
      <c r="AT206" s="156" t="s">
        <v>153</v>
      </c>
      <c r="AU206" s="156" t="s">
        <v>77</v>
      </c>
      <c r="AV206" s="153" t="s">
        <v>79</v>
      </c>
      <c r="AW206" s="153" t="s">
        <v>25</v>
      </c>
      <c r="AX206" s="153" t="s">
        <v>69</v>
      </c>
      <c r="AY206" s="156" t="s">
        <v>144</v>
      </c>
    </row>
    <row r="207" spans="1:65" s="162" customFormat="1" x14ac:dyDescent="0.2">
      <c r="B207" s="163"/>
      <c r="D207" s="155" t="s">
        <v>153</v>
      </c>
      <c r="E207" s="164" t="s">
        <v>1</v>
      </c>
      <c r="F207" s="165" t="s">
        <v>155</v>
      </c>
      <c r="H207" s="166">
        <v>37.799999999999997</v>
      </c>
      <c r="I207" s="210"/>
      <c r="L207" s="163"/>
      <c r="M207" s="167"/>
      <c r="N207" s="168"/>
      <c r="O207" s="168"/>
      <c r="P207" s="168"/>
      <c r="Q207" s="168"/>
      <c r="R207" s="168"/>
      <c r="S207" s="168"/>
      <c r="T207" s="169"/>
      <c r="AT207" s="164" t="s">
        <v>153</v>
      </c>
      <c r="AU207" s="164" t="s">
        <v>77</v>
      </c>
      <c r="AV207" s="162" t="s">
        <v>151</v>
      </c>
      <c r="AW207" s="162" t="s">
        <v>25</v>
      </c>
      <c r="AX207" s="162" t="s">
        <v>77</v>
      </c>
      <c r="AY207" s="164" t="s">
        <v>144</v>
      </c>
    </row>
    <row r="208" spans="1:65" s="18" customFormat="1" ht="89.25" customHeight="1" x14ac:dyDescent="0.2">
      <c r="A208" s="14"/>
      <c r="B208" s="15"/>
      <c r="C208" s="141" t="s">
        <v>304</v>
      </c>
      <c r="D208" s="141" t="s">
        <v>147</v>
      </c>
      <c r="E208" s="142" t="s">
        <v>619</v>
      </c>
      <c r="F208" s="143" t="s">
        <v>620</v>
      </c>
      <c r="G208" s="144" t="s">
        <v>169</v>
      </c>
      <c r="H208" s="145">
        <v>24.84</v>
      </c>
      <c r="I208" s="208"/>
      <c r="J208" s="146">
        <f>ROUND(I208*H208,2)</f>
        <v>0</v>
      </c>
      <c r="K208" s="143" t="s">
        <v>915</v>
      </c>
      <c r="L208" s="15"/>
      <c r="M208" s="147" t="s">
        <v>1</v>
      </c>
      <c r="N208" s="148" t="s">
        <v>34</v>
      </c>
      <c r="O208" s="149">
        <v>0</v>
      </c>
      <c r="P208" s="149">
        <f>O208*H208</f>
        <v>0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R208" s="151" t="s">
        <v>334</v>
      </c>
      <c r="AT208" s="151" t="s">
        <v>147</v>
      </c>
      <c r="AU208" s="151" t="s">
        <v>77</v>
      </c>
      <c r="AY208" s="3" t="s">
        <v>144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3" t="s">
        <v>77</v>
      </c>
      <c r="BK208" s="152">
        <f>ROUND(I208*H208,2)</f>
        <v>0</v>
      </c>
      <c r="BL208" s="3" t="s">
        <v>334</v>
      </c>
      <c r="BM208" s="151" t="s">
        <v>786</v>
      </c>
    </row>
    <row r="209" spans="1:65" s="153" customFormat="1" x14ac:dyDescent="0.2">
      <c r="B209" s="154"/>
      <c r="D209" s="155" t="s">
        <v>153</v>
      </c>
      <c r="E209" s="156" t="s">
        <v>1</v>
      </c>
      <c r="F209" s="157" t="s">
        <v>787</v>
      </c>
      <c r="H209" s="158">
        <v>24.84</v>
      </c>
      <c r="I209" s="209"/>
      <c r="L209" s="154"/>
      <c r="M209" s="159"/>
      <c r="N209" s="160"/>
      <c r="O209" s="160"/>
      <c r="P209" s="160"/>
      <c r="Q209" s="160"/>
      <c r="R209" s="160"/>
      <c r="S209" s="160"/>
      <c r="T209" s="161"/>
      <c r="AT209" s="156" t="s">
        <v>153</v>
      </c>
      <c r="AU209" s="156" t="s">
        <v>77</v>
      </c>
      <c r="AV209" s="153" t="s">
        <v>79</v>
      </c>
      <c r="AW209" s="153" t="s">
        <v>25</v>
      </c>
      <c r="AX209" s="153" t="s">
        <v>69</v>
      </c>
      <c r="AY209" s="156" t="s">
        <v>144</v>
      </c>
    </row>
    <row r="210" spans="1:65" s="162" customFormat="1" x14ac:dyDescent="0.2">
      <c r="B210" s="163"/>
      <c r="D210" s="155" t="s">
        <v>153</v>
      </c>
      <c r="E210" s="164" t="s">
        <v>1</v>
      </c>
      <c r="F210" s="165" t="s">
        <v>155</v>
      </c>
      <c r="H210" s="166">
        <v>24.84</v>
      </c>
      <c r="I210" s="210"/>
      <c r="L210" s="163"/>
      <c r="M210" s="167"/>
      <c r="N210" s="168"/>
      <c r="O210" s="168"/>
      <c r="P210" s="168"/>
      <c r="Q210" s="168"/>
      <c r="R210" s="168"/>
      <c r="S210" s="168"/>
      <c r="T210" s="169"/>
      <c r="AT210" s="164" t="s">
        <v>153</v>
      </c>
      <c r="AU210" s="164" t="s">
        <v>77</v>
      </c>
      <c r="AV210" s="162" t="s">
        <v>151</v>
      </c>
      <c r="AW210" s="162" t="s">
        <v>25</v>
      </c>
      <c r="AX210" s="162" t="s">
        <v>77</v>
      </c>
      <c r="AY210" s="164" t="s">
        <v>144</v>
      </c>
    </row>
    <row r="211" spans="1:65" s="128" customFormat="1" ht="25.9" customHeight="1" x14ac:dyDescent="0.2">
      <c r="B211" s="129"/>
      <c r="D211" s="130" t="s">
        <v>68</v>
      </c>
      <c r="E211" s="131" t="s">
        <v>917</v>
      </c>
      <c r="F211" s="131" t="s">
        <v>918</v>
      </c>
      <c r="I211" s="213"/>
      <c r="J211" s="132">
        <f>BK211</f>
        <v>0</v>
      </c>
      <c r="K211" s="143" t="s">
        <v>915</v>
      </c>
      <c r="L211" s="129"/>
      <c r="M211" s="133"/>
      <c r="N211" s="134"/>
      <c r="O211" s="134"/>
      <c r="P211" s="135">
        <f>SUM(P212:P217)</f>
        <v>0</v>
      </c>
      <c r="Q211" s="134"/>
      <c r="R211" s="135">
        <f>SUM(R212:R217)</f>
        <v>0</v>
      </c>
      <c r="S211" s="134"/>
      <c r="T211" s="136">
        <f>SUM(T212:T217)</f>
        <v>0</v>
      </c>
      <c r="AR211" s="130" t="s">
        <v>145</v>
      </c>
      <c r="AT211" s="137" t="s">
        <v>68</v>
      </c>
      <c r="AU211" s="137" t="s">
        <v>69</v>
      </c>
      <c r="AY211" s="130" t="s">
        <v>144</v>
      </c>
      <c r="BK211" s="138">
        <f>SUM(BK212:BK217)</f>
        <v>0</v>
      </c>
    </row>
    <row r="212" spans="1:65" s="18" customFormat="1" ht="78" customHeight="1" x14ac:dyDescent="0.2">
      <c r="A212" s="14"/>
      <c r="B212" s="15"/>
      <c r="C212" s="141" t="s">
        <v>309</v>
      </c>
      <c r="D212" s="141" t="s">
        <v>147</v>
      </c>
      <c r="E212" s="142" t="s">
        <v>535</v>
      </c>
      <c r="F212" s="143" t="s">
        <v>536</v>
      </c>
      <c r="G212" s="144" t="s">
        <v>175</v>
      </c>
      <c r="H212" s="145">
        <v>1</v>
      </c>
      <c r="I212" s="208"/>
      <c r="J212" s="146">
        <f>ROUND(I212*H212,2)</f>
        <v>0</v>
      </c>
      <c r="K212" s="153"/>
      <c r="L212" s="15"/>
      <c r="M212" s="147" t="s">
        <v>1</v>
      </c>
      <c r="N212" s="148" t="s">
        <v>34</v>
      </c>
      <c r="O212" s="149">
        <v>0</v>
      </c>
      <c r="P212" s="149">
        <f>O212*H212</f>
        <v>0</v>
      </c>
      <c r="Q212" s="149">
        <v>0</v>
      </c>
      <c r="R212" s="149">
        <f>Q212*H212</f>
        <v>0</v>
      </c>
      <c r="S212" s="149">
        <v>0</v>
      </c>
      <c r="T212" s="150">
        <f>S212*H212</f>
        <v>0</v>
      </c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R212" s="151" t="s">
        <v>151</v>
      </c>
      <c r="AT212" s="151" t="s">
        <v>147</v>
      </c>
      <c r="AU212" s="151" t="s">
        <v>77</v>
      </c>
      <c r="AY212" s="3" t="s">
        <v>144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3" t="s">
        <v>77</v>
      </c>
      <c r="BK212" s="152">
        <f>ROUND(I212*H212,2)</f>
        <v>0</v>
      </c>
      <c r="BL212" s="3" t="s">
        <v>151</v>
      </c>
      <c r="BM212" s="151" t="s">
        <v>788</v>
      </c>
    </row>
    <row r="213" spans="1:65" s="153" customFormat="1" x14ac:dyDescent="0.2">
      <c r="B213" s="154"/>
      <c r="D213" s="155" t="s">
        <v>153</v>
      </c>
      <c r="E213" s="156" t="s">
        <v>1</v>
      </c>
      <c r="F213" s="157" t="s">
        <v>77</v>
      </c>
      <c r="H213" s="158">
        <v>1</v>
      </c>
      <c r="I213" s="209"/>
      <c r="K213" s="162"/>
      <c r="L213" s="154"/>
      <c r="M213" s="159"/>
      <c r="N213" s="160"/>
      <c r="O213" s="160"/>
      <c r="P213" s="160"/>
      <c r="Q213" s="160"/>
      <c r="R213" s="160"/>
      <c r="S213" s="160"/>
      <c r="T213" s="161"/>
      <c r="AT213" s="156" t="s">
        <v>153</v>
      </c>
      <c r="AU213" s="156" t="s">
        <v>77</v>
      </c>
      <c r="AV213" s="153" t="s">
        <v>79</v>
      </c>
      <c r="AW213" s="153" t="s">
        <v>25</v>
      </c>
      <c r="AX213" s="153" t="s">
        <v>69</v>
      </c>
      <c r="AY213" s="156" t="s">
        <v>144</v>
      </c>
    </row>
    <row r="214" spans="1:65" s="162" customFormat="1" ht="12" x14ac:dyDescent="0.2">
      <c r="B214" s="163"/>
      <c r="D214" s="155" t="s">
        <v>153</v>
      </c>
      <c r="E214" s="164" t="s">
        <v>1</v>
      </c>
      <c r="F214" s="165" t="s">
        <v>155</v>
      </c>
      <c r="H214" s="166">
        <v>1</v>
      </c>
      <c r="I214" s="210"/>
      <c r="K214" s="143" t="s">
        <v>915</v>
      </c>
      <c r="L214" s="163"/>
      <c r="M214" s="167"/>
      <c r="N214" s="168"/>
      <c r="O214" s="168"/>
      <c r="P214" s="168"/>
      <c r="Q214" s="168"/>
      <c r="R214" s="168"/>
      <c r="S214" s="168"/>
      <c r="T214" s="169"/>
      <c r="AT214" s="164" t="s">
        <v>153</v>
      </c>
      <c r="AU214" s="164" t="s">
        <v>77</v>
      </c>
      <c r="AV214" s="162" t="s">
        <v>151</v>
      </c>
      <c r="AW214" s="162" t="s">
        <v>25</v>
      </c>
      <c r="AX214" s="162" t="s">
        <v>77</v>
      </c>
      <c r="AY214" s="164" t="s">
        <v>144</v>
      </c>
    </row>
    <row r="215" spans="1:65" s="18" customFormat="1" ht="21.75" customHeight="1" x14ac:dyDescent="0.2">
      <c r="A215" s="14"/>
      <c r="B215" s="15"/>
      <c r="C215" s="141" t="s">
        <v>314</v>
      </c>
      <c r="D215" s="141" t="s">
        <v>147</v>
      </c>
      <c r="E215" s="142" t="s">
        <v>624</v>
      </c>
      <c r="F215" s="143" t="s">
        <v>625</v>
      </c>
      <c r="G215" s="144" t="s">
        <v>626</v>
      </c>
      <c r="H215" s="145">
        <v>1</v>
      </c>
      <c r="I215" s="208"/>
      <c r="J215" s="146">
        <f>ROUND(I215*H215,2)</f>
        <v>0</v>
      </c>
      <c r="K215" s="217"/>
      <c r="L215" s="15"/>
      <c r="M215" s="147" t="s">
        <v>1</v>
      </c>
      <c r="N215" s="148" t="s">
        <v>34</v>
      </c>
      <c r="O215" s="149">
        <v>0</v>
      </c>
      <c r="P215" s="149">
        <f>O215*H215</f>
        <v>0</v>
      </c>
      <c r="Q215" s="149">
        <v>0</v>
      </c>
      <c r="R215" s="149">
        <f>Q215*H215</f>
        <v>0</v>
      </c>
      <c r="S215" s="149">
        <v>0</v>
      </c>
      <c r="T215" s="150">
        <f>S215*H215</f>
        <v>0</v>
      </c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R215" s="151" t="s">
        <v>151</v>
      </c>
      <c r="AT215" s="151" t="s">
        <v>147</v>
      </c>
      <c r="AU215" s="151" t="s">
        <v>77</v>
      </c>
      <c r="AY215" s="3" t="s">
        <v>144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3" t="s">
        <v>77</v>
      </c>
      <c r="BK215" s="152">
        <f>ROUND(I215*H215,2)</f>
        <v>0</v>
      </c>
      <c r="BL215" s="3" t="s">
        <v>151</v>
      </c>
      <c r="BM215" s="151" t="s">
        <v>789</v>
      </c>
    </row>
    <row r="216" spans="1:65" s="153" customFormat="1" x14ac:dyDescent="0.2">
      <c r="B216" s="154"/>
      <c r="D216" s="155" t="s">
        <v>153</v>
      </c>
      <c r="E216" s="156" t="s">
        <v>1</v>
      </c>
      <c r="F216" s="157" t="s">
        <v>77</v>
      </c>
      <c r="H216" s="158">
        <v>1</v>
      </c>
      <c r="I216" s="215"/>
      <c r="L216" s="154"/>
      <c r="M216" s="159"/>
      <c r="N216" s="160"/>
      <c r="O216" s="160"/>
      <c r="P216" s="160"/>
      <c r="Q216" s="160"/>
      <c r="R216" s="160"/>
      <c r="S216" s="160"/>
      <c r="T216" s="161"/>
      <c r="AT216" s="156" t="s">
        <v>153</v>
      </c>
      <c r="AU216" s="156" t="s">
        <v>77</v>
      </c>
      <c r="AV216" s="153" t="s">
        <v>79</v>
      </c>
      <c r="AW216" s="153" t="s">
        <v>25</v>
      </c>
      <c r="AX216" s="153" t="s">
        <v>69</v>
      </c>
      <c r="AY216" s="156" t="s">
        <v>144</v>
      </c>
    </row>
    <row r="217" spans="1:65" s="162" customFormat="1" x14ac:dyDescent="0.2">
      <c r="B217" s="163"/>
      <c r="D217" s="155" t="s">
        <v>153</v>
      </c>
      <c r="E217" s="164" t="s">
        <v>1</v>
      </c>
      <c r="F217" s="165" t="s">
        <v>155</v>
      </c>
      <c r="H217" s="166">
        <v>1</v>
      </c>
      <c r="I217" s="216"/>
      <c r="L217" s="163"/>
      <c r="M217" s="186"/>
      <c r="N217" s="187"/>
      <c r="O217" s="187"/>
      <c r="P217" s="187"/>
      <c r="Q217" s="187"/>
      <c r="R217" s="187"/>
      <c r="S217" s="187"/>
      <c r="T217" s="188"/>
      <c r="AT217" s="164" t="s">
        <v>153</v>
      </c>
      <c r="AU217" s="164" t="s">
        <v>77</v>
      </c>
      <c r="AV217" s="162" t="s">
        <v>151</v>
      </c>
      <c r="AW217" s="162" t="s">
        <v>25</v>
      </c>
      <c r="AX217" s="162" t="s">
        <v>77</v>
      </c>
      <c r="AY217" s="164" t="s">
        <v>144</v>
      </c>
    </row>
    <row r="218" spans="1:65" s="18" customFormat="1" ht="6.95" customHeight="1" x14ac:dyDescent="0.2">
      <c r="A218" s="14"/>
      <c r="B218" s="30"/>
      <c r="C218" s="31"/>
      <c r="D218" s="31"/>
      <c r="E218" s="31"/>
      <c r="F218" s="31"/>
      <c r="G218" s="31"/>
      <c r="H218" s="31"/>
      <c r="I218" s="201"/>
      <c r="J218" s="31"/>
      <c r="K218" s="31"/>
      <c r="L218" s="15"/>
      <c r="M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</row>
  </sheetData>
  <sheetProtection algorithmName="SHA-512" hashValue="QFU83UnuRF73V5XlBPGwiePKCXVItwEy8hT8I1S0JjQPs7KYlN2yweT0nhuCPfr0GG8Bcb/KuSrZg+CbuzNAJw==" saltValue="M38fvKtuU/xUD2BD3BbQ4w==" spinCount="100000" sheet="1" objects="1" scenarios="1"/>
  <autoFilter ref="C127:K217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topLeftCell="A124" workbookViewId="0">
      <selection activeCell="I131" sqref="I131"/>
    </sheetView>
  </sheetViews>
  <sheetFormatPr defaultRowHeight="11.25" x14ac:dyDescent="0.2"/>
  <cols>
    <col min="1" max="1" width="8.33203125" style="2" customWidth="1"/>
    <col min="2" max="2" width="1.1640625" style="2" customWidth="1"/>
    <col min="3" max="3" width="4.1640625" style="2" customWidth="1"/>
    <col min="4" max="4" width="4.33203125" style="2" customWidth="1"/>
    <col min="5" max="5" width="17.1640625" style="2" customWidth="1"/>
    <col min="6" max="6" width="50.83203125" style="2" customWidth="1"/>
    <col min="7" max="7" width="7.5" style="2" customWidth="1"/>
    <col min="8" max="8" width="14" style="2" customWidth="1"/>
    <col min="9" max="9" width="15.83203125" style="189" customWidth="1"/>
    <col min="10" max="10" width="22.33203125" style="2" customWidth="1"/>
    <col min="11" max="11" width="22" style="2" customWidth="1"/>
    <col min="12" max="12" width="9.33203125" style="2" customWidth="1"/>
    <col min="13" max="13" width="10.83203125" style="2" hidden="1" customWidth="1"/>
    <col min="14" max="14" width="9.33203125" style="2" hidden="1"/>
    <col min="15" max="20" width="14.1640625" style="2" hidden="1" customWidth="1"/>
    <col min="21" max="21" width="16.33203125" style="2" hidden="1" customWidth="1"/>
    <col min="22" max="22" width="12.33203125" style="2" customWidth="1"/>
    <col min="23" max="23" width="16.33203125" style="2" customWidth="1"/>
    <col min="24" max="24" width="12.33203125" style="2" customWidth="1"/>
    <col min="25" max="25" width="15" style="2" customWidth="1"/>
    <col min="26" max="26" width="11" style="2" customWidth="1"/>
    <col min="27" max="27" width="15" style="2" customWidth="1"/>
    <col min="28" max="28" width="16.33203125" style="2" customWidth="1"/>
    <col min="29" max="29" width="11" style="2" customWidth="1"/>
    <col min="30" max="30" width="15" style="2" customWidth="1"/>
    <col min="31" max="31" width="16.33203125" style="2" customWidth="1"/>
    <col min="32" max="43" width="9.33203125" style="2"/>
    <col min="44" max="65" width="9.33203125" style="2" hidden="1"/>
    <col min="66" max="16384" width="9.33203125" style="2"/>
  </cols>
  <sheetData>
    <row r="2" spans="1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" t="s">
        <v>111</v>
      </c>
    </row>
    <row r="3" spans="1:46" ht="6.95" customHeight="1" x14ac:dyDescent="0.2">
      <c r="B3" s="4"/>
      <c r="C3" s="5"/>
      <c r="D3" s="5"/>
      <c r="E3" s="5"/>
      <c r="F3" s="5"/>
      <c r="G3" s="5"/>
      <c r="H3" s="5"/>
      <c r="I3" s="190"/>
      <c r="J3" s="5"/>
      <c r="K3" s="5"/>
      <c r="L3" s="6"/>
      <c r="AT3" s="3" t="s">
        <v>79</v>
      </c>
    </row>
    <row r="4" spans="1:46" ht="24.95" customHeight="1" x14ac:dyDescent="0.2">
      <c r="B4" s="6"/>
      <c r="D4" s="7" t="s">
        <v>118</v>
      </c>
      <c r="L4" s="6"/>
      <c r="M4" s="84" t="s">
        <v>10</v>
      </c>
      <c r="AT4" s="3" t="s">
        <v>3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11" t="s">
        <v>14</v>
      </c>
      <c r="L6" s="6"/>
    </row>
    <row r="7" spans="1:46" ht="26.25" customHeight="1" x14ac:dyDescent="0.2">
      <c r="B7" s="6"/>
      <c r="E7" s="258" t="str">
        <f>'Rekapitulace stavby'!K6</f>
        <v xml:space="preserve">10 - Oprava trati v úseku Noutonice -  Podlešín </v>
      </c>
      <c r="F7" s="259"/>
      <c r="G7" s="259"/>
      <c r="H7" s="259"/>
      <c r="L7" s="6"/>
    </row>
    <row r="8" spans="1:46" ht="12.75" x14ac:dyDescent="0.2">
      <c r="B8" s="6"/>
      <c r="D8" s="11" t="s">
        <v>119</v>
      </c>
      <c r="L8" s="6"/>
    </row>
    <row r="9" spans="1:46" ht="16.5" customHeight="1" x14ac:dyDescent="0.2">
      <c r="B9" s="6"/>
      <c r="E9" s="258" t="s">
        <v>538</v>
      </c>
      <c r="F9" s="228"/>
      <c r="G9" s="228"/>
      <c r="H9" s="228"/>
      <c r="L9" s="6"/>
    </row>
    <row r="10" spans="1:46" ht="12" customHeight="1" x14ac:dyDescent="0.2">
      <c r="B10" s="6"/>
      <c r="D10" s="11" t="s">
        <v>539</v>
      </c>
      <c r="L10" s="6"/>
    </row>
    <row r="11" spans="1:46" s="18" customFormat="1" ht="16.5" customHeight="1" x14ac:dyDescent="0.2">
      <c r="A11" s="14"/>
      <c r="B11" s="15"/>
      <c r="C11" s="14"/>
      <c r="D11" s="14"/>
      <c r="E11" s="260" t="s">
        <v>746</v>
      </c>
      <c r="F11" s="257"/>
      <c r="G11" s="257"/>
      <c r="H11" s="257"/>
      <c r="I11" s="191"/>
      <c r="J11" s="14"/>
      <c r="K11" s="14"/>
      <c r="L11" s="2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1:46" s="18" customFormat="1" ht="12" customHeight="1" x14ac:dyDescent="0.2">
      <c r="A12" s="14"/>
      <c r="B12" s="15"/>
      <c r="C12" s="14"/>
      <c r="D12" s="11" t="s">
        <v>541</v>
      </c>
      <c r="E12" s="14"/>
      <c r="F12" s="14"/>
      <c r="G12" s="14"/>
      <c r="H12" s="14"/>
      <c r="I12" s="191"/>
      <c r="J12" s="14"/>
      <c r="K12" s="14"/>
      <c r="L12" s="2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46" s="18" customFormat="1" ht="16.5" customHeight="1" x14ac:dyDescent="0.2">
      <c r="A13" s="14"/>
      <c r="B13" s="15"/>
      <c r="C13" s="14"/>
      <c r="D13" s="14"/>
      <c r="E13" s="251" t="s">
        <v>790</v>
      </c>
      <c r="F13" s="257"/>
      <c r="G13" s="257"/>
      <c r="H13" s="257"/>
      <c r="I13" s="191"/>
      <c r="J13" s="14"/>
      <c r="K13" s="14"/>
      <c r="L13" s="2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46" s="18" customFormat="1" x14ac:dyDescent="0.2">
      <c r="A14" s="14"/>
      <c r="B14" s="15"/>
      <c r="C14" s="14"/>
      <c r="D14" s="14"/>
      <c r="E14" s="14"/>
      <c r="F14" s="14"/>
      <c r="G14" s="14"/>
      <c r="H14" s="14"/>
      <c r="I14" s="191"/>
      <c r="J14" s="14"/>
      <c r="K14" s="14"/>
      <c r="L14" s="25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1:46" s="18" customFormat="1" ht="12" customHeight="1" x14ac:dyDescent="0.2">
      <c r="A15" s="14"/>
      <c r="B15" s="15"/>
      <c r="C15" s="14"/>
      <c r="D15" s="11" t="s">
        <v>15</v>
      </c>
      <c r="E15" s="14"/>
      <c r="F15" s="12" t="s">
        <v>1</v>
      </c>
      <c r="G15" s="14"/>
      <c r="H15" s="14"/>
      <c r="I15" s="192" t="s">
        <v>16</v>
      </c>
      <c r="J15" s="12" t="s">
        <v>1</v>
      </c>
      <c r="K15" s="14"/>
      <c r="L15" s="25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46" s="18" customFormat="1" ht="12" customHeight="1" x14ac:dyDescent="0.2">
      <c r="A16" s="14"/>
      <c r="B16" s="15"/>
      <c r="C16" s="14"/>
      <c r="D16" s="11" t="s">
        <v>17</v>
      </c>
      <c r="E16" s="14"/>
      <c r="F16" s="12" t="s">
        <v>18</v>
      </c>
      <c r="G16" s="14"/>
      <c r="H16" s="14"/>
      <c r="I16" s="192" t="s">
        <v>19</v>
      </c>
      <c r="J16" s="85" t="str">
        <f>'Rekapitulace stavby'!AN8</f>
        <v>30. 10. 2020</v>
      </c>
      <c r="K16" s="14"/>
      <c r="L16" s="25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1:31" s="18" customFormat="1" ht="10.9" customHeight="1" x14ac:dyDescent="0.2">
      <c r="A17" s="14"/>
      <c r="B17" s="15"/>
      <c r="C17" s="14"/>
      <c r="D17" s="14"/>
      <c r="E17" s="14"/>
      <c r="F17" s="14"/>
      <c r="G17" s="14"/>
      <c r="H17" s="14"/>
      <c r="I17" s="191"/>
      <c r="J17" s="14"/>
      <c r="K17" s="14"/>
      <c r="L17" s="25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1:31" s="18" customFormat="1" ht="12" customHeight="1" x14ac:dyDescent="0.2">
      <c r="A18" s="14"/>
      <c r="B18" s="15"/>
      <c r="C18" s="14"/>
      <c r="D18" s="11" t="s">
        <v>21</v>
      </c>
      <c r="E18" s="14"/>
      <c r="F18" s="14"/>
      <c r="G18" s="14"/>
      <c r="H18" s="14"/>
      <c r="I18" s="192" t="s">
        <v>22</v>
      </c>
      <c r="J18" s="12" t="str">
        <f>IF('Rekapitulace stavby'!AN10="","",'Rekapitulace stavby'!AN10)</f>
        <v/>
      </c>
      <c r="K18" s="14"/>
      <c r="L18" s="25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1:31" s="18" customFormat="1" ht="18" customHeight="1" x14ac:dyDescent="0.2">
      <c r="A19" s="14"/>
      <c r="B19" s="15"/>
      <c r="C19" s="14"/>
      <c r="D19" s="14"/>
      <c r="E19" s="12" t="str">
        <f>IF('Rekapitulace stavby'!E11="","",'Rekapitulace stavby'!E11)</f>
        <v xml:space="preserve"> </v>
      </c>
      <c r="F19" s="14"/>
      <c r="G19" s="14"/>
      <c r="H19" s="14"/>
      <c r="I19" s="192" t="s">
        <v>23</v>
      </c>
      <c r="J19" s="12" t="str">
        <f>IF('Rekapitulace stavby'!AN11="","",'Rekapitulace stavby'!AN11)</f>
        <v/>
      </c>
      <c r="K19" s="14"/>
      <c r="L19" s="25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1:31" s="18" customFormat="1" ht="6.95" customHeight="1" x14ac:dyDescent="0.2">
      <c r="A20" s="14"/>
      <c r="B20" s="15"/>
      <c r="C20" s="14"/>
      <c r="D20" s="14"/>
      <c r="E20" s="14"/>
      <c r="F20" s="14"/>
      <c r="G20" s="14"/>
      <c r="H20" s="14"/>
      <c r="I20" s="191"/>
      <c r="J20" s="14"/>
      <c r="K20" s="14"/>
      <c r="L20" s="25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1:31" s="18" customFormat="1" ht="12" customHeight="1" x14ac:dyDescent="0.2">
      <c r="A21" s="14"/>
      <c r="B21" s="15"/>
      <c r="C21" s="14"/>
      <c r="D21" s="11" t="s">
        <v>24</v>
      </c>
      <c r="E21" s="14"/>
      <c r="F21" s="14"/>
      <c r="G21" s="14"/>
      <c r="H21" s="14"/>
      <c r="I21" s="192" t="s">
        <v>22</v>
      </c>
      <c r="J21" s="12" t="str">
        <f>'Rekapitulace stavby'!AN13</f>
        <v/>
      </c>
      <c r="K21" s="14"/>
      <c r="L21" s="25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1:31" s="18" customFormat="1" ht="18" customHeight="1" x14ac:dyDescent="0.2">
      <c r="A22" s="14"/>
      <c r="B22" s="15"/>
      <c r="C22" s="14"/>
      <c r="D22" s="14"/>
      <c r="E22" s="245" t="str">
        <f>'Rekapitulace stavby'!E14</f>
        <v xml:space="preserve"> </v>
      </c>
      <c r="F22" s="245"/>
      <c r="G22" s="245"/>
      <c r="H22" s="245"/>
      <c r="I22" s="192" t="s">
        <v>23</v>
      </c>
      <c r="J22" s="12" t="str">
        <f>'Rekapitulace stavby'!AN14</f>
        <v/>
      </c>
      <c r="K22" s="14"/>
      <c r="L22" s="25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1:31" s="18" customFormat="1" ht="6.95" customHeight="1" x14ac:dyDescent="0.2">
      <c r="A23" s="14"/>
      <c r="B23" s="15"/>
      <c r="C23" s="14"/>
      <c r="D23" s="14"/>
      <c r="E23" s="14"/>
      <c r="F23" s="14"/>
      <c r="G23" s="14"/>
      <c r="H23" s="14"/>
      <c r="I23" s="191"/>
      <c r="J23" s="14"/>
      <c r="K23" s="14"/>
      <c r="L23" s="25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1:31" s="18" customFormat="1" ht="12" customHeight="1" x14ac:dyDescent="0.2">
      <c r="A24" s="14"/>
      <c r="B24" s="15"/>
      <c r="C24" s="14"/>
      <c r="D24" s="11" t="s">
        <v>26</v>
      </c>
      <c r="E24" s="14"/>
      <c r="F24" s="14"/>
      <c r="G24" s="14"/>
      <c r="H24" s="14"/>
      <c r="I24" s="192" t="s">
        <v>22</v>
      </c>
      <c r="J24" s="12" t="str">
        <f>IF('Rekapitulace stavby'!AN16="","",'Rekapitulace stavby'!AN16)</f>
        <v/>
      </c>
      <c r="K24" s="14"/>
      <c r="L24" s="25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1:31" s="18" customFormat="1" ht="18" customHeight="1" x14ac:dyDescent="0.2">
      <c r="A25" s="14"/>
      <c r="B25" s="15"/>
      <c r="C25" s="14"/>
      <c r="D25" s="14"/>
      <c r="E25" s="12" t="str">
        <f>IF('Rekapitulace stavby'!E17="","",'Rekapitulace stavby'!E17)</f>
        <v xml:space="preserve"> </v>
      </c>
      <c r="F25" s="14"/>
      <c r="G25" s="14"/>
      <c r="H25" s="14"/>
      <c r="I25" s="192" t="s">
        <v>23</v>
      </c>
      <c r="J25" s="12" t="str">
        <f>IF('Rekapitulace stavby'!AN17="","",'Rekapitulace stavby'!AN17)</f>
        <v/>
      </c>
      <c r="K25" s="14"/>
      <c r="L25" s="25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1:31" s="18" customFormat="1" ht="6.95" customHeight="1" x14ac:dyDescent="0.2">
      <c r="A26" s="14"/>
      <c r="B26" s="15"/>
      <c r="C26" s="14"/>
      <c r="D26" s="14"/>
      <c r="E26" s="14"/>
      <c r="F26" s="14"/>
      <c r="G26" s="14"/>
      <c r="H26" s="14"/>
      <c r="I26" s="191"/>
      <c r="J26" s="14"/>
      <c r="K26" s="14"/>
      <c r="L26" s="25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1:31" s="18" customFormat="1" ht="12" customHeight="1" x14ac:dyDescent="0.2">
      <c r="A27" s="14"/>
      <c r="B27" s="15"/>
      <c r="C27" s="14"/>
      <c r="D27" s="11" t="s">
        <v>27</v>
      </c>
      <c r="E27" s="14"/>
      <c r="F27" s="14"/>
      <c r="G27" s="14"/>
      <c r="H27" s="14"/>
      <c r="I27" s="192" t="s">
        <v>22</v>
      </c>
      <c r="J27" s="12" t="str">
        <f>IF('Rekapitulace stavby'!AN19="","",'Rekapitulace stavby'!AN19)</f>
        <v/>
      </c>
      <c r="K27" s="14"/>
      <c r="L27" s="25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1:31" s="18" customFormat="1" ht="18" customHeight="1" x14ac:dyDescent="0.2">
      <c r="A28" s="14"/>
      <c r="B28" s="15"/>
      <c r="C28" s="14"/>
      <c r="D28" s="14"/>
      <c r="E28" s="12" t="str">
        <f>IF('Rekapitulace stavby'!E20="","",'Rekapitulace stavby'!E20)</f>
        <v xml:space="preserve"> </v>
      </c>
      <c r="F28" s="14"/>
      <c r="G28" s="14"/>
      <c r="H28" s="14"/>
      <c r="I28" s="192" t="s">
        <v>23</v>
      </c>
      <c r="J28" s="12" t="str">
        <f>IF('Rekapitulace stavby'!AN20="","",'Rekapitulace stavby'!AN20)</f>
        <v/>
      </c>
      <c r="K28" s="14"/>
      <c r="L28" s="25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</row>
    <row r="29" spans="1:31" s="18" customFormat="1" ht="6.95" customHeight="1" x14ac:dyDescent="0.2">
      <c r="A29" s="14"/>
      <c r="B29" s="15"/>
      <c r="C29" s="14"/>
      <c r="D29" s="14"/>
      <c r="E29" s="14"/>
      <c r="F29" s="14"/>
      <c r="G29" s="14"/>
      <c r="H29" s="14"/>
      <c r="I29" s="191"/>
      <c r="J29" s="14"/>
      <c r="K29" s="14"/>
      <c r="L29" s="25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</row>
    <row r="30" spans="1:31" s="18" customFormat="1" ht="12" customHeight="1" x14ac:dyDescent="0.2">
      <c r="A30" s="14"/>
      <c r="B30" s="15"/>
      <c r="C30" s="14"/>
      <c r="D30" s="11" t="s">
        <v>28</v>
      </c>
      <c r="E30" s="14"/>
      <c r="F30" s="14"/>
      <c r="G30" s="14"/>
      <c r="H30" s="14"/>
      <c r="I30" s="191"/>
      <c r="J30" s="14"/>
      <c r="K30" s="14"/>
      <c r="L30" s="25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</row>
    <row r="31" spans="1:31" s="89" customFormat="1" ht="16.5" customHeight="1" x14ac:dyDescent="0.2">
      <c r="A31" s="86"/>
      <c r="B31" s="87"/>
      <c r="C31" s="86"/>
      <c r="D31" s="86"/>
      <c r="E31" s="247" t="s">
        <v>1</v>
      </c>
      <c r="F31" s="247"/>
      <c r="G31" s="247"/>
      <c r="H31" s="247"/>
      <c r="I31" s="193"/>
      <c r="J31" s="86"/>
      <c r="K31" s="86"/>
      <c r="L31" s="88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</row>
    <row r="32" spans="1:31" s="18" customFormat="1" ht="6.95" customHeight="1" x14ac:dyDescent="0.2">
      <c r="A32" s="14"/>
      <c r="B32" s="15"/>
      <c r="C32" s="14"/>
      <c r="D32" s="14"/>
      <c r="E32" s="14"/>
      <c r="F32" s="14"/>
      <c r="G32" s="14"/>
      <c r="H32" s="14"/>
      <c r="I32" s="191"/>
      <c r="J32" s="14"/>
      <c r="K32" s="14"/>
      <c r="L32" s="25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1:31" s="18" customFormat="1" ht="6.95" customHeight="1" x14ac:dyDescent="0.2">
      <c r="A33" s="14"/>
      <c r="B33" s="15"/>
      <c r="C33" s="14"/>
      <c r="D33" s="50"/>
      <c r="E33" s="50"/>
      <c r="F33" s="50"/>
      <c r="G33" s="50"/>
      <c r="H33" s="50"/>
      <c r="I33" s="194"/>
      <c r="J33" s="50"/>
      <c r="K33" s="50"/>
      <c r="L33" s="25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1:31" s="18" customFormat="1" ht="25.35" customHeight="1" x14ac:dyDescent="0.2">
      <c r="A34" s="14"/>
      <c r="B34" s="15"/>
      <c r="C34" s="14"/>
      <c r="D34" s="90" t="s">
        <v>29</v>
      </c>
      <c r="E34" s="14"/>
      <c r="F34" s="14"/>
      <c r="G34" s="14"/>
      <c r="H34" s="14"/>
      <c r="I34" s="191"/>
      <c r="J34" s="91">
        <f>ROUND(J128, 2)</f>
        <v>0</v>
      </c>
      <c r="K34" s="14"/>
      <c r="L34" s="25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  <row r="35" spans="1:31" s="18" customFormat="1" ht="6.95" customHeight="1" x14ac:dyDescent="0.2">
      <c r="A35" s="14"/>
      <c r="B35" s="15"/>
      <c r="C35" s="14"/>
      <c r="D35" s="50"/>
      <c r="E35" s="50"/>
      <c r="F35" s="50"/>
      <c r="G35" s="50"/>
      <c r="H35" s="50"/>
      <c r="I35" s="194"/>
      <c r="J35" s="50"/>
      <c r="K35" s="50"/>
      <c r="L35" s="25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</row>
    <row r="36" spans="1:31" s="18" customFormat="1" ht="14.45" customHeight="1" x14ac:dyDescent="0.2">
      <c r="A36" s="14"/>
      <c r="B36" s="15"/>
      <c r="C36" s="14"/>
      <c r="D36" s="14"/>
      <c r="E36" s="14"/>
      <c r="F36" s="92" t="s">
        <v>31</v>
      </c>
      <c r="G36" s="14"/>
      <c r="H36" s="14"/>
      <c r="I36" s="195" t="s">
        <v>30</v>
      </c>
      <c r="J36" s="92" t="s">
        <v>32</v>
      </c>
      <c r="K36" s="14"/>
      <c r="L36" s="25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</row>
    <row r="37" spans="1:31" s="18" customFormat="1" ht="14.45" customHeight="1" x14ac:dyDescent="0.2">
      <c r="A37" s="14"/>
      <c r="B37" s="15"/>
      <c r="C37" s="14"/>
      <c r="D37" s="93" t="s">
        <v>33</v>
      </c>
      <c r="E37" s="11" t="s">
        <v>34</v>
      </c>
      <c r="F37" s="94">
        <f>ROUND((SUM(BE128:BE223)),  2)</f>
        <v>0</v>
      </c>
      <c r="G37" s="14"/>
      <c r="H37" s="14"/>
      <c r="I37" s="196">
        <v>0.21</v>
      </c>
      <c r="J37" s="94">
        <f>ROUND(((SUM(BE128:BE223))*I37),  2)</f>
        <v>0</v>
      </c>
      <c r="K37" s="14"/>
      <c r="L37" s="25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</row>
    <row r="38" spans="1:31" s="18" customFormat="1" ht="14.45" customHeight="1" x14ac:dyDescent="0.2">
      <c r="A38" s="14"/>
      <c r="B38" s="15"/>
      <c r="C38" s="14"/>
      <c r="D38" s="14"/>
      <c r="E38" s="11" t="s">
        <v>35</v>
      </c>
      <c r="F38" s="94">
        <f>ROUND((SUM(BF128:BF223)),  2)</f>
        <v>0</v>
      </c>
      <c r="G38" s="14"/>
      <c r="H38" s="14"/>
      <c r="I38" s="196">
        <v>0.15</v>
      </c>
      <c r="J38" s="94">
        <f>ROUND(((SUM(BF128:BF223))*I38),  2)</f>
        <v>0</v>
      </c>
      <c r="K38" s="14"/>
      <c r="L38" s="25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</row>
    <row r="39" spans="1:31" s="18" customFormat="1" ht="14.45" hidden="1" customHeight="1" x14ac:dyDescent="0.2">
      <c r="A39" s="14"/>
      <c r="B39" s="15"/>
      <c r="C39" s="14"/>
      <c r="D39" s="14"/>
      <c r="E39" s="11" t="s">
        <v>36</v>
      </c>
      <c r="F39" s="94">
        <f>ROUND((SUM(BG128:BG223)),  2)</f>
        <v>0</v>
      </c>
      <c r="G39" s="14"/>
      <c r="H39" s="14"/>
      <c r="I39" s="196">
        <v>0.21</v>
      </c>
      <c r="J39" s="94">
        <f>0</f>
        <v>0</v>
      </c>
      <c r="K39" s="14"/>
      <c r="L39" s="25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s="18" customFormat="1" ht="14.45" hidden="1" customHeight="1" x14ac:dyDescent="0.2">
      <c r="A40" s="14"/>
      <c r="B40" s="15"/>
      <c r="C40" s="14"/>
      <c r="D40" s="14"/>
      <c r="E40" s="11" t="s">
        <v>37</v>
      </c>
      <c r="F40" s="94">
        <f>ROUND((SUM(BH128:BH223)),  2)</f>
        <v>0</v>
      </c>
      <c r="G40" s="14"/>
      <c r="H40" s="14"/>
      <c r="I40" s="196">
        <v>0.15</v>
      </c>
      <c r="J40" s="94">
        <f>0</f>
        <v>0</v>
      </c>
      <c r="K40" s="14"/>
      <c r="L40" s="25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</row>
    <row r="41" spans="1:31" s="18" customFormat="1" ht="14.45" hidden="1" customHeight="1" x14ac:dyDescent="0.2">
      <c r="A41" s="14"/>
      <c r="B41" s="15"/>
      <c r="C41" s="14"/>
      <c r="D41" s="14"/>
      <c r="E41" s="11" t="s">
        <v>38</v>
      </c>
      <c r="F41" s="94">
        <f>ROUND((SUM(BI128:BI223)),  2)</f>
        <v>0</v>
      </c>
      <c r="G41" s="14"/>
      <c r="H41" s="14"/>
      <c r="I41" s="196">
        <v>0</v>
      </c>
      <c r="J41" s="94">
        <f>0</f>
        <v>0</v>
      </c>
      <c r="K41" s="14"/>
      <c r="L41" s="25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</row>
    <row r="42" spans="1:31" s="18" customFormat="1" ht="6.95" customHeight="1" x14ac:dyDescent="0.2">
      <c r="A42" s="14"/>
      <c r="B42" s="15"/>
      <c r="C42" s="14"/>
      <c r="D42" s="14"/>
      <c r="E42" s="14"/>
      <c r="F42" s="14"/>
      <c r="G42" s="14"/>
      <c r="H42" s="14"/>
      <c r="I42" s="191"/>
      <c r="J42" s="14"/>
      <c r="K42" s="14"/>
      <c r="L42" s="25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</row>
    <row r="43" spans="1:31" s="18" customFormat="1" ht="25.35" customHeight="1" x14ac:dyDescent="0.2">
      <c r="A43" s="14"/>
      <c r="B43" s="15"/>
      <c r="C43" s="95"/>
      <c r="D43" s="96" t="s">
        <v>39</v>
      </c>
      <c r="E43" s="44"/>
      <c r="F43" s="44"/>
      <c r="G43" s="97" t="s">
        <v>40</v>
      </c>
      <c r="H43" s="98" t="s">
        <v>41</v>
      </c>
      <c r="I43" s="197"/>
      <c r="J43" s="99">
        <f>SUM(J34:J41)</f>
        <v>0</v>
      </c>
      <c r="K43" s="100"/>
      <c r="L43" s="25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31" s="18" customFormat="1" ht="14.45" customHeight="1" x14ac:dyDescent="0.2">
      <c r="A44" s="14"/>
      <c r="B44" s="15"/>
      <c r="C44" s="14"/>
      <c r="D44" s="14"/>
      <c r="E44" s="14"/>
      <c r="F44" s="14"/>
      <c r="G44" s="14"/>
      <c r="H44" s="14"/>
      <c r="I44" s="191"/>
      <c r="J44" s="14"/>
      <c r="K44" s="14"/>
      <c r="L44" s="25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8" customFormat="1" ht="14.45" customHeight="1" x14ac:dyDescent="0.2">
      <c r="B50" s="25"/>
      <c r="D50" s="26" t="s">
        <v>42</v>
      </c>
      <c r="E50" s="27"/>
      <c r="F50" s="27"/>
      <c r="G50" s="26" t="s">
        <v>43</v>
      </c>
      <c r="H50" s="27"/>
      <c r="I50" s="198"/>
      <c r="J50" s="27"/>
      <c r="K50" s="27"/>
      <c r="L50" s="25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8" customFormat="1" ht="12.75" x14ac:dyDescent="0.2">
      <c r="A61" s="14"/>
      <c r="B61" s="15"/>
      <c r="C61" s="14"/>
      <c r="D61" s="28" t="s">
        <v>44</v>
      </c>
      <c r="E61" s="17"/>
      <c r="F61" s="101" t="s">
        <v>45</v>
      </c>
      <c r="G61" s="28" t="s">
        <v>44</v>
      </c>
      <c r="H61" s="17"/>
      <c r="I61" s="199"/>
      <c r="J61" s="102" t="s">
        <v>45</v>
      </c>
      <c r="K61" s="17"/>
      <c r="L61" s="25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8" customFormat="1" ht="12.75" x14ac:dyDescent="0.2">
      <c r="A65" s="14"/>
      <c r="B65" s="15"/>
      <c r="C65" s="14"/>
      <c r="D65" s="26" t="s">
        <v>46</v>
      </c>
      <c r="E65" s="29"/>
      <c r="F65" s="29"/>
      <c r="G65" s="26" t="s">
        <v>47</v>
      </c>
      <c r="H65" s="29"/>
      <c r="I65" s="200"/>
      <c r="J65" s="29"/>
      <c r="K65" s="29"/>
      <c r="L65" s="25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8" customFormat="1" ht="12.75" x14ac:dyDescent="0.2">
      <c r="A76" s="14"/>
      <c r="B76" s="15"/>
      <c r="C76" s="14"/>
      <c r="D76" s="28" t="s">
        <v>44</v>
      </c>
      <c r="E76" s="17"/>
      <c r="F76" s="101" t="s">
        <v>45</v>
      </c>
      <c r="G76" s="28" t="s">
        <v>44</v>
      </c>
      <c r="H76" s="17"/>
      <c r="I76" s="199"/>
      <c r="J76" s="102" t="s">
        <v>45</v>
      </c>
      <c r="K76" s="17"/>
      <c r="L76" s="25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</row>
    <row r="77" spans="1:31" s="18" customFormat="1" ht="14.45" customHeight="1" x14ac:dyDescent="0.2">
      <c r="A77" s="14"/>
      <c r="B77" s="30"/>
      <c r="C77" s="31"/>
      <c r="D77" s="31"/>
      <c r="E77" s="31"/>
      <c r="F77" s="31"/>
      <c r="G77" s="31"/>
      <c r="H77" s="31"/>
      <c r="I77" s="201"/>
      <c r="J77" s="31"/>
      <c r="K77" s="31"/>
      <c r="L77" s="25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</row>
    <row r="81" spans="1:31" s="18" customFormat="1" ht="6.95" customHeight="1" x14ac:dyDescent="0.2">
      <c r="A81" s="14"/>
      <c r="B81" s="32"/>
      <c r="C81" s="33"/>
      <c r="D81" s="33"/>
      <c r="E81" s="33"/>
      <c r="F81" s="33"/>
      <c r="G81" s="33"/>
      <c r="H81" s="33"/>
      <c r="I81" s="202"/>
      <c r="J81" s="33"/>
      <c r="K81" s="33"/>
      <c r="L81" s="25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</row>
    <row r="82" spans="1:31" s="18" customFormat="1" ht="24.95" customHeight="1" x14ac:dyDescent="0.2">
      <c r="A82" s="14"/>
      <c r="B82" s="15"/>
      <c r="C82" s="7" t="s">
        <v>121</v>
      </c>
      <c r="D82" s="14"/>
      <c r="E82" s="14"/>
      <c r="F82" s="14"/>
      <c r="G82" s="14"/>
      <c r="H82" s="14"/>
      <c r="I82" s="191"/>
      <c r="J82" s="14"/>
      <c r="K82" s="14"/>
      <c r="L82" s="25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</row>
    <row r="83" spans="1:31" s="18" customFormat="1" ht="6.95" customHeight="1" x14ac:dyDescent="0.2">
      <c r="A83" s="14"/>
      <c r="B83" s="15"/>
      <c r="C83" s="14"/>
      <c r="D83" s="14"/>
      <c r="E83" s="14"/>
      <c r="F83" s="14"/>
      <c r="G83" s="14"/>
      <c r="H83" s="14"/>
      <c r="I83" s="191"/>
      <c r="J83" s="14"/>
      <c r="K83" s="14"/>
      <c r="L83" s="25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</row>
    <row r="84" spans="1:31" s="18" customFormat="1" ht="12" customHeight="1" x14ac:dyDescent="0.2">
      <c r="A84" s="14"/>
      <c r="B84" s="15"/>
      <c r="C84" s="11" t="s">
        <v>14</v>
      </c>
      <c r="D84" s="14"/>
      <c r="E84" s="14"/>
      <c r="F84" s="14"/>
      <c r="G84" s="14"/>
      <c r="H84" s="14"/>
      <c r="I84" s="191"/>
      <c r="J84" s="14"/>
      <c r="K84" s="14"/>
      <c r="L84" s="25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</row>
    <row r="85" spans="1:31" s="18" customFormat="1" ht="26.25" customHeight="1" x14ac:dyDescent="0.2">
      <c r="A85" s="14"/>
      <c r="B85" s="15"/>
      <c r="C85" s="14"/>
      <c r="D85" s="14"/>
      <c r="E85" s="258" t="str">
        <f>E7</f>
        <v xml:space="preserve">10 - Oprava trati v úseku Noutonice -  Podlešín </v>
      </c>
      <c r="F85" s="259"/>
      <c r="G85" s="259"/>
      <c r="H85" s="259"/>
      <c r="I85" s="191"/>
      <c r="J85" s="14"/>
      <c r="K85" s="14"/>
      <c r="L85" s="25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</row>
    <row r="86" spans="1:31" ht="12" customHeight="1" x14ac:dyDescent="0.2">
      <c r="B86" s="6"/>
      <c r="C86" s="11" t="s">
        <v>119</v>
      </c>
      <c r="L86" s="6"/>
    </row>
    <row r="87" spans="1:31" ht="16.5" customHeight="1" x14ac:dyDescent="0.2">
      <c r="B87" s="6"/>
      <c r="E87" s="258" t="s">
        <v>538</v>
      </c>
      <c r="F87" s="228"/>
      <c r="G87" s="228"/>
      <c r="H87" s="228"/>
      <c r="L87" s="6"/>
    </row>
    <row r="88" spans="1:31" ht="12" customHeight="1" x14ac:dyDescent="0.2">
      <c r="B88" s="6"/>
      <c r="C88" s="11" t="s">
        <v>539</v>
      </c>
      <c r="L88" s="6"/>
    </row>
    <row r="89" spans="1:31" s="18" customFormat="1" ht="16.5" customHeight="1" x14ac:dyDescent="0.2">
      <c r="A89" s="14"/>
      <c r="B89" s="15"/>
      <c r="C89" s="14"/>
      <c r="D89" s="14"/>
      <c r="E89" s="260" t="s">
        <v>746</v>
      </c>
      <c r="F89" s="257"/>
      <c r="G89" s="257"/>
      <c r="H89" s="257"/>
      <c r="I89" s="191"/>
      <c r="J89" s="14"/>
      <c r="K89" s="14"/>
      <c r="L89" s="25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</row>
    <row r="90" spans="1:31" s="18" customFormat="1" ht="12" customHeight="1" x14ac:dyDescent="0.2">
      <c r="A90" s="14"/>
      <c r="B90" s="15"/>
      <c r="C90" s="11" t="s">
        <v>541</v>
      </c>
      <c r="D90" s="14"/>
      <c r="E90" s="14"/>
      <c r="F90" s="14"/>
      <c r="G90" s="14"/>
      <c r="H90" s="14"/>
      <c r="I90" s="191"/>
      <c r="J90" s="14"/>
      <c r="K90" s="14"/>
      <c r="L90" s="25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</row>
    <row r="91" spans="1:31" s="18" customFormat="1" ht="16.5" customHeight="1" x14ac:dyDescent="0.2">
      <c r="A91" s="14"/>
      <c r="B91" s="15"/>
      <c r="C91" s="14"/>
      <c r="D91" s="14"/>
      <c r="E91" s="251" t="str">
        <f>E13</f>
        <v>06 - P 2261 S v km 43,804</v>
      </c>
      <c r="F91" s="257"/>
      <c r="G91" s="257"/>
      <c r="H91" s="257"/>
      <c r="I91" s="191"/>
      <c r="J91" s="14"/>
      <c r="K91" s="14"/>
      <c r="L91" s="25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</row>
    <row r="92" spans="1:31" s="18" customFormat="1" ht="6.95" customHeight="1" x14ac:dyDescent="0.2">
      <c r="A92" s="14"/>
      <c r="B92" s="15"/>
      <c r="C92" s="14"/>
      <c r="D92" s="14"/>
      <c r="E92" s="14"/>
      <c r="F92" s="14"/>
      <c r="G92" s="14"/>
      <c r="H92" s="14"/>
      <c r="I92" s="191"/>
      <c r="J92" s="14"/>
      <c r="K92" s="14"/>
      <c r="L92" s="25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</row>
    <row r="93" spans="1:31" s="18" customFormat="1" ht="12" customHeight="1" x14ac:dyDescent="0.2">
      <c r="A93" s="14"/>
      <c r="B93" s="15"/>
      <c r="C93" s="11" t="s">
        <v>17</v>
      </c>
      <c r="D93" s="14"/>
      <c r="E93" s="14"/>
      <c r="F93" s="12" t="str">
        <f>F16</f>
        <v xml:space="preserve"> </v>
      </c>
      <c r="G93" s="14"/>
      <c r="H93" s="14"/>
      <c r="I93" s="192" t="s">
        <v>19</v>
      </c>
      <c r="J93" s="85" t="str">
        <f>IF(J16="","",J16)</f>
        <v>30. 10. 2020</v>
      </c>
      <c r="K93" s="14"/>
      <c r="L93" s="25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</row>
    <row r="94" spans="1:31" s="18" customFormat="1" ht="6.95" customHeight="1" x14ac:dyDescent="0.2">
      <c r="A94" s="14"/>
      <c r="B94" s="15"/>
      <c r="C94" s="14"/>
      <c r="D94" s="14"/>
      <c r="E94" s="14"/>
      <c r="F94" s="14"/>
      <c r="G94" s="14"/>
      <c r="H94" s="14"/>
      <c r="I94" s="191"/>
      <c r="J94" s="14"/>
      <c r="K94" s="14"/>
      <c r="L94" s="25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</row>
    <row r="95" spans="1:31" s="18" customFormat="1" ht="15.2" customHeight="1" x14ac:dyDescent="0.2">
      <c r="A95" s="14"/>
      <c r="B95" s="15"/>
      <c r="C95" s="11" t="s">
        <v>21</v>
      </c>
      <c r="D95" s="14"/>
      <c r="E95" s="14"/>
      <c r="F95" s="12" t="str">
        <f>E19</f>
        <v xml:space="preserve"> </v>
      </c>
      <c r="G95" s="14"/>
      <c r="H95" s="14"/>
      <c r="I95" s="192" t="s">
        <v>26</v>
      </c>
      <c r="J95" s="103" t="str">
        <f>E25</f>
        <v xml:space="preserve"> </v>
      </c>
      <c r="K95" s="14"/>
      <c r="L95" s="25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</row>
    <row r="96" spans="1:31" s="18" customFormat="1" ht="15.2" customHeight="1" x14ac:dyDescent="0.2">
      <c r="A96" s="14"/>
      <c r="B96" s="15"/>
      <c r="C96" s="11" t="s">
        <v>24</v>
      </c>
      <c r="D96" s="14"/>
      <c r="E96" s="14"/>
      <c r="F96" s="12" t="str">
        <f>IF(E22="","",E22)</f>
        <v xml:space="preserve"> </v>
      </c>
      <c r="G96" s="14"/>
      <c r="H96" s="14"/>
      <c r="I96" s="192" t="s">
        <v>27</v>
      </c>
      <c r="J96" s="103" t="str">
        <f>E28</f>
        <v xml:space="preserve"> </v>
      </c>
      <c r="K96" s="14"/>
      <c r="L96" s="25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</row>
    <row r="97" spans="1:47" s="18" customFormat="1" ht="10.35" customHeight="1" x14ac:dyDescent="0.2">
      <c r="A97" s="14"/>
      <c r="B97" s="15"/>
      <c r="C97" s="14"/>
      <c r="D97" s="14"/>
      <c r="E97" s="14"/>
      <c r="F97" s="14"/>
      <c r="G97" s="14"/>
      <c r="H97" s="14"/>
      <c r="I97" s="191"/>
      <c r="J97" s="14"/>
      <c r="K97" s="14"/>
      <c r="L97" s="25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</row>
    <row r="98" spans="1:47" s="18" customFormat="1" ht="29.25" customHeight="1" x14ac:dyDescent="0.2">
      <c r="A98" s="14"/>
      <c r="B98" s="15"/>
      <c r="C98" s="104" t="s">
        <v>122</v>
      </c>
      <c r="D98" s="95"/>
      <c r="E98" s="95"/>
      <c r="F98" s="95"/>
      <c r="G98" s="95"/>
      <c r="H98" s="95"/>
      <c r="I98" s="203"/>
      <c r="J98" s="105" t="s">
        <v>123</v>
      </c>
      <c r="K98" s="95"/>
      <c r="L98" s="25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pans="1:47" s="18" customFormat="1" ht="10.35" customHeight="1" x14ac:dyDescent="0.2">
      <c r="A99" s="14"/>
      <c r="B99" s="15"/>
      <c r="C99" s="14"/>
      <c r="D99" s="14"/>
      <c r="E99" s="14"/>
      <c r="F99" s="14"/>
      <c r="G99" s="14"/>
      <c r="H99" s="14"/>
      <c r="I99" s="191"/>
      <c r="J99" s="14"/>
      <c r="K99" s="14"/>
      <c r="L99" s="25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pans="1:47" s="18" customFormat="1" ht="22.9" customHeight="1" x14ac:dyDescent="0.2">
      <c r="A100" s="14"/>
      <c r="B100" s="15"/>
      <c r="C100" s="106" t="s">
        <v>124</v>
      </c>
      <c r="D100" s="14"/>
      <c r="E100" s="14"/>
      <c r="F100" s="14"/>
      <c r="G100" s="14"/>
      <c r="H100" s="14"/>
      <c r="I100" s="191"/>
      <c r="J100" s="91">
        <f>J128</f>
        <v>0</v>
      </c>
      <c r="K100" s="14"/>
      <c r="L100" s="25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U100" s="3" t="s">
        <v>125</v>
      </c>
    </row>
    <row r="101" spans="1:47" s="107" customFormat="1" ht="24.95" customHeight="1" x14ac:dyDescent="0.2">
      <c r="B101" s="108"/>
      <c r="D101" s="109" t="s">
        <v>126</v>
      </c>
      <c r="E101" s="110"/>
      <c r="F101" s="110"/>
      <c r="G101" s="110"/>
      <c r="H101" s="110"/>
      <c r="I101" s="204"/>
      <c r="J101" s="111">
        <f>J129</f>
        <v>0</v>
      </c>
      <c r="L101" s="108"/>
    </row>
    <row r="102" spans="1:47" s="74" customFormat="1" ht="19.899999999999999" customHeight="1" x14ac:dyDescent="0.2">
      <c r="B102" s="112"/>
      <c r="D102" s="113" t="s">
        <v>127</v>
      </c>
      <c r="E102" s="114"/>
      <c r="F102" s="114"/>
      <c r="G102" s="114"/>
      <c r="H102" s="114"/>
      <c r="I102" s="205"/>
      <c r="J102" s="115">
        <f>J130</f>
        <v>0</v>
      </c>
      <c r="L102" s="112"/>
    </row>
    <row r="103" spans="1:47" s="107" customFormat="1" ht="24.95" customHeight="1" x14ac:dyDescent="0.2">
      <c r="B103" s="108"/>
      <c r="D103" s="109" t="s">
        <v>128</v>
      </c>
      <c r="E103" s="110"/>
      <c r="F103" s="110"/>
      <c r="G103" s="110"/>
      <c r="H103" s="110"/>
      <c r="I103" s="204"/>
      <c r="J103" s="111">
        <f>J197</f>
        <v>0</v>
      </c>
      <c r="L103" s="108"/>
    </row>
    <row r="104" spans="1:47" s="107" customFormat="1" ht="24.95" customHeight="1" x14ac:dyDescent="0.2">
      <c r="B104" s="108"/>
      <c r="D104" s="109" t="s">
        <v>919</v>
      </c>
      <c r="E104" s="110"/>
      <c r="F104" s="110"/>
      <c r="G104" s="110"/>
      <c r="H104" s="110"/>
      <c r="I104" s="204"/>
      <c r="J104" s="111">
        <f>J217</f>
        <v>0</v>
      </c>
      <c r="L104" s="108"/>
    </row>
    <row r="105" spans="1:47" s="18" customFormat="1" ht="21.75" customHeight="1" x14ac:dyDescent="0.2">
      <c r="A105" s="14"/>
      <c r="B105" s="15"/>
      <c r="C105" s="14"/>
      <c r="D105" s="14"/>
      <c r="E105" s="14"/>
      <c r="F105" s="14"/>
      <c r="G105" s="14"/>
      <c r="H105" s="14"/>
      <c r="I105" s="191"/>
      <c r="J105" s="14"/>
      <c r="K105" s="14"/>
      <c r="L105" s="25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pans="1:47" s="18" customFormat="1" ht="6.95" customHeight="1" x14ac:dyDescent="0.2">
      <c r="A106" s="14"/>
      <c r="B106" s="30"/>
      <c r="C106" s="31"/>
      <c r="D106" s="31"/>
      <c r="E106" s="31"/>
      <c r="F106" s="31"/>
      <c r="G106" s="31"/>
      <c r="H106" s="31"/>
      <c r="I106" s="201"/>
      <c r="J106" s="31"/>
      <c r="K106" s="31"/>
      <c r="L106" s="25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10" spans="1:47" s="18" customFormat="1" ht="6.95" customHeight="1" x14ac:dyDescent="0.2">
      <c r="A110" s="14"/>
      <c r="B110" s="32"/>
      <c r="C110" s="33"/>
      <c r="D110" s="33"/>
      <c r="E110" s="33"/>
      <c r="F110" s="33"/>
      <c r="G110" s="33"/>
      <c r="H110" s="33"/>
      <c r="I110" s="202"/>
      <c r="J110" s="33"/>
      <c r="K110" s="33"/>
      <c r="L110" s="25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pans="1:47" s="18" customFormat="1" ht="24.95" customHeight="1" x14ac:dyDescent="0.2">
      <c r="A111" s="14"/>
      <c r="B111" s="15"/>
      <c r="C111" s="7" t="s">
        <v>129</v>
      </c>
      <c r="D111" s="14"/>
      <c r="E111" s="14"/>
      <c r="F111" s="14"/>
      <c r="G111" s="14"/>
      <c r="H111" s="14"/>
      <c r="I111" s="191"/>
      <c r="J111" s="14"/>
      <c r="K111" s="14"/>
      <c r="L111" s="25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</row>
    <row r="112" spans="1:47" s="18" customFormat="1" ht="6.95" customHeight="1" x14ac:dyDescent="0.2">
      <c r="A112" s="14"/>
      <c r="B112" s="15"/>
      <c r="C112" s="14"/>
      <c r="D112" s="14"/>
      <c r="E112" s="14"/>
      <c r="F112" s="14"/>
      <c r="G112" s="14"/>
      <c r="H112" s="14"/>
      <c r="I112" s="191"/>
      <c r="J112" s="14"/>
      <c r="K112" s="14"/>
      <c r="L112" s="25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pans="1:63" s="18" customFormat="1" ht="12" customHeight="1" x14ac:dyDescent="0.2">
      <c r="A113" s="14"/>
      <c r="B113" s="15"/>
      <c r="C113" s="11" t="s">
        <v>14</v>
      </c>
      <c r="D113" s="14"/>
      <c r="E113" s="14"/>
      <c r="F113" s="14"/>
      <c r="G113" s="14"/>
      <c r="H113" s="14"/>
      <c r="I113" s="191"/>
      <c r="J113" s="14"/>
      <c r="K113" s="14"/>
      <c r="L113" s="25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</row>
    <row r="114" spans="1:63" s="18" customFormat="1" ht="26.25" customHeight="1" x14ac:dyDescent="0.2">
      <c r="A114" s="14"/>
      <c r="B114" s="15"/>
      <c r="C114" s="14"/>
      <c r="D114" s="14"/>
      <c r="E114" s="258" t="str">
        <f>E7</f>
        <v xml:space="preserve">10 - Oprava trati v úseku Noutonice -  Podlešín </v>
      </c>
      <c r="F114" s="259"/>
      <c r="G114" s="259"/>
      <c r="H114" s="259"/>
      <c r="I114" s="191"/>
      <c r="J114" s="14"/>
      <c r="K114" s="14"/>
      <c r="L114" s="25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</row>
    <row r="115" spans="1:63" ht="12" customHeight="1" x14ac:dyDescent="0.2">
      <c r="B115" s="6"/>
      <c r="C115" s="11" t="s">
        <v>119</v>
      </c>
      <c r="L115" s="6"/>
    </row>
    <row r="116" spans="1:63" ht="16.5" customHeight="1" x14ac:dyDescent="0.2">
      <c r="B116" s="6"/>
      <c r="E116" s="258" t="s">
        <v>538</v>
      </c>
      <c r="F116" s="228"/>
      <c r="G116" s="228"/>
      <c r="H116" s="228"/>
      <c r="L116" s="6"/>
    </row>
    <row r="117" spans="1:63" ht="12" customHeight="1" x14ac:dyDescent="0.2">
      <c r="B117" s="6"/>
      <c r="C117" s="11" t="s">
        <v>539</v>
      </c>
      <c r="L117" s="6"/>
    </row>
    <row r="118" spans="1:63" s="18" customFormat="1" ht="16.5" customHeight="1" x14ac:dyDescent="0.2">
      <c r="A118" s="14"/>
      <c r="B118" s="15"/>
      <c r="C118" s="14"/>
      <c r="D118" s="14"/>
      <c r="E118" s="260" t="s">
        <v>746</v>
      </c>
      <c r="F118" s="257"/>
      <c r="G118" s="257"/>
      <c r="H118" s="257"/>
      <c r="I118" s="191"/>
      <c r="J118" s="14"/>
      <c r="K118" s="14"/>
      <c r="L118" s="25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</row>
    <row r="119" spans="1:63" s="18" customFormat="1" ht="12" customHeight="1" x14ac:dyDescent="0.2">
      <c r="A119" s="14"/>
      <c r="B119" s="15"/>
      <c r="C119" s="11" t="s">
        <v>541</v>
      </c>
      <c r="D119" s="14"/>
      <c r="E119" s="14"/>
      <c r="F119" s="14"/>
      <c r="G119" s="14"/>
      <c r="H119" s="14"/>
      <c r="I119" s="191"/>
      <c r="J119" s="14"/>
      <c r="K119" s="14"/>
      <c r="L119" s="25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</row>
    <row r="120" spans="1:63" s="18" customFormat="1" ht="16.5" customHeight="1" x14ac:dyDescent="0.2">
      <c r="A120" s="14"/>
      <c r="B120" s="15"/>
      <c r="C120" s="14"/>
      <c r="D120" s="14"/>
      <c r="E120" s="251" t="str">
        <f>E13</f>
        <v>06 - P 2261 S v km 43,804</v>
      </c>
      <c r="F120" s="257"/>
      <c r="G120" s="257"/>
      <c r="H120" s="257"/>
      <c r="I120" s="191"/>
      <c r="J120" s="14"/>
      <c r="K120" s="14"/>
      <c r="L120" s="25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</row>
    <row r="121" spans="1:63" s="18" customFormat="1" ht="6.95" customHeight="1" x14ac:dyDescent="0.2">
      <c r="A121" s="14"/>
      <c r="B121" s="15"/>
      <c r="C121" s="14"/>
      <c r="D121" s="14"/>
      <c r="E121" s="14"/>
      <c r="F121" s="14"/>
      <c r="G121" s="14"/>
      <c r="H121" s="14"/>
      <c r="I121" s="191"/>
      <c r="J121" s="14"/>
      <c r="K121" s="14"/>
      <c r="L121" s="25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</row>
    <row r="122" spans="1:63" s="18" customFormat="1" ht="12" customHeight="1" x14ac:dyDescent="0.2">
      <c r="A122" s="14"/>
      <c r="B122" s="15"/>
      <c r="C122" s="11" t="s">
        <v>17</v>
      </c>
      <c r="D122" s="14"/>
      <c r="E122" s="14"/>
      <c r="F122" s="12" t="str">
        <f>F16</f>
        <v xml:space="preserve"> </v>
      </c>
      <c r="G122" s="14"/>
      <c r="H122" s="14"/>
      <c r="I122" s="192" t="s">
        <v>19</v>
      </c>
      <c r="J122" s="85" t="str">
        <f>IF(J16="","",J16)</f>
        <v>30. 10. 2020</v>
      </c>
      <c r="K122" s="14"/>
      <c r="L122" s="25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</row>
    <row r="123" spans="1:63" s="18" customFormat="1" ht="6.95" customHeight="1" x14ac:dyDescent="0.2">
      <c r="A123" s="14"/>
      <c r="B123" s="15"/>
      <c r="C123" s="14"/>
      <c r="D123" s="14"/>
      <c r="E123" s="14"/>
      <c r="F123" s="14"/>
      <c r="G123" s="14"/>
      <c r="H123" s="14"/>
      <c r="I123" s="191"/>
      <c r="J123" s="14"/>
      <c r="K123" s="14"/>
      <c r="L123" s="25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</row>
    <row r="124" spans="1:63" s="18" customFormat="1" ht="15.2" customHeight="1" x14ac:dyDescent="0.2">
      <c r="A124" s="14"/>
      <c r="B124" s="15"/>
      <c r="C124" s="11" t="s">
        <v>21</v>
      </c>
      <c r="D124" s="14"/>
      <c r="E124" s="14"/>
      <c r="F124" s="12" t="str">
        <f>E19</f>
        <v xml:space="preserve"> </v>
      </c>
      <c r="G124" s="14"/>
      <c r="H124" s="14"/>
      <c r="I124" s="192" t="s">
        <v>26</v>
      </c>
      <c r="J124" s="103" t="str">
        <f>E25</f>
        <v xml:space="preserve"> </v>
      </c>
      <c r="K124" s="14"/>
      <c r="L124" s="25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</row>
    <row r="125" spans="1:63" s="18" customFormat="1" ht="15.2" customHeight="1" x14ac:dyDescent="0.2">
      <c r="A125" s="14"/>
      <c r="B125" s="15"/>
      <c r="C125" s="11" t="s">
        <v>24</v>
      </c>
      <c r="D125" s="14"/>
      <c r="E125" s="14"/>
      <c r="F125" s="12" t="str">
        <f>IF(E22="","",E22)</f>
        <v xml:space="preserve"> </v>
      </c>
      <c r="G125" s="14"/>
      <c r="H125" s="14"/>
      <c r="I125" s="192" t="s">
        <v>27</v>
      </c>
      <c r="J125" s="103" t="str">
        <f>E28</f>
        <v xml:space="preserve"> </v>
      </c>
      <c r="K125" s="14"/>
      <c r="L125" s="25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</row>
    <row r="126" spans="1:63" s="18" customFormat="1" ht="10.35" customHeight="1" x14ac:dyDescent="0.2">
      <c r="A126" s="14"/>
      <c r="B126" s="15"/>
      <c r="C126" s="14"/>
      <c r="D126" s="14"/>
      <c r="E126" s="14"/>
      <c r="F126" s="14"/>
      <c r="G126" s="14"/>
      <c r="H126" s="14"/>
      <c r="I126" s="191"/>
      <c r="J126" s="14"/>
      <c r="K126" s="14"/>
      <c r="L126" s="25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</row>
    <row r="127" spans="1:63" s="123" customFormat="1" ht="29.25" customHeight="1" x14ac:dyDescent="0.2">
      <c r="A127" s="116"/>
      <c r="B127" s="117"/>
      <c r="C127" s="118" t="s">
        <v>130</v>
      </c>
      <c r="D127" s="119" t="s">
        <v>54</v>
      </c>
      <c r="E127" s="119" t="s">
        <v>50</v>
      </c>
      <c r="F127" s="119" t="s">
        <v>51</v>
      </c>
      <c r="G127" s="119" t="s">
        <v>131</v>
      </c>
      <c r="H127" s="119" t="s">
        <v>132</v>
      </c>
      <c r="I127" s="206" t="s">
        <v>133</v>
      </c>
      <c r="J127" s="120" t="s">
        <v>123</v>
      </c>
      <c r="K127" s="121" t="s">
        <v>134</v>
      </c>
      <c r="L127" s="122"/>
      <c r="M127" s="46" t="s">
        <v>1</v>
      </c>
      <c r="N127" s="47" t="s">
        <v>33</v>
      </c>
      <c r="O127" s="47" t="s">
        <v>135</v>
      </c>
      <c r="P127" s="47" t="s">
        <v>136</v>
      </c>
      <c r="Q127" s="47" t="s">
        <v>137</v>
      </c>
      <c r="R127" s="47" t="s">
        <v>138</v>
      </c>
      <c r="S127" s="47" t="s">
        <v>139</v>
      </c>
      <c r="T127" s="48" t="s">
        <v>140</v>
      </c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</row>
    <row r="128" spans="1:63" s="18" customFormat="1" ht="22.9" customHeight="1" x14ac:dyDescent="0.25">
      <c r="A128" s="14"/>
      <c r="B128" s="15"/>
      <c r="C128" s="54" t="s">
        <v>141</v>
      </c>
      <c r="D128" s="14"/>
      <c r="E128" s="14"/>
      <c r="F128" s="14"/>
      <c r="G128" s="14"/>
      <c r="H128" s="14"/>
      <c r="I128" s="191"/>
      <c r="J128" s="124">
        <f>BK128</f>
        <v>0</v>
      </c>
      <c r="K128" s="14"/>
      <c r="L128" s="15"/>
      <c r="M128" s="49"/>
      <c r="N128" s="40"/>
      <c r="O128" s="50"/>
      <c r="P128" s="125">
        <f>P129+P197+P217</f>
        <v>0</v>
      </c>
      <c r="Q128" s="50"/>
      <c r="R128" s="125">
        <f>R129+R197+R217</f>
        <v>75.706541999999999</v>
      </c>
      <c r="S128" s="50"/>
      <c r="T128" s="126">
        <f>T129+T197+T217</f>
        <v>0</v>
      </c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3" t="s">
        <v>68</v>
      </c>
      <c r="AU128" s="3" t="s">
        <v>125</v>
      </c>
      <c r="BK128" s="127">
        <f>BK129+BK197+BK217</f>
        <v>0</v>
      </c>
    </row>
    <row r="129" spans="1:65" s="128" customFormat="1" ht="25.9" customHeight="1" x14ac:dyDescent="0.2">
      <c r="B129" s="129"/>
      <c r="D129" s="130" t="s">
        <v>68</v>
      </c>
      <c r="E129" s="131" t="s">
        <v>142</v>
      </c>
      <c r="F129" s="131" t="s">
        <v>143</v>
      </c>
      <c r="I129" s="207"/>
      <c r="J129" s="132">
        <f>BK129</f>
        <v>0</v>
      </c>
      <c r="L129" s="129"/>
      <c r="M129" s="133"/>
      <c r="N129" s="134"/>
      <c r="O129" s="134"/>
      <c r="P129" s="135">
        <f>P130</f>
        <v>0</v>
      </c>
      <c r="Q129" s="134"/>
      <c r="R129" s="135">
        <f>R130</f>
        <v>75.706541999999999</v>
      </c>
      <c r="S129" s="134"/>
      <c r="T129" s="136">
        <f>T130</f>
        <v>0</v>
      </c>
      <c r="AR129" s="130" t="s">
        <v>77</v>
      </c>
      <c r="AT129" s="137" t="s">
        <v>68</v>
      </c>
      <c r="AU129" s="137" t="s">
        <v>69</v>
      </c>
      <c r="AY129" s="130" t="s">
        <v>144</v>
      </c>
      <c r="BK129" s="138">
        <f>BK130</f>
        <v>0</v>
      </c>
    </row>
    <row r="130" spans="1:65" s="128" customFormat="1" ht="22.9" customHeight="1" x14ac:dyDescent="0.2">
      <c r="B130" s="129"/>
      <c r="D130" s="130" t="s">
        <v>68</v>
      </c>
      <c r="E130" s="139" t="s">
        <v>145</v>
      </c>
      <c r="F130" s="139" t="s">
        <v>146</v>
      </c>
      <c r="I130" s="207"/>
      <c r="J130" s="140">
        <f>BK130</f>
        <v>0</v>
      </c>
      <c r="L130" s="129"/>
      <c r="M130" s="133"/>
      <c r="N130" s="134"/>
      <c r="O130" s="134"/>
      <c r="P130" s="135">
        <f>SUM(P131:P196)</f>
        <v>0</v>
      </c>
      <c r="Q130" s="134"/>
      <c r="R130" s="135">
        <f>SUM(R131:R196)</f>
        <v>75.706541999999999</v>
      </c>
      <c r="S130" s="134"/>
      <c r="T130" s="136">
        <f>SUM(T131:T196)</f>
        <v>0</v>
      </c>
      <c r="AR130" s="130" t="s">
        <v>77</v>
      </c>
      <c r="AT130" s="137" t="s">
        <v>68</v>
      </c>
      <c r="AU130" s="137" t="s">
        <v>77</v>
      </c>
      <c r="AY130" s="130" t="s">
        <v>144</v>
      </c>
      <c r="BK130" s="138">
        <f>SUM(BK131:BK196)</f>
        <v>0</v>
      </c>
    </row>
    <row r="131" spans="1:65" s="18" customFormat="1" ht="178.5" customHeight="1" x14ac:dyDescent="0.2">
      <c r="A131" s="14"/>
      <c r="B131" s="15"/>
      <c r="C131" s="141" t="s">
        <v>77</v>
      </c>
      <c r="D131" s="141" t="s">
        <v>147</v>
      </c>
      <c r="E131" s="142" t="s">
        <v>543</v>
      </c>
      <c r="F131" s="143" t="s">
        <v>544</v>
      </c>
      <c r="G131" s="144" t="s">
        <v>158</v>
      </c>
      <c r="H131" s="145">
        <v>1.4999999999999999E-2</v>
      </c>
      <c r="I131" s="208"/>
      <c r="J131" s="146">
        <f>ROUND(I131*H131,2)</f>
        <v>0</v>
      </c>
      <c r="K131" s="143" t="s">
        <v>915</v>
      </c>
      <c r="L131" s="15"/>
      <c r="M131" s="147" t="s">
        <v>1</v>
      </c>
      <c r="N131" s="148" t="s">
        <v>34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R131" s="151" t="s">
        <v>151</v>
      </c>
      <c r="AT131" s="151" t="s">
        <v>147</v>
      </c>
      <c r="AU131" s="151" t="s">
        <v>79</v>
      </c>
      <c r="AY131" s="3" t="s">
        <v>144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3" t="s">
        <v>77</v>
      </c>
      <c r="BK131" s="152">
        <f>ROUND(I131*H131,2)</f>
        <v>0</v>
      </c>
      <c r="BL131" s="3" t="s">
        <v>151</v>
      </c>
      <c r="BM131" s="151" t="s">
        <v>791</v>
      </c>
    </row>
    <row r="132" spans="1:65" s="153" customFormat="1" x14ac:dyDescent="0.2">
      <c r="B132" s="154"/>
      <c r="D132" s="155" t="s">
        <v>153</v>
      </c>
      <c r="E132" s="156" t="s">
        <v>1</v>
      </c>
      <c r="F132" s="157" t="s">
        <v>546</v>
      </c>
      <c r="H132" s="158">
        <v>1.4999999999999999E-2</v>
      </c>
      <c r="I132" s="209"/>
      <c r="L132" s="154"/>
      <c r="M132" s="159"/>
      <c r="N132" s="160"/>
      <c r="O132" s="160"/>
      <c r="P132" s="160"/>
      <c r="Q132" s="160"/>
      <c r="R132" s="160"/>
      <c r="S132" s="160"/>
      <c r="T132" s="161"/>
      <c r="AT132" s="156" t="s">
        <v>153</v>
      </c>
      <c r="AU132" s="156" t="s">
        <v>79</v>
      </c>
      <c r="AV132" s="153" t="s">
        <v>79</v>
      </c>
      <c r="AW132" s="153" t="s">
        <v>25</v>
      </c>
      <c r="AX132" s="153" t="s">
        <v>69</v>
      </c>
      <c r="AY132" s="156" t="s">
        <v>144</v>
      </c>
    </row>
    <row r="133" spans="1:65" s="162" customFormat="1" x14ac:dyDescent="0.2">
      <c r="B133" s="163"/>
      <c r="D133" s="155" t="s">
        <v>153</v>
      </c>
      <c r="E133" s="164" t="s">
        <v>1</v>
      </c>
      <c r="F133" s="165" t="s">
        <v>155</v>
      </c>
      <c r="H133" s="166">
        <v>1.4999999999999999E-2</v>
      </c>
      <c r="I133" s="210"/>
      <c r="L133" s="163"/>
      <c r="M133" s="167"/>
      <c r="N133" s="168"/>
      <c r="O133" s="168"/>
      <c r="P133" s="168"/>
      <c r="Q133" s="168"/>
      <c r="R133" s="168"/>
      <c r="S133" s="168"/>
      <c r="T133" s="169"/>
      <c r="AT133" s="164" t="s">
        <v>153</v>
      </c>
      <c r="AU133" s="164" t="s">
        <v>79</v>
      </c>
      <c r="AV133" s="162" t="s">
        <v>151</v>
      </c>
      <c r="AW133" s="162" t="s">
        <v>25</v>
      </c>
      <c r="AX133" s="162" t="s">
        <v>77</v>
      </c>
      <c r="AY133" s="164" t="s">
        <v>144</v>
      </c>
    </row>
    <row r="134" spans="1:65" s="18" customFormat="1" ht="21.75" customHeight="1" x14ac:dyDescent="0.2">
      <c r="A134" s="14"/>
      <c r="B134" s="15"/>
      <c r="C134" s="170" t="s">
        <v>79</v>
      </c>
      <c r="D134" s="170" t="s">
        <v>166</v>
      </c>
      <c r="E134" s="171" t="s">
        <v>167</v>
      </c>
      <c r="F134" s="172" t="s">
        <v>168</v>
      </c>
      <c r="G134" s="173" t="s">
        <v>169</v>
      </c>
      <c r="H134" s="174">
        <v>42.524999999999999</v>
      </c>
      <c r="I134" s="211"/>
      <c r="J134" s="175">
        <f>ROUND(I134*H134,2)</f>
        <v>0</v>
      </c>
      <c r="K134" s="172" t="s">
        <v>915</v>
      </c>
      <c r="L134" s="176"/>
      <c r="M134" s="177" t="s">
        <v>1</v>
      </c>
      <c r="N134" s="178" t="s">
        <v>34</v>
      </c>
      <c r="O134" s="149">
        <v>0</v>
      </c>
      <c r="P134" s="149">
        <f>O134*H134</f>
        <v>0</v>
      </c>
      <c r="Q134" s="149">
        <v>1</v>
      </c>
      <c r="R134" s="149">
        <f>Q134*H134</f>
        <v>42.524999999999999</v>
      </c>
      <c r="S134" s="149">
        <v>0</v>
      </c>
      <c r="T134" s="150">
        <f>S134*H134</f>
        <v>0</v>
      </c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R134" s="151" t="s">
        <v>170</v>
      </c>
      <c r="AT134" s="151" t="s">
        <v>166</v>
      </c>
      <c r="AU134" s="151" t="s">
        <v>79</v>
      </c>
      <c r="AY134" s="3" t="s">
        <v>144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3" t="s">
        <v>77</v>
      </c>
      <c r="BK134" s="152">
        <f>ROUND(I134*H134,2)</f>
        <v>0</v>
      </c>
      <c r="BL134" s="3" t="s">
        <v>151</v>
      </c>
      <c r="BM134" s="151" t="s">
        <v>792</v>
      </c>
    </row>
    <row r="135" spans="1:65" s="153" customFormat="1" x14ac:dyDescent="0.2">
      <c r="B135" s="154"/>
      <c r="D135" s="155" t="s">
        <v>153</v>
      </c>
      <c r="E135" s="156" t="s">
        <v>1</v>
      </c>
      <c r="F135" s="157" t="s">
        <v>548</v>
      </c>
      <c r="H135" s="158">
        <v>42.524999999999999</v>
      </c>
      <c r="I135" s="209"/>
      <c r="L135" s="154"/>
      <c r="M135" s="159"/>
      <c r="N135" s="160"/>
      <c r="O135" s="160"/>
      <c r="P135" s="160"/>
      <c r="Q135" s="160"/>
      <c r="R135" s="160"/>
      <c r="S135" s="160"/>
      <c r="T135" s="161"/>
      <c r="AT135" s="156" t="s">
        <v>153</v>
      </c>
      <c r="AU135" s="156" t="s">
        <v>79</v>
      </c>
      <c r="AV135" s="153" t="s">
        <v>79</v>
      </c>
      <c r="AW135" s="153" t="s">
        <v>25</v>
      </c>
      <c r="AX135" s="153" t="s">
        <v>69</v>
      </c>
      <c r="AY135" s="156" t="s">
        <v>144</v>
      </c>
    </row>
    <row r="136" spans="1:65" s="162" customFormat="1" x14ac:dyDescent="0.2">
      <c r="B136" s="163"/>
      <c r="D136" s="155" t="s">
        <v>153</v>
      </c>
      <c r="E136" s="164" t="s">
        <v>1</v>
      </c>
      <c r="F136" s="165" t="s">
        <v>155</v>
      </c>
      <c r="H136" s="166">
        <v>42.524999999999999</v>
      </c>
      <c r="I136" s="210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153</v>
      </c>
      <c r="AU136" s="164" t="s">
        <v>79</v>
      </c>
      <c r="AV136" s="162" t="s">
        <v>151</v>
      </c>
      <c r="AW136" s="162" t="s">
        <v>25</v>
      </c>
      <c r="AX136" s="162" t="s">
        <v>77</v>
      </c>
      <c r="AY136" s="164" t="s">
        <v>144</v>
      </c>
    </row>
    <row r="137" spans="1:65" s="18" customFormat="1" ht="78" customHeight="1" x14ac:dyDescent="0.2">
      <c r="A137" s="14"/>
      <c r="B137" s="15"/>
      <c r="C137" s="141" t="s">
        <v>92</v>
      </c>
      <c r="D137" s="141" t="s">
        <v>147</v>
      </c>
      <c r="E137" s="142" t="s">
        <v>549</v>
      </c>
      <c r="F137" s="143" t="s">
        <v>550</v>
      </c>
      <c r="G137" s="144" t="s">
        <v>158</v>
      </c>
      <c r="H137" s="145">
        <v>1.4999999999999999E-2</v>
      </c>
      <c r="I137" s="208"/>
      <c r="J137" s="146">
        <f>ROUND(I137*H137,2)</f>
        <v>0</v>
      </c>
      <c r="K137" s="143" t="s">
        <v>915</v>
      </c>
      <c r="L137" s="15"/>
      <c r="M137" s="147" t="s">
        <v>1</v>
      </c>
      <c r="N137" s="148" t="s">
        <v>34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R137" s="151" t="s">
        <v>151</v>
      </c>
      <c r="AT137" s="151" t="s">
        <v>147</v>
      </c>
      <c r="AU137" s="151" t="s">
        <v>79</v>
      </c>
      <c r="AY137" s="3" t="s">
        <v>144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3" t="s">
        <v>77</v>
      </c>
      <c r="BK137" s="152">
        <f>ROUND(I137*H137,2)</f>
        <v>0</v>
      </c>
      <c r="BL137" s="3" t="s">
        <v>151</v>
      </c>
      <c r="BM137" s="151" t="s">
        <v>793</v>
      </c>
    </row>
    <row r="138" spans="1:65" s="153" customFormat="1" x14ac:dyDescent="0.2">
      <c r="B138" s="154"/>
      <c r="D138" s="155" t="s">
        <v>153</v>
      </c>
      <c r="E138" s="156" t="s">
        <v>1</v>
      </c>
      <c r="F138" s="157" t="s">
        <v>546</v>
      </c>
      <c r="H138" s="158">
        <v>1.4999999999999999E-2</v>
      </c>
      <c r="I138" s="209"/>
      <c r="L138" s="154"/>
      <c r="M138" s="159"/>
      <c r="N138" s="160"/>
      <c r="O138" s="160"/>
      <c r="P138" s="160"/>
      <c r="Q138" s="160"/>
      <c r="R138" s="160"/>
      <c r="S138" s="160"/>
      <c r="T138" s="161"/>
      <c r="AT138" s="156" t="s">
        <v>153</v>
      </c>
      <c r="AU138" s="156" t="s">
        <v>79</v>
      </c>
      <c r="AV138" s="153" t="s">
        <v>79</v>
      </c>
      <c r="AW138" s="153" t="s">
        <v>25</v>
      </c>
      <c r="AX138" s="153" t="s">
        <v>69</v>
      </c>
      <c r="AY138" s="156" t="s">
        <v>144</v>
      </c>
    </row>
    <row r="139" spans="1:65" s="162" customFormat="1" x14ac:dyDescent="0.2">
      <c r="B139" s="163"/>
      <c r="D139" s="155" t="s">
        <v>153</v>
      </c>
      <c r="E139" s="164" t="s">
        <v>1</v>
      </c>
      <c r="F139" s="165" t="s">
        <v>155</v>
      </c>
      <c r="H139" s="166">
        <v>1.4999999999999999E-2</v>
      </c>
      <c r="I139" s="210"/>
      <c r="L139" s="163"/>
      <c r="M139" s="167"/>
      <c r="N139" s="168"/>
      <c r="O139" s="168"/>
      <c r="P139" s="168"/>
      <c r="Q139" s="168"/>
      <c r="R139" s="168"/>
      <c r="S139" s="168"/>
      <c r="T139" s="169"/>
      <c r="AT139" s="164" t="s">
        <v>153</v>
      </c>
      <c r="AU139" s="164" t="s">
        <v>79</v>
      </c>
      <c r="AV139" s="162" t="s">
        <v>151</v>
      </c>
      <c r="AW139" s="162" t="s">
        <v>25</v>
      </c>
      <c r="AX139" s="162" t="s">
        <v>77</v>
      </c>
      <c r="AY139" s="164" t="s">
        <v>144</v>
      </c>
    </row>
    <row r="140" spans="1:65" s="18" customFormat="1" ht="21.75" customHeight="1" x14ac:dyDescent="0.2">
      <c r="A140" s="14"/>
      <c r="B140" s="15"/>
      <c r="C140" s="170" t="s">
        <v>151</v>
      </c>
      <c r="D140" s="170" t="s">
        <v>166</v>
      </c>
      <c r="E140" s="171" t="s">
        <v>552</v>
      </c>
      <c r="F140" s="172" t="s">
        <v>553</v>
      </c>
      <c r="G140" s="173" t="s">
        <v>175</v>
      </c>
      <c r="H140" s="174">
        <v>25</v>
      </c>
      <c r="I140" s="211"/>
      <c r="J140" s="175">
        <f>ROUND(I140*H140,2)</f>
        <v>0</v>
      </c>
      <c r="K140" s="172" t="s">
        <v>915</v>
      </c>
      <c r="L140" s="176"/>
      <c r="M140" s="177" t="s">
        <v>1</v>
      </c>
      <c r="N140" s="178" t="s">
        <v>34</v>
      </c>
      <c r="O140" s="149">
        <v>0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R140" s="151" t="s">
        <v>170</v>
      </c>
      <c r="AT140" s="151" t="s">
        <v>166</v>
      </c>
      <c r="AU140" s="151" t="s">
        <v>79</v>
      </c>
      <c r="AY140" s="3" t="s">
        <v>144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3" t="s">
        <v>77</v>
      </c>
      <c r="BK140" s="152">
        <f>ROUND(I140*H140,2)</f>
        <v>0</v>
      </c>
      <c r="BL140" s="3" t="s">
        <v>151</v>
      </c>
      <c r="BM140" s="151" t="s">
        <v>794</v>
      </c>
    </row>
    <row r="141" spans="1:65" s="179" customFormat="1" x14ac:dyDescent="0.2">
      <c r="B141" s="180"/>
      <c r="D141" s="155" t="s">
        <v>153</v>
      </c>
      <c r="E141" s="181" t="s">
        <v>1</v>
      </c>
      <c r="F141" s="182" t="s">
        <v>188</v>
      </c>
      <c r="H141" s="181" t="s">
        <v>1</v>
      </c>
      <c r="I141" s="212"/>
      <c r="L141" s="180"/>
      <c r="M141" s="183"/>
      <c r="N141" s="184"/>
      <c r="O141" s="184"/>
      <c r="P141" s="184"/>
      <c r="Q141" s="184"/>
      <c r="R141" s="184"/>
      <c r="S141" s="184"/>
      <c r="T141" s="185"/>
      <c r="AT141" s="181" t="s">
        <v>153</v>
      </c>
      <c r="AU141" s="181" t="s">
        <v>79</v>
      </c>
      <c r="AV141" s="179" t="s">
        <v>77</v>
      </c>
      <c r="AW141" s="179" t="s">
        <v>25</v>
      </c>
      <c r="AX141" s="179" t="s">
        <v>69</v>
      </c>
      <c r="AY141" s="181" t="s">
        <v>144</v>
      </c>
    </row>
    <row r="142" spans="1:65" s="153" customFormat="1" x14ac:dyDescent="0.2">
      <c r="B142" s="154"/>
      <c r="D142" s="155" t="s">
        <v>153</v>
      </c>
      <c r="E142" s="156" t="s">
        <v>1</v>
      </c>
      <c r="F142" s="157" t="s">
        <v>795</v>
      </c>
      <c r="H142" s="158">
        <v>25</v>
      </c>
      <c r="I142" s="209"/>
      <c r="L142" s="154"/>
      <c r="M142" s="159"/>
      <c r="N142" s="160"/>
      <c r="O142" s="160"/>
      <c r="P142" s="160"/>
      <c r="Q142" s="160"/>
      <c r="R142" s="160"/>
      <c r="S142" s="160"/>
      <c r="T142" s="161"/>
      <c r="AT142" s="156" t="s">
        <v>153</v>
      </c>
      <c r="AU142" s="156" t="s">
        <v>79</v>
      </c>
      <c r="AV142" s="153" t="s">
        <v>79</v>
      </c>
      <c r="AW142" s="153" t="s">
        <v>25</v>
      </c>
      <c r="AX142" s="153" t="s">
        <v>69</v>
      </c>
      <c r="AY142" s="156" t="s">
        <v>144</v>
      </c>
    </row>
    <row r="143" spans="1:65" s="162" customFormat="1" x14ac:dyDescent="0.2">
      <c r="B143" s="163"/>
      <c r="D143" s="155" t="s">
        <v>153</v>
      </c>
      <c r="E143" s="164" t="s">
        <v>1</v>
      </c>
      <c r="F143" s="165" t="s">
        <v>155</v>
      </c>
      <c r="H143" s="166">
        <v>25</v>
      </c>
      <c r="I143" s="210"/>
      <c r="L143" s="163"/>
      <c r="M143" s="167"/>
      <c r="N143" s="168"/>
      <c r="O143" s="168"/>
      <c r="P143" s="168"/>
      <c r="Q143" s="168"/>
      <c r="R143" s="168"/>
      <c r="S143" s="168"/>
      <c r="T143" s="169"/>
      <c r="AT143" s="164" t="s">
        <v>153</v>
      </c>
      <c r="AU143" s="164" t="s">
        <v>79</v>
      </c>
      <c r="AV143" s="162" t="s">
        <v>151</v>
      </c>
      <c r="AW143" s="162" t="s">
        <v>25</v>
      </c>
      <c r="AX143" s="162" t="s">
        <v>77</v>
      </c>
      <c r="AY143" s="164" t="s">
        <v>144</v>
      </c>
    </row>
    <row r="144" spans="1:65" s="18" customFormat="1" ht="16.5" customHeight="1" x14ac:dyDescent="0.2">
      <c r="A144" s="14"/>
      <c r="B144" s="15"/>
      <c r="C144" s="170" t="s">
        <v>145</v>
      </c>
      <c r="D144" s="170" t="s">
        <v>166</v>
      </c>
      <c r="E144" s="171" t="s">
        <v>555</v>
      </c>
      <c r="F144" s="172" t="s">
        <v>556</v>
      </c>
      <c r="G144" s="173" t="s">
        <v>192</v>
      </c>
      <c r="H144" s="174">
        <v>30</v>
      </c>
      <c r="I144" s="211"/>
      <c r="J144" s="175">
        <f>ROUND(I144*H144,2)</f>
        <v>0</v>
      </c>
      <c r="K144" s="172" t="s">
        <v>915</v>
      </c>
      <c r="L144" s="176"/>
      <c r="M144" s="177" t="s">
        <v>1</v>
      </c>
      <c r="N144" s="178" t="s">
        <v>34</v>
      </c>
      <c r="O144" s="149">
        <v>0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R144" s="151" t="s">
        <v>170</v>
      </c>
      <c r="AT144" s="151" t="s">
        <v>166</v>
      </c>
      <c r="AU144" s="151" t="s">
        <v>79</v>
      </c>
      <c r="AY144" s="3" t="s">
        <v>144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3" t="s">
        <v>77</v>
      </c>
      <c r="BK144" s="152">
        <f>ROUND(I144*H144,2)</f>
        <v>0</v>
      </c>
      <c r="BL144" s="3" t="s">
        <v>151</v>
      </c>
      <c r="BM144" s="151" t="s">
        <v>796</v>
      </c>
    </row>
    <row r="145" spans="1:65" s="179" customFormat="1" x14ac:dyDescent="0.2">
      <c r="B145" s="180"/>
      <c r="D145" s="155" t="s">
        <v>153</v>
      </c>
      <c r="E145" s="181" t="s">
        <v>1</v>
      </c>
      <c r="F145" s="182" t="s">
        <v>188</v>
      </c>
      <c r="H145" s="181" t="s">
        <v>1</v>
      </c>
      <c r="I145" s="212"/>
      <c r="L145" s="180"/>
      <c r="M145" s="183"/>
      <c r="N145" s="184"/>
      <c r="O145" s="184"/>
      <c r="P145" s="184"/>
      <c r="Q145" s="184"/>
      <c r="R145" s="184"/>
      <c r="S145" s="184"/>
      <c r="T145" s="185"/>
      <c r="AT145" s="181" t="s">
        <v>153</v>
      </c>
      <c r="AU145" s="181" t="s">
        <v>79</v>
      </c>
      <c r="AV145" s="179" t="s">
        <v>77</v>
      </c>
      <c r="AW145" s="179" t="s">
        <v>25</v>
      </c>
      <c r="AX145" s="179" t="s">
        <v>69</v>
      </c>
      <c r="AY145" s="181" t="s">
        <v>144</v>
      </c>
    </row>
    <row r="146" spans="1:65" s="153" customFormat="1" x14ac:dyDescent="0.2">
      <c r="B146" s="154"/>
      <c r="D146" s="155" t="s">
        <v>153</v>
      </c>
      <c r="E146" s="156" t="s">
        <v>1</v>
      </c>
      <c r="F146" s="157" t="s">
        <v>756</v>
      </c>
      <c r="H146" s="158">
        <v>30</v>
      </c>
      <c r="I146" s="209"/>
      <c r="L146" s="154"/>
      <c r="M146" s="159"/>
      <c r="N146" s="160"/>
      <c r="O146" s="160"/>
      <c r="P146" s="160"/>
      <c r="Q146" s="160"/>
      <c r="R146" s="160"/>
      <c r="S146" s="160"/>
      <c r="T146" s="161"/>
      <c r="AT146" s="156" t="s">
        <v>153</v>
      </c>
      <c r="AU146" s="156" t="s">
        <v>79</v>
      </c>
      <c r="AV146" s="153" t="s">
        <v>79</v>
      </c>
      <c r="AW146" s="153" t="s">
        <v>25</v>
      </c>
      <c r="AX146" s="153" t="s">
        <v>69</v>
      </c>
      <c r="AY146" s="156" t="s">
        <v>144</v>
      </c>
    </row>
    <row r="147" spans="1:65" s="162" customFormat="1" x14ac:dyDescent="0.2">
      <c r="B147" s="163"/>
      <c r="D147" s="155" t="s">
        <v>153</v>
      </c>
      <c r="E147" s="164" t="s">
        <v>1</v>
      </c>
      <c r="F147" s="165" t="s">
        <v>155</v>
      </c>
      <c r="H147" s="166">
        <v>30</v>
      </c>
      <c r="I147" s="210"/>
      <c r="L147" s="163"/>
      <c r="M147" s="167"/>
      <c r="N147" s="168"/>
      <c r="O147" s="168"/>
      <c r="P147" s="168"/>
      <c r="Q147" s="168"/>
      <c r="R147" s="168"/>
      <c r="S147" s="168"/>
      <c r="T147" s="169"/>
      <c r="AT147" s="164" t="s">
        <v>153</v>
      </c>
      <c r="AU147" s="164" t="s">
        <v>79</v>
      </c>
      <c r="AV147" s="162" t="s">
        <v>151</v>
      </c>
      <c r="AW147" s="162" t="s">
        <v>25</v>
      </c>
      <c r="AX147" s="162" t="s">
        <v>77</v>
      </c>
      <c r="AY147" s="164" t="s">
        <v>144</v>
      </c>
    </row>
    <row r="148" spans="1:65" s="18" customFormat="1" ht="21.75" customHeight="1" x14ac:dyDescent="0.2">
      <c r="A148" s="14"/>
      <c r="B148" s="15"/>
      <c r="C148" s="170" t="s">
        <v>179</v>
      </c>
      <c r="D148" s="170" t="s">
        <v>166</v>
      </c>
      <c r="E148" s="171" t="s">
        <v>559</v>
      </c>
      <c r="F148" s="172" t="s">
        <v>560</v>
      </c>
      <c r="G148" s="173" t="s">
        <v>175</v>
      </c>
      <c r="H148" s="174">
        <v>100</v>
      </c>
      <c r="I148" s="211"/>
      <c r="J148" s="175">
        <f>ROUND(I148*H148,2)</f>
        <v>0</v>
      </c>
      <c r="K148" s="172" t="s">
        <v>915</v>
      </c>
      <c r="L148" s="176"/>
      <c r="M148" s="177" t="s">
        <v>1</v>
      </c>
      <c r="N148" s="178" t="s">
        <v>34</v>
      </c>
      <c r="O148" s="149">
        <v>0</v>
      </c>
      <c r="P148" s="149">
        <f>O148*H148</f>
        <v>0</v>
      </c>
      <c r="Q148" s="149">
        <v>1.23E-3</v>
      </c>
      <c r="R148" s="149">
        <f>Q148*H148</f>
        <v>0.123</v>
      </c>
      <c r="S148" s="149">
        <v>0</v>
      </c>
      <c r="T148" s="150">
        <f>S148*H148</f>
        <v>0</v>
      </c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R148" s="151" t="s">
        <v>170</v>
      </c>
      <c r="AT148" s="151" t="s">
        <v>166</v>
      </c>
      <c r="AU148" s="151" t="s">
        <v>79</v>
      </c>
      <c r="AY148" s="3" t="s">
        <v>144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3" t="s">
        <v>77</v>
      </c>
      <c r="BK148" s="152">
        <f>ROUND(I148*H148,2)</f>
        <v>0</v>
      </c>
      <c r="BL148" s="3" t="s">
        <v>151</v>
      </c>
      <c r="BM148" s="151" t="s">
        <v>797</v>
      </c>
    </row>
    <row r="149" spans="1:65" s="153" customFormat="1" x14ac:dyDescent="0.2">
      <c r="B149" s="154"/>
      <c r="D149" s="155" t="s">
        <v>153</v>
      </c>
      <c r="E149" s="156" t="s">
        <v>1</v>
      </c>
      <c r="F149" s="157" t="s">
        <v>758</v>
      </c>
      <c r="H149" s="158">
        <v>100</v>
      </c>
      <c r="I149" s="209"/>
      <c r="L149" s="154"/>
      <c r="M149" s="159"/>
      <c r="N149" s="160"/>
      <c r="O149" s="160"/>
      <c r="P149" s="160"/>
      <c r="Q149" s="160"/>
      <c r="R149" s="160"/>
      <c r="S149" s="160"/>
      <c r="T149" s="161"/>
      <c r="AT149" s="156" t="s">
        <v>153</v>
      </c>
      <c r="AU149" s="156" t="s">
        <v>79</v>
      </c>
      <c r="AV149" s="153" t="s">
        <v>79</v>
      </c>
      <c r="AW149" s="153" t="s">
        <v>25</v>
      </c>
      <c r="AX149" s="153" t="s">
        <v>69</v>
      </c>
      <c r="AY149" s="156" t="s">
        <v>144</v>
      </c>
    </row>
    <row r="150" spans="1:65" s="162" customFormat="1" x14ac:dyDescent="0.2">
      <c r="B150" s="163"/>
      <c r="D150" s="155" t="s">
        <v>153</v>
      </c>
      <c r="E150" s="164" t="s">
        <v>1</v>
      </c>
      <c r="F150" s="165" t="s">
        <v>155</v>
      </c>
      <c r="H150" s="166">
        <v>100</v>
      </c>
      <c r="I150" s="210"/>
      <c r="L150" s="163"/>
      <c r="M150" s="167"/>
      <c r="N150" s="168"/>
      <c r="O150" s="168"/>
      <c r="P150" s="168"/>
      <c r="Q150" s="168"/>
      <c r="R150" s="168"/>
      <c r="S150" s="168"/>
      <c r="T150" s="169"/>
      <c r="AT150" s="164" t="s">
        <v>153</v>
      </c>
      <c r="AU150" s="164" t="s">
        <v>79</v>
      </c>
      <c r="AV150" s="162" t="s">
        <v>151</v>
      </c>
      <c r="AW150" s="162" t="s">
        <v>25</v>
      </c>
      <c r="AX150" s="162" t="s">
        <v>77</v>
      </c>
      <c r="AY150" s="164" t="s">
        <v>144</v>
      </c>
    </row>
    <row r="151" spans="1:65" s="18" customFormat="1" ht="21.75" customHeight="1" x14ac:dyDescent="0.2">
      <c r="A151" s="14"/>
      <c r="B151" s="15"/>
      <c r="C151" s="170" t="s">
        <v>184</v>
      </c>
      <c r="D151" s="170" t="s">
        <v>166</v>
      </c>
      <c r="E151" s="171" t="s">
        <v>235</v>
      </c>
      <c r="F151" s="172" t="s">
        <v>236</v>
      </c>
      <c r="G151" s="173" t="s">
        <v>175</v>
      </c>
      <c r="H151" s="174">
        <v>50</v>
      </c>
      <c r="I151" s="211"/>
      <c r="J151" s="175">
        <f>ROUND(I151*H151,2)</f>
        <v>0</v>
      </c>
      <c r="K151" s="172" t="s">
        <v>915</v>
      </c>
      <c r="L151" s="176"/>
      <c r="M151" s="177" t="s">
        <v>1</v>
      </c>
      <c r="N151" s="178" t="s">
        <v>34</v>
      </c>
      <c r="O151" s="149">
        <v>0</v>
      </c>
      <c r="P151" s="149">
        <f>O151*H151</f>
        <v>0</v>
      </c>
      <c r="Q151" s="149">
        <v>1.8000000000000001E-4</v>
      </c>
      <c r="R151" s="149">
        <f>Q151*H151</f>
        <v>9.0000000000000011E-3</v>
      </c>
      <c r="S151" s="149">
        <v>0</v>
      </c>
      <c r="T151" s="150">
        <f>S151*H151</f>
        <v>0</v>
      </c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R151" s="151" t="s">
        <v>170</v>
      </c>
      <c r="AT151" s="151" t="s">
        <v>166</v>
      </c>
      <c r="AU151" s="151" t="s">
        <v>79</v>
      </c>
      <c r="AY151" s="3" t="s">
        <v>144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3" t="s">
        <v>77</v>
      </c>
      <c r="BK151" s="152">
        <f>ROUND(I151*H151,2)</f>
        <v>0</v>
      </c>
      <c r="BL151" s="3" t="s">
        <v>151</v>
      </c>
      <c r="BM151" s="151" t="s">
        <v>798</v>
      </c>
    </row>
    <row r="152" spans="1:65" s="179" customFormat="1" x14ac:dyDescent="0.2">
      <c r="B152" s="180"/>
      <c r="D152" s="155" t="s">
        <v>153</v>
      </c>
      <c r="E152" s="181" t="s">
        <v>1</v>
      </c>
      <c r="F152" s="182" t="s">
        <v>188</v>
      </c>
      <c r="H152" s="181" t="s">
        <v>1</v>
      </c>
      <c r="I152" s="212"/>
      <c r="L152" s="180"/>
      <c r="M152" s="183"/>
      <c r="N152" s="184"/>
      <c r="O152" s="184"/>
      <c r="P152" s="184"/>
      <c r="Q152" s="184"/>
      <c r="R152" s="184"/>
      <c r="S152" s="184"/>
      <c r="T152" s="185"/>
      <c r="AT152" s="181" t="s">
        <v>153</v>
      </c>
      <c r="AU152" s="181" t="s">
        <v>79</v>
      </c>
      <c r="AV152" s="179" t="s">
        <v>77</v>
      </c>
      <c r="AW152" s="179" t="s">
        <v>25</v>
      </c>
      <c r="AX152" s="179" t="s">
        <v>69</v>
      </c>
      <c r="AY152" s="181" t="s">
        <v>144</v>
      </c>
    </row>
    <row r="153" spans="1:65" s="153" customFormat="1" x14ac:dyDescent="0.2">
      <c r="B153" s="154"/>
      <c r="D153" s="155" t="s">
        <v>153</v>
      </c>
      <c r="E153" s="156" t="s">
        <v>1</v>
      </c>
      <c r="F153" s="157" t="s">
        <v>760</v>
      </c>
      <c r="H153" s="158">
        <v>50</v>
      </c>
      <c r="I153" s="209"/>
      <c r="L153" s="154"/>
      <c r="M153" s="159"/>
      <c r="N153" s="160"/>
      <c r="O153" s="160"/>
      <c r="P153" s="160"/>
      <c r="Q153" s="160"/>
      <c r="R153" s="160"/>
      <c r="S153" s="160"/>
      <c r="T153" s="161"/>
      <c r="AT153" s="156" t="s">
        <v>153</v>
      </c>
      <c r="AU153" s="156" t="s">
        <v>79</v>
      </c>
      <c r="AV153" s="153" t="s">
        <v>79</v>
      </c>
      <c r="AW153" s="153" t="s">
        <v>25</v>
      </c>
      <c r="AX153" s="153" t="s">
        <v>69</v>
      </c>
      <c r="AY153" s="156" t="s">
        <v>144</v>
      </c>
    </row>
    <row r="154" spans="1:65" s="162" customFormat="1" x14ac:dyDescent="0.2">
      <c r="B154" s="163"/>
      <c r="D154" s="155" t="s">
        <v>153</v>
      </c>
      <c r="E154" s="164" t="s">
        <v>1</v>
      </c>
      <c r="F154" s="165" t="s">
        <v>155</v>
      </c>
      <c r="H154" s="166">
        <v>50</v>
      </c>
      <c r="I154" s="210"/>
      <c r="L154" s="163"/>
      <c r="M154" s="167"/>
      <c r="N154" s="168"/>
      <c r="O154" s="168"/>
      <c r="P154" s="168"/>
      <c r="Q154" s="168"/>
      <c r="R154" s="168"/>
      <c r="S154" s="168"/>
      <c r="T154" s="169"/>
      <c r="AT154" s="164" t="s">
        <v>153</v>
      </c>
      <c r="AU154" s="164" t="s">
        <v>79</v>
      </c>
      <c r="AV154" s="162" t="s">
        <v>151</v>
      </c>
      <c r="AW154" s="162" t="s">
        <v>25</v>
      </c>
      <c r="AX154" s="162" t="s">
        <v>77</v>
      </c>
      <c r="AY154" s="164" t="s">
        <v>144</v>
      </c>
    </row>
    <row r="155" spans="1:65" s="18" customFormat="1" ht="89.25" customHeight="1" x14ac:dyDescent="0.2">
      <c r="A155" s="14"/>
      <c r="B155" s="15"/>
      <c r="C155" s="141" t="s">
        <v>170</v>
      </c>
      <c r="D155" s="141" t="s">
        <v>147</v>
      </c>
      <c r="E155" s="142" t="s">
        <v>799</v>
      </c>
      <c r="F155" s="143" t="s">
        <v>800</v>
      </c>
      <c r="G155" s="144" t="s">
        <v>158</v>
      </c>
      <c r="H155" s="145">
        <v>1.4999999999999999E-2</v>
      </c>
      <c r="I155" s="208"/>
      <c r="J155" s="146">
        <f>ROUND(I155*H155,2)</f>
        <v>0</v>
      </c>
      <c r="K155" s="143" t="s">
        <v>915</v>
      </c>
      <c r="L155" s="15"/>
      <c r="M155" s="147" t="s">
        <v>1</v>
      </c>
      <c r="N155" s="148" t="s">
        <v>34</v>
      </c>
      <c r="O155" s="149">
        <v>0</v>
      </c>
      <c r="P155" s="149">
        <f>O155*H155</f>
        <v>0</v>
      </c>
      <c r="Q155" s="149">
        <v>0</v>
      </c>
      <c r="R155" s="149">
        <f>Q155*H155</f>
        <v>0</v>
      </c>
      <c r="S155" s="149">
        <v>0</v>
      </c>
      <c r="T155" s="150">
        <f>S155*H155</f>
        <v>0</v>
      </c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R155" s="151" t="s">
        <v>151</v>
      </c>
      <c r="AT155" s="151" t="s">
        <v>147</v>
      </c>
      <c r="AU155" s="151" t="s">
        <v>79</v>
      </c>
      <c r="AY155" s="3" t="s">
        <v>144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3" t="s">
        <v>77</v>
      </c>
      <c r="BK155" s="152">
        <f>ROUND(I155*H155,2)</f>
        <v>0</v>
      </c>
      <c r="BL155" s="3" t="s">
        <v>151</v>
      </c>
      <c r="BM155" s="151" t="s">
        <v>801</v>
      </c>
    </row>
    <row r="156" spans="1:65" s="153" customFormat="1" x14ac:dyDescent="0.2">
      <c r="B156" s="154"/>
      <c r="D156" s="155" t="s">
        <v>153</v>
      </c>
      <c r="E156" s="156" t="s">
        <v>1</v>
      </c>
      <c r="F156" s="157" t="s">
        <v>546</v>
      </c>
      <c r="H156" s="158">
        <v>1.4999999999999999E-2</v>
      </c>
      <c r="I156" s="209"/>
      <c r="L156" s="154"/>
      <c r="M156" s="159"/>
      <c r="N156" s="160"/>
      <c r="O156" s="160"/>
      <c r="P156" s="160"/>
      <c r="Q156" s="160"/>
      <c r="R156" s="160"/>
      <c r="S156" s="160"/>
      <c r="T156" s="161"/>
      <c r="AT156" s="156" t="s">
        <v>153</v>
      </c>
      <c r="AU156" s="156" t="s">
        <v>79</v>
      </c>
      <c r="AV156" s="153" t="s">
        <v>79</v>
      </c>
      <c r="AW156" s="153" t="s">
        <v>25</v>
      </c>
      <c r="AX156" s="153" t="s">
        <v>69</v>
      </c>
      <c r="AY156" s="156" t="s">
        <v>144</v>
      </c>
    </row>
    <row r="157" spans="1:65" s="162" customFormat="1" x14ac:dyDescent="0.2">
      <c r="B157" s="163"/>
      <c r="D157" s="155" t="s">
        <v>153</v>
      </c>
      <c r="E157" s="164" t="s">
        <v>1</v>
      </c>
      <c r="F157" s="165" t="s">
        <v>155</v>
      </c>
      <c r="H157" s="166">
        <v>1.4999999999999999E-2</v>
      </c>
      <c r="I157" s="210"/>
      <c r="L157" s="163"/>
      <c r="M157" s="167"/>
      <c r="N157" s="168"/>
      <c r="O157" s="168"/>
      <c r="P157" s="168"/>
      <c r="Q157" s="168"/>
      <c r="R157" s="168"/>
      <c r="S157" s="168"/>
      <c r="T157" s="169"/>
      <c r="AT157" s="164" t="s">
        <v>153</v>
      </c>
      <c r="AU157" s="164" t="s">
        <v>79</v>
      </c>
      <c r="AV157" s="162" t="s">
        <v>151</v>
      </c>
      <c r="AW157" s="162" t="s">
        <v>25</v>
      </c>
      <c r="AX157" s="162" t="s">
        <v>77</v>
      </c>
      <c r="AY157" s="164" t="s">
        <v>144</v>
      </c>
    </row>
    <row r="158" spans="1:65" s="18" customFormat="1" ht="134.25" customHeight="1" x14ac:dyDescent="0.2">
      <c r="A158" s="14"/>
      <c r="B158" s="15"/>
      <c r="C158" s="141" t="s">
        <v>197</v>
      </c>
      <c r="D158" s="141" t="s">
        <v>147</v>
      </c>
      <c r="E158" s="142" t="s">
        <v>239</v>
      </c>
      <c r="F158" s="143" t="s">
        <v>240</v>
      </c>
      <c r="G158" s="144" t="s">
        <v>158</v>
      </c>
      <c r="H158" s="145">
        <v>0.15</v>
      </c>
      <c r="I158" s="208"/>
      <c r="J158" s="146">
        <f>ROUND(I158*H158,2)</f>
        <v>0</v>
      </c>
      <c r="K158" s="143" t="s">
        <v>915</v>
      </c>
      <c r="L158" s="15"/>
      <c r="M158" s="147" t="s">
        <v>1</v>
      </c>
      <c r="N158" s="148" t="s">
        <v>34</v>
      </c>
      <c r="O158" s="149">
        <v>0</v>
      </c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R158" s="151" t="s">
        <v>151</v>
      </c>
      <c r="AT158" s="151" t="s">
        <v>147</v>
      </c>
      <c r="AU158" s="151" t="s">
        <v>79</v>
      </c>
      <c r="AY158" s="3" t="s">
        <v>144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3" t="s">
        <v>77</v>
      </c>
      <c r="BK158" s="152">
        <f>ROUND(I158*H158,2)</f>
        <v>0</v>
      </c>
      <c r="BL158" s="3" t="s">
        <v>151</v>
      </c>
      <c r="BM158" s="151" t="s">
        <v>802</v>
      </c>
    </row>
    <row r="159" spans="1:65" s="153" customFormat="1" x14ac:dyDescent="0.2">
      <c r="B159" s="154"/>
      <c r="D159" s="155" t="s">
        <v>153</v>
      </c>
      <c r="E159" s="156" t="s">
        <v>1</v>
      </c>
      <c r="F159" s="157" t="s">
        <v>803</v>
      </c>
      <c r="H159" s="158">
        <v>0.15</v>
      </c>
      <c r="I159" s="209"/>
      <c r="L159" s="154"/>
      <c r="M159" s="159"/>
      <c r="N159" s="160"/>
      <c r="O159" s="160"/>
      <c r="P159" s="160"/>
      <c r="Q159" s="160"/>
      <c r="R159" s="160"/>
      <c r="S159" s="160"/>
      <c r="T159" s="161"/>
      <c r="AT159" s="156" t="s">
        <v>153</v>
      </c>
      <c r="AU159" s="156" t="s">
        <v>79</v>
      </c>
      <c r="AV159" s="153" t="s">
        <v>79</v>
      </c>
      <c r="AW159" s="153" t="s">
        <v>25</v>
      </c>
      <c r="AX159" s="153" t="s">
        <v>69</v>
      </c>
      <c r="AY159" s="156" t="s">
        <v>144</v>
      </c>
    </row>
    <row r="160" spans="1:65" s="162" customFormat="1" x14ac:dyDescent="0.2">
      <c r="B160" s="163"/>
      <c r="D160" s="155" t="s">
        <v>153</v>
      </c>
      <c r="E160" s="164" t="s">
        <v>1</v>
      </c>
      <c r="F160" s="165" t="s">
        <v>155</v>
      </c>
      <c r="H160" s="166">
        <v>0.15</v>
      </c>
      <c r="I160" s="210"/>
      <c r="L160" s="163"/>
      <c r="M160" s="167"/>
      <c r="N160" s="168"/>
      <c r="O160" s="168"/>
      <c r="P160" s="168"/>
      <c r="Q160" s="168"/>
      <c r="R160" s="168"/>
      <c r="S160" s="168"/>
      <c r="T160" s="169"/>
      <c r="AT160" s="164" t="s">
        <v>153</v>
      </c>
      <c r="AU160" s="164" t="s">
        <v>79</v>
      </c>
      <c r="AV160" s="162" t="s">
        <v>151</v>
      </c>
      <c r="AW160" s="162" t="s">
        <v>25</v>
      </c>
      <c r="AX160" s="162" t="s">
        <v>77</v>
      </c>
      <c r="AY160" s="164" t="s">
        <v>144</v>
      </c>
    </row>
    <row r="161" spans="1:65" s="18" customFormat="1" ht="111.75" customHeight="1" x14ac:dyDescent="0.2">
      <c r="A161" s="14"/>
      <c r="B161" s="15"/>
      <c r="C161" s="141" t="s">
        <v>203</v>
      </c>
      <c r="D161" s="141" t="s">
        <v>147</v>
      </c>
      <c r="E161" s="142" t="s">
        <v>570</v>
      </c>
      <c r="F161" s="143" t="s">
        <v>571</v>
      </c>
      <c r="G161" s="144" t="s">
        <v>247</v>
      </c>
      <c r="H161" s="145">
        <v>4</v>
      </c>
      <c r="I161" s="208"/>
      <c r="J161" s="146">
        <f>ROUND(I161*H161,2)</f>
        <v>0</v>
      </c>
      <c r="K161" s="143" t="s">
        <v>915</v>
      </c>
      <c r="L161" s="15"/>
      <c r="M161" s="147" t="s">
        <v>1</v>
      </c>
      <c r="N161" s="148" t="s">
        <v>34</v>
      </c>
      <c r="O161" s="149">
        <v>0</v>
      </c>
      <c r="P161" s="149">
        <f>O161*H161</f>
        <v>0</v>
      </c>
      <c r="Q161" s="149">
        <v>0</v>
      </c>
      <c r="R161" s="149">
        <f>Q161*H161</f>
        <v>0</v>
      </c>
      <c r="S161" s="149">
        <v>0</v>
      </c>
      <c r="T161" s="150">
        <f>S161*H161</f>
        <v>0</v>
      </c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R161" s="151" t="s">
        <v>151</v>
      </c>
      <c r="AT161" s="151" t="s">
        <v>147</v>
      </c>
      <c r="AU161" s="151" t="s">
        <v>79</v>
      </c>
      <c r="AY161" s="3" t="s">
        <v>144</v>
      </c>
      <c r="BE161" s="152">
        <f>IF(N161="základní",J161,0)</f>
        <v>0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3" t="s">
        <v>77</v>
      </c>
      <c r="BK161" s="152">
        <f>ROUND(I161*H161,2)</f>
        <v>0</v>
      </c>
      <c r="BL161" s="3" t="s">
        <v>151</v>
      </c>
      <c r="BM161" s="151" t="s">
        <v>804</v>
      </c>
    </row>
    <row r="162" spans="1:65" s="153" customFormat="1" x14ac:dyDescent="0.2">
      <c r="B162" s="154"/>
      <c r="D162" s="155" t="s">
        <v>153</v>
      </c>
      <c r="E162" s="156" t="s">
        <v>1</v>
      </c>
      <c r="F162" s="157" t="s">
        <v>151</v>
      </c>
      <c r="H162" s="158">
        <v>4</v>
      </c>
      <c r="I162" s="209"/>
      <c r="L162" s="154"/>
      <c r="M162" s="159"/>
      <c r="N162" s="160"/>
      <c r="O162" s="160"/>
      <c r="P162" s="160"/>
      <c r="Q162" s="160"/>
      <c r="R162" s="160"/>
      <c r="S162" s="160"/>
      <c r="T162" s="161"/>
      <c r="AT162" s="156" t="s">
        <v>153</v>
      </c>
      <c r="AU162" s="156" t="s">
        <v>79</v>
      </c>
      <c r="AV162" s="153" t="s">
        <v>79</v>
      </c>
      <c r="AW162" s="153" t="s">
        <v>25</v>
      </c>
      <c r="AX162" s="153" t="s">
        <v>69</v>
      </c>
      <c r="AY162" s="156" t="s">
        <v>144</v>
      </c>
    </row>
    <row r="163" spans="1:65" s="162" customFormat="1" x14ac:dyDescent="0.2">
      <c r="B163" s="163"/>
      <c r="D163" s="155" t="s">
        <v>153</v>
      </c>
      <c r="E163" s="164" t="s">
        <v>1</v>
      </c>
      <c r="F163" s="165" t="s">
        <v>155</v>
      </c>
      <c r="H163" s="166">
        <v>4</v>
      </c>
      <c r="I163" s="210"/>
      <c r="L163" s="163"/>
      <c r="M163" s="167"/>
      <c r="N163" s="168"/>
      <c r="O163" s="168"/>
      <c r="P163" s="168"/>
      <c r="Q163" s="168"/>
      <c r="R163" s="168"/>
      <c r="S163" s="168"/>
      <c r="T163" s="169"/>
      <c r="AT163" s="164" t="s">
        <v>153</v>
      </c>
      <c r="AU163" s="164" t="s">
        <v>79</v>
      </c>
      <c r="AV163" s="162" t="s">
        <v>151</v>
      </c>
      <c r="AW163" s="162" t="s">
        <v>25</v>
      </c>
      <c r="AX163" s="162" t="s">
        <v>77</v>
      </c>
      <c r="AY163" s="164" t="s">
        <v>144</v>
      </c>
    </row>
    <row r="164" spans="1:65" s="18" customFormat="1" ht="55.5" customHeight="1" x14ac:dyDescent="0.2">
      <c r="A164" s="14"/>
      <c r="B164" s="15"/>
      <c r="C164" s="141" t="s">
        <v>209</v>
      </c>
      <c r="D164" s="141" t="s">
        <v>147</v>
      </c>
      <c r="E164" s="142" t="s">
        <v>578</v>
      </c>
      <c r="F164" s="143" t="s">
        <v>579</v>
      </c>
      <c r="G164" s="144" t="s">
        <v>192</v>
      </c>
      <c r="H164" s="145">
        <v>7.2</v>
      </c>
      <c r="I164" s="208"/>
      <c r="J164" s="146">
        <f>ROUND(I164*H164,2)</f>
        <v>0</v>
      </c>
      <c r="K164" s="143" t="s">
        <v>915</v>
      </c>
      <c r="L164" s="15"/>
      <c r="M164" s="147" t="s">
        <v>1</v>
      </c>
      <c r="N164" s="148" t="s">
        <v>34</v>
      </c>
      <c r="O164" s="149">
        <v>0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R164" s="151" t="s">
        <v>151</v>
      </c>
      <c r="AT164" s="151" t="s">
        <v>147</v>
      </c>
      <c r="AU164" s="151" t="s">
        <v>79</v>
      </c>
      <c r="AY164" s="3" t="s">
        <v>144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3" t="s">
        <v>77</v>
      </c>
      <c r="BK164" s="152">
        <f>ROUND(I164*H164,2)</f>
        <v>0</v>
      </c>
      <c r="BL164" s="3" t="s">
        <v>151</v>
      </c>
      <c r="BM164" s="151" t="s">
        <v>805</v>
      </c>
    </row>
    <row r="165" spans="1:65" s="153" customFormat="1" x14ac:dyDescent="0.2">
      <c r="B165" s="154"/>
      <c r="D165" s="155" t="s">
        <v>153</v>
      </c>
      <c r="E165" s="156" t="s">
        <v>1</v>
      </c>
      <c r="F165" s="157" t="s">
        <v>806</v>
      </c>
      <c r="H165" s="158">
        <v>7.2</v>
      </c>
      <c r="I165" s="209"/>
      <c r="L165" s="154"/>
      <c r="M165" s="159"/>
      <c r="N165" s="160"/>
      <c r="O165" s="160"/>
      <c r="P165" s="160"/>
      <c r="Q165" s="160"/>
      <c r="R165" s="160"/>
      <c r="S165" s="160"/>
      <c r="T165" s="161"/>
      <c r="AT165" s="156" t="s">
        <v>153</v>
      </c>
      <c r="AU165" s="156" t="s">
        <v>79</v>
      </c>
      <c r="AV165" s="153" t="s">
        <v>79</v>
      </c>
      <c r="AW165" s="153" t="s">
        <v>25</v>
      </c>
      <c r="AX165" s="153" t="s">
        <v>69</v>
      </c>
      <c r="AY165" s="156" t="s">
        <v>144</v>
      </c>
    </row>
    <row r="166" spans="1:65" s="162" customFormat="1" x14ac:dyDescent="0.2">
      <c r="B166" s="163"/>
      <c r="D166" s="155" t="s">
        <v>153</v>
      </c>
      <c r="E166" s="164" t="s">
        <v>1</v>
      </c>
      <c r="F166" s="165" t="s">
        <v>155</v>
      </c>
      <c r="H166" s="166">
        <v>7.2</v>
      </c>
      <c r="I166" s="210"/>
      <c r="L166" s="163"/>
      <c r="M166" s="167"/>
      <c r="N166" s="168"/>
      <c r="O166" s="168"/>
      <c r="P166" s="168"/>
      <c r="Q166" s="168"/>
      <c r="R166" s="168"/>
      <c r="S166" s="168"/>
      <c r="T166" s="169"/>
      <c r="AT166" s="164" t="s">
        <v>153</v>
      </c>
      <c r="AU166" s="164" t="s">
        <v>79</v>
      </c>
      <c r="AV166" s="162" t="s">
        <v>151</v>
      </c>
      <c r="AW166" s="162" t="s">
        <v>25</v>
      </c>
      <c r="AX166" s="162" t="s">
        <v>77</v>
      </c>
      <c r="AY166" s="164" t="s">
        <v>144</v>
      </c>
    </row>
    <row r="167" spans="1:65" s="18" customFormat="1" ht="16.5" customHeight="1" x14ac:dyDescent="0.2">
      <c r="A167" s="14"/>
      <c r="B167" s="15"/>
      <c r="C167" s="170" t="s">
        <v>214</v>
      </c>
      <c r="D167" s="170" t="s">
        <v>166</v>
      </c>
      <c r="E167" s="171" t="s">
        <v>575</v>
      </c>
      <c r="F167" s="172" t="s">
        <v>576</v>
      </c>
      <c r="G167" s="173" t="s">
        <v>192</v>
      </c>
      <c r="H167" s="174">
        <v>7.2</v>
      </c>
      <c r="I167" s="211"/>
      <c r="J167" s="175">
        <f>ROUND(I167*H167,2)</f>
        <v>0</v>
      </c>
      <c r="K167" s="172" t="s">
        <v>915</v>
      </c>
      <c r="L167" s="176"/>
      <c r="M167" s="177" t="s">
        <v>1</v>
      </c>
      <c r="N167" s="178" t="s">
        <v>34</v>
      </c>
      <c r="O167" s="149">
        <v>0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R167" s="151" t="s">
        <v>170</v>
      </c>
      <c r="AT167" s="151" t="s">
        <v>166</v>
      </c>
      <c r="AU167" s="151" t="s">
        <v>79</v>
      </c>
      <c r="AY167" s="3" t="s">
        <v>144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3" t="s">
        <v>77</v>
      </c>
      <c r="BK167" s="152">
        <f>ROUND(I167*H167,2)</f>
        <v>0</v>
      </c>
      <c r="BL167" s="3" t="s">
        <v>151</v>
      </c>
      <c r="BM167" s="151" t="s">
        <v>807</v>
      </c>
    </row>
    <row r="168" spans="1:65" s="153" customFormat="1" x14ac:dyDescent="0.2">
      <c r="B168" s="154"/>
      <c r="D168" s="155" t="s">
        <v>153</v>
      </c>
      <c r="E168" s="156" t="s">
        <v>1</v>
      </c>
      <c r="F168" s="157" t="s">
        <v>808</v>
      </c>
      <c r="H168" s="158">
        <v>7.2</v>
      </c>
      <c r="I168" s="209"/>
      <c r="L168" s="154"/>
      <c r="M168" s="159"/>
      <c r="N168" s="160"/>
      <c r="O168" s="160"/>
      <c r="P168" s="160"/>
      <c r="Q168" s="160"/>
      <c r="R168" s="160"/>
      <c r="S168" s="160"/>
      <c r="T168" s="161"/>
      <c r="AT168" s="156" t="s">
        <v>153</v>
      </c>
      <c r="AU168" s="156" t="s">
        <v>79</v>
      </c>
      <c r="AV168" s="153" t="s">
        <v>79</v>
      </c>
      <c r="AW168" s="153" t="s">
        <v>25</v>
      </c>
      <c r="AX168" s="153" t="s">
        <v>69</v>
      </c>
      <c r="AY168" s="156" t="s">
        <v>144</v>
      </c>
    </row>
    <row r="169" spans="1:65" s="162" customFormat="1" x14ac:dyDescent="0.2">
      <c r="B169" s="163"/>
      <c r="D169" s="155" t="s">
        <v>153</v>
      </c>
      <c r="E169" s="164" t="s">
        <v>1</v>
      </c>
      <c r="F169" s="165" t="s">
        <v>155</v>
      </c>
      <c r="H169" s="166">
        <v>7.2</v>
      </c>
      <c r="I169" s="210"/>
      <c r="L169" s="163"/>
      <c r="M169" s="167"/>
      <c r="N169" s="168"/>
      <c r="O169" s="168"/>
      <c r="P169" s="168"/>
      <c r="Q169" s="168"/>
      <c r="R169" s="168"/>
      <c r="S169" s="168"/>
      <c r="T169" s="169"/>
      <c r="AT169" s="164" t="s">
        <v>153</v>
      </c>
      <c r="AU169" s="164" t="s">
        <v>79</v>
      </c>
      <c r="AV169" s="162" t="s">
        <v>151</v>
      </c>
      <c r="AW169" s="162" t="s">
        <v>25</v>
      </c>
      <c r="AX169" s="162" t="s">
        <v>77</v>
      </c>
      <c r="AY169" s="164" t="s">
        <v>144</v>
      </c>
    </row>
    <row r="170" spans="1:65" s="18" customFormat="1" ht="44.25" customHeight="1" x14ac:dyDescent="0.2">
      <c r="A170" s="14"/>
      <c r="B170" s="15"/>
      <c r="C170" s="141" t="s">
        <v>229</v>
      </c>
      <c r="D170" s="141" t="s">
        <v>147</v>
      </c>
      <c r="E170" s="142" t="s">
        <v>809</v>
      </c>
      <c r="F170" s="143" t="s">
        <v>810</v>
      </c>
      <c r="G170" s="144" t="s">
        <v>192</v>
      </c>
      <c r="H170" s="145">
        <v>7</v>
      </c>
      <c r="I170" s="208"/>
      <c r="J170" s="146">
        <f>ROUND(I170*H170,2)</f>
        <v>0</v>
      </c>
      <c r="K170" s="143" t="s">
        <v>915</v>
      </c>
      <c r="L170" s="15"/>
      <c r="M170" s="147" t="s">
        <v>1</v>
      </c>
      <c r="N170" s="148" t="s">
        <v>34</v>
      </c>
      <c r="O170" s="149">
        <v>0</v>
      </c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R170" s="151" t="s">
        <v>151</v>
      </c>
      <c r="AT170" s="151" t="s">
        <v>147</v>
      </c>
      <c r="AU170" s="151" t="s">
        <v>79</v>
      </c>
      <c r="AY170" s="3" t="s">
        <v>144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3" t="s">
        <v>77</v>
      </c>
      <c r="BK170" s="152">
        <f>ROUND(I170*H170,2)</f>
        <v>0</v>
      </c>
      <c r="BL170" s="3" t="s">
        <v>151</v>
      </c>
      <c r="BM170" s="151" t="s">
        <v>811</v>
      </c>
    </row>
    <row r="171" spans="1:65" s="153" customFormat="1" x14ac:dyDescent="0.2">
      <c r="B171" s="154"/>
      <c r="D171" s="155" t="s">
        <v>153</v>
      </c>
      <c r="E171" s="156" t="s">
        <v>1</v>
      </c>
      <c r="F171" s="157" t="s">
        <v>184</v>
      </c>
      <c r="H171" s="158">
        <v>7</v>
      </c>
      <c r="I171" s="209"/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153</v>
      </c>
      <c r="AU171" s="156" t="s">
        <v>79</v>
      </c>
      <c r="AV171" s="153" t="s">
        <v>79</v>
      </c>
      <c r="AW171" s="153" t="s">
        <v>25</v>
      </c>
      <c r="AX171" s="153" t="s">
        <v>69</v>
      </c>
      <c r="AY171" s="156" t="s">
        <v>144</v>
      </c>
    </row>
    <row r="172" spans="1:65" s="162" customFormat="1" x14ac:dyDescent="0.2">
      <c r="B172" s="163"/>
      <c r="D172" s="155" t="s">
        <v>153</v>
      </c>
      <c r="E172" s="164" t="s">
        <v>1</v>
      </c>
      <c r="F172" s="165" t="s">
        <v>155</v>
      </c>
      <c r="H172" s="166">
        <v>7</v>
      </c>
      <c r="I172" s="210"/>
      <c r="L172" s="163"/>
      <c r="M172" s="167"/>
      <c r="N172" s="168"/>
      <c r="O172" s="168"/>
      <c r="P172" s="168"/>
      <c r="Q172" s="168"/>
      <c r="R172" s="168"/>
      <c r="S172" s="168"/>
      <c r="T172" s="169"/>
      <c r="AT172" s="164" t="s">
        <v>153</v>
      </c>
      <c r="AU172" s="164" t="s">
        <v>79</v>
      </c>
      <c r="AV172" s="162" t="s">
        <v>151</v>
      </c>
      <c r="AW172" s="162" t="s">
        <v>25</v>
      </c>
      <c r="AX172" s="162" t="s">
        <v>77</v>
      </c>
      <c r="AY172" s="164" t="s">
        <v>144</v>
      </c>
    </row>
    <row r="173" spans="1:65" s="18" customFormat="1" ht="33" customHeight="1" x14ac:dyDescent="0.2">
      <c r="A173" s="14"/>
      <c r="B173" s="15"/>
      <c r="C173" s="141" t="s">
        <v>234</v>
      </c>
      <c r="D173" s="141" t="s">
        <v>147</v>
      </c>
      <c r="E173" s="142" t="s">
        <v>812</v>
      </c>
      <c r="F173" s="143" t="s">
        <v>813</v>
      </c>
      <c r="G173" s="144" t="s">
        <v>192</v>
      </c>
      <c r="H173" s="145">
        <v>56</v>
      </c>
      <c r="I173" s="208"/>
      <c r="J173" s="146">
        <f>ROUND(I173*H173,2)</f>
        <v>0</v>
      </c>
      <c r="K173" s="143" t="s">
        <v>915</v>
      </c>
      <c r="L173" s="15"/>
      <c r="M173" s="147" t="s">
        <v>1</v>
      </c>
      <c r="N173" s="148" t="s">
        <v>34</v>
      </c>
      <c r="O173" s="149">
        <v>0</v>
      </c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R173" s="151" t="s">
        <v>151</v>
      </c>
      <c r="AT173" s="151" t="s">
        <v>147</v>
      </c>
      <c r="AU173" s="151" t="s">
        <v>79</v>
      </c>
      <c r="AY173" s="3" t="s">
        <v>144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3" t="s">
        <v>77</v>
      </c>
      <c r="BK173" s="152">
        <f>ROUND(I173*H173,2)</f>
        <v>0</v>
      </c>
      <c r="BL173" s="3" t="s">
        <v>151</v>
      </c>
      <c r="BM173" s="151" t="s">
        <v>814</v>
      </c>
    </row>
    <row r="174" spans="1:65" s="153" customFormat="1" x14ac:dyDescent="0.2">
      <c r="B174" s="154"/>
      <c r="D174" s="155" t="s">
        <v>153</v>
      </c>
      <c r="E174" s="156" t="s">
        <v>1</v>
      </c>
      <c r="F174" s="157" t="s">
        <v>695</v>
      </c>
      <c r="H174" s="158">
        <v>56</v>
      </c>
      <c r="I174" s="209"/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153</v>
      </c>
      <c r="AU174" s="156" t="s">
        <v>79</v>
      </c>
      <c r="AV174" s="153" t="s">
        <v>79</v>
      </c>
      <c r="AW174" s="153" t="s">
        <v>25</v>
      </c>
      <c r="AX174" s="153" t="s">
        <v>69</v>
      </c>
      <c r="AY174" s="156" t="s">
        <v>144</v>
      </c>
    </row>
    <row r="175" spans="1:65" s="162" customFormat="1" x14ac:dyDescent="0.2">
      <c r="B175" s="163"/>
      <c r="D175" s="155" t="s">
        <v>153</v>
      </c>
      <c r="E175" s="164" t="s">
        <v>1</v>
      </c>
      <c r="F175" s="165" t="s">
        <v>155</v>
      </c>
      <c r="H175" s="166">
        <v>56</v>
      </c>
      <c r="I175" s="210"/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153</v>
      </c>
      <c r="AU175" s="164" t="s">
        <v>79</v>
      </c>
      <c r="AV175" s="162" t="s">
        <v>151</v>
      </c>
      <c r="AW175" s="162" t="s">
        <v>25</v>
      </c>
      <c r="AX175" s="162" t="s">
        <v>77</v>
      </c>
      <c r="AY175" s="164" t="s">
        <v>144</v>
      </c>
    </row>
    <row r="176" spans="1:65" s="18" customFormat="1" ht="55.5" customHeight="1" x14ac:dyDescent="0.2">
      <c r="A176" s="14"/>
      <c r="B176" s="15"/>
      <c r="C176" s="141" t="s">
        <v>8</v>
      </c>
      <c r="D176" s="141" t="s">
        <v>147</v>
      </c>
      <c r="E176" s="142" t="s">
        <v>588</v>
      </c>
      <c r="F176" s="143" t="s">
        <v>589</v>
      </c>
      <c r="G176" s="144" t="s">
        <v>150</v>
      </c>
      <c r="H176" s="145">
        <v>56</v>
      </c>
      <c r="I176" s="208"/>
      <c r="J176" s="146">
        <f>ROUND(I176*H176,2)</f>
        <v>0</v>
      </c>
      <c r="K176" s="143" t="s">
        <v>915</v>
      </c>
      <c r="L176" s="15"/>
      <c r="M176" s="147" t="s">
        <v>1</v>
      </c>
      <c r="N176" s="148" t="s">
        <v>34</v>
      </c>
      <c r="O176" s="149">
        <v>0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R176" s="151" t="s">
        <v>151</v>
      </c>
      <c r="AT176" s="151" t="s">
        <v>147</v>
      </c>
      <c r="AU176" s="151" t="s">
        <v>79</v>
      </c>
      <c r="AY176" s="3" t="s">
        <v>144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3" t="s">
        <v>77</v>
      </c>
      <c r="BK176" s="152">
        <f>ROUND(I176*H176,2)</f>
        <v>0</v>
      </c>
      <c r="BL176" s="3" t="s">
        <v>151</v>
      </c>
      <c r="BM176" s="151" t="s">
        <v>815</v>
      </c>
    </row>
    <row r="177" spans="1:65" s="153" customFormat="1" x14ac:dyDescent="0.2">
      <c r="B177" s="154"/>
      <c r="D177" s="155" t="s">
        <v>153</v>
      </c>
      <c r="E177" s="156" t="s">
        <v>1</v>
      </c>
      <c r="F177" s="157" t="s">
        <v>695</v>
      </c>
      <c r="H177" s="158">
        <v>56</v>
      </c>
      <c r="I177" s="209"/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153</v>
      </c>
      <c r="AU177" s="156" t="s">
        <v>79</v>
      </c>
      <c r="AV177" s="153" t="s">
        <v>79</v>
      </c>
      <c r="AW177" s="153" t="s">
        <v>25</v>
      </c>
      <c r="AX177" s="153" t="s">
        <v>69</v>
      </c>
      <c r="AY177" s="156" t="s">
        <v>144</v>
      </c>
    </row>
    <row r="178" spans="1:65" s="162" customFormat="1" x14ac:dyDescent="0.2">
      <c r="B178" s="163"/>
      <c r="D178" s="155" t="s">
        <v>153</v>
      </c>
      <c r="E178" s="164" t="s">
        <v>1</v>
      </c>
      <c r="F178" s="165" t="s">
        <v>155</v>
      </c>
      <c r="H178" s="166">
        <v>56</v>
      </c>
      <c r="I178" s="210"/>
      <c r="L178" s="163"/>
      <c r="M178" s="167"/>
      <c r="N178" s="168"/>
      <c r="O178" s="168"/>
      <c r="P178" s="168"/>
      <c r="Q178" s="168"/>
      <c r="R178" s="168"/>
      <c r="S178" s="168"/>
      <c r="T178" s="169"/>
      <c r="AT178" s="164" t="s">
        <v>153</v>
      </c>
      <c r="AU178" s="164" t="s">
        <v>79</v>
      </c>
      <c r="AV178" s="162" t="s">
        <v>151</v>
      </c>
      <c r="AW178" s="162" t="s">
        <v>25</v>
      </c>
      <c r="AX178" s="162" t="s">
        <v>77</v>
      </c>
      <c r="AY178" s="164" t="s">
        <v>144</v>
      </c>
    </row>
    <row r="179" spans="1:65" s="18" customFormat="1" ht="89.25" customHeight="1" x14ac:dyDescent="0.2">
      <c r="A179" s="14"/>
      <c r="B179" s="15"/>
      <c r="C179" s="141" t="s">
        <v>244</v>
      </c>
      <c r="D179" s="141" t="s">
        <v>147</v>
      </c>
      <c r="E179" s="142" t="s">
        <v>816</v>
      </c>
      <c r="F179" s="143" t="s">
        <v>817</v>
      </c>
      <c r="G179" s="144" t="s">
        <v>150</v>
      </c>
      <c r="H179" s="145">
        <v>42</v>
      </c>
      <c r="I179" s="208"/>
      <c r="J179" s="146">
        <f>ROUND(I179*H179,2)</f>
        <v>0</v>
      </c>
      <c r="K179" s="143" t="s">
        <v>915</v>
      </c>
      <c r="L179" s="15"/>
      <c r="M179" s="147" t="s">
        <v>1</v>
      </c>
      <c r="N179" s="148" t="s">
        <v>34</v>
      </c>
      <c r="O179" s="149">
        <v>0</v>
      </c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R179" s="151" t="s">
        <v>151</v>
      </c>
      <c r="AT179" s="151" t="s">
        <v>147</v>
      </c>
      <c r="AU179" s="151" t="s">
        <v>79</v>
      </c>
      <c r="AY179" s="3" t="s">
        <v>144</v>
      </c>
      <c r="BE179" s="152">
        <f>IF(N179="základní",J179,0)</f>
        <v>0</v>
      </c>
      <c r="BF179" s="152">
        <f>IF(N179="snížená",J179,0)</f>
        <v>0</v>
      </c>
      <c r="BG179" s="152">
        <f>IF(N179="zákl. přenesená",J179,0)</f>
        <v>0</v>
      </c>
      <c r="BH179" s="152">
        <f>IF(N179="sníž. přenesená",J179,0)</f>
        <v>0</v>
      </c>
      <c r="BI179" s="152">
        <f>IF(N179="nulová",J179,0)</f>
        <v>0</v>
      </c>
      <c r="BJ179" s="3" t="s">
        <v>77</v>
      </c>
      <c r="BK179" s="152">
        <f>ROUND(I179*H179,2)</f>
        <v>0</v>
      </c>
      <c r="BL179" s="3" t="s">
        <v>151</v>
      </c>
      <c r="BM179" s="151" t="s">
        <v>818</v>
      </c>
    </row>
    <row r="180" spans="1:65" s="153" customFormat="1" x14ac:dyDescent="0.2">
      <c r="B180" s="154"/>
      <c r="D180" s="155" t="s">
        <v>153</v>
      </c>
      <c r="E180" s="156" t="s">
        <v>1</v>
      </c>
      <c r="F180" s="157" t="s">
        <v>819</v>
      </c>
      <c r="H180" s="158">
        <v>42</v>
      </c>
      <c r="I180" s="209"/>
      <c r="L180" s="154"/>
      <c r="M180" s="159"/>
      <c r="N180" s="160"/>
      <c r="O180" s="160"/>
      <c r="P180" s="160"/>
      <c r="Q180" s="160"/>
      <c r="R180" s="160"/>
      <c r="S180" s="160"/>
      <c r="T180" s="161"/>
      <c r="AT180" s="156" t="s">
        <v>153</v>
      </c>
      <c r="AU180" s="156" t="s">
        <v>79</v>
      </c>
      <c r="AV180" s="153" t="s">
        <v>79</v>
      </c>
      <c r="AW180" s="153" t="s">
        <v>25</v>
      </c>
      <c r="AX180" s="153" t="s">
        <v>69</v>
      </c>
      <c r="AY180" s="156" t="s">
        <v>144</v>
      </c>
    </row>
    <row r="181" spans="1:65" s="162" customFormat="1" x14ac:dyDescent="0.2">
      <c r="B181" s="163"/>
      <c r="D181" s="155" t="s">
        <v>153</v>
      </c>
      <c r="E181" s="164" t="s">
        <v>1</v>
      </c>
      <c r="F181" s="165" t="s">
        <v>155</v>
      </c>
      <c r="H181" s="166">
        <v>42</v>
      </c>
      <c r="I181" s="210"/>
      <c r="L181" s="163"/>
      <c r="M181" s="167"/>
      <c r="N181" s="168"/>
      <c r="O181" s="168"/>
      <c r="P181" s="168"/>
      <c r="Q181" s="168"/>
      <c r="R181" s="168"/>
      <c r="S181" s="168"/>
      <c r="T181" s="169"/>
      <c r="AT181" s="164" t="s">
        <v>153</v>
      </c>
      <c r="AU181" s="164" t="s">
        <v>79</v>
      </c>
      <c r="AV181" s="162" t="s">
        <v>151</v>
      </c>
      <c r="AW181" s="162" t="s">
        <v>25</v>
      </c>
      <c r="AX181" s="162" t="s">
        <v>77</v>
      </c>
      <c r="AY181" s="164" t="s">
        <v>144</v>
      </c>
    </row>
    <row r="182" spans="1:65" s="18" customFormat="1" ht="21.75" customHeight="1" x14ac:dyDescent="0.2">
      <c r="A182" s="14"/>
      <c r="B182" s="15"/>
      <c r="C182" s="170" t="s">
        <v>250</v>
      </c>
      <c r="D182" s="170" t="s">
        <v>166</v>
      </c>
      <c r="E182" s="171" t="s">
        <v>595</v>
      </c>
      <c r="F182" s="172" t="s">
        <v>596</v>
      </c>
      <c r="G182" s="173" t="s">
        <v>169</v>
      </c>
      <c r="H182" s="174">
        <v>19.32</v>
      </c>
      <c r="I182" s="211"/>
      <c r="J182" s="175">
        <f>ROUND(I182*H182,2)</f>
        <v>0</v>
      </c>
      <c r="K182" s="172" t="s">
        <v>915</v>
      </c>
      <c r="L182" s="176"/>
      <c r="M182" s="177" t="s">
        <v>1</v>
      </c>
      <c r="N182" s="178" t="s">
        <v>34</v>
      </c>
      <c r="O182" s="149">
        <v>0</v>
      </c>
      <c r="P182" s="149">
        <f>O182*H182</f>
        <v>0</v>
      </c>
      <c r="Q182" s="149">
        <v>1</v>
      </c>
      <c r="R182" s="149">
        <f>Q182*H182</f>
        <v>19.32</v>
      </c>
      <c r="S182" s="149">
        <v>0</v>
      </c>
      <c r="T182" s="150">
        <f>S182*H182</f>
        <v>0</v>
      </c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R182" s="151" t="s">
        <v>170</v>
      </c>
      <c r="AT182" s="151" t="s">
        <v>166</v>
      </c>
      <c r="AU182" s="151" t="s">
        <v>79</v>
      </c>
      <c r="AY182" s="3" t="s">
        <v>144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3" t="s">
        <v>77</v>
      </c>
      <c r="BK182" s="152">
        <f>ROUND(I182*H182,2)</f>
        <v>0</v>
      </c>
      <c r="BL182" s="3" t="s">
        <v>151</v>
      </c>
      <c r="BM182" s="151" t="s">
        <v>820</v>
      </c>
    </row>
    <row r="183" spans="1:65" s="153" customFormat="1" x14ac:dyDescent="0.2">
      <c r="B183" s="154"/>
      <c r="D183" s="155" t="s">
        <v>153</v>
      </c>
      <c r="E183" s="156" t="s">
        <v>1</v>
      </c>
      <c r="F183" s="157" t="s">
        <v>821</v>
      </c>
      <c r="H183" s="158">
        <v>19.32</v>
      </c>
      <c r="I183" s="209"/>
      <c r="L183" s="154"/>
      <c r="M183" s="159"/>
      <c r="N183" s="160"/>
      <c r="O183" s="160"/>
      <c r="P183" s="160"/>
      <c r="Q183" s="160"/>
      <c r="R183" s="160"/>
      <c r="S183" s="160"/>
      <c r="T183" s="161"/>
      <c r="AT183" s="156" t="s">
        <v>153</v>
      </c>
      <c r="AU183" s="156" t="s">
        <v>79</v>
      </c>
      <c r="AV183" s="153" t="s">
        <v>79</v>
      </c>
      <c r="AW183" s="153" t="s">
        <v>25</v>
      </c>
      <c r="AX183" s="153" t="s">
        <v>69</v>
      </c>
      <c r="AY183" s="156" t="s">
        <v>144</v>
      </c>
    </row>
    <row r="184" spans="1:65" s="162" customFormat="1" x14ac:dyDescent="0.2">
      <c r="B184" s="163"/>
      <c r="D184" s="155" t="s">
        <v>153</v>
      </c>
      <c r="E184" s="164" t="s">
        <v>1</v>
      </c>
      <c r="F184" s="165" t="s">
        <v>155</v>
      </c>
      <c r="H184" s="166">
        <v>19.32</v>
      </c>
      <c r="I184" s="210"/>
      <c r="L184" s="163"/>
      <c r="M184" s="167"/>
      <c r="N184" s="168"/>
      <c r="O184" s="168"/>
      <c r="P184" s="168"/>
      <c r="Q184" s="168"/>
      <c r="R184" s="168"/>
      <c r="S184" s="168"/>
      <c r="T184" s="169"/>
      <c r="AT184" s="164" t="s">
        <v>153</v>
      </c>
      <c r="AU184" s="164" t="s">
        <v>79</v>
      </c>
      <c r="AV184" s="162" t="s">
        <v>151</v>
      </c>
      <c r="AW184" s="162" t="s">
        <v>25</v>
      </c>
      <c r="AX184" s="162" t="s">
        <v>77</v>
      </c>
      <c r="AY184" s="164" t="s">
        <v>144</v>
      </c>
    </row>
    <row r="185" spans="1:65" s="18" customFormat="1" ht="21.75" customHeight="1" x14ac:dyDescent="0.2">
      <c r="A185" s="14"/>
      <c r="B185" s="15"/>
      <c r="C185" s="170" t="s">
        <v>255</v>
      </c>
      <c r="D185" s="170" t="s">
        <v>166</v>
      </c>
      <c r="E185" s="171" t="s">
        <v>599</v>
      </c>
      <c r="F185" s="172" t="s">
        <v>600</v>
      </c>
      <c r="G185" s="173" t="s">
        <v>169</v>
      </c>
      <c r="H185" s="174">
        <v>6.44</v>
      </c>
      <c r="I185" s="211"/>
      <c r="J185" s="175">
        <f>ROUND(I185*H185,2)</f>
        <v>0</v>
      </c>
      <c r="K185" s="172" t="s">
        <v>915</v>
      </c>
      <c r="L185" s="176"/>
      <c r="M185" s="177" t="s">
        <v>1</v>
      </c>
      <c r="N185" s="178" t="s">
        <v>34</v>
      </c>
      <c r="O185" s="149">
        <v>0</v>
      </c>
      <c r="P185" s="149">
        <f>O185*H185</f>
        <v>0</v>
      </c>
      <c r="Q185" s="149">
        <v>1</v>
      </c>
      <c r="R185" s="149">
        <f>Q185*H185</f>
        <v>6.44</v>
      </c>
      <c r="S185" s="149">
        <v>0</v>
      </c>
      <c r="T185" s="150">
        <f>S185*H185</f>
        <v>0</v>
      </c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R185" s="151" t="s">
        <v>170</v>
      </c>
      <c r="AT185" s="151" t="s">
        <v>166</v>
      </c>
      <c r="AU185" s="151" t="s">
        <v>79</v>
      </c>
      <c r="AY185" s="3" t="s">
        <v>144</v>
      </c>
      <c r="BE185" s="152">
        <f>IF(N185="základní",J185,0)</f>
        <v>0</v>
      </c>
      <c r="BF185" s="152">
        <f>IF(N185="snížená",J185,0)</f>
        <v>0</v>
      </c>
      <c r="BG185" s="152">
        <f>IF(N185="zákl. přenesená",J185,0)</f>
        <v>0</v>
      </c>
      <c r="BH185" s="152">
        <f>IF(N185="sníž. přenesená",J185,0)</f>
        <v>0</v>
      </c>
      <c r="BI185" s="152">
        <f>IF(N185="nulová",J185,0)</f>
        <v>0</v>
      </c>
      <c r="BJ185" s="3" t="s">
        <v>77</v>
      </c>
      <c r="BK185" s="152">
        <f>ROUND(I185*H185,2)</f>
        <v>0</v>
      </c>
      <c r="BL185" s="3" t="s">
        <v>151</v>
      </c>
      <c r="BM185" s="151" t="s">
        <v>822</v>
      </c>
    </row>
    <row r="186" spans="1:65" s="153" customFormat="1" x14ac:dyDescent="0.2">
      <c r="B186" s="154"/>
      <c r="D186" s="155" t="s">
        <v>153</v>
      </c>
      <c r="E186" s="156" t="s">
        <v>1</v>
      </c>
      <c r="F186" s="157" t="s">
        <v>823</v>
      </c>
      <c r="H186" s="158">
        <v>6.44</v>
      </c>
      <c r="I186" s="209"/>
      <c r="L186" s="154"/>
      <c r="M186" s="159"/>
      <c r="N186" s="160"/>
      <c r="O186" s="160"/>
      <c r="P186" s="160"/>
      <c r="Q186" s="160"/>
      <c r="R186" s="160"/>
      <c r="S186" s="160"/>
      <c r="T186" s="161"/>
      <c r="AT186" s="156" t="s">
        <v>153</v>
      </c>
      <c r="AU186" s="156" t="s">
        <v>79</v>
      </c>
      <c r="AV186" s="153" t="s">
        <v>79</v>
      </c>
      <c r="AW186" s="153" t="s">
        <v>25</v>
      </c>
      <c r="AX186" s="153" t="s">
        <v>69</v>
      </c>
      <c r="AY186" s="156" t="s">
        <v>144</v>
      </c>
    </row>
    <row r="187" spans="1:65" s="162" customFormat="1" x14ac:dyDescent="0.2">
      <c r="B187" s="163"/>
      <c r="D187" s="155" t="s">
        <v>153</v>
      </c>
      <c r="E187" s="164" t="s">
        <v>1</v>
      </c>
      <c r="F187" s="165" t="s">
        <v>155</v>
      </c>
      <c r="H187" s="166">
        <v>6.44</v>
      </c>
      <c r="I187" s="210"/>
      <c r="L187" s="163"/>
      <c r="M187" s="167"/>
      <c r="N187" s="168"/>
      <c r="O187" s="168"/>
      <c r="P187" s="168"/>
      <c r="Q187" s="168"/>
      <c r="R187" s="168"/>
      <c r="S187" s="168"/>
      <c r="T187" s="169"/>
      <c r="AT187" s="164" t="s">
        <v>153</v>
      </c>
      <c r="AU187" s="164" t="s">
        <v>79</v>
      </c>
      <c r="AV187" s="162" t="s">
        <v>151</v>
      </c>
      <c r="AW187" s="162" t="s">
        <v>25</v>
      </c>
      <c r="AX187" s="162" t="s">
        <v>77</v>
      </c>
      <c r="AY187" s="164" t="s">
        <v>144</v>
      </c>
    </row>
    <row r="188" spans="1:65" s="18" customFormat="1" ht="55.5" customHeight="1" x14ac:dyDescent="0.2">
      <c r="A188" s="14"/>
      <c r="B188" s="15"/>
      <c r="C188" s="141" t="s">
        <v>260</v>
      </c>
      <c r="D188" s="141" t="s">
        <v>147</v>
      </c>
      <c r="E188" s="142" t="s">
        <v>300</v>
      </c>
      <c r="F188" s="143" t="s">
        <v>301</v>
      </c>
      <c r="G188" s="144" t="s">
        <v>163</v>
      </c>
      <c r="H188" s="145">
        <v>1.35</v>
      </c>
      <c r="I188" s="208"/>
      <c r="J188" s="146">
        <f>ROUND(I188*H188,2)</f>
        <v>0</v>
      </c>
      <c r="K188" s="143" t="s">
        <v>915</v>
      </c>
      <c r="L188" s="15"/>
      <c r="M188" s="147" t="s">
        <v>1</v>
      </c>
      <c r="N188" s="148" t="s">
        <v>34</v>
      </c>
      <c r="O188" s="149">
        <v>0</v>
      </c>
      <c r="P188" s="149">
        <f>O188*H188</f>
        <v>0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R188" s="151" t="s">
        <v>151</v>
      </c>
      <c r="AT188" s="151" t="s">
        <v>147</v>
      </c>
      <c r="AU188" s="151" t="s">
        <v>79</v>
      </c>
      <c r="AY188" s="3" t="s">
        <v>144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3" t="s">
        <v>77</v>
      </c>
      <c r="BK188" s="152">
        <f>ROUND(I188*H188,2)</f>
        <v>0</v>
      </c>
      <c r="BL188" s="3" t="s">
        <v>151</v>
      </c>
      <c r="BM188" s="151" t="s">
        <v>824</v>
      </c>
    </row>
    <row r="189" spans="1:65" s="153" customFormat="1" x14ac:dyDescent="0.2">
      <c r="B189" s="154"/>
      <c r="D189" s="155" t="s">
        <v>153</v>
      </c>
      <c r="E189" s="156" t="s">
        <v>1</v>
      </c>
      <c r="F189" s="157" t="s">
        <v>825</v>
      </c>
      <c r="H189" s="158">
        <v>1.35</v>
      </c>
      <c r="I189" s="209"/>
      <c r="L189" s="154"/>
      <c r="M189" s="159"/>
      <c r="N189" s="160"/>
      <c r="O189" s="160"/>
      <c r="P189" s="160"/>
      <c r="Q189" s="160"/>
      <c r="R189" s="160"/>
      <c r="S189" s="160"/>
      <c r="T189" s="161"/>
      <c r="AT189" s="156" t="s">
        <v>153</v>
      </c>
      <c r="AU189" s="156" t="s">
        <v>79</v>
      </c>
      <c r="AV189" s="153" t="s">
        <v>79</v>
      </c>
      <c r="AW189" s="153" t="s">
        <v>25</v>
      </c>
      <c r="AX189" s="153" t="s">
        <v>69</v>
      </c>
      <c r="AY189" s="156" t="s">
        <v>144</v>
      </c>
    </row>
    <row r="190" spans="1:65" s="162" customFormat="1" x14ac:dyDescent="0.2">
      <c r="B190" s="163"/>
      <c r="D190" s="155" t="s">
        <v>153</v>
      </c>
      <c r="E190" s="164" t="s">
        <v>1</v>
      </c>
      <c r="F190" s="165" t="s">
        <v>155</v>
      </c>
      <c r="H190" s="166">
        <v>1.35</v>
      </c>
      <c r="I190" s="210"/>
      <c r="L190" s="163"/>
      <c r="M190" s="167"/>
      <c r="N190" s="168"/>
      <c r="O190" s="168"/>
      <c r="P190" s="168"/>
      <c r="Q190" s="168"/>
      <c r="R190" s="168"/>
      <c r="S190" s="168"/>
      <c r="T190" s="169"/>
      <c r="AT190" s="164" t="s">
        <v>153</v>
      </c>
      <c r="AU190" s="164" t="s">
        <v>79</v>
      </c>
      <c r="AV190" s="162" t="s">
        <v>151</v>
      </c>
      <c r="AW190" s="162" t="s">
        <v>25</v>
      </c>
      <c r="AX190" s="162" t="s">
        <v>77</v>
      </c>
      <c r="AY190" s="164" t="s">
        <v>144</v>
      </c>
    </row>
    <row r="191" spans="1:65" s="18" customFormat="1" ht="21.75" customHeight="1" x14ac:dyDescent="0.2">
      <c r="A191" s="14"/>
      <c r="B191" s="15"/>
      <c r="C191" s="170" t="s">
        <v>265</v>
      </c>
      <c r="D191" s="170" t="s">
        <v>166</v>
      </c>
      <c r="E191" s="171" t="s">
        <v>305</v>
      </c>
      <c r="F191" s="172" t="s">
        <v>306</v>
      </c>
      <c r="G191" s="173" t="s">
        <v>163</v>
      </c>
      <c r="H191" s="174">
        <v>3.2629999999999999</v>
      </c>
      <c r="I191" s="211"/>
      <c r="J191" s="175">
        <f>ROUND(I191*H191,2)</f>
        <v>0</v>
      </c>
      <c r="K191" s="172" t="s">
        <v>915</v>
      </c>
      <c r="L191" s="176"/>
      <c r="M191" s="177" t="s">
        <v>1</v>
      </c>
      <c r="N191" s="178" t="s">
        <v>34</v>
      </c>
      <c r="O191" s="149">
        <v>0</v>
      </c>
      <c r="P191" s="149">
        <f>O191*H191</f>
        <v>0</v>
      </c>
      <c r="Q191" s="149">
        <v>2.234</v>
      </c>
      <c r="R191" s="149">
        <f>Q191*H191</f>
        <v>7.289542</v>
      </c>
      <c r="S191" s="149">
        <v>0</v>
      </c>
      <c r="T191" s="150">
        <f>S191*H191</f>
        <v>0</v>
      </c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R191" s="151" t="s">
        <v>170</v>
      </c>
      <c r="AT191" s="151" t="s">
        <v>166</v>
      </c>
      <c r="AU191" s="151" t="s">
        <v>79</v>
      </c>
      <c r="AY191" s="3" t="s">
        <v>144</v>
      </c>
      <c r="BE191" s="152">
        <f>IF(N191="základní",J191,0)</f>
        <v>0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3" t="s">
        <v>77</v>
      </c>
      <c r="BK191" s="152">
        <f>ROUND(I191*H191,2)</f>
        <v>0</v>
      </c>
      <c r="BL191" s="3" t="s">
        <v>151</v>
      </c>
      <c r="BM191" s="151" t="s">
        <v>826</v>
      </c>
    </row>
    <row r="192" spans="1:65" s="153" customFormat="1" x14ac:dyDescent="0.2">
      <c r="B192" s="154"/>
      <c r="D192" s="155" t="s">
        <v>153</v>
      </c>
      <c r="E192" s="156" t="s">
        <v>1</v>
      </c>
      <c r="F192" s="157" t="s">
        <v>827</v>
      </c>
      <c r="H192" s="158">
        <v>3.2629999999999999</v>
      </c>
      <c r="I192" s="209"/>
      <c r="L192" s="154"/>
      <c r="M192" s="159"/>
      <c r="N192" s="160"/>
      <c r="O192" s="160"/>
      <c r="P192" s="160"/>
      <c r="Q192" s="160"/>
      <c r="R192" s="160"/>
      <c r="S192" s="160"/>
      <c r="T192" s="161"/>
      <c r="AT192" s="156" t="s">
        <v>153</v>
      </c>
      <c r="AU192" s="156" t="s">
        <v>79</v>
      </c>
      <c r="AV192" s="153" t="s">
        <v>79</v>
      </c>
      <c r="AW192" s="153" t="s">
        <v>25</v>
      </c>
      <c r="AX192" s="153" t="s">
        <v>69</v>
      </c>
      <c r="AY192" s="156" t="s">
        <v>144</v>
      </c>
    </row>
    <row r="193" spans="1:65" s="162" customFormat="1" x14ac:dyDescent="0.2">
      <c r="B193" s="163"/>
      <c r="D193" s="155" t="s">
        <v>153</v>
      </c>
      <c r="E193" s="164" t="s">
        <v>1</v>
      </c>
      <c r="F193" s="165" t="s">
        <v>155</v>
      </c>
      <c r="H193" s="166">
        <v>3.2629999999999999</v>
      </c>
      <c r="I193" s="210"/>
      <c r="L193" s="163"/>
      <c r="M193" s="167"/>
      <c r="N193" s="168"/>
      <c r="O193" s="168"/>
      <c r="P193" s="168"/>
      <c r="Q193" s="168"/>
      <c r="R193" s="168"/>
      <c r="S193" s="168"/>
      <c r="T193" s="169"/>
      <c r="AT193" s="164" t="s">
        <v>153</v>
      </c>
      <c r="AU193" s="164" t="s">
        <v>79</v>
      </c>
      <c r="AV193" s="162" t="s">
        <v>151</v>
      </c>
      <c r="AW193" s="162" t="s">
        <v>25</v>
      </c>
      <c r="AX193" s="162" t="s">
        <v>77</v>
      </c>
      <c r="AY193" s="164" t="s">
        <v>144</v>
      </c>
    </row>
    <row r="194" spans="1:65" s="18" customFormat="1" ht="44.25" customHeight="1" x14ac:dyDescent="0.2">
      <c r="A194" s="14"/>
      <c r="B194" s="15"/>
      <c r="C194" s="141" t="s">
        <v>7</v>
      </c>
      <c r="D194" s="141" t="s">
        <v>147</v>
      </c>
      <c r="E194" s="142" t="s">
        <v>390</v>
      </c>
      <c r="F194" s="143" t="s">
        <v>391</v>
      </c>
      <c r="G194" s="144" t="s">
        <v>150</v>
      </c>
      <c r="H194" s="145">
        <v>52.5</v>
      </c>
      <c r="I194" s="208"/>
      <c r="J194" s="146">
        <f>ROUND(I194*H194,2)</f>
        <v>0</v>
      </c>
      <c r="K194" s="143" t="s">
        <v>915</v>
      </c>
      <c r="L194" s="15"/>
      <c r="M194" s="147" t="s">
        <v>1</v>
      </c>
      <c r="N194" s="148" t="s">
        <v>34</v>
      </c>
      <c r="O194" s="149">
        <v>0</v>
      </c>
      <c r="P194" s="149">
        <f>O194*H194</f>
        <v>0</v>
      </c>
      <c r="Q194" s="149">
        <v>0</v>
      </c>
      <c r="R194" s="149">
        <f>Q194*H194</f>
        <v>0</v>
      </c>
      <c r="S194" s="149">
        <v>0</v>
      </c>
      <c r="T194" s="150">
        <f>S194*H194</f>
        <v>0</v>
      </c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R194" s="151" t="s">
        <v>151</v>
      </c>
      <c r="AT194" s="151" t="s">
        <v>147</v>
      </c>
      <c r="AU194" s="151" t="s">
        <v>79</v>
      </c>
      <c r="AY194" s="3" t="s">
        <v>144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3" t="s">
        <v>77</v>
      </c>
      <c r="BK194" s="152">
        <f>ROUND(I194*H194,2)</f>
        <v>0</v>
      </c>
      <c r="BL194" s="3" t="s">
        <v>151</v>
      </c>
      <c r="BM194" s="151" t="s">
        <v>828</v>
      </c>
    </row>
    <row r="195" spans="1:65" s="153" customFormat="1" x14ac:dyDescent="0.2">
      <c r="B195" s="154"/>
      <c r="D195" s="155" t="s">
        <v>153</v>
      </c>
      <c r="E195" s="156" t="s">
        <v>1</v>
      </c>
      <c r="F195" s="157" t="s">
        <v>829</v>
      </c>
      <c r="H195" s="158">
        <v>52.5</v>
      </c>
      <c r="I195" s="209"/>
      <c r="L195" s="154"/>
      <c r="M195" s="159"/>
      <c r="N195" s="160"/>
      <c r="O195" s="160"/>
      <c r="P195" s="160"/>
      <c r="Q195" s="160"/>
      <c r="R195" s="160"/>
      <c r="S195" s="160"/>
      <c r="T195" s="161"/>
      <c r="AT195" s="156" t="s">
        <v>153</v>
      </c>
      <c r="AU195" s="156" t="s">
        <v>79</v>
      </c>
      <c r="AV195" s="153" t="s">
        <v>79</v>
      </c>
      <c r="AW195" s="153" t="s">
        <v>25</v>
      </c>
      <c r="AX195" s="153" t="s">
        <v>69</v>
      </c>
      <c r="AY195" s="156" t="s">
        <v>144</v>
      </c>
    </row>
    <row r="196" spans="1:65" s="162" customFormat="1" x14ac:dyDescent="0.2">
      <c r="B196" s="163"/>
      <c r="D196" s="155" t="s">
        <v>153</v>
      </c>
      <c r="E196" s="164" t="s">
        <v>1</v>
      </c>
      <c r="F196" s="165" t="s">
        <v>155</v>
      </c>
      <c r="H196" s="166">
        <v>52.5</v>
      </c>
      <c r="I196" s="210"/>
      <c r="L196" s="163"/>
      <c r="M196" s="167"/>
      <c r="N196" s="168"/>
      <c r="O196" s="168"/>
      <c r="P196" s="168"/>
      <c r="Q196" s="168"/>
      <c r="R196" s="168"/>
      <c r="S196" s="168"/>
      <c r="T196" s="169"/>
      <c r="AT196" s="164" t="s">
        <v>153</v>
      </c>
      <c r="AU196" s="164" t="s">
        <v>79</v>
      </c>
      <c r="AV196" s="162" t="s">
        <v>151</v>
      </c>
      <c r="AW196" s="162" t="s">
        <v>25</v>
      </c>
      <c r="AX196" s="162" t="s">
        <v>77</v>
      </c>
      <c r="AY196" s="164" t="s">
        <v>144</v>
      </c>
    </row>
    <row r="197" spans="1:65" s="128" customFormat="1" ht="25.9" customHeight="1" x14ac:dyDescent="0.2">
      <c r="B197" s="129"/>
      <c r="D197" s="130" t="s">
        <v>68</v>
      </c>
      <c r="E197" s="131" t="s">
        <v>329</v>
      </c>
      <c r="F197" s="131" t="s">
        <v>330</v>
      </c>
      <c r="I197" s="213"/>
      <c r="J197" s="132">
        <f>BK197</f>
        <v>0</v>
      </c>
      <c r="L197" s="129"/>
      <c r="M197" s="133"/>
      <c r="N197" s="134"/>
      <c r="O197" s="134"/>
      <c r="P197" s="135">
        <f>SUM(P198:P216)</f>
        <v>0</v>
      </c>
      <c r="Q197" s="134"/>
      <c r="R197" s="135">
        <f>SUM(R198:R216)</f>
        <v>0</v>
      </c>
      <c r="S197" s="134"/>
      <c r="T197" s="136">
        <f>SUM(T198:T216)</f>
        <v>0</v>
      </c>
      <c r="AR197" s="130" t="s">
        <v>151</v>
      </c>
      <c r="AT197" s="137" t="s">
        <v>68</v>
      </c>
      <c r="AU197" s="137" t="s">
        <v>69</v>
      </c>
      <c r="AY197" s="130" t="s">
        <v>144</v>
      </c>
      <c r="BK197" s="138">
        <f>SUM(BK198:BK216)</f>
        <v>0</v>
      </c>
    </row>
    <row r="198" spans="1:65" s="18" customFormat="1" ht="189.75" customHeight="1" x14ac:dyDescent="0.2">
      <c r="A198" s="14"/>
      <c r="B198" s="15"/>
      <c r="C198" s="141" t="s">
        <v>290</v>
      </c>
      <c r="D198" s="141" t="s">
        <v>147</v>
      </c>
      <c r="E198" s="142" t="s">
        <v>603</v>
      </c>
      <c r="F198" s="143" t="s">
        <v>604</v>
      </c>
      <c r="G198" s="144" t="s">
        <v>169</v>
      </c>
      <c r="H198" s="145">
        <v>142.26300000000001</v>
      </c>
      <c r="I198" s="208"/>
      <c r="J198" s="146">
        <f>ROUND(I198*H198,2)</f>
        <v>0</v>
      </c>
      <c r="K198" s="143" t="s">
        <v>915</v>
      </c>
      <c r="L198" s="15"/>
      <c r="M198" s="147" t="s">
        <v>1</v>
      </c>
      <c r="N198" s="148" t="s">
        <v>34</v>
      </c>
      <c r="O198" s="149">
        <v>0</v>
      </c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R198" s="151" t="s">
        <v>334</v>
      </c>
      <c r="AT198" s="151" t="s">
        <v>147</v>
      </c>
      <c r="AU198" s="151" t="s">
        <v>77</v>
      </c>
      <c r="AY198" s="3" t="s">
        <v>144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3" t="s">
        <v>77</v>
      </c>
      <c r="BK198" s="152">
        <f>ROUND(I198*H198,2)</f>
        <v>0</v>
      </c>
      <c r="BL198" s="3" t="s">
        <v>334</v>
      </c>
      <c r="BM198" s="151" t="s">
        <v>830</v>
      </c>
    </row>
    <row r="199" spans="1:65" s="153" customFormat="1" x14ac:dyDescent="0.2">
      <c r="B199" s="154"/>
      <c r="D199" s="155" t="s">
        <v>153</v>
      </c>
      <c r="E199" s="156" t="s">
        <v>1</v>
      </c>
      <c r="F199" s="157" t="s">
        <v>831</v>
      </c>
      <c r="H199" s="158">
        <v>85.05</v>
      </c>
      <c r="I199" s="209"/>
      <c r="L199" s="154"/>
      <c r="M199" s="159"/>
      <c r="N199" s="160"/>
      <c r="O199" s="160"/>
      <c r="P199" s="160"/>
      <c r="Q199" s="160"/>
      <c r="R199" s="160"/>
      <c r="S199" s="160"/>
      <c r="T199" s="161"/>
      <c r="AT199" s="156" t="s">
        <v>153</v>
      </c>
      <c r="AU199" s="156" t="s">
        <v>77</v>
      </c>
      <c r="AV199" s="153" t="s">
        <v>79</v>
      </c>
      <c r="AW199" s="153" t="s">
        <v>25</v>
      </c>
      <c r="AX199" s="153" t="s">
        <v>69</v>
      </c>
      <c r="AY199" s="156" t="s">
        <v>144</v>
      </c>
    </row>
    <row r="200" spans="1:65" s="153" customFormat="1" x14ac:dyDescent="0.2">
      <c r="B200" s="154"/>
      <c r="D200" s="155" t="s">
        <v>153</v>
      </c>
      <c r="E200" s="156" t="s">
        <v>1</v>
      </c>
      <c r="F200" s="157" t="s">
        <v>832</v>
      </c>
      <c r="H200" s="158">
        <v>51.52</v>
      </c>
      <c r="I200" s="209"/>
      <c r="L200" s="154"/>
      <c r="M200" s="159"/>
      <c r="N200" s="160"/>
      <c r="O200" s="160"/>
      <c r="P200" s="160"/>
      <c r="Q200" s="160"/>
      <c r="R200" s="160"/>
      <c r="S200" s="160"/>
      <c r="T200" s="161"/>
      <c r="AT200" s="156" t="s">
        <v>153</v>
      </c>
      <c r="AU200" s="156" t="s">
        <v>77</v>
      </c>
      <c r="AV200" s="153" t="s">
        <v>79</v>
      </c>
      <c r="AW200" s="153" t="s">
        <v>25</v>
      </c>
      <c r="AX200" s="153" t="s">
        <v>69</v>
      </c>
      <c r="AY200" s="156" t="s">
        <v>144</v>
      </c>
    </row>
    <row r="201" spans="1:65" s="153" customFormat="1" x14ac:dyDescent="0.2">
      <c r="B201" s="154"/>
      <c r="D201" s="155" t="s">
        <v>153</v>
      </c>
      <c r="E201" s="156" t="s">
        <v>1</v>
      </c>
      <c r="F201" s="157" t="s">
        <v>833</v>
      </c>
      <c r="H201" s="158">
        <v>2.4300000000000002</v>
      </c>
      <c r="I201" s="209"/>
      <c r="L201" s="154"/>
      <c r="M201" s="159"/>
      <c r="N201" s="160"/>
      <c r="O201" s="160"/>
      <c r="P201" s="160"/>
      <c r="Q201" s="160"/>
      <c r="R201" s="160"/>
      <c r="S201" s="160"/>
      <c r="T201" s="161"/>
      <c r="AT201" s="156" t="s">
        <v>153</v>
      </c>
      <c r="AU201" s="156" t="s">
        <v>77</v>
      </c>
      <c r="AV201" s="153" t="s">
        <v>79</v>
      </c>
      <c r="AW201" s="153" t="s">
        <v>25</v>
      </c>
      <c r="AX201" s="153" t="s">
        <v>69</v>
      </c>
      <c r="AY201" s="156" t="s">
        <v>144</v>
      </c>
    </row>
    <row r="202" spans="1:65" s="153" customFormat="1" x14ac:dyDescent="0.2">
      <c r="B202" s="154"/>
      <c r="D202" s="155" t="s">
        <v>153</v>
      </c>
      <c r="E202" s="156" t="s">
        <v>1</v>
      </c>
      <c r="F202" s="157" t="s">
        <v>834</v>
      </c>
      <c r="H202" s="158">
        <v>3.2629999999999999</v>
      </c>
      <c r="I202" s="209"/>
      <c r="L202" s="154"/>
      <c r="M202" s="159"/>
      <c r="N202" s="160"/>
      <c r="O202" s="160"/>
      <c r="P202" s="160"/>
      <c r="Q202" s="160"/>
      <c r="R202" s="160"/>
      <c r="S202" s="160"/>
      <c r="T202" s="161"/>
      <c r="AT202" s="156" t="s">
        <v>153</v>
      </c>
      <c r="AU202" s="156" t="s">
        <v>77</v>
      </c>
      <c r="AV202" s="153" t="s">
        <v>79</v>
      </c>
      <c r="AW202" s="153" t="s">
        <v>25</v>
      </c>
      <c r="AX202" s="153" t="s">
        <v>69</v>
      </c>
      <c r="AY202" s="156" t="s">
        <v>144</v>
      </c>
    </row>
    <row r="203" spans="1:65" s="162" customFormat="1" x14ac:dyDescent="0.2">
      <c r="B203" s="163"/>
      <c r="D203" s="155" t="s">
        <v>153</v>
      </c>
      <c r="E203" s="164" t="s">
        <v>1</v>
      </c>
      <c r="F203" s="165" t="s">
        <v>155</v>
      </c>
      <c r="H203" s="166">
        <v>142.26300000000001</v>
      </c>
      <c r="I203" s="210"/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153</v>
      </c>
      <c r="AU203" s="164" t="s">
        <v>77</v>
      </c>
      <c r="AV203" s="162" t="s">
        <v>151</v>
      </c>
      <c r="AW203" s="162" t="s">
        <v>25</v>
      </c>
      <c r="AX203" s="162" t="s">
        <v>77</v>
      </c>
      <c r="AY203" s="164" t="s">
        <v>144</v>
      </c>
    </row>
    <row r="204" spans="1:65" s="18" customFormat="1" ht="189.75" customHeight="1" x14ac:dyDescent="0.2">
      <c r="A204" s="14"/>
      <c r="B204" s="15"/>
      <c r="C204" s="141" t="s">
        <v>295</v>
      </c>
      <c r="D204" s="141" t="s">
        <v>147</v>
      </c>
      <c r="E204" s="142" t="s">
        <v>609</v>
      </c>
      <c r="F204" s="143" t="s">
        <v>610</v>
      </c>
      <c r="G204" s="144" t="s">
        <v>169</v>
      </c>
      <c r="H204" s="145">
        <v>9</v>
      </c>
      <c r="I204" s="208"/>
      <c r="J204" s="146">
        <f>ROUND(I204*H204,2)</f>
        <v>0</v>
      </c>
      <c r="K204" s="143" t="s">
        <v>915</v>
      </c>
      <c r="L204" s="15"/>
      <c r="M204" s="147" t="s">
        <v>1</v>
      </c>
      <c r="N204" s="148" t="s">
        <v>34</v>
      </c>
      <c r="O204" s="149">
        <v>0</v>
      </c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R204" s="151" t="s">
        <v>334</v>
      </c>
      <c r="AT204" s="151" t="s">
        <v>147</v>
      </c>
      <c r="AU204" s="151" t="s">
        <v>77</v>
      </c>
      <c r="AY204" s="3" t="s">
        <v>144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3" t="s">
        <v>77</v>
      </c>
      <c r="BK204" s="152">
        <f>ROUND(I204*H204,2)</f>
        <v>0</v>
      </c>
      <c r="BL204" s="3" t="s">
        <v>334</v>
      </c>
      <c r="BM204" s="151" t="s">
        <v>835</v>
      </c>
    </row>
    <row r="205" spans="1:65" s="153" customFormat="1" x14ac:dyDescent="0.2">
      <c r="B205" s="154"/>
      <c r="D205" s="155" t="s">
        <v>153</v>
      </c>
      <c r="E205" s="156" t="s">
        <v>1</v>
      </c>
      <c r="F205" s="157" t="s">
        <v>197</v>
      </c>
      <c r="H205" s="158">
        <v>9</v>
      </c>
      <c r="I205" s="209"/>
      <c r="L205" s="154"/>
      <c r="M205" s="159"/>
      <c r="N205" s="160"/>
      <c r="O205" s="160"/>
      <c r="P205" s="160"/>
      <c r="Q205" s="160"/>
      <c r="R205" s="160"/>
      <c r="S205" s="160"/>
      <c r="T205" s="161"/>
      <c r="AT205" s="156" t="s">
        <v>153</v>
      </c>
      <c r="AU205" s="156" t="s">
        <v>77</v>
      </c>
      <c r="AV205" s="153" t="s">
        <v>79</v>
      </c>
      <c r="AW205" s="153" t="s">
        <v>25</v>
      </c>
      <c r="AX205" s="153" t="s">
        <v>69</v>
      </c>
      <c r="AY205" s="156" t="s">
        <v>144</v>
      </c>
    </row>
    <row r="206" spans="1:65" s="162" customFormat="1" x14ac:dyDescent="0.2">
      <c r="B206" s="163"/>
      <c r="D206" s="155" t="s">
        <v>153</v>
      </c>
      <c r="E206" s="164" t="s">
        <v>1</v>
      </c>
      <c r="F206" s="165" t="s">
        <v>155</v>
      </c>
      <c r="H206" s="166">
        <v>9</v>
      </c>
      <c r="I206" s="210"/>
      <c r="L206" s="163"/>
      <c r="M206" s="167"/>
      <c r="N206" s="168"/>
      <c r="O206" s="168"/>
      <c r="P206" s="168"/>
      <c r="Q206" s="168"/>
      <c r="R206" s="168"/>
      <c r="S206" s="168"/>
      <c r="T206" s="169"/>
      <c r="AT206" s="164" t="s">
        <v>153</v>
      </c>
      <c r="AU206" s="164" t="s">
        <v>77</v>
      </c>
      <c r="AV206" s="162" t="s">
        <v>151</v>
      </c>
      <c r="AW206" s="162" t="s">
        <v>25</v>
      </c>
      <c r="AX206" s="162" t="s">
        <v>77</v>
      </c>
      <c r="AY206" s="164" t="s">
        <v>144</v>
      </c>
    </row>
    <row r="207" spans="1:65" s="18" customFormat="1" ht="78" customHeight="1" x14ac:dyDescent="0.2">
      <c r="A207" s="14"/>
      <c r="B207" s="15"/>
      <c r="C207" s="141" t="s">
        <v>299</v>
      </c>
      <c r="D207" s="141" t="s">
        <v>147</v>
      </c>
      <c r="E207" s="142" t="s">
        <v>348</v>
      </c>
      <c r="F207" s="143" t="s">
        <v>613</v>
      </c>
      <c r="G207" s="144" t="s">
        <v>175</v>
      </c>
      <c r="H207" s="145">
        <v>2</v>
      </c>
      <c r="I207" s="208"/>
      <c r="J207" s="146">
        <f>ROUND(I207*H207,2)</f>
        <v>0</v>
      </c>
      <c r="K207" s="143" t="s">
        <v>915</v>
      </c>
      <c r="L207" s="15"/>
      <c r="M207" s="147" t="s">
        <v>1</v>
      </c>
      <c r="N207" s="148" t="s">
        <v>34</v>
      </c>
      <c r="O207" s="149">
        <v>0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R207" s="151" t="s">
        <v>334</v>
      </c>
      <c r="AT207" s="151" t="s">
        <v>147</v>
      </c>
      <c r="AU207" s="151" t="s">
        <v>77</v>
      </c>
      <c r="AY207" s="3" t="s">
        <v>144</v>
      </c>
      <c r="BE207" s="152">
        <f>IF(N207="základní",J207,0)</f>
        <v>0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3" t="s">
        <v>77</v>
      </c>
      <c r="BK207" s="152">
        <f>ROUND(I207*H207,2)</f>
        <v>0</v>
      </c>
      <c r="BL207" s="3" t="s">
        <v>334</v>
      </c>
      <c r="BM207" s="151" t="s">
        <v>836</v>
      </c>
    </row>
    <row r="208" spans="1:65" s="153" customFormat="1" x14ac:dyDescent="0.2">
      <c r="B208" s="154"/>
      <c r="D208" s="155" t="s">
        <v>153</v>
      </c>
      <c r="E208" s="156" t="s">
        <v>1</v>
      </c>
      <c r="F208" s="157" t="s">
        <v>79</v>
      </c>
      <c r="H208" s="158">
        <v>2</v>
      </c>
      <c r="I208" s="209"/>
      <c r="L208" s="154"/>
      <c r="M208" s="159"/>
      <c r="N208" s="160"/>
      <c r="O208" s="160"/>
      <c r="P208" s="160"/>
      <c r="Q208" s="160"/>
      <c r="R208" s="160"/>
      <c r="S208" s="160"/>
      <c r="T208" s="161"/>
      <c r="AT208" s="156" t="s">
        <v>153</v>
      </c>
      <c r="AU208" s="156" t="s">
        <v>77</v>
      </c>
      <c r="AV208" s="153" t="s">
        <v>79</v>
      </c>
      <c r="AW208" s="153" t="s">
        <v>25</v>
      </c>
      <c r="AX208" s="153" t="s">
        <v>69</v>
      </c>
      <c r="AY208" s="156" t="s">
        <v>144</v>
      </c>
    </row>
    <row r="209" spans="1:65" s="162" customFormat="1" x14ac:dyDescent="0.2">
      <c r="B209" s="163"/>
      <c r="D209" s="155" t="s">
        <v>153</v>
      </c>
      <c r="E209" s="164" t="s">
        <v>1</v>
      </c>
      <c r="F209" s="165" t="s">
        <v>155</v>
      </c>
      <c r="H209" s="166">
        <v>2</v>
      </c>
      <c r="I209" s="210"/>
      <c r="L209" s="163"/>
      <c r="M209" s="167"/>
      <c r="N209" s="168"/>
      <c r="O209" s="168"/>
      <c r="P209" s="168"/>
      <c r="Q209" s="168"/>
      <c r="R209" s="168"/>
      <c r="S209" s="168"/>
      <c r="T209" s="169"/>
      <c r="AT209" s="164" t="s">
        <v>153</v>
      </c>
      <c r="AU209" s="164" t="s">
        <v>77</v>
      </c>
      <c r="AV209" s="162" t="s">
        <v>151</v>
      </c>
      <c r="AW209" s="162" t="s">
        <v>25</v>
      </c>
      <c r="AX209" s="162" t="s">
        <v>77</v>
      </c>
      <c r="AY209" s="164" t="s">
        <v>144</v>
      </c>
    </row>
    <row r="210" spans="1:65" s="18" customFormat="1" ht="89.25" customHeight="1" x14ac:dyDescent="0.2">
      <c r="A210" s="14"/>
      <c r="B210" s="15"/>
      <c r="C210" s="141" t="s">
        <v>304</v>
      </c>
      <c r="D210" s="141" t="s">
        <v>147</v>
      </c>
      <c r="E210" s="142" t="s">
        <v>615</v>
      </c>
      <c r="F210" s="143" t="s">
        <v>616</v>
      </c>
      <c r="G210" s="144" t="s">
        <v>169</v>
      </c>
      <c r="H210" s="145">
        <v>47.954999999999998</v>
      </c>
      <c r="I210" s="208"/>
      <c r="J210" s="146">
        <f>ROUND(I210*H210,2)</f>
        <v>0</v>
      </c>
      <c r="K210" s="143" t="s">
        <v>915</v>
      </c>
      <c r="L210" s="15"/>
      <c r="M210" s="147" t="s">
        <v>1</v>
      </c>
      <c r="N210" s="148" t="s">
        <v>34</v>
      </c>
      <c r="O210" s="149">
        <v>0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R210" s="151" t="s">
        <v>334</v>
      </c>
      <c r="AT210" s="151" t="s">
        <v>147</v>
      </c>
      <c r="AU210" s="151" t="s">
        <v>77</v>
      </c>
      <c r="AY210" s="3" t="s">
        <v>144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3" t="s">
        <v>77</v>
      </c>
      <c r="BK210" s="152">
        <f>ROUND(I210*H210,2)</f>
        <v>0</v>
      </c>
      <c r="BL210" s="3" t="s">
        <v>334</v>
      </c>
      <c r="BM210" s="151" t="s">
        <v>837</v>
      </c>
    </row>
    <row r="211" spans="1:65" s="153" customFormat="1" x14ac:dyDescent="0.2">
      <c r="B211" s="154"/>
      <c r="D211" s="155" t="s">
        <v>153</v>
      </c>
      <c r="E211" s="156" t="s">
        <v>1</v>
      </c>
      <c r="F211" s="157" t="s">
        <v>838</v>
      </c>
      <c r="H211" s="158">
        <v>45.524999999999999</v>
      </c>
      <c r="I211" s="209"/>
      <c r="L211" s="154"/>
      <c r="M211" s="159"/>
      <c r="N211" s="160"/>
      <c r="O211" s="160"/>
      <c r="P211" s="160"/>
      <c r="Q211" s="160"/>
      <c r="R211" s="160"/>
      <c r="S211" s="160"/>
      <c r="T211" s="161"/>
      <c r="AT211" s="156" t="s">
        <v>153</v>
      </c>
      <c r="AU211" s="156" t="s">
        <v>77</v>
      </c>
      <c r="AV211" s="153" t="s">
        <v>79</v>
      </c>
      <c r="AW211" s="153" t="s">
        <v>25</v>
      </c>
      <c r="AX211" s="153" t="s">
        <v>69</v>
      </c>
      <c r="AY211" s="156" t="s">
        <v>144</v>
      </c>
    </row>
    <row r="212" spans="1:65" s="153" customFormat="1" x14ac:dyDescent="0.2">
      <c r="B212" s="154"/>
      <c r="D212" s="155" t="s">
        <v>153</v>
      </c>
      <c r="E212" s="156" t="s">
        <v>1</v>
      </c>
      <c r="F212" s="157" t="s">
        <v>833</v>
      </c>
      <c r="H212" s="158">
        <v>2.4300000000000002</v>
      </c>
      <c r="I212" s="209"/>
      <c r="L212" s="154"/>
      <c r="M212" s="159"/>
      <c r="N212" s="160"/>
      <c r="O212" s="160"/>
      <c r="P212" s="160"/>
      <c r="Q212" s="160"/>
      <c r="R212" s="160"/>
      <c r="S212" s="160"/>
      <c r="T212" s="161"/>
      <c r="AT212" s="156" t="s">
        <v>153</v>
      </c>
      <c r="AU212" s="156" t="s">
        <v>77</v>
      </c>
      <c r="AV212" s="153" t="s">
        <v>79</v>
      </c>
      <c r="AW212" s="153" t="s">
        <v>25</v>
      </c>
      <c r="AX212" s="153" t="s">
        <v>69</v>
      </c>
      <c r="AY212" s="156" t="s">
        <v>144</v>
      </c>
    </row>
    <row r="213" spans="1:65" s="162" customFormat="1" x14ac:dyDescent="0.2">
      <c r="B213" s="163"/>
      <c r="D213" s="155" t="s">
        <v>153</v>
      </c>
      <c r="E213" s="164" t="s">
        <v>1</v>
      </c>
      <c r="F213" s="165" t="s">
        <v>155</v>
      </c>
      <c r="H213" s="166">
        <v>47.954999999999998</v>
      </c>
      <c r="I213" s="210"/>
      <c r="L213" s="163"/>
      <c r="M213" s="167"/>
      <c r="N213" s="168"/>
      <c r="O213" s="168"/>
      <c r="P213" s="168"/>
      <c r="Q213" s="168"/>
      <c r="R213" s="168"/>
      <c r="S213" s="168"/>
      <c r="T213" s="169"/>
      <c r="AT213" s="164" t="s">
        <v>153</v>
      </c>
      <c r="AU213" s="164" t="s">
        <v>77</v>
      </c>
      <c r="AV213" s="162" t="s">
        <v>151</v>
      </c>
      <c r="AW213" s="162" t="s">
        <v>25</v>
      </c>
      <c r="AX213" s="162" t="s">
        <v>77</v>
      </c>
      <c r="AY213" s="164" t="s">
        <v>144</v>
      </c>
    </row>
    <row r="214" spans="1:65" s="18" customFormat="1" ht="89.25" customHeight="1" x14ac:dyDescent="0.2">
      <c r="A214" s="14"/>
      <c r="B214" s="15"/>
      <c r="C214" s="141" t="s">
        <v>309</v>
      </c>
      <c r="D214" s="141" t="s">
        <v>147</v>
      </c>
      <c r="E214" s="142" t="s">
        <v>619</v>
      </c>
      <c r="F214" s="143" t="s">
        <v>839</v>
      </c>
      <c r="G214" s="144" t="s">
        <v>169</v>
      </c>
      <c r="H214" s="145">
        <v>25.76</v>
      </c>
      <c r="I214" s="208"/>
      <c r="J214" s="146">
        <f>ROUND(I214*H214,2)</f>
        <v>0</v>
      </c>
      <c r="K214" s="143" t="s">
        <v>915</v>
      </c>
      <c r="L214" s="15"/>
      <c r="M214" s="147" t="s">
        <v>1</v>
      </c>
      <c r="N214" s="148" t="s">
        <v>34</v>
      </c>
      <c r="O214" s="149">
        <v>0</v>
      </c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R214" s="151" t="s">
        <v>334</v>
      </c>
      <c r="AT214" s="151" t="s">
        <v>147</v>
      </c>
      <c r="AU214" s="151" t="s">
        <v>77</v>
      </c>
      <c r="AY214" s="3" t="s">
        <v>144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3" t="s">
        <v>77</v>
      </c>
      <c r="BK214" s="152">
        <f>ROUND(I214*H214,2)</f>
        <v>0</v>
      </c>
      <c r="BL214" s="3" t="s">
        <v>334</v>
      </c>
      <c r="BM214" s="151" t="s">
        <v>840</v>
      </c>
    </row>
    <row r="215" spans="1:65" s="153" customFormat="1" x14ac:dyDescent="0.2">
      <c r="B215" s="154"/>
      <c r="D215" s="155" t="s">
        <v>153</v>
      </c>
      <c r="E215" s="156" t="s">
        <v>1</v>
      </c>
      <c r="F215" s="157" t="s">
        <v>841</v>
      </c>
      <c r="H215" s="158">
        <v>25.76</v>
      </c>
      <c r="I215" s="209"/>
      <c r="L215" s="154"/>
      <c r="M215" s="159"/>
      <c r="N215" s="160"/>
      <c r="O215" s="160"/>
      <c r="P215" s="160"/>
      <c r="Q215" s="160"/>
      <c r="R215" s="160"/>
      <c r="S215" s="160"/>
      <c r="T215" s="161"/>
      <c r="AT215" s="156" t="s">
        <v>153</v>
      </c>
      <c r="AU215" s="156" t="s">
        <v>77</v>
      </c>
      <c r="AV215" s="153" t="s">
        <v>79</v>
      </c>
      <c r="AW215" s="153" t="s">
        <v>25</v>
      </c>
      <c r="AX215" s="153" t="s">
        <v>69</v>
      </c>
      <c r="AY215" s="156" t="s">
        <v>144</v>
      </c>
    </row>
    <row r="216" spans="1:65" s="162" customFormat="1" x14ac:dyDescent="0.2">
      <c r="B216" s="163"/>
      <c r="D216" s="155" t="s">
        <v>153</v>
      </c>
      <c r="E216" s="164" t="s">
        <v>1</v>
      </c>
      <c r="F216" s="165" t="s">
        <v>155</v>
      </c>
      <c r="H216" s="166">
        <v>25.76</v>
      </c>
      <c r="I216" s="210"/>
      <c r="L216" s="163"/>
      <c r="M216" s="167"/>
      <c r="N216" s="168"/>
      <c r="O216" s="168"/>
      <c r="P216" s="168"/>
      <c r="Q216" s="168"/>
      <c r="R216" s="168"/>
      <c r="S216" s="168"/>
      <c r="T216" s="169"/>
      <c r="AT216" s="164" t="s">
        <v>153</v>
      </c>
      <c r="AU216" s="164" t="s">
        <v>77</v>
      </c>
      <c r="AV216" s="162" t="s">
        <v>151</v>
      </c>
      <c r="AW216" s="162" t="s">
        <v>25</v>
      </c>
      <c r="AX216" s="162" t="s">
        <v>77</v>
      </c>
      <c r="AY216" s="164" t="s">
        <v>144</v>
      </c>
    </row>
    <row r="217" spans="1:65" s="128" customFormat="1" ht="25.9" customHeight="1" x14ac:dyDescent="0.2">
      <c r="B217" s="129"/>
      <c r="D217" s="130" t="s">
        <v>68</v>
      </c>
      <c r="E217" s="131" t="s">
        <v>917</v>
      </c>
      <c r="F217" s="131" t="s">
        <v>918</v>
      </c>
      <c r="I217" s="213"/>
      <c r="J217" s="132">
        <f>BK217</f>
        <v>0</v>
      </c>
      <c r="K217" s="143" t="s">
        <v>915</v>
      </c>
      <c r="L217" s="129"/>
      <c r="M217" s="133"/>
      <c r="N217" s="134"/>
      <c r="O217" s="134"/>
      <c r="P217" s="135">
        <f>SUM(P218:P223)</f>
        <v>0</v>
      </c>
      <c r="Q217" s="134"/>
      <c r="R217" s="135">
        <f>SUM(R218:R223)</f>
        <v>0</v>
      </c>
      <c r="S217" s="134"/>
      <c r="T217" s="136">
        <f>SUM(T218:T223)</f>
        <v>0</v>
      </c>
      <c r="AR217" s="130" t="s">
        <v>145</v>
      </c>
      <c r="AT217" s="137" t="s">
        <v>68</v>
      </c>
      <c r="AU217" s="137" t="s">
        <v>69</v>
      </c>
      <c r="AY217" s="130" t="s">
        <v>144</v>
      </c>
      <c r="BK217" s="138">
        <f>SUM(BK218:BK223)</f>
        <v>0</v>
      </c>
    </row>
    <row r="218" spans="1:65" s="18" customFormat="1" ht="78" customHeight="1" x14ac:dyDescent="0.2">
      <c r="A218" s="14"/>
      <c r="B218" s="15"/>
      <c r="C218" s="141" t="s">
        <v>314</v>
      </c>
      <c r="D218" s="141" t="s">
        <v>147</v>
      </c>
      <c r="E218" s="142" t="s">
        <v>535</v>
      </c>
      <c r="F218" s="143" t="s">
        <v>536</v>
      </c>
      <c r="G218" s="144" t="s">
        <v>175</v>
      </c>
      <c r="H218" s="145">
        <v>1</v>
      </c>
      <c r="I218" s="208"/>
      <c r="J218" s="146">
        <f>ROUND(I218*H218,2)</f>
        <v>0</v>
      </c>
      <c r="K218" s="153"/>
      <c r="L218" s="15"/>
      <c r="M218" s="147" t="s">
        <v>1</v>
      </c>
      <c r="N218" s="148" t="s">
        <v>34</v>
      </c>
      <c r="O218" s="149">
        <v>0</v>
      </c>
      <c r="P218" s="149">
        <f>O218*H218</f>
        <v>0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R218" s="151" t="s">
        <v>151</v>
      </c>
      <c r="AT218" s="151" t="s">
        <v>147</v>
      </c>
      <c r="AU218" s="151" t="s">
        <v>77</v>
      </c>
      <c r="AY218" s="3" t="s">
        <v>144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3" t="s">
        <v>77</v>
      </c>
      <c r="BK218" s="152">
        <f>ROUND(I218*H218,2)</f>
        <v>0</v>
      </c>
      <c r="BL218" s="3" t="s">
        <v>151</v>
      </c>
      <c r="BM218" s="151" t="s">
        <v>842</v>
      </c>
    </row>
    <row r="219" spans="1:65" s="153" customFormat="1" x14ac:dyDescent="0.2">
      <c r="B219" s="154"/>
      <c r="D219" s="155" t="s">
        <v>153</v>
      </c>
      <c r="E219" s="156" t="s">
        <v>1</v>
      </c>
      <c r="F219" s="157" t="s">
        <v>77</v>
      </c>
      <c r="H219" s="158">
        <v>1</v>
      </c>
      <c r="I219" s="209"/>
      <c r="K219" s="162"/>
      <c r="L219" s="154"/>
      <c r="M219" s="159"/>
      <c r="N219" s="160"/>
      <c r="O219" s="160"/>
      <c r="P219" s="160"/>
      <c r="Q219" s="160"/>
      <c r="R219" s="160"/>
      <c r="S219" s="160"/>
      <c r="T219" s="161"/>
      <c r="AT219" s="156" t="s">
        <v>153</v>
      </c>
      <c r="AU219" s="156" t="s">
        <v>77</v>
      </c>
      <c r="AV219" s="153" t="s">
        <v>79</v>
      </c>
      <c r="AW219" s="153" t="s">
        <v>25</v>
      </c>
      <c r="AX219" s="153" t="s">
        <v>69</v>
      </c>
      <c r="AY219" s="156" t="s">
        <v>144</v>
      </c>
    </row>
    <row r="220" spans="1:65" s="162" customFormat="1" ht="12" x14ac:dyDescent="0.2">
      <c r="B220" s="163"/>
      <c r="D220" s="155" t="s">
        <v>153</v>
      </c>
      <c r="E220" s="164" t="s">
        <v>1</v>
      </c>
      <c r="F220" s="165" t="s">
        <v>155</v>
      </c>
      <c r="H220" s="166">
        <v>1</v>
      </c>
      <c r="I220" s="210"/>
      <c r="K220" s="143" t="s">
        <v>915</v>
      </c>
      <c r="L220" s="163"/>
      <c r="M220" s="167"/>
      <c r="N220" s="168"/>
      <c r="O220" s="168"/>
      <c r="P220" s="168"/>
      <c r="Q220" s="168"/>
      <c r="R220" s="168"/>
      <c r="S220" s="168"/>
      <c r="T220" s="169"/>
      <c r="AT220" s="164" t="s">
        <v>153</v>
      </c>
      <c r="AU220" s="164" t="s">
        <v>77</v>
      </c>
      <c r="AV220" s="162" t="s">
        <v>151</v>
      </c>
      <c r="AW220" s="162" t="s">
        <v>25</v>
      </c>
      <c r="AX220" s="162" t="s">
        <v>77</v>
      </c>
      <c r="AY220" s="164" t="s">
        <v>144</v>
      </c>
    </row>
    <row r="221" spans="1:65" s="18" customFormat="1" ht="21.75" customHeight="1" x14ac:dyDescent="0.2">
      <c r="A221" s="14"/>
      <c r="B221" s="15"/>
      <c r="C221" s="141" t="s">
        <v>319</v>
      </c>
      <c r="D221" s="141" t="s">
        <v>147</v>
      </c>
      <c r="E221" s="142" t="s">
        <v>624</v>
      </c>
      <c r="F221" s="143" t="s">
        <v>625</v>
      </c>
      <c r="G221" s="144" t="s">
        <v>626</v>
      </c>
      <c r="H221" s="145">
        <v>1</v>
      </c>
      <c r="I221" s="208"/>
      <c r="J221" s="146">
        <f>ROUND(I221*H221,2)</f>
        <v>0</v>
      </c>
      <c r="K221" s="217"/>
      <c r="L221" s="15"/>
      <c r="M221" s="147" t="s">
        <v>1</v>
      </c>
      <c r="N221" s="148" t="s">
        <v>34</v>
      </c>
      <c r="O221" s="149">
        <v>0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R221" s="151" t="s">
        <v>151</v>
      </c>
      <c r="AT221" s="151" t="s">
        <v>147</v>
      </c>
      <c r="AU221" s="151" t="s">
        <v>77</v>
      </c>
      <c r="AY221" s="3" t="s">
        <v>144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3" t="s">
        <v>77</v>
      </c>
      <c r="BK221" s="152">
        <f>ROUND(I221*H221,2)</f>
        <v>0</v>
      </c>
      <c r="BL221" s="3" t="s">
        <v>151</v>
      </c>
      <c r="BM221" s="151" t="s">
        <v>843</v>
      </c>
    </row>
    <row r="222" spans="1:65" s="153" customFormat="1" x14ac:dyDescent="0.2">
      <c r="B222" s="154"/>
      <c r="D222" s="155" t="s">
        <v>153</v>
      </c>
      <c r="E222" s="156" t="s">
        <v>1</v>
      </c>
      <c r="F222" s="157" t="s">
        <v>77</v>
      </c>
      <c r="H222" s="158">
        <v>1</v>
      </c>
      <c r="I222" s="215"/>
      <c r="L222" s="154"/>
      <c r="M222" s="159"/>
      <c r="N222" s="160"/>
      <c r="O222" s="160"/>
      <c r="P222" s="160"/>
      <c r="Q222" s="160"/>
      <c r="R222" s="160"/>
      <c r="S222" s="160"/>
      <c r="T222" s="161"/>
      <c r="AT222" s="156" t="s">
        <v>153</v>
      </c>
      <c r="AU222" s="156" t="s">
        <v>77</v>
      </c>
      <c r="AV222" s="153" t="s">
        <v>79</v>
      </c>
      <c r="AW222" s="153" t="s">
        <v>25</v>
      </c>
      <c r="AX222" s="153" t="s">
        <v>69</v>
      </c>
      <c r="AY222" s="156" t="s">
        <v>144</v>
      </c>
    </row>
    <row r="223" spans="1:65" s="162" customFormat="1" x14ac:dyDescent="0.2">
      <c r="B223" s="163"/>
      <c r="D223" s="155" t="s">
        <v>153</v>
      </c>
      <c r="E223" s="164" t="s">
        <v>1</v>
      </c>
      <c r="F223" s="165" t="s">
        <v>155</v>
      </c>
      <c r="H223" s="166">
        <v>1</v>
      </c>
      <c r="I223" s="216"/>
      <c r="L223" s="163"/>
      <c r="M223" s="186"/>
      <c r="N223" s="187"/>
      <c r="O223" s="187"/>
      <c r="P223" s="187"/>
      <c r="Q223" s="187"/>
      <c r="R223" s="187"/>
      <c r="S223" s="187"/>
      <c r="T223" s="188"/>
      <c r="AT223" s="164" t="s">
        <v>153</v>
      </c>
      <c r="AU223" s="164" t="s">
        <v>77</v>
      </c>
      <c r="AV223" s="162" t="s">
        <v>151</v>
      </c>
      <c r="AW223" s="162" t="s">
        <v>25</v>
      </c>
      <c r="AX223" s="162" t="s">
        <v>77</v>
      </c>
      <c r="AY223" s="164" t="s">
        <v>144</v>
      </c>
    </row>
    <row r="224" spans="1:65" s="18" customFormat="1" ht="6.95" customHeight="1" x14ac:dyDescent="0.2">
      <c r="A224" s="14"/>
      <c r="B224" s="30"/>
      <c r="C224" s="31"/>
      <c r="D224" s="31"/>
      <c r="E224" s="31"/>
      <c r="F224" s="31"/>
      <c r="G224" s="31"/>
      <c r="H224" s="31"/>
      <c r="I224" s="201"/>
      <c r="J224" s="31"/>
      <c r="K224" s="31"/>
      <c r="L224" s="15"/>
      <c r="M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</row>
  </sheetData>
  <sheetProtection algorithmName="SHA-512" hashValue="2epbYK8ctM/vSlg4hLf+cw5nH4y807WaJsIT1dzWY2oStuFnEuFd0U0mZIjzH8l9FSGga2u7deDVipQHXg7waA==" saltValue="hHAbcjiSzyBFY6RZQVdr7Q==" spinCount="100000" sheet="1" objects="1" scenarios="1"/>
  <autoFilter ref="C127:K223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SO 01 - Oprava trati v ús...</vt:lpstr>
      <vt:lpstr>SO 02 - Oprava trati v ús...</vt:lpstr>
      <vt:lpstr>01 - P 2253 S</vt:lpstr>
      <vt:lpstr>02 - P 2254 S</vt:lpstr>
      <vt:lpstr>03 - P 2255 T km 37,788 v SČ</vt:lpstr>
      <vt:lpstr>04 - P 2256 D+M v km 38,0...</vt:lpstr>
      <vt:lpstr>05 - P 2257 S</vt:lpstr>
      <vt:lpstr>06 - P 2261 S v km 43,804</vt:lpstr>
      <vt:lpstr>07 - P 2262 S  v SČ</vt:lpstr>
      <vt:lpstr>SO 04 - VRN</vt:lpstr>
      <vt:lpstr>'01 - P 2253 S'!Názvy_tisku</vt:lpstr>
      <vt:lpstr>'02 - P 2254 S'!Názvy_tisku</vt:lpstr>
      <vt:lpstr>'03 - P 2255 T km 37,788 v SČ'!Názvy_tisku</vt:lpstr>
      <vt:lpstr>'04 - P 2256 D+M v km 38,0...'!Názvy_tisku</vt:lpstr>
      <vt:lpstr>'05 - P 2257 S'!Názvy_tisku</vt:lpstr>
      <vt:lpstr>'06 - P 2261 S v km 43,804'!Názvy_tisku</vt:lpstr>
      <vt:lpstr>'07 - P 2262 S  v SČ'!Názvy_tisku</vt:lpstr>
      <vt:lpstr>'Rekapitulace stavby'!Názvy_tisku</vt:lpstr>
      <vt:lpstr>'SO 01 - Oprava trati v ús...'!Názvy_tisku</vt:lpstr>
      <vt:lpstr>'SO 02 - Oprava trati v ús...'!Názvy_tisku</vt:lpstr>
      <vt:lpstr>'SO 04 - VRN'!Názvy_tisku</vt:lpstr>
      <vt:lpstr>'01 - P 2253 S'!Oblast_tisku</vt:lpstr>
      <vt:lpstr>'02 - P 2254 S'!Oblast_tisku</vt:lpstr>
      <vt:lpstr>'03 - P 2255 T km 37,788 v SČ'!Oblast_tisku</vt:lpstr>
      <vt:lpstr>'04 - P 2256 D+M v km 38,0...'!Oblast_tisku</vt:lpstr>
      <vt:lpstr>'05 - P 2257 S'!Oblast_tisku</vt:lpstr>
      <vt:lpstr>'06 - P 2261 S v km 43,804'!Oblast_tisku</vt:lpstr>
      <vt:lpstr>'07 - P 2262 S  v SČ'!Oblast_tisku</vt:lpstr>
      <vt:lpstr>'Rekapitulace stavby'!Oblast_tisku</vt:lpstr>
      <vt:lpstr>'SO 01 - Oprava trati v ús...'!Oblast_tisku</vt:lpstr>
      <vt:lpstr>'SO 02 - Oprava trati v ús...'!Oblast_tisku</vt:lpstr>
      <vt:lpstr>'SO 04 -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Marušák Jan</dc:creator>
  <cp:lastModifiedBy>Marušák Jan</cp:lastModifiedBy>
  <dcterms:created xsi:type="dcterms:W3CDTF">2021-01-06T12:42:11Z</dcterms:created>
  <dcterms:modified xsi:type="dcterms:W3CDTF">2021-01-18T19:39:25Z</dcterms:modified>
</cp:coreProperties>
</file>