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Revize" sheetId="2" r:id="rId2"/>
    <sheet name="01.2 - Práce a dodávky" sheetId="3" r:id="rId3"/>
    <sheet name="01.3 - VON" sheetId="4" r:id="rId4"/>
    <sheet name="02.1 - Revize" sheetId="5" r:id="rId5"/>
    <sheet name="02.2 - Práce a dodávky" sheetId="6" r:id="rId6"/>
    <sheet name="02.3 - Dodávky URS" sheetId="7" r:id="rId7"/>
    <sheet name="02.4 - VON" sheetId="8" r:id="rId8"/>
    <sheet name="03.1 - servisní úkony" sheetId="9" r:id="rId9"/>
    <sheet name="03.2 - práce a dodávky" sheetId="10" r:id="rId10"/>
    <sheet name="03.3 - VON" sheetId="11" r:id="rId11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'01.1 - Revize'!$C$120:$K$124</definedName>
    <definedName name="_xlnm.Print_Area" localSheetId="1">'01.1 - Revize'!$C$4:$J$76,'01.1 - Revize'!$C$82:$J$100,'01.1 - Revize'!$C$106:$K$124</definedName>
    <definedName name="_xlnm.Print_Titles" localSheetId="1">'01.1 - Revize'!$120:$120</definedName>
    <definedName name="_xlnm._FilterDatabase" localSheetId="2" hidden="1">'01.2 - Práce a dodávky'!$C$120:$K$160</definedName>
    <definedName name="_xlnm.Print_Area" localSheetId="2">'01.2 - Práce a dodávky'!$C$4:$J$76,'01.2 - Práce a dodávky'!$C$82:$J$100,'01.2 - Práce a dodávky'!$C$106:$K$160</definedName>
    <definedName name="_xlnm.Print_Titles" localSheetId="2">'01.2 - Práce a dodávky'!$120:$120</definedName>
    <definedName name="_xlnm._FilterDatabase" localSheetId="3" hidden="1">'01.3 - VON'!$C$120:$K$124</definedName>
    <definedName name="_xlnm.Print_Area" localSheetId="3">'01.3 - VON'!$C$4:$J$76,'01.3 - VON'!$C$82:$J$100,'01.3 - VON'!$C$106:$K$124</definedName>
    <definedName name="_xlnm.Print_Titles" localSheetId="3">'01.3 - VON'!$120:$120</definedName>
    <definedName name="_xlnm._FilterDatabase" localSheetId="4" hidden="1">'02.1 - Revize'!$C$120:$K$140</definedName>
    <definedName name="_xlnm.Print_Area" localSheetId="4">'02.1 - Revize'!$C$4:$J$76,'02.1 - Revize'!$C$82:$J$100,'02.1 - Revize'!$C$106:$K$140</definedName>
    <definedName name="_xlnm.Print_Titles" localSheetId="4">'02.1 - Revize'!$120:$120</definedName>
    <definedName name="_xlnm._FilterDatabase" localSheetId="5" hidden="1">'02.2 - Práce a dodávky'!$C$120:$K$216</definedName>
    <definedName name="_xlnm.Print_Area" localSheetId="5">'02.2 - Práce a dodávky'!$C$4:$J$76,'02.2 - Práce a dodávky'!$C$82:$J$100,'02.2 - Práce a dodávky'!$C$106:$K$216</definedName>
    <definedName name="_xlnm.Print_Titles" localSheetId="5">'02.2 - Práce a dodávky'!$120:$120</definedName>
    <definedName name="_xlnm._FilterDatabase" localSheetId="6" hidden="1">'02.3 - Dodávky URS'!$C$122:$K$140</definedName>
    <definedName name="_xlnm.Print_Area" localSheetId="6">'02.3 - Dodávky URS'!$C$4:$J$76,'02.3 - Dodávky URS'!$C$82:$J$102,'02.3 - Dodávky URS'!$C$108:$K$140</definedName>
    <definedName name="_xlnm.Print_Titles" localSheetId="6">'02.3 - Dodávky URS'!$122:$122</definedName>
    <definedName name="_xlnm._FilterDatabase" localSheetId="7" hidden="1">'02.4 - VON'!$C$120:$K$124</definedName>
    <definedName name="_xlnm.Print_Area" localSheetId="7">'02.4 - VON'!$C$4:$J$76,'02.4 - VON'!$C$82:$J$100,'02.4 - VON'!$C$106:$K$124</definedName>
    <definedName name="_xlnm.Print_Titles" localSheetId="7">'02.4 - VON'!$120:$120</definedName>
    <definedName name="_xlnm._FilterDatabase" localSheetId="8" hidden="1">'03.1 - servisní úkony'!$C$120:$K$132</definedName>
    <definedName name="_xlnm.Print_Area" localSheetId="8">'03.1 - servisní úkony'!$C$4:$J$76,'03.1 - servisní úkony'!$C$82:$J$100,'03.1 - servisní úkony'!$C$106:$K$132</definedName>
    <definedName name="_xlnm.Print_Titles" localSheetId="8">'03.1 - servisní úkony'!$120:$120</definedName>
    <definedName name="_xlnm._FilterDatabase" localSheetId="9" hidden="1">'03.2 - práce a dodávky'!$C$120:$K$150</definedName>
    <definedName name="_xlnm.Print_Area" localSheetId="9">'03.2 - práce a dodávky'!$C$4:$J$76,'03.2 - práce a dodávky'!$C$82:$J$100,'03.2 - práce a dodávky'!$C$106:$K$150</definedName>
    <definedName name="_xlnm.Print_Titles" localSheetId="9">'03.2 - práce a dodávky'!$120:$120</definedName>
    <definedName name="_xlnm._FilterDatabase" localSheetId="10" hidden="1">'03.3 - VON'!$C$120:$K$124</definedName>
    <definedName name="_xlnm.Print_Area" localSheetId="10">'03.3 - VON'!$C$4:$J$76,'03.3 - VON'!$C$82:$J$100,'03.3 - VON'!$C$106:$K$124</definedName>
    <definedName name="_xlnm.Print_Titles" localSheetId="10">'03.3 - VON'!$120:$120</definedName>
  </definedNames>
  <calcPr/>
</workbook>
</file>

<file path=xl/calcChain.xml><?xml version="1.0" encoding="utf-8"?>
<calcChain xmlns="http://schemas.openxmlformats.org/spreadsheetml/2006/main">
  <c i="11" l="1" r="J39"/>
  <c r="J38"/>
  <c i="1" r="AY107"/>
  <c i="11" r="J37"/>
  <c i="1" r="AX107"/>
  <c i="11" r="BI123"/>
  <c r="BH123"/>
  <c r="BG123"/>
  <c r="BF123"/>
  <c r="T123"/>
  <c r="T122"/>
  <c r="T121"/>
  <c r="R123"/>
  <c r="R122"/>
  <c r="R121"/>
  <c r="P123"/>
  <c r="P122"/>
  <c r="P121"/>
  <c i="1" r="AU107"/>
  <c i="11"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115"/>
  <c r="E7"/>
  <c r="E109"/>
  <c i="10" r="J39"/>
  <c r="J38"/>
  <c i="1" r="AY106"/>
  <c i="10" r="J37"/>
  <c i="1" r="AX106"/>
  <c i="10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115"/>
  <c r="E7"/>
  <c r="E109"/>
  <c i="9" r="J39"/>
  <c r="J38"/>
  <c i="1" r="AY105"/>
  <c i="9" r="J37"/>
  <c i="1" r="AX105"/>
  <c i="9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115"/>
  <c r="E7"/>
  <c r="E109"/>
  <c i="8" r="J39"/>
  <c r="J38"/>
  <c i="1" r="AY103"/>
  <c i="8" r="J37"/>
  <c i="1" r="AX103"/>
  <c i="8" r="BI123"/>
  <c r="BH123"/>
  <c r="BG123"/>
  <c r="BF123"/>
  <c r="T123"/>
  <c r="T122"/>
  <c r="T121"/>
  <c r="R123"/>
  <c r="R122"/>
  <c r="R121"/>
  <c r="P123"/>
  <c r="P122"/>
  <c r="P121"/>
  <c i="1" r="AU103"/>
  <c i="8"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115"/>
  <c r="E7"/>
  <c r="E109"/>
  <c i="7" r="J39"/>
  <c r="J38"/>
  <c i="1" r="AY102"/>
  <c i="7" r="J37"/>
  <c i="1" r="AX102"/>
  <c i="7"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20"/>
  <c r="F117"/>
  <c r="E115"/>
  <c r="J94"/>
  <c r="F91"/>
  <c r="E89"/>
  <c r="J23"/>
  <c r="E23"/>
  <c r="J119"/>
  <c r="J22"/>
  <c r="J20"/>
  <c r="E20"/>
  <c r="F120"/>
  <c r="J19"/>
  <c r="J17"/>
  <c r="E17"/>
  <c r="F119"/>
  <c r="J16"/>
  <c r="J14"/>
  <c r="J117"/>
  <c r="E7"/>
  <c r="E111"/>
  <c i="6" r="J39"/>
  <c r="J38"/>
  <c i="1" r="AY101"/>
  <c i="6" r="J37"/>
  <c i="1" r="AX101"/>
  <c i="6"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91"/>
  <c r="E7"/>
  <c r="E109"/>
  <c i="5" r="J39"/>
  <c r="J38"/>
  <c i="1" r="AY100"/>
  <c i="5" r="J37"/>
  <c i="1" r="AX100"/>
  <c i="5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F115"/>
  <c r="E113"/>
  <c r="J94"/>
  <c r="F91"/>
  <c r="E89"/>
  <c r="J23"/>
  <c r="E23"/>
  <c r="J117"/>
  <c r="J22"/>
  <c r="J20"/>
  <c r="E20"/>
  <c r="F118"/>
  <c r="J19"/>
  <c r="J17"/>
  <c r="E17"/>
  <c r="F117"/>
  <c r="J16"/>
  <c r="J14"/>
  <c r="J115"/>
  <c r="E7"/>
  <c r="E109"/>
  <c i="4" r="J39"/>
  <c r="J38"/>
  <c i="1" r="AY98"/>
  <c i="4" r="J37"/>
  <c i="1" r="AX98"/>
  <c i="4" r="BI123"/>
  <c r="BH123"/>
  <c r="BG123"/>
  <c r="BF123"/>
  <c r="T123"/>
  <c r="T122"/>
  <c r="T121"/>
  <c r="R123"/>
  <c r="R122"/>
  <c r="R121"/>
  <c r="P123"/>
  <c r="P122"/>
  <c r="P121"/>
  <c i="1" r="AU98"/>
  <c i="4" r="J118"/>
  <c r="F115"/>
  <c r="E113"/>
  <c r="J94"/>
  <c r="F91"/>
  <c r="E89"/>
  <c r="J23"/>
  <c r="E23"/>
  <c r="J93"/>
  <c r="J22"/>
  <c r="J20"/>
  <c r="E20"/>
  <c r="F94"/>
  <c r="J19"/>
  <c r="J17"/>
  <c r="E17"/>
  <c r="F117"/>
  <c r="J16"/>
  <c r="J14"/>
  <c r="J91"/>
  <c r="E7"/>
  <c r="E109"/>
  <c i="3" r="J39"/>
  <c r="J38"/>
  <c i="1" r="AY97"/>
  <c i="3" r="J37"/>
  <c i="1" r="AX97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F115"/>
  <c r="E113"/>
  <c r="J94"/>
  <c r="F91"/>
  <c r="E89"/>
  <c r="J23"/>
  <c r="E23"/>
  <c r="J93"/>
  <c r="J22"/>
  <c r="J20"/>
  <c r="E20"/>
  <c r="F118"/>
  <c r="J19"/>
  <c r="J17"/>
  <c r="E17"/>
  <c r="F117"/>
  <c r="J16"/>
  <c r="J14"/>
  <c r="J115"/>
  <c r="E7"/>
  <c r="E109"/>
  <c i="2" r="J39"/>
  <c r="J38"/>
  <c i="1" r="AY96"/>
  <c i="2" r="J37"/>
  <c i="1" r="AX96"/>
  <c i="2" r="BI123"/>
  <c r="BH123"/>
  <c r="BG123"/>
  <c r="BF123"/>
  <c r="T123"/>
  <c r="T122"/>
  <c r="T121"/>
  <c r="R123"/>
  <c r="R122"/>
  <c r="R121"/>
  <c r="P123"/>
  <c r="P122"/>
  <c r="P121"/>
  <c i="1" r="AU96"/>
  <c i="2" r="J118"/>
  <c r="F115"/>
  <c r="E113"/>
  <c r="J94"/>
  <c r="F91"/>
  <c r="E89"/>
  <c r="J23"/>
  <c r="E23"/>
  <c r="J93"/>
  <c r="J22"/>
  <c r="J20"/>
  <c r="E20"/>
  <c r="F118"/>
  <c r="J19"/>
  <c r="J17"/>
  <c r="E17"/>
  <c r="F117"/>
  <c r="J16"/>
  <c r="J14"/>
  <c r="J115"/>
  <c r="E7"/>
  <c r="E85"/>
  <c i="1" r="L90"/>
  <c r="AM90"/>
  <c r="AM89"/>
  <c r="L89"/>
  <c r="AM87"/>
  <c r="L87"/>
  <c r="L85"/>
  <c r="L84"/>
  <c i="11" r="BK123"/>
  <c i="10" r="BK149"/>
  <c r="J149"/>
  <c r="BK147"/>
  <c r="J147"/>
  <c r="BK145"/>
  <c r="J145"/>
  <c r="BK143"/>
  <c r="J143"/>
  <c r="BK141"/>
  <c r="J141"/>
  <c r="BK139"/>
  <c r="J139"/>
  <c r="BK136"/>
  <c r="J136"/>
  <c r="BK134"/>
  <c r="J134"/>
  <c r="BK132"/>
  <c r="J132"/>
  <c r="BK130"/>
  <c r="J130"/>
  <c r="BK128"/>
  <c r="J128"/>
  <c r="BK126"/>
  <c r="J126"/>
  <c r="BK124"/>
  <c r="J124"/>
  <c r="BK122"/>
  <c r="J122"/>
  <c i="9" r="BK131"/>
  <c r="J131"/>
  <c r="BK129"/>
  <c r="J129"/>
  <c r="BK127"/>
  <c r="J127"/>
  <c r="BK125"/>
  <c r="J125"/>
  <c r="BK123"/>
  <c r="J123"/>
  <c i="8" r="BK123"/>
  <c r="J123"/>
  <c i="7" r="BK139"/>
  <c r="J139"/>
  <c r="BK136"/>
  <c r="J136"/>
  <c r="J134"/>
  <c i="6" r="BK213"/>
  <c r="J211"/>
  <c r="BK209"/>
  <c r="J207"/>
  <c r="BK205"/>
  <c r="BK203"/>
  <c r="J201"/>
  <c r="BK199"/>
  <c r="J197"/>
  <c r="BK195"/>
  <c r="BK193"/>
  <c r="J191"/>
  <c r="BK189"/>
  <c r="J186"/>
  <c r="BK184"/>
  <c r="BK182"/>
  <c r="BK180"/>
  <c r="BK178"/>
  <c r="J176"/>
  <c r="BK174"/>
  <c r="J172"/>
  <c r="BK170"/>
  <c r="J168"/>
  <c r="BK164"/>
  <c r="J162"/>
  <c r="BK132"/>
  <c i="5" r="J137"/>
  <c r="BK135"/>
  <c r="J131"/>
  <c r="J129"/>
  <c r="BK127"/>
  <c r="J125"/>
  <c i="4" r="J123"/>
  <c i="3" r="BK159"/>
  <c r="J155"/>
  <c r="BK153"/>
  <c r="J151"/>
  <c r="J147"/>
  <c r="J145"/>
  <c r="J140"/>
  <c r="J134"/>
  <c r="BK130"/>
  <c r="BK128"/>
  <c r="J126"/>
  <c r="J124"/>
  <c r="BK122"/>
  <c i="1" r="AS104"/>
  <c i="7" r="BK128"/>
  <c r="BK126"/>
  <c r="J126"/>
  <c r="BK124"/>
  <c r="J124"/>
  <c i="6" r="BK215"/>
  <c r="J215"/>
  <c r="J213"/>
  <c r="BK211"/>
  <c r="J209"/>
  <c r="BK207"/>
  <c r="J205"/>
  <c r="J203"/>
  <c r="BK201"/>
  <c r="J199"/>
  <c r="BK197"/>
  <c r="J195"/>
  <c r="J193"/>
  <c r="BK191"/>
  <c r="J189"/>
  <c r="BK186"/>
  <c r="J184"/>
  <c r="J182"/>
  <c r="J180"/>
  <c r="J178"/>
  <c r="BK176"/>
  <c r="J174"/>
  <c r="BK172"/>
  <c r="J170"/>
  <c r="BK166"/>
  <c r="J154"/>
  <c r="J152"/>
  <c r="J150"/>
  <c r="J148"/>
  <c r="BK146"/>
  <c r="BK144"/>
  <c r="J140"/>
  <c i="7" r="BK134"/>
  <c r="BK132"/>
  <c r="J128"/>
  <c i="6" r="J166"/>
  <c r="BK162"/>
  <c r="J158"/>
  <c r="BK156"/>
  <c r="J138"/>
  <c r="J136"/>
  <c r="BK134"/>
  <c r="J132"/>
  <c r="BK130"/>
  <c r="J128"/>
  <c r="BK126"/>
  <c r="BK124"/>
  <c r="J122"/>
  <c i="5" r="J139"/>
  <c r="J135"/>
  <c r="BK133"/>
  <c r="BK131"/>
  <c r="BK129"/>
  <c r="J127"/>
  <c r="BK123"/>
  <c i="4" r="BK123"/>
  <c i="3" r="J159"/>
  <c r="J157"/>
  <c r="J153"/>
  <c r="BK149"/>
  <c r="BK147"/>
  <c r="BK142"/>
  <c r="BK138"/>
  <c r="J136"/>
  <c r="BK132"/>
  <c r="BK126"/>
  <c r="BK124"/>
  <c i="2" r="BK123"/>
  <c i="1" r="AS99"/>
  <c i="11" r="J123"/>
  <c i="7" r="J132"/>
  <c i="6" r="BK168"/>
  <c r="J164"/>
  <c r="BK160"/>
  <c r="J160"/>
  <c r="BK158"/>
  <c r="J156"/>
  <c r="BK154"/>
  <c r="BK152"/>
  <c r="BK150"/>
  <c r="BK148"/>
  <c r="J146"/>
  <c r="J144"/>
  <c r="BK142"/>
  <c r="J142"/>
  <c r="BK140"/>
  <c r="BK138"/>
  <c r="BK136"/>
  <c r="J134"/>
  <c r="J130"/>
  <c r="BK128"/>
  <c r="J126"/>
  <c r="J124"/>
  <c r="BK122"/>
  <c i="5" r="BK139"/>
  <c r="BK137"/>
  <c r="J133"/>
  <c r="BK125"/>
  <c r="J123"/>
  <c i="3" r="BK157"/>
  <c r="BK155"/>
  <c r="BK151"/>
  <c r="J149"/>
  <c r="BK145"/>
  <c r="J142"/>
  <c r="BK140"/>
  <c r="J138"/>
  <c r="BK136"/>
  <c r="BK134"/>
  <c r="J132"/>
  <c r="J130"/>
  <c r="J128"/>
  <c r="J122"/>
  <c i="2" r="J123"/>
  <c i="1" r="AS95"/>
  <c i="11" r="J36"/>
  <c i="1" r="AW107"/>
  <c i="11" r="F37"/>
  <c i="1" r="BB107"/>
  <c i="11" r="F39"/>
  <c i="1" r="BD107"/>
  <c i="4" r="F39"/>
  <c i="1" r="BD98"/>
  <c i="4" r="F38"/>
  <c i="1" r="BC98"/>
  <c i="4" r="F37"/>
  <c i="1" r="BB98"/>
  <c i="4" r="F36"/>
  <c i="1" r="BA98"/>
  <c i="2" r="F39"/>
  <c i="1" r="BD96"/>
  <c i="2" r="F38"/>
  <c i="1" r="BC96"/>
  <c i="2" r="F37"/>
  <c i="1" r="BB96"/>
  <c i="2" r="J36"/>
  <c i="1" r="AW96"/>
  <c i="11" r="F38"/>
  <c i="1" r="BC107"/>
  <c i="8" r="F39"/>
  <c i="1" r="BD103"/>
  <c i="8" r="F38"/>
  <c i="1" r="BC103"/>
  <c i="8" r="F37"/>
  <c i="1" r="BB103"/>
  <c i="8" r="J36"/>
  <c i="1" r="AW103"/>
  <c i="3" l="1" r="R144"/>
  <c r="R121"/>
  <c i="5" r="P122"/>
  <c r="P121"/>
  <c i="1" r="AU100"/>
  <c i="10" r="P138"/>
  <c r="P121"/>
  <c i="1" r="AU106"/>
  <c i="10" r="R138"/>
  <c r="R121"/>
  <c i="3" r="BK144"/>
  <c r="J144"/>
  <c r="J99"/>
  <c r="T144"/>
  <c r="T121"/>
  <c i="5" r="BK122"/>
  <c r="J122"/>
  <c r="J99"/>
  <c r="T122"/>
  <c r="T121"/>
  <c i="6" r="BK188"/>
  <c r="J188"/>
  <c r="J99"/>
  <c r="P188"/>
  <c r="P121"/>
  <c i="1" r="AU101"/>
  <c i="6" r="R188"/>
  <c r="R121"/>
  <c r="T188"/>
  <c r="T121"/>
  <c i="3" r="P144"/>
  <c r="P121"/>
  <c i="1" r="AU97"/>
  <c i="5" r="R122"/>
  <c r="R121"/>
  <c i="7" r="BK131"/>
  <c r="J131"/>
  <c r="J100"/>
  <c r="P131"/>
  <c r="P130"/>
  <c r="P123"/>
  <c i="1" r="AU102"/>
  <c i="7" r="R131"/>
  <c r="R130"/>
  <c r="R123"/>
  <c r="T131"/>
  <c r="T130"/>
  <c r="T123"/>
  <c i="9" r="BK122"/>
  <c r="J122"/>
  <c r="J99"/>
  <c r="P122"/>
  <c r="P121"/>
  <c i="1" r="AU105"/>
  <c i="9" r="R122"/>
  <c r="R121"/>
  <c r="T122"/>
  <c r="T121"/>
  <c i="10" r="BK138"/>
  <c r="J138"/>
  <c r="J99"/>
  <c r="T138"/>
  <c r="T121"/>
  <c i="2" r="F93"/>
  <c r="E109"/>
  <c r="J117"/>
  <c r="BE123"/>
  <c i="3" r="F93"/>
  <c r="F94"/>
  <c r="J117"/>
  <c r="BE122"/>
  <c r="BE130"/>
  <c r="BE132"/>
  <c r="BE134"/>
  <c r="BE138"/>
  <c r="BE147"/>
  <c r="BE149"/>
  <c r="BE153"/>
  <c r="BK121"/>
  <c r="J121"/>
  <c r="J98"/>
  <c i="4" r="J115"/>
  <c r="J117"/>
  <c i="5" r="F93"/>
  <c r="F94"/>
  <c r="BE123"/>
  <c r="BE135"/>
  <c i="6" r="E85"/>
  <c r="F93"/>
  <c r="F94"/>
  <c r="BE126"/>
  <c r="BE128"/>
  <c r="BE134"/>
  <c r="BE136"/>
  <c r="BE140"/>
  <c r="BE142"/>
  <c r="BE144"/>
  <c r="BE146"/>
  <c r="BE148"/>
  <c r="BE150"/>
  <c r="BE156"/>
  <c r="BE166"/>
  <c i="11" r="E85"/>
  <c r="J91"/>
  <c r="F93"/>
  <c r="J93"/>
  <c r="F94"/>
  <c r="BE123"/>
  <c i="2" r="J91"/>
  <c r="BK122"/>
  <c r="J122"/>
  <c r="J99"/>
  <c i="3" r="E85"/>
  <c r="BE124"/>
  <c r="BE136"/>
  <c r="BE140"/>
  <c r="BE142"/>
  <c r="BE145"/>
  <c r="BE155"/>
  <c i="4" r="E85"/>
  <c r="F93"/>
  <c r="F118"/>
  <c r="BE123"/>
  <c i="5" r="J93"/>
  <c r="BE127"/>
  <c r="BE129"/>
  <c i="6" r="J93"/>
  <c r="J115"/>
  <c r="BE122"/>
  <c r="BE124"/>
  <c r="BE130"/>
  <c r="BE132"/>
  <c r="BE154"/>
  <c r="BE158"/>
  <c r="BE160"/>
  <c r="BE164"/>
  <c i="7" r="BE128"/>
  <c r="BE132"/>
  <c i="6" r="BE152"/>
  <c r="BE162"/>
  <c r="BE168"/>
  <c r="BE170"/>
  <c r="BE174"/>
  <c r="BE182"/>
  <c r="BE184"/>
  <c r="BE186"/>
  <c r="BE191"/>
  <c r="BE197"/>
  <c r="BE199"/>
  <c r="BE205"/>
  <c r="BE207"/>
  <c r="BE209"/>
  <c r="BE213"/>
  <c r="BE215"/>
  <c r="BK121"/>
  <c r="J121"/>
  <c r="J98"/>
  <c i="7" r="E85"/>
  <c r="J91"/>
  <c r="F93"/>
  <c r="J93"/>
  <c r="F94"/>
  <c r="BE124"/>
  <c r="BE126"/>
  <c i="10" r="BE149"/>
  <c i="11" r="BK122"/>
  <c r="J122"/>
  <c r="J99"/>
  <c i="2" r="F94"/>
  <c i="3" r="J91"/>
  <c r="BE126"/>
  <c r="BE128"/>
  <c r="BE151"/>
  <c r="BE157"/>
  <c r="BE159"/>
  <c i="4" r="BK122"/>
  <c r="J122"/>
  <c r="J99"/>
  <c i="5" r="E85"/>
  <c r="J91"/>
  <c r="BE125"/>
  <c r="BE131"/>
  <c r="BE133"/>
  <c r="BE137"/>
  <c r="BE139"/>
  <c i="6" r="BE138"/>
  <c r="BE172"/>
  <c r="BE176"/>
  <c r="BE178"/>
  <c r="BE180"/>
  <c r="BE189"/>
  <c r="BE193"/>
  <c r="BE195"/>
  <c r="BE201"/>
  <c r="BE203"/>
  <c r="BE211"/>
  <c i="7" r="BE134"/>
  <c r="BE136"/>
  <c r="BE139"/>
  <c r="BK138"/>
  <c r="J138"/>
  <c r="J101"/>
  <c i="8" r="E85"/>
  <c r="J91"/>
  <c r="F93"/>
  <c r="J93"/>
  <c r="F94"/>
  <c r="BE123"/>
  <c r="BK122"/>
  <c r="J122"/>
  <c r="J99"/>
  <c i="9" r="E85"/>
  <c r="J91"/>
  <c r="F93"/>
  <c r="J93"/>
  <c r="F94"/>
  <c r="BE123"/>
  <c r="BE125"/>
  <c r="BE127"/>
  <c r="BE129"/>
  <c r="BE131"/>
  <c i="10" r="E85"/>
  <c r="J91"/>
  <c r="F93"/>
  <c r="J93"/>
  <c r="F94"/>
  <c r="BE122"/>
  <c r="BE124"/>
  <c r="BE126"/>
  <c r="BE128"/>
  <c r="BE130"/>
  <c r="BE132"/>
  <c r="BE134"/>
  <c r="BE136"/>
  <c r="BE139"/>
  <c r="BE141"/>
  <c r="BE143"/>
  <c r="BE145"/>
  <c r="BE147"/>
  <c r="BK121"/>
  <c r="J121"/>
  <c r="J98"/>
  <c i="3" r="F36"/>
  <c i="1" r="BA97"/>
  <c i="5" r="F38"/>
  <c i="1" r="BC100"/>
  <c i="6" r="F36"/>
  <c i="1" r="BA101"/>
  <c i="6" r="F39"/>
  <c i="1" r="BD101"/>
  <c i="10" r="F36"/>
  <c i="1" r="BA106"/>
  <c i="10" r="J36"/>
  <c i="1" r="AW106"/>
  <c i="3" r="J36"/>
  <c i="1" r="AW97"/>
  <c i="3" r="F39"/>
  <c i="1" r="BD97"/>
  <c r="BD95"/>
  <c i="5" r="J36"/>
  <c i="1" r="AW100"/>
  <c i="5" r="F39"/>
  <c i="1" r="BD100"/>
  <c i="7" r="F36"/>
  <c i="1" r="BA102"/>
  <c i="7" r="J36"/>
  <c i="1" r="AW102"/>
  <c i="7" r="F37"/>
  <c i="1" r="BB102"/>
  <c i="7" r="F38"/>
  <c i="1" r="BC102"/>
  <c i="7" r="F39"/>
  <c i="1" r="BD102"/>
  <c i="9" r="F36"/>
  <c i="1" r="BA105"/>
  <c i="9" r="J36"/>
  <c i="1" r="AW105"/>
  <c i="9" r="F37"/>
  <c i="1" r="BB105"/>
  <c i="9" r="F38"/>
  <c i="1" r="BC105"/>
  <c i="9" r="F39"/>
  <c i="1" r="BD105"/>
  <c i="10" r="F39"/>
  <c i="1" r="BD106"/>
  <c r="AS94"/>
  <c i="2" r="F35"/>
  <c i="1" r="AZ96"/>
  <c i="4" r="J36"/>
  <c i="1" r="AW98"/>
  <c i="11" r="J35"/>
  <c i="1" r="AV107"/>
  <c r="AT107"/>
  <c i="2" r="F36"/>
  <c i="1" r="BA96"/>
  <c i="4" r="J35"/>
  <c i="1" r="AV98"/>
  <c i="11" r="F36"/>
  <c i="1" r="BA107"/>
  <c i="8" r="J35"/>
  <c i="1" r="AV103"/>
  <c r="AT103"/>
  <c i="8" r="F36"/>
  <c i="1" r="BA103"/>
  <c i="5" r="F36"/>
  <c i="1" r="BA100"/>
  <c i="10" r="F38"/>
  <c i="1" r="BC106"/>
  <c i="6" r="F38"/>
  <c i="1" r="BC101"/>
  <c i="3" r="F37"/>
  <c i="1" r="BB97"/>
  <c r="BB95"/>
  <c i="3" r="F38"/>
  <c i="1" r="BC97"/>
  <c r="BC95"/>
  <c i="6" r="J36"/>
  <c i="1" r="AW101"/>
  <c i="5" r="F37"/>
  <c i="1" r="BB100"/>
  <c i="10" r="F37"/>
  <c i="1" r="BB106"/>
  <c i="6" r="F37"/>
  <c i="1" r="BB101"/>
  <c r="AU95"/>
  <c i="4" l="1" r="BK121"/>
  <c r="J121"/>
  <c r="J98"/>
  <c i="11" r="BK121"/>
  <c r="J121"/>
  <c r="J98"/>
  <c i="2" r="BK121"/>
  <c r="J121"/>
  <c r="J98"/>
  <c i="5" r="BK121"/>
  <c r="J121"/>
  <c i="7" r="BK130"/>
  <c r="J130"/>
  <c r="J99"/>
  <c i="8" r="BK121"/>
  <c r="J121"/>
  <c r="J98"/>
  <c i="9" r="BK121"/>
  <c r="J121"/>
  <c r="J98"/>
  <c i="1" r="AX95"/>
  <c i="4" r="F35"/>
  <c i="1" r="AZ98"/>
  <c r="BB99"/>
  <c r="AX99"/>
  <c r="BC104"/>
  <c r="AY104"/>
  <c i="10" r="F35"/>
  <c i="1" r="AZ106"/>
  <c i="3" r="J35"/>
  <c i="1" r="AV97"/>
  <c r="AT97"/>
  <c r="BB104"/>
  <c r="AX104"/>
  <c i="7" r="J35"/>
  <c i="1" r="AV102"/>
  <c r="AT102"/>
  <c i="9" r="J35"/>
  <c i="1" r="AV105"/>
  <c r="AT105"/>
  <c r="AY95"/>
  <c i="3" r="J32"/>
  <c i="1" r="AG97"/>
  <c r="AN97"/>
  <c i="11" r="F35"/>
  <c i="1" r="AZ107"/>
  <c i="8" r="F35"/>
  <c i="1" r="AZ103"/>
  <c i="10" r="J32"/>
  <c i="1" r="AG106"/>
  <c r="AT98"/>
  <c r="BD99"/>
  <c i="3" r="F35"/>
  <c i="1" r="AZ97"/>
  <c r="BC99"/>
  <c r="AY99"/>
  <c i="10" r="J35"/>
  <c i="1" r="AV106"/>
  <c r="AT106"/>
  <c i="7" r="F35"/>
  <c i="1" r="AZ102"/>
  <c i="9" r="F35"/>
  <c i="1" r="AZ105"/>
  <c i="2" r="J35"/>
  <c i="1" r="AV96"/>
  <c r="AT96"/>
  <c i="6" r="J32"/>
  <c i="1" r="AG101"/>
  <c i="5" r="J32"/>
  <c i="1" r="AG100"/>
  <c r="BA95"/>
  <c r="BA104"/>
  <c r="AW104"/>
  <c i="5" r="J35"/>
  <c i="1" r="AV100"/>
  <c r="AT100"/>
  <c r="BA99"/>
  <c r="AW99"/>
  <c i="5" r="F35"/>
  <c i="1" r="AZ100"/>
  <c i="6" r="F35"/>
  <c i="1" r="AZ101"/>
  <c r="AU104"/>
  <c r="AU99"/>
  <c r="BD104"/>
  <c i="6" r="J35"/>
  <c i="1" r="AV101"/>
  <c r="AT101"/>
  <c i="5" l="1" r="J41"/>
  <c i="3" r="J41"/>
  <c i="6" r="J41"/>
  <c i="10" r="J41"/>
  <c i="7" r="BK123"/>
  <c r="J123"/>
  <c r="J98"/>
  <c i="5" r="J98"/>
  <c i="1" r="BD94"/>
  <c r="W33"/>
  <c r="BB94"/>
  <c r="W31"/>
  <c r="BC94"/>
  <c r="AY94"/>
  <c r="AU94"/>
  <c r="AN106"/>
  <c r="AN101"/>
  <c r="AN100"/>
  <c r="BA94"/>
  <c r="W30"/>
  <c r="AZ95"/>
  <c r="AV95"/>
  <c r="AW95"/>
  <c i="2" r="J32"/>
  <c i="1" r="AG96"/>
  <c r="AN96"/>
  <c i="11" r="J32"/>
  <c i="1" r="AG107"/>
  <c r="AN107"/>
  <c i="8" r="J32"/>
  <c i="1" r="AG103"/>
  <c r="AN103"/>
  <c r="AZ99"/>
  <c r="AV99"/>
  <c r="AT99"/>
  <c r="AZ104"/>
  <c r="AV104"/>
  <c r="AT104"/>
  <c i="4" r="J32"/>
  <c i="1" r="AG98"/>
  <c r="AN98"/>
  <c i="9" r="J32"/>
  <c i="1" r="AG105"/>
  <c r="AN105"/>
  <c i="11" l="1" r="J41"/>
  <c i="2" r="J41"/>
  <c i="4" r="J41"/>
  <c i="8" r="J41"/>
  <c i="9" r="J41"/>
  <c i="1" r="AW94"/>
  <c r="AK30"/>
  <c r="AX94"/>
  <c r="AT95"/>
  <c r="AZ94"/>
  <c r="W29"/>
  <c r="AG104"/>
  <c r="AN104"/>
  <c r="W32"/>
  <c i="7" r="J32"/>
  <c i="1" r="AG102"/>
  <c r="AN102"/>
  <c r="AG95"/>
  <c r="AN95"/>
  <c i="7" l="1" r="J41"/>
  <c i="1" r="AV94"/>
  <c r="AK29"/>
  <c r="AG99"/>
  <c r="AN9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<sst xmlns="http://schemas.openxmlformats.org/spreadsheetml/2006/main">
  <si>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</si>
  <si>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</si>
  <si>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</si>
  <si>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</si>
  <si>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</si>
  <si>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{47e7419b-dc8f-4539-81bb-2964ae74a3c3}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</si>
  <si>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</si>
  <si>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</si>
  <si>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</si>
  <si>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</si>
  <si>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</si>
  <si>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</si>
  <si>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</si>
  <si>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</si>
  <si>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</si>
  <si>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</si>
  <si>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</si>
  <si>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a revize EZS, EPS, ASHS</t>
  </si>
  <si>
    <t>KSO:</t>
  </si>
  <si>
    <t>CC-CZ:</t>
  </si>
  <si>
    <t>Místo:</t>
  </si>
  <si>
    <t xml:space="preserve"> </t>
  </si>
  <si>
    <t>Datum:</t>
  </si>
  <si>
    <t>1. 12. 2020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</si>
  <si>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</si>
  <si>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</si>
  <si>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</si>
  <si>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</si>
  <si>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</si>
  <si>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</si>
  <si>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</si>
  <si>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</si>
  <si>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Miroslav Krob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</si>
  <si>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</si>
  <si>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</si>
  <si>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</si>
  <si>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</si>
  <si>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</si>
  <si>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</si>
  <si>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</si>
  <si>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</si>
  <si>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</si>
  <si>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</si>
  <si>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</si>
  <si>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</si>
  <si>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</si>
  <si>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</si>
  <si>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</si>
  <si>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</si>
  <si>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</si>
  <si>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</si>
  <si>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</si>
  <si>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</si>
  <si>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</si>
  <si>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</si>
  <si>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</si>
  <si>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</si>
  <si>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</si>
  <si>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</si>
  <si>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</si>
  <si>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</si>
  <si>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</si>
  <si>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</si>
  <si>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</si>
  <si>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</si>
  <si>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</si>
  <si>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</si>
  <si>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</si>
  <si>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</si>
  <si>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</si>
  <si>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</si>
  <si>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</si>
  <si>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</si>
  <si>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</si>
  <si>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</si>
  <si>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</si>
  <si>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</si>
  <si>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</si>
  <si>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</si>
  <si>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EZS</t>
  </si>
  <si>
    <t>STA</t>
  </si>
  <si>
    <t>1</t>
  </si>
  <si>
    <t>{9aa65eed-e621-4da9-998a-68b342f8605d}</t>
  </si>
  <si>
    <t>2</t>
  </si>
  <si>
    <t>/</t>
  </si>
  <si>
    <t>01.1</t>
  </si>
  <si>
    <t>Revize</t>
  </si>
  <si>
    <t>Soupis</t>
  </si>
  <si>
    <t>{25f68f03-1c7a-466a-844d-e666bdcc3679}</t>
  </si>
  <si>
    <t>01.2</t>
  </si>
  <si>
    <t>Práce a dodávky</t>
  </si>
  <si>
    <t>{8901a9db-4aae-4c7b-9c2f-c0de25796a21}</t>
  </si>
  <si>
    <t>01.3</t>
  </si>
  <si>
    <t>VON</t>
  </si>
  <si>
    <t>{ba7c1d24-cd82-405a-820c-d5304f5178cf}</t>
  </si>
  <si>
    <t>02</t>
  </si>
  <si>
    <t>EPS</t>
  </si>
  <si>
    <t>{8281f55f-77f5-40e9-a01c-5ecf8c92762a}</t>
  </si>
  <si>
    <t>02.1</t>
  </si>
  <si>
    <t>{3305cb83-aefb-4332-b251-1f00124b2594}</t>
  </si>
  <si>
    <t>02.2</t>
  </si>
  <si>
    <t>{5bcc838d-52ff-4bb4-bf73-b045b97bc44c}</t>
  </si>
  <si>
    <t>02.3</t>
  </si>
  <si>
    <t>Dodávky URS</t>
  </si>
  <si>
    <t>{c400f21d-0cb3-4af8-89ff-25e300bcd52d}</t>
  </si>
  <si>
    <t>02.4</t>
  </si>
  <si>
    <t>{9b88838e-be3f-4d72-b3a0-3440daa40ee2}</t>
  </si>
  <si>
    <t>03</t>
  </si>
  <si>
    <t>ASHS</t>
  </si>
  <si>
    <t>{71d0bead-3e6e-4582-93bf-89af2d43ca89}</t>
  </si>
  <si>
    <t>03.1</t>
  </si>
  <si>
    <t>servisní úkony</t>
  </si>
  <si>
    <t>{cc85560a-0426-4b25-82f1-0503fee708e3}</t>
  </si>
  <si>
    <t>03.2</t>
  </si>
  <si>
    <t>práce a dodávky</t>
  </si>
  <si>
    <t>{68f1a119-5468-426f-9c42-6042d574774e}</t>
  </si>
  <si>
    <t>03.3</t>
  </si>
  <si>
    <t>{5f3a999e-7347-4373-be09-26ff0ce249cf}</t>
  </si>
  <si>
    <t>KRYCÍ LIST SOUPISU PRACÍ</t>
  </si>
  <si>
    <t>Objekt:</t>
  </si>
  <si>
    <t>01 - EZS</t>
  </si>
  <si>
    <t>Soupis:</t>
  </si>
  <si>
    <t>01.1 - Revize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</si>
  <si>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</si>
  <si>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</si>
  <si>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</si>
  <si>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</si>
  <si>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</si>
  <si>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</si>
  <si>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</si>
  <si>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</si>
  <si>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</si>
  <si>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</si>
  <si>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</si>
  <si>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</si>
  <si>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</si>
  <si>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</si>
  <si>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</si>
  <si>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</si>
  <si>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</si>
  <si>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</si>
  <si>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</si>
  <si>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</si>
  <si>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</si>
  <si>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</si>
  <si>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</si>
  <si>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</si>
  <si>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7598045020</t>
  </si>
  <si>
    <t>Zařízení EZS revize zařízení v rozsahu 1 ústředny</t>
  </si>
  <si>
    <t>kus</t>
  </si>
  <si>
    <t>Sborník UOŽI 01 2020</t>
  </si>
  <si>
    <t>512</t>
  </si>
  <si>
    <t>648728406</t>
  </si>
  <si>
    <t>PP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</si>
  <si>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</si>
  <si>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01.2 - Práce a dodávky</t>
  </si>
  <si>
    <t>M</t>
  </si>
  <si>
    <t>7597110328</t>
  </si>
  <si>
    <t>EZS Ústředna až 48 zón a 8 grup v krytu s klávesnicí MK7, komunikátorem, zdrojem a akumulátorem UT12180</t>
  </si>
  <si>
    <t>128</t>
  </si>
  <si>
    <t>-409537798</t>
  </si>
  <si>
    <t>7597110345</t>
  </si>
  <si>
    <t>EZS Koncentrátor v plastovém krytu pro 8 zón a 4 PGM výstupy</t>
  </si>
  <si>
    <t>-1911872817</t>
  </si>
  <si>
    <t>3</t>
  </si>
  <si>
    <t>7597110358</t>
  </si>
  <si>
    <t>EZS Jednosměrné externí rozhraní RS-232 v plastovém krytu</t>
  </si>
  <si>
    <t>1569264443</t>
  </si>
  <si>
    <t>7597110338</t>
  </si>
  <si>
    <t>EZS LCD klávesnice pro ústředny GD</t>
  </si>
  <si>
    <t>682047199</t>
  </si>
  <si>
    <t>5</t>
  </si>
  <si>
    <t>7597110930</t>
  </si>
  <si>
    <t>EZS PIR detektor s dosahem 12 m</t>
  </si>
  <si>
    <t>1851778629</t>
  </si>
  <si>
    <t>6</t>
  </si>
  <si>
    <t>7597111031</t>
  </si>
  <si>
    <t>EZS Detektor tříštění skla s dosahem až 9m</t>
  </si>
  <si>
    <t>772788773</t>
  </si>
  <si>
    <t>7</t>
  </si>
  <si>
    <t>7597111063</t>
  </si>
  <si>
    <t>EZS MG kontakt povrchový se dvěmi svorkami, podložkami a krytkou šroubů</t>
  </si>
  <si>
    <t>-673849937</t>
  </si>
  <si>
    <t>8</t>
  </si>
  <si>
    <t>7597110000</t>
  </si>
  <si>
    <t>EZS Ústředna integrovaná jako softwarový modul do ústředny diagnostiky s BAT a LAN komunikátorem</t>
  </si>
  <si>
    <t>-1961601559</t>
  </si>
  <si>
    <t>9</t>
  </si>
  <si>
    <t>7596430010</t>
  </si>
  <si>
    <t>Sirény a majáky Siréna (certifikovaná - CPD) 9-28Vss, 102 dB, odběr 16mA/24V, IP 65, vysoká patice, rudá</t>
  </si>
  <si>
    <t>1463024322</t>
  </si>
  <si>
    <t>10</t>
  </si>
  <si>
    <t>7496600530</t>
  </si>
  <si>
    <t>Vlastní spotřeba Akumulátory UPS 12V /7,2 Ah - gelový s životností min. 5 let</t>
  </si>
  <si>
    <t>1482422160</t>
  </si>
  <si>
    <t>11</t>
  </si>
  <si>
    <t>7492502570</t>
  </si>
  <si>
    <t>Kabely, vodiče, šňůry Cu - nn Kabel silový Cu, ostatní NYY-J 3x1,5</t>
  </si>
  <si>
    <t>m</t>
  </si>
  <si>
    <t>-694208912</t>
  </si>
  <si>
    <t>12</t>
  </si>
  <si>
    <t>7596435010</t>
  </si>
  <si>
    <t>Montáž sirény poplachové</t>
  </si>
  <si>
    <t>1645624273</t>
  </si>
  <si>
    <t>13</t>
  </si>
  <si>
    <t>7596437010</t>
  </si>
  <si>
    <t>Demontáž sirény poplachové</t>
  </si>
  <si>
    <t>-2138934911</t>
  </si>
  <si>
    <t>14</t>
  </si>
  <si>
    <t>7597115020</t>
  </si>
  <si>
    <t>Montáž ústředny konvenční do 8 smyček</t>
  </si>
  <si>
    <t>376600080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</si>
  <si>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</si>
  <si>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7597117020</t>
  </si>
  <si>
    <t>Demontáž ústředny konvenční do 8 smyček</t>
  </si>
  <si>
    <t>-1584529722</t>
  </si>
  <si>
    <t>16</t>
  </si>
  <si>
    <t>7597125010</t>
  </si>
  <si>
    <t>Montáž příšlušenství pro EZS klávesnice (tabla)</t>
  </si>
  <si>
    <t>894957637</t>
  </si>
  <si>
    <t>Montáž příšlušenství pro EZS klávesnice (tabla) - včetně připojení, seřízení a přezkoušení funkce</t>
  </si>
  <si>
    <t>17</t>
  </si>
  <si>
    <t>7597127010</t>
  </si>
  <si>
    <t>Demontáž příšlušenství pro zabezpečovací zařízení klávesnice (tabla)</t>
  </si>
  <si>
    <t>1324707959</t>
  </si>
  <si>
    <t>18</t>
  </si>
  <si>
    <t>7597135010</t>
  </si>
  <si>
    <t>Montáž prvku pro EZS (čidlo, snímač, siréna)</t>
  </si>
  <si>
    <t>-1768098314</t>
  </si>
  <si>
    <t>19</t>
  </si>
  <si>
    <t>7597137010</t>
  </si>
  <si>
    <t>Demontáž prvku pro EZS (čidlo,snímač,siréna)</t>
  </si>
  <si>
    <t>155263631</t>
  </si>
  <si>
    <t>01.3 -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</si>
  <si>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</si>
  <si>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</si>
  <si>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</si>
  <si>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</si>
  <si>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</si>
  <si>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</si>
  <si>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CS ÚRS 2020 02</t>
  </si>
  <si>
    <t>-1092213303</t>
  </si>
  <si>
    <t xml:space="preserve">Hodinové zúčtovací sazby ostatních profesí  revizní a kontrolní činnost technik odborný</t>
  </si>
  <si>
    <t>02 - EPS</t>
  </si>
  <si>
    <t>02.1 - Revize</t>
  </si>
  <si>
    <t>7598045110</t>
  </si>
  <si>
    <t>Revize požární ústředny do 8 smyček</t>
  </si>
  <si>
    <t>-401801785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</si>
  <si>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</si>
  <si>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7598045115</t>
  </si>
  <si>
    <t>Revize požární ústředny do 16 smyček</t>
  </si>
  <si>
    <t>-1927204271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</si>
  <si>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</si>
  <si>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</si>
  <si>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</si>
  <si>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4350519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</si>
  <si>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</si>
  <si>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7598045125</t>
  </si>
  <si>
    <t>Revize požární ústředny do 32 smyček</t>
  </si>
  <si>
    <t>-1090129318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</si>
  <si>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</si>
  <si>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7598045130</t>
  </si>
  <si>
    <t>Revize požární ústředny do 48 smyček</t>
  </si>
  <si>
    <t>1383986377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</si>
  <si>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</si>
  <si>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7598045140</t>
  </si>
  <si>
    <t>Revize hlásiče tlačítkového</t>
  </si>
  <si>
    <t>1846375557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</si>
  <si>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</si>
  <si>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7598045150</t>
  </si>
  <si>
    <t>Revize hlásiče požárního</t>
  </si>
  <si>
    <t>473243835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</si>
  <si>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</si>
  <si>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7598045155</t>
  </si>
  <si>
    <t>Revize signalizačního panelu do 8 smyček</t>
  </si>
  <si>
    <t>-1313442157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</si>
  <si>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</si>
  <si>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7598045165</t>
  </si>
  <si>
    <t>Revize signalizačního panelu do 32 smyček</t>
  </si>
  <si>
    <t>-1887818486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</si>
  <si>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</si>
  <si>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02.2 - Práce a dodávky</t>
  </si>
  <si>
    <t>7596410010</t>
  </si>
  <si>
    <t>Ústředny Ústředna analogová - 256 adres</t>
  </si>
  <si>
    <t>-1696720200</t>
  </si>
  <si>
    <t>7596440050</t>
  </si>
  <si>
    <t>Hlásiče Interaktivní a adresovatelné hlásiče Hlásič kouře ionizační interaktivní</t>
  </si>
  <si>
    <t>-187657998</t>
  </si>
  <si>
    <t>7596440060</t>
  </si>
  <si>
    <t>Hlásiče Interaktivní a adresovatelné hlásiče Hlásič kouře optický interaktivní</t>
  </si>
  <si>
    <t>1978651630</t>
  </si>
  <si>
    <t>7596440065</t>
  </si>
  <si>
    <t>Hlásiče Interaktivní a adresovatelné hlásiče Hlásič teplot interaktivní,(45÷90)°C</t>
  </si>
  <si>
    <t>1727414278</t>
  </si>
  <si>
    <t>7596450005</t>
  </si>
  <si>
    <t>Tlačítkové hlásiče Tlačítkový hlásič adresovatelný</t>
  </si>
  <si>
    <t>-802409124</t>
  </si>
  <si>
    <t>7596440055</t>
  </si>
  <si>
    <t>Hlásiče Interaktivní a adresovatelné hlásiče Hlásič kouře optický adresovatelný</t>
  </si>
  <si>
    <t>1687842960</t>
  </si>
  <si>
    <t>7596440100</t>
  </si>
  <si>
    <t>Hlásiče Interaktivní a adresovatelné hlásiče Zásuvka pro adresovatelné a interaktivní hlásiče</t>
  </si>
  <si>
    <t>-553950714</t>
  </si>
  <si>
    <t>7596440310</t>
  </si>
  <si>
    <t>Hlásiče Zásuvky, svorkovnice Svorkovnice - IP 65</t>
  </si>
  <si>
    <t>864867791</t>
  </si>
  <si>
    <t>7596440200</t>
  </si>
  <si>
    <t>Hlásiče Konvenční hlásiče Hlásič kouře optický konvenční napěťový</t>
  </si>
  <si>
    <t>1512658522</t>
  </si>
  <si>
    <t>7596440220</t>
  </si>
  <si>
    <t>Hlásiče Konvenční hlásiče Hlásič teplot konvenční, napěťový</t>
  </si>
  <si>
    <t>1187549129</t>
  </si>
  <si>
    <t>7596450010</t>
  </si>
  <si>
    <t>Tlačítkové hlásiče Tlačítkový hlásič adresovatelný - IP 65</t>
  </si>
  <si>
    <t>902607649</t>
  </si>
  <si>
    <t>7596420015</t>
  </si>
  <si>
    <t>Tabla a OPPO Tablo k MHU 115</t>
  </si>
  <si>
    <t>1343075236</t>
  </si>
  <si>
    <t>7596460365</t>
  </si>
  <si>
    <t>Náhradní díly k EPS MHU 110 Deska zdroje - HW 2</t>
  </si>
  <si>
    <t>1458762983</t>
  </si>
  <si>
    <t>7596410120</t>
  </si>
  <si>
    <t>Ústředny SW konfigurační pro MHU 115 "po proškol.+smlouva"</t>
  </si>
  <si>
    <t>-637289679</t>
  </si>
  <si>
    <t>7596460370</t>
  </si>
  <si>
    <t>Náhradní díly k EPS MHU 110 Deska zdroje - HW 3</t>
  </si>
  <si>
    <t>-1007114849</t>
  </si>
  <si>
    <t>7596480015</t>
  </si>
  <si>
    <t>Měřící, zkušební a montážní přípravky a kabely Zkušební plyn SOLO A3-001 k MHY 506</t>
  </si>
  <si>
    <t>-994662355</t>
  </si>
  <si>
    <t>1710187703</t>
  </si>
  <si>
    <t>7596480420</t>
  </si>
  <si>
    <t>Měřící, zkušební a montážní přípravky a kabely Oranžový stíněný kabel 2x2x0,8, B2caS1D0</t>
  </si>
  <si>
    <t>1221896024</t>
  </si>
  <si>
    <t>7596460010</t>
  </si>
  <si>
    <t>Náhradní díly k EPS Deska linková - 128 adres</t>
  </si>
  <si>
    <t>-39104284</t>
  </si>
  <si>
    <t>20</t>
  </si>
  <si>
    <t>7596460020</t>
  </si>
  <si>
    <t>Náhradní díly k EPS Deska smyčková - 4 konvenční smyčky</t>
  </si>
  <si>
    <t>-962286495</t>
  </si>
  <si>
    <t>7596460300</t>
  </si>
  <si>
    <t>Náhradní díly k EPS MHU 109 Deska smyček MHU 109 vč. procesoru a paměti (D647)</t>
  </si>
  <si>
    <t>1502458437</t>
  </si>
  <si>
    <t>22</t>
  </si>
  <si>
    <t>7596460350</t>
  </si>
  <si>
    <t>Náhradní díly k EPS MHU 110 Deska systémová - HW 2</t>
  </si>
  <si>
    <t>532992267</t>
  </si>
  <si>
    <t>23</t>
  </si>
  <si>
    <t>7596460355</t>
  </si>
  <si>
    <t>Náhradní díly k EPS MHU 110 Deska systémová - HW 3</t>
  </si>
  <si>
    <t>860660771</t>
  </si>
  <si>
    <t>24</t>
  </si>
  <si>
    <t>7596460030</t>
  </si>
  <si>
    <t>Náhradní díly k EPS Deska pro připojení tabla,OPPO,ZDP,vstupně/výstupnívh prvků</t>
  </si>
  <si>
    <t>-999273109</t>
  </si>
  <si>
    <t>25</t>
  </si>
  <si>
    <t>7596460450</t>
  </si>
  <si>
    <t>Náhradní díly k EPS MHU 113 Deska smyček</t>
  </si>
  <si>
    <t>2144025638</t>
  </si>
  <si>
    <t>26</t>
  </si>
  <si>
    <t>7596460455</t>
  </si>
  <si>
    <t>Náhradní díly k EPS MHU 113 Deska síťová</t>
  </si>
  <si>
    <t>-868837354</t>
  </si>
  <si>
    <t>27</t>
  </si>
  <si>
    <t>7596460380</t>
  </si>
  <si>
    <t>Náhradní díly k EPS MHU 110 Deska linková MHU 110/111</t>
  </si>
  <si>
    <t>1703151324</t>
  </si>
  <si>
    <t>28</t>
  </si>
  <si>
    <t>7596460060</t>
  </si>
  <si>
    <t>Náhradní díly k EPS Sklo velké 8x8 k tlačítkovým hlásičům MHA 108,141,901,902,</t>
  </si>
  <si>
    <t>-1157394676</t>
  </si>
  <si>
    <t>29</t>
  </si>
  <si>
    <t>7596490010</t>
  </si>
  <si>
    <t>Ostatní Provozní kniha Provozní kniha EPS, LDP, ASHS</t>
  </si>
  <si>
    <t>2094324399</t>
  </si>
  <si>
    <t>30</t>
  </si>
  <si>
    <t>963062675</t>
  </si>
  <si>
    <t>31</t>
  </si>
  <si>
    <t>7491201540</t>
  </si>
  <si>
    <t>Elektroinstalační materiál Elektroinstalační krabice a rozvodky Bez zapojení Krabice lištová LK80X28/2T</t>
  </si>
  <si>
    <t>452219495</t>
  </si>
  <si>
    <t>32</t>
  </si>
  <si>
    <t>-1626017415</t>
  </si>
  <si>
    <t>33</t>
  </si>
  <si>
    <t>7496600540</t>
  </si>
  <si>
    <t>Vlastní spotřeba Akumulátory UPS 12V /12 Ah - gelový s životností min. 5 let</t>
  </si>
  <si>
    <t>-91613968</t>
  </si>
  <si>
    <t>34</t>
  </si>
  <si>
    <t>7596415030</t>
  </si>
  <si>
    <t>Montáž ústředny EPS konvenční do 48 smyček</t>
  </si>
  <si>
    <t>1503275020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</si>
  <si>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</si>
  <si>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35</t>
  </si>
  <si>
    <t>7596417030</t>
  </si>
  <si>
    <t>Demontáž ústředny EPS konvenční do 48 smyček</t>
  </si>
  <si>
    <t>1651164687</t>
  </si>
  <si>
    <t>36</t>
  </si>
  <si>
    <t>-1105991493</t>
  </si>
  <si>
    <t>37</t>
  </si>
  <si>
    <t>-848550625</t>
  </si>
  <si>
    <t>38</t>
  </si>
  <si>
    <t>7596445005</t>
  </si>
  <si>
    <t>Montáž prvku pro EPS, ASHS (čidlo, hlásič, spínač atd.)</t>
  </si>
  <si>
    <t>-1085705336</t>
  </si>
  <si>
    <t>40</t>
  </si>
  <si>
    <t>7596445030</t>
  </si>
  <si>
    <t>Montáž hlásiče tlačítkového na omítku</t>
  </si>
  <si>
    <t>-1848730422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</si>
  <si>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</si>
  <si>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39</t>
  </si>
  <si>
    <t>7596447005</t>
  </si>
  <si>
    <t>Demontáž prvku pro EPS, ASHS (čidlo, hlásič, spínač atd.)</t>
  </si>
  <si>
    <t>-2052789281</t>
  </si>
  <si>
    <t>41</t>
  </si>
  <si>
    <t>7596447030</t>
  </si>
  <si>
    <t>Demontáž hlásiče tlačítkového na omítku</t>
  </si>
  <si>
    <t>-330184122</t>
  </si>
  <si>
    <t>42</t>
  </si>
  <si>
    <t>7596447200</t>
  </si>
  <si>
    <t>Ekologická likvidace ionizačních neadresných požárních hlásičů systémů EPS pro normální prostředí</t>
  </si>
  <si>
    <t>664739412</t>
  </si>
  <si>
    <t>Ekologická likvidace ionizačních neadresných požárních hlásičů systémů EPS pro normální prostředí - demontáž radionuklidového zářiče a jeho předání na pověřené pracoviště SÚJB</t>
  </si>
  <si>
    <t>43</t>
  </si>
  <si>
    <t>7598045085</t>
  </si>
  <si>
    <t>Systém EPS oživení a nastavení</t>
  </si>
  <si>
    <t>soubor</t>
  </si>
  <si>
    <t>636486283</t>
  </si>
  <si>
    <t>Systém EPS oživení a nastavení - podle technických podmínek a specifikací pro daný typ zařízení</t>
  </si>
  <si>
    <t>44</t>
  </si>
  <si>
    <t>7598045090</t>
  </si>
  <si>
    <t>Systém EPS naprogramování ústředny</t>
  </si>
  <si>
    <t>-1968787390</t>
  </si>
  <si>
    <t>Systém EPS naprogramování ústředny - podle technických podmínek a specifikací pro daný typ zařízení</t>
  </si>
  <si>
    <t>45</t>
  </si>
  <si>
    <t>7598045095</t>
  </si>
  <si>
    <t>Systém EPS zaškolení obsluhy</t>
  </si>
  <si>
    <t>-2058890922</t>
  </si>
  <si>
    <t>Systém EPS zaškolení obsluhy - podle technických podmínek a specifikací pro daný typ zařízení</t>
  </si>
  <si>
    <t>46</t>
  </si>
  <si>
    <t>7598045100</t>
  </si>
  <si>
    <t>Systém EPS vyhotovení protokolu o funkční zkoušce</t>
  </si>
  <si>
    <t>-1389121687</t>
  </si>
  <si>
    <t>Systém EPS vyhotovení protokolu o funkční zkoušce - podle technických podmínek a specifikací pro daný typ zařízení</t>
  </si>
  <si>
    <t>47</t>
  </si>
  <si>
    <t>7598095653</t>
  </si>
  <si>
    <t>Vyhotovení revizní správy EPS - elektrická požární signalizace</t>
  </si>
  <si>
    <t>-1644635441</t>
  </si>
  <si>
    <t>Vyhotovení revizní správy EPS - elektrická požární signalizace - vykonání prohlídky a zkoušky pro napájení elektrického zařízení včetně vyhotovení revizní zprávy podle vyhl. 100/1995 Sb. a norem ČSN</t>
  </si>
  <si>
    <t>02.3 - Dodávky URS</t>
  </si>
  <si>
    <t>PSV - Práce a dodávky PSV</t>
  </si>
  <si>
    <t xml:space="preserve">    741 - Elektroinstalace - silnoproud</t>
  </si>
  <si>
    <t xml:space="preserve">    742 - Elektroinstalace - slaboproud</t>
  </si>
  <si>
    <t>35822107</t>
  </si>
  <si>
    <t>jistič 1pólový-charakteristika B 6A</t>
  </si>
  <si>
    <t>-62158461</t>
  </si>
  <si>
    <t>34571005</t>
  </si>
  <si>
    <t>lišta elektroinstalační hranatá bílá 25x20</t>
  </si>
  <si>
    <t>-232559656</t>
  </si>
  <si>
    <t>34571944</t>
  </si>
  <si>
    <t>příchytka elektroinstalační řadová bezšroubová kabelů D 10-25mm na lištu</t>
  </si>
  <si>
    <t>444286926</t>
  </si>
  <si>
    <t>PSV</t>
  </si>
  <si>
    <t>Práce a dodávky PSV</t>
  </si>
  <si>
    <t>741</t>
  </si>
  <si>
    <t>Elektroinstalace - silnoproud</t>
  </si>
  <si>
    <t>741110511</t>
  </si>
  <si>
    <t>Montáž lišta a kanálek vkládací šířky do 60 mm s víčkem</t>
  </si>
  <si>
    <t>-1670828399</t>
  </si>
  <si>
    <t>Montáž lišt a kanálků elektroinstalačních se spojkami, ohyby a rohy a s nasunutím do krabic vkládacích s víčkem, šířky do 60 mm</t>
  </si>
  <si>
    <t>741112071</t>
  </si>
  <si>
    <t>Montáž krabice přístrojová lištová plast jednoduchá</t>
  </si>
  <si>
    <t>-545376880</t>
  </si>
  <si>
    <t>Montáž krabic elektroinstalačních bez napojení na trubky a lišty, demontáže a montáže víčka a přístroje přístrojových lištových plastových jednoduchých</t>
  </si>
  <si>
    <t>741320101</t>
  </si>
  <si>
    <t>Montáž jistič jednopólový nn do 25 A bez krytu</t>
  </si>
  <si>
    <t>232905147</t>
  </si>
  <si>
    <t>Montáž jističů se zapojením vodičů jednopólových nn do 25 A bez krytu</t>
  </si>
  <si>
    <t>742</t>
  </si>
  <si>
    <t>Elektroinstalace - slaboproud</t>
  </si>
  <si>
    <t>742111001</t>
  </si>
  <si>
    <t>Montáž příchytky pro kabely samostatné ohniodolné pro slaboproud</t>
  </si>
  <si>
    <t>2087137547</t>
  </si>
  <si>
    <t>Montáž příchytek pro kabely samostatné ohniodolné včetně šroubu a hmoždinky</t>
  </si>
  <si>
    <t>02.4 - VON</t>
  </si>
  <si>
    <t>1373123138</t>
  </si>
  <si>
    <t>03 - ASHS</t>
  </si>
  <si>
    <t>03.1 - servisní úkony</t>
  </si>
  <si>
    <t>7596474010</t>
  </si>
  <si>
    <t>ASHS - zkouška činnosti při provozu půlroční cyklus</t>
  </si>
  <si>
    <t>-1021010852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</si>
  <si>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</si>
  <si>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7596474020</t>
  </si>
  <si>
    <t>ASHS - kontrola provozuschopnosti roční cyklus</t>
  </si>
  <si>
    <t>1643963484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</si>
  <si>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</si>
  <si>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7596474030</t>
  </si>
  <si>
    <t>ASHS - kontrola provozuschopnosti včetně průchodnosti potrubí, dvouletý cyklus</t>
  </si>
  <si>
    <t>-125760163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</si>
  <si>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</si>
  <si>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7596474040</t>
  </si>
  <si>
    <t>ASHS - kontrola provozuschopnosti včetně kontroly tlakových lahví, pětiletý cyklus</t>
  </si>
  <si>
    <t>935577856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</si>
  <si>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</si>
  <si>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7596474120</t>
  </si>
  <si>
    <t>ASHS - ZDP kontrola provozuschopnosti systém do 10 hlásičů požáru roční cyklus</t>
  </si>
  <si>
    <t>-1502498324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</si>
  <si>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</si>
  <si>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03.2 - práce a dodávky</t>
  </si>
  <si>
    <t>677556266</t>
  </si>
  <si>
    <t>7596470630</t>
  </si>
  <si>
    <t>ASHS hasivo FM-200</t>
  </si>
  <si>
    <t>kg</t>
  </si>
  <si>
    <t>1507039178</t>
  </si>
  <si>
    <t>7596470550</t>
  </si>
  <si>
    <t>ASHS Tlakový spínač</t>
  </si>
  <si>
    <t>1693953571</t>
  </si>
  <si>
    <t>7596470540</t>
  </si>
  <si>
    <t>ASHS Monitor tlaku v láhvi</t>
  </si>
  <si>
    <t>-1416301739</t>
  </si>
  <si>
    <t>7596470530</t>
  </si>
  <si>
    <t>ASHS Elektrický spouštěč, 24V=/0,2 A (pro ventily GCV 40,50,65)</t>
  </si>
  <si>
    <t>932566351</t>
  </si>
  <si>
    <t>7596470350</t>
  </si>
  <si>
    <t>ASHS Sigma Si, tlačítko nouzové přerušení, zelené tl.</t>
  </si>
  <si>
    <t>509678022</t>
  </si>
  <si>
    <t>7596470090</t>
  </si>
  <si>
    <t>ASHS Deska výstupů ústředny Sigma CP</t>
  </si>
  <si>
    <t>663143871</t>
  </si>
  <si>
    <t>7596470470</t>
  </si>
  <si>
    <t>ASHS Manometr</t>
  </si>
  <si>
    <t>-1233295717</t>
  </si>
  <si>
    <t>602558285</t>
  </si>
  <si>
    <t>-550938135</t>
  </si>
  <si>
    <t>7596473020</t>
  </si>
  <si>
    <t>Tlaková zkouška lahví s plynem pro ASHS poškozujícím ozónovou sféru (Kjótský protokol)</t>
  </si>
  <si>
    <t>-1017613833</t>
  </si>
  <si>
    <t>7596473040</t>
  </si>
  <si>
    <t>Doplnění hasiva (plynu) poškozujícím ozónovou sféru (Kjótský protokol)</t>
  </si>
  <si>
    <t>1106279390</t>
  </si>
  <si>
    <t>7596475010</t>
  </si>
  <si>
    <t>Montáž hasící části ASHS spouštěče, elmag.ventilů, trysek,ručního spouštěče a tlakového spínače</t>
  </si>
  <si>
    <t>513483605</t>
  </si>
  <si>
    <t>7596477010</t>
  </si>
  <si>
    <t>Demontáž hasící části ASHS spouštěče, elmag. ventily, trysky, ruční spouštěč a tlakový spínač</t>
  </si>
  <si>
    <t>-1509234026</t>
  </si>
  <si>
    <t>03.3 - VON</t>
  </si>
  <si>
    <t>HZS4211</t>
  </si>
  <si>
    <t>Hodinová zúčtovací sazba revizní technik</t>
  </si>
  <si>
    <t>-854385280</t>
  </si>
  <si>
    <t xml:space="preserve">Hodinové zúčtovací sazby ostatních profesí  revizní a kontrolní činnost revizní technik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</si>
</sst>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2020-12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a revize EZS, EPS, ASHS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>Miroslav Krob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ROUND(AG95+AG99+AG104,2)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ROUND(AS95+AS99+AS104,2)</f>
        <v>0</v>
      </c>
      <c r="AT94" s="111">
        <f>ROUND(SUM(AV94:AW94),2)</f>
        <v>0</v>
      </c>
      <c r="AU94" s="112">
        <f>ROUND(AU95+AU99+AU104,5)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ROUND(AZ95+AZ99+AZ104,2)</f>
        <v>0</v>
      </c>
      <c r="BA94" s="111">
        <f>ROUND(BA95+BA99+BA104,2)</f>
        <v>0</v>
      </c>
      <c r="BB94" s="111">
        <f>ROUND(BB95+BB99+BB104,2)</f>
        <v>0</v>
      </c>
      <c r="BC94" s="111">
        <f>ROUND(BC95+BC99+BC104,2)</f>
        <v>0</v>
      </c>
      <c r="BD94" s="113">
        <f>ROUND(BD95+BD99+BD104,2)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7"/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80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73</v>
      </c>
      <c r="BT95" s="128" t="s">
        <v>81</v>
      </c>
      <c r="BU95" s="128" t="s">
        <v>75</v>
      </c>
      <c r="BV95" s="128" t="s">
        <v>76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4" customFormat="1" ht="16.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Revize'!J32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'01.1 - Revize'!P121</f>
        <v>0</v>
      </c>
      <c r="AV96" s="135">
        <f>'01.1 - Revize'!J35</f>
        <v>0</v>
      </c>
      <c r="AW96" s="135">
        <f>'01.1 - Revize'!J36</f>
        <v>0</v>
      </c>
      <c r="AX96" s="135">
        <f>'01.1 - Revize'!J37</f>
        <v>0</v>
      </c>
      <c r="AY96" s="135">
        <f>'01.1 - Revize'!J38</f>
        <v>0</v>
      </c>
      <c r="AZ96" s="135">
        <f>'01.1 - Revize'!F35</f>
        <v>0</v>
      </c>
      <c r="BA96" s="135">
        <f>'01.1 - Revize'!F36</f>
        <v>0</v>
      </c>
      <c r="BB96" s="135">
        <f>'01.1 - Revize'!F37</f>
        <v>0</v>
      </c>
      <c r="BC96" s="135">
        <f>'01.1 - Revize'!F38</f>
        <v>0</v>
      </c>
      <c r="BD96" s="137">
        <f>'01.1 - Revize'!F39</f>
        <v>0</v>
      </c>
      <c r="BE96" s="4"/>
      <c r="BT96" s="138" t="s">
        <v>83</v>
      </c>
      <c r="BV96" s="138" t="s">
        <v>76</v>
      </c>
      <c r="BW96" s="138" t="s">
        <v>88</v>
      </c>
      <c r="BX96" s="138" t="s">
        <v>82</v>
      </c>
      <c r="CL96" s="138" t="s">
        <v>1</v>
      </c>
    </row>
    <row r="97" s="4" customFormat="1" ht="16.5" customHeight="1">
      <c r="A97" s="129" t="s">
        <v>84</v>
      </c>
      <c r="B97" s="67"/>
      <c r="C97" s="130"/>
      <c r="D97" s="130"/>
      <c r="E97" s="131" t="s">
        <v>89</v>
      </c>
      <c r="F97" s="131"/>
      <c r="G97" s="131"/>
      <c r="H97" s="131"/>
      <c r="I97" s="131"/>
      <c r="J97" s="130"/>
      <c r="K97" s="131" t="s">
        <v>90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Práce a dodávky'!J32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87</v>
      </c>
      <c r="AR97" s="69"/>
      <c r="AS97" s="134">
        <v>0</v>
      </c>
      <c r="AT97" s="135">
        <f>ROUND(SUM(AV97:AW97),2)</f>
        <v>0</v>
      </c>
      <c r="AU97" s="136">
        <f>'01.2 - Práce a dodávky'!P121</f>
        <v>0</v>
      </c>
      <c r="AV97" s="135">
        <f>'01.2 - Práce a dodávky'!J35</f>
        <v>0</v>
      </c>
      <c r="AW97" s="135">
        <f>'01.2 - Práce a dodávky'!J36</f>
        <v>0</v>
      </c>
      <c r="AX97" s="135">
        <f>'01.2 - Práce a dodávky'!J37</f>
        <v>0</v>
      </c>
      <c r="AY97" s="135">
        <f>'01.2 - Práce a dodávky'!J38</f>
        <v>0</v>
      </c>
      <c r="AZ97" s="135">
        <f>'01.2 - Práce a dodávky'!F35</f>
        <v>0</v>
      </c>
      <c r="BA97" s="135">
        <f>'01.2 - Práce a dodávky'!F36</f>
        <v>0</v>
      </c>
      <c r="BB97" s="135">
        <f>'01.2 - Práce a dodávky'!F37</f>
        <v>0</v>
      </c>
      <c r="BC97" s="135">
        <f>'01.2 - Práce a dodávky'!F38</f>
        <v>0</v>
      </c>
      <c r="BD97" s="137">
        <f>'01.2 - Práce a dodávky'!F39</f>
        <v>0</v>
      </c>
      <c r="BE97" s="4"/>
      <c r="BT97" s="138" t="s">
        <v>83</v>
      </c>
      <c r="BV97" s="138" t="s">
        <v>76</v>
      </c>
      <c r="BW97" s="138" t="s">
        <v>91</v>
      </c>
      <c r="BX97" s="138" t="s">
        <v>82</v>
      </c>
      <c r="CL97" s="138" t="s">
        <v>1</v>
      </c>
    </row>
    <row r="98" s="4" customFormat="1" ht="16.5" customHeight="1">
      <c r="A98" s="129" t="s">
        <v>84</v>
      </c>
      <c r="B98" s="67"/>
      <c r="C98" s="130"/>
      <c r="D98" s="130"/>
      <c r="E98" s="131" t="s">
        <v>92</v>
      </c>
      <c r="F98" s="131"/>
      <c r="G98" s="131"/>
      <c r="H98" s="131"/>
      <c r="I98" s="131"/>
      <c r="J98" s="130"/>
      <c r="K98" s="131" t="s">
        <v>93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'01.3 - VON'!J32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87</v>
      </c>
      <c r="AR98" s="69"/>
      <c r="AS98" s="134">
        <v>0</v>
      </c>
      <c r="AT98" s="135">
        <f>ROUND(SUM(AV98:AW98),2)</f>
        <v>0</v>
      </c>
      <c r="AU98" s="136">
        <f>'01.3 - VON'!P121</f>
        <v>0</v>
      </c>
      <c r="AV98" s="135">
        <f>'01.3 - VON'!J35</f>
        <v>0</v>
      </c>
      <c r="AW98" s="135">
        <f>'01.3 - VON'!J36</f>
        <v>0</v>
      </c>
      <c r="AX98" s="135">
        <f>'01.3 - VON'!J37</f>
        <v>0</v>
      </c>
      <c r="AY98" s="135">
        <f>'01.3 - VON'!J38</f>
        <v>0</v>
      </c>
      <c r="AZ98" s="135">
        <f>'01.3 - VON'!F35</f>
        <v>0</v>
      </c>
      <c r="BA98" s="135">
        <f>'01.3 - VON'!F36</f>
        <v>0</v>
      </c>
      <c r="BB98" s="135">
        <f>'01.3 - VON'!F37</f>
        <v>0</v>
      </c>
      <c r="BC98" s="135">
        <f>'01.3 - VON'!F38</f>
        <v>0</v>
      </c>
      <c r="BD98" s="137">
        <f>'01.3 - VON'!F39</f>
        <v>0</v>
      </c>
      <c r="BE98" s="4"/>
      <c r="BT98" s="138" t="s">
        <v>83</v>
      </c>
      <c r="BV98" s="138" t="s">
        <v>76</v>
      </c>
      <c r="BW98" s="138" t="s">
        <v>94</v>
      </c>
      <c r="BX98" s="138" t="s">
        <v>82</v>
      </c>
      <c r="CL98" s="138" t="s">
        <v>1</v>
      </c>
    </row>
    <row r="99" s="7" customFormat="1" ht="16.5" customHeight="1">
      <c r="A99" s="7"/>
      <c r="B99" s="116"/>
      <c r="C99" s="117"/>
      <c r="D99" s="118" t="s">
        <v>95</v>
      </c>
      <c r="E99" s="118"/>
      <c r="F99" s="118"/>
      <c r="G99" s="118"/>
      <c r="H99" s="118"/>
      <c r="I99" s="119"/>
      <c r="J99" s="118" t="s">
        <v>96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ROUND(SUM(AG100:AG103),2)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80</v>
      </c>
      <c r="AR99" s="123"/>
      <c r="AS99" s="124">
        <f>ROUND(SUM(AS100:AS103),2)</f>
        <v>0</v>
      </c>
      <c r="AT99" s="125">
        <f>ROUND(SUM(AV99:AW99),2)</f>
        <v>0</v>
      </c>
      <c r="AU99" s="126">
        <f>ROUND(SUM(AU100:AU103),5)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ROUND(SUM(AZ100:AZ103),2)</f>
        <v>0</v>
      </c>
      <c r="BA99" s="125">
        <f>ROUND(SUM(BA100:BA103),2)</f>
        <v>0</v>
      </c>
      <c r="BB99" s="125">
        <f>ROUND(SUM(BB100:BB103),2)</f>
        <v>0</v>
      </c>
      <c r="BC99" s="125">
        <f>ROUND(SUM(BC100:BC103),2)</f>
        <v>0</v>
      </c>
      <c r="BD99" s="127">
        <f>ROUND(SUM(BD100:BD103),2)</f>
        <v>0</v>
      </c>
      <c r="BE99" s="7"/>
      <c r="BS99" s="128" t="s">
        <v>73</v>
      </c>
      <c r="BT99" s="128" t="s">
        <v>81</v>
      </c>
      <c r="BU99" s="128" t="s">
        <v>75</v>
      </c>
      <c r="BV99" s="128" t="s">
        <v>76</v>
      </c>
      <c r="BW99" s="128" t="s">
        <v>97</v>
      </c>
      <c r="BX99" s="128" t="s">
        <v>5</v>
      </c>
      <c r="CL99" s="128" t="s">
        <v>1</v>
      </c>
      <c r="CM99" s="128" t="s">
        <v>83</v>
      </c>
    </row>
    <row r="100" s="4" customFormat="1" ht="16.5" customHeight="1">
      <c r="A100" s="129" t="s">
        <v>84</v>
      </c>
      <c r="B100" s="67"/>
      <c r="C100" s="130"/>
      <c r="D100" s="130"/>
      <c r="E100" s="131" t="s">
        <v>98</v>
      </c>
      <c r="F100" s="131"/>
      <c r="G100" s="131"/>
      <c r="H100" s="131"/>
      <c r="I100" s="131"/>
      <c r="J100" s="130"/>
      <c r="K100" s="131" t="s">
        <v>86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'02.1 - Revize'!J32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87</v>
      </c>
      <c r="AR100" s="69"/>
      <c r="AS100" s="134">
        <v>0</v>
      </c>
      <c r="AT100" s="135">
        <f>ROUND(SUM(AV100:AW100),2)</f>
        <v>0</v>
      </c>
      <c r="AU100" s="136">
        <f>'02.1 - Revize'!P121</f>
        <v>0</v>
      </c>
      <c r="AV100" s="135">
        <f>'02.1 - Revize'!J35</f>
        <v>0</v>
      </c>
      <c r="AW100" s="135">
        <f>'02.1 - Revize'!J36</f>
        <v>0</v>
      </c>
      <c r="AX100" s="135">
        <f>'02.1 - Revize'!J37</f>
        <v>0</v>
      </c>
      <c r="AY100" s="135">
        <f>'02.1 - Revize'!J38</f>
        <v>0</v>
      </c>
      <c r="AZ100" s="135">
        <f>'02.1 - Revize'!F35</f>
        <v>0</v>
      </c>
      <c r="BA100" s="135">
        <f>'02.1 - Revize'!F36</f>
        <v>0</v>
      </c>
      <c r="BB100" s="135">
        <f>'02.1 - Revize'!F37</f>
        <v>0</v>
      </c>
      <c r="BC100" s="135">
        <f>'02.1 - Revize'!F38</f>
        <v>0</v>
      </c>
      <c r="BD100" s="137">
        <f>'02.1 - Revize'!F39</f>
        <v>0</v>
      </c>
      <c r="BE100" s="4"/>
      <c r="BT100" s="138" t="s">
        <v>83</v>
      </c>
      <c r="BV100" s="138" t="s">
        <v>76</v>
      </c>
      <c r="BW100" s="138" t="s">
        <v>99</v>
      </c>
      <c r="BX100" s="138" t="s">
        <v>97</v>
      </c>
      <c r="CL100" s="138" t="s">
        <v>1</v>
      </c>
    </row>
    <row r="101" s="4" customFormat="1" ht="16.5" customHeight="1">
      <c r="A101" s="129" t="s">
        <v>84</v>
      </c>
      <c r="B101" s="67"/>
      <c r="C101" s="130"/>
      <c r="D101" s="130"/>
      <c r="E101" s="131" t="s">
        <v>100</v>
      </c>
      <c r="F101" s="131"/>
      <c r="G101" s="131"/>
      <c r="H101" s="131"/>
      <c r="I101" s="131"/>
      <c r="J101" s="130"/>
      <c r="K101" s="131" t="s">
        <v>90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'02.2 - Práce a dodávky'!J32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87</v>
      </c>
      <c r="AR101" s="69"/>
      <c r="AS101" s="134">
        <v>0</v>
      </c>
      <c r="AT101" s="135">
        <f>ROUND(SUM(AV101:AW101),2)</f>
        <v>0</v>
      </c>
      <c r="AU101" s="136">
        <f>'02.2 - Práce a dodávky'!P121</f>
        <v>0</v>
      </c>
      <c r="AV101" s="135">
        <f>'02.2 - Práce a dodávky'!J35</f>
        <v>0</v>
      </c>
      <c r="AW101" s="135">
        <f>'02.2 - Práce a dodávky'!J36</f>
        <v>0</v>
      </c>
      <c r="AX101" s="135">
        <f>'02.2 - Práce a dodávky'!J37</f>
        <v>0</v>
      </c>
      <c r="AY101" s="135">
        <f>'02.2 - Práce a dodávky'!J38</f>
        <v>0</v>
      </c>
      <c r="AZ101" s="135">
        <f>'02.2 - Práce a dodávky'!F35</f>
        <v>0</v>
      </c>
      <c r="BA101" s="135">
        <f>'02.2 - Práce a dodávky'!F36</f>
        <v>0</v>
      </c>
      <c r="BB101" s="135">
        <f>'02.2 - Práce a dodávky'!F37</f>
        <v>0</v>
      </c>
      <c r="BC101" s="135">
        <f>'02.2 - Práce a dodávky'!F38</f>
        <v>0</v>
      </c>
      <c r="BD101" s="137">
        <f>'02.2 - Práce a dodávky'!F39</f>
        <v>0</v>
      </c>
      <c r="BE101" s="4"/>
      <c r="BT101" s="138" t="s">
        <v>83</v>
      </c>
      <c r="BV101" s="138" t="s">
        <v>76</v>
      </c>
      <c r="BW101" s="138" t="s">
        <v>101</v>
      </c>
      <c r="BX101" s="138" t="s">
        <v>97</v>
      </c>
      <c r="CL101" s="138" t="s">
        <v>1</v>
      </c>
    </row>
    <row r="102" s="4" customFormat="1" ht="16.5" customHeight="1">
      <c r="A102" s="129" t="s">
        <v>84</v>
      </c>
      <c r="B102" s="67"/>
      <c r="C102" s="130"/>
      <c r="D102" s="130"/>
      <c r="E102" s="131" t="s">
        <v>102</v>
      </c>
      <c r="F102" s="131"/>
      <c r="G102" s="131"/>
      <c r="H102" s="131"/>
      <c r="I102" s="131"/>
      <c r="J102" s="130"/>
      <c r="K102" s="131" t="s">
        <v>103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'02.3 - Dodávky URS'!J32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87</v>
      </c>
      <c r="AR102" s="69"/>
      <c r="AS102" s="134">
        <v>0</v>
      </c>
      <c r="AT102" s="135">
        <f>ROUND(SUM(AV102:AW102),2)</f>
        <v>0</v>
      </c>
      <c r="AU102" s="136">
        <f>'02.3 - Dodávky URS'!P123</f>
        <v>0</v>
      </c>
      <c r="AV102" s="135">
        <f>'02.3 - Dodávky URS'!J35</f>
        <v>0</v>
      </c>
      <c r="AW102" s="135">
        <f>'02.3 - Dodávky URS'!J36</f>
        <v>0</v>
      </c>
      <c r="AX102" s="135">
        <f>'02.3 - Dodávky URS'!J37</f>
        <v>0</v>
      </c>
      <c r="AY102" s="135">
        <f>'02.3 - Dodávky URS'!J38</f>
        <v>0</v>
      </c>
      <c r="AZ102" s="135">
        <f>'02.3 - Dodávky URS'!F35</f>
        <v>0</v>
      </c>
      <c r="BA102" s="135">
        <f>'02.3 - Dodávky URS'!F36</f>
        <v>0</v>
      </c>
      <c r="BB102" s="135">
        <f>'02.3 - Dodávky URS'!F37</f>
        <v>0</v>
      </c>
      <c r="BC102" s="135">
        <f>'02.3 - Dodávky URS'!F38</f>
        <v>0</v>
      </c>
      <c r="BD102" s="137">
        <f>'02.3 - Dodávky URS'!F39</f>
        <v>0</v>
      </c>
      <c r="BE102" s="4"/>
      <c r="BT102" s="138" t="s">
        <v>83</v>
      </c>
      <c r="BV102" s="138" t="s">
        <v>76</v>
      </c>
      <c r="BW102" s="138" t="s">
        <v>104</v>
      </c>
      <c r="BX102" s="138" t="s">
        <v>97</v>
      </c>
      <c r="CL102" s="138" t="s">
        <v>1</v>
      </c>
    </row>
    <row r="103" s="4" customFormat="1" ht="16.5" customHeight="1">
      <c r="A103" s="129" t="s">
        <v>84</v>
      </c>
      <c r="B103" s="67"/>
      <c r="C103" s="130"/>
      <c r="D103" s="130"/>
      <c r="E103" s="131" t="s">
        <v>105</v>
      </c>
      <c r="F103" s="131"/>
      <c r="G103" s="131"/>
      <c r="H103" s="131"/>
      <c r="I103" s="131"/>
      <c r="J103" s="130"/>
      <c r="K103" s="131" t="s">
        <v>93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'02.4 - VON'!J32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87</v>
      </c>
      <c r="AR103" s="69"/>
      <c r="AS103" s="134">
        <v>0</v>
      </c>
      <c r="AT103" s="135">
        <f>ROUND(SUM(AV103:AW103),2)</f>
        <v>0</v>
      </c>
      <c r="AU103" s="136">
        <f>'02.4 - VON'!P121</f>
        <v>0</v>
      </c>
      <c r="AV103" s="135">
        <f>'02.4 - VON'!J35</f>
        <v>0</v>
      </c>
      <c r="AW103" s="135">
        <f>'02.4 - VON'!J36</f>
        <v>0</v>
      </c>
      <c r="AX103" s="135">
        <f>'02.4 - VON'!J37</f>
        <v>0</v>
      </c>
      <c r="AY103" s="135">
        <f>'02.4 - VON'!J38</f>
        <v>0</v>
      </c>
      <c r="AZ103" s="135">
        <f>'02.4 - VON'!F35</f>
        <v>0</v>
      </c>
      <c r="BA103" s="135">
        <f>'02.4 - VON'!F36</f>
        <v>0</v>
      </c>
      <c r="BB103" s="135">
        <f>'02.4 - VON'!F37</f>
        <v>0</v>
      </c>
      <c r="BC103" s="135">
        <f>'02.4 - VON'!F38</f>
        <v>0</v>
      </c>
      <c r="BD103" s="137">
        <f>'02.4 - VON'!F39</f>
        <v>0</v>
      </c>
      <c r="BE103" s="4"/>
      <c r="BT103" s="138" t="s">
        <v>83</v>
      </c>
      <c r="BV103" s="138" t="s">
        <v>76</v>
      </c>
      <c r="BW103" s="138" t="s">
        <v>106</v>
      </c>
      <c r="BX103" s="138" t="s">
        <v>97</v>
      </c>
      <c r="CL103" s="138" t="s">
        <v>1</v>
      </c>
    </row>
    <row r="104" s="7" customFormat="1" ht="16.5" customHeight="1">
      <c r="A104" s="7"/>
      <c r="B104" s="116"/>
      <c r="C104" s="117"/>
      <c r="D104" s="118" t="s">
        <v>107</v>
      </c>
      <c r="E104" s="118"/>
      <c r="F104" s="118"/>
      <c r="G104" s="118"/>
      <c r="H104" s="118"/>
      <c r="I104" s="119"/>
      <c r="J104" s="118" t="s">
        <v>108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ROUND(SUM(AG105:AG107),2)</f>
        <v>0</v>
      </c>
      <c r="AH104" s="119"/>
      <c r="AI104" s="119"/>
      <c r="AJ104" s="119"/>
      <c r="AK104" s="119"/>
      <c r="AL104" s="119"/>
      <c r="AM104" s="119"/>
      <c r="AN104" s="121">
        <f>SUM(AG104,AT104)</f>
        <v>0</v>
      </c>
      <c r="AO104" s="119"/>
      <c r="AP104" s="119"/>
      <c r="AQ104" s="122" t="s">
        <v>80</v>
      </c>
      <c r="AR104" s="123"/>
      <c r="AS104" s="124">
        <f>ROUND(SUM(AS105:AS107),2)</f>
        <v>0</v>
      </c>
      <c r="AT104" s="125">
        <f>ROUND(SUM(AV104:AW104),2)</f>
        <v>0</v>
      </c>
      <c r="AU104" s="126">
        <f>ROUND(SUM(AU105:AU107),5)</f>
        <v>0</v>
      </c>
      <c r="AV104" s="125">
        <f>ROUND(AZ104*L29,2)</f>
        <v>0</v>
      </c>
      <c r="AW104" s="125">
        <f>ROUND(BA104*L30,2)</f>
        <v>0</v>
      </c>
      <c r="AX104" s="125">
        <f>ROUND(BB104*L29,2)</f>
        <v>0</v>
      </c>
      <c r="AY104" s="125">
        <f>ROUND(BC104*L30,2)</f>
        <v>0</v>
      </c>
      <c r="AZ104" s="125">
        <f>ROUND(SUM(AZ105:AZ107),2)</f>
        <v>0</v>
      </c>
      <c r="BA104" s="125">
        <f>ROUND(SUM(BA105:BA107),2)</f>
        <v>0</v>
      </c>
      <c r="BB104" s="125">
        <f>ROUND(SUM(BB105:BB107),2)</f>
        <v>0</v>
      </c>
      <c r="BC104" s="125">
        <f>ROUND(SUM(BC105:BC107),2)</f>
        <v>0</v>
      </c>
      <c r="BD104" s="127">
        <f>ROUND(SUM(BD105:BD107),2)</f>
        <v>0</v>
      </c>
      <c r="BE104" s="7"/>
      <c r="BS104" s="128" t="s">
        <v>73</v>
      </c>
      <c r="BT104" s="128" t="s">
        <v>81</v>
      </c>
      <c r="BU104" s="128" t="s">
        <v>75</v>
      </c>
      <c r="BV104" s="128" t="s">
        <v>76</v>
      </c>
      <c r="BW104" s="128" t="s">
        <v>109</v>
      </c>
      <c r="BX104" s="128" t="s">
        <v>5</v>
      </c>
      <c r="CL104" s="128" t="s">
        <v>1</v>
      </c>
      <c r="CM104" s="128" t="s">
        <v>83</v>
      </c>
    </row>
    <row r="105" s="4" customFormat="1" ht="16.5" customHeight="1">
      <c r="A105" s="129" t="s">
        <v>84</v>
      </c>
      <c r="B105" s="67"/>
      <c r="C105" s="130"/>
      <c r="D105" s="130"/>
      <c r="E105" s="131" t="s">
        <v>110</v>
      </c>
      <c r="F105" s="131"/>
      <c r="G105" s="131"/>
      <c r="H105" s="131"/>
      <c r="I105" s="131"/>
      <c r="J105" s="130"/>
      <c r="K105" s="131" t="s">
        <v>111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'03.1 - servisní úkony'!J32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87</v>
      </c>
      <c r="AR105" s="69"/>
      <c r="AS105" s="134">
        <v>0</v>
      </c>
      <c r="AT105" s="135">
        <f>ROUND(SUM(AV105:AW105),2)</f>
        <v>0</v>
      </c>
      <c r="AU105" s="136">
        <f>'03.1 - servisní úkony'!P121</f>
        <v>0</v>
      </c>
      <c r="AV105" s="135">
        <f>'03.1 - servisní úkony'!J35</f>
        <v>0</v>
      </c>
      <c r="AW105" s="135">
        <f>'03.1 - servisní úkony'!J36</f>
        <v>0</v>
      </c>
      <c r="AX105" s="135">
        <f>'03.1 - servisní úkony'!J37</f>
        <v>0</v>
      </c>
      <c r="AY105" s="135">
        <f>'03.1 - servisní úkony'!J38</f>
        <v>0</v>
      </c>
      <c r="AZ105" s="135">
        <f>'03.1 - servisní úkony'!F35</f>
        <v>0</v>
      </c>
      <c r="BA105" s="135">
        <f>'03.1 - servisní úkony'!F36</f>
        <v>0</v>
      </c>
      <c r="BB105" s="135">
        <f>'03.1 - servisní úkony'!F37</f>
        <v>0</v>
      </c>
      <c r="BC105" s="135">
        <f>'03.1 - servisní úkony'!F38</f>
        <v>0</v>
      </c>
      <c r="BD105" s="137">
        <f>'03.1 - servisní úkony'!F39</f>
        <v>0</v>
      </c>
      <c r="BE105" s="4"/>
      <c r="BT105" s="138" t="s">
        <v>83</v>
      </c>
      <c r="BV105" s="138" t="s">
        <v>76</v>
      </c>
      <c r="BW105" s="138" t="s">
        <v>112</v>
      </c>
      <c r="BX105" s="138" t="s">
        <v>109</v>
      </c>
      <c r="CL105" s="138" t="s">
        <v>1</v>
      </c>
    </row>
    <row r="106" s="4" customFormat="1" ht="16.5" customHeight="1">
      <c r="A106" s="129" t="s">
        <v>84</v>
      </c>
      <c r="B106" s="67"/>
      <c r="C106" s="130"/>
      <c r="D106" s="130"/>
      <c r="E106" s="131" t="s">
        <v>113</v>
      </c>
      <c r="F106" s="131"/>
      <c r="G106" s="131"/>
      <c r="H106" s="131"/>
      <c r="I106" s="131"/>
      <c r="J106" s="130"/>
      <c r="K106" s="131" t="s">
        <v>114</v>
      </c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2">
        <f>'03.2 - práce a dodávky'!J32</f>
        <v>0</v>
      </c>
      <c r="AH106" s="130"/>
      <c r="AI106" s="130"/>
      <c r="AJ106" s="130"/>
      <c r="AK106" s="130"/>
      <c r="AL106" s="130"/>
      <c r="AM106" s="130"/>
      <c r="AN106" s="132">
        <f>SUM(AG106,AT106)</f>
        <v>0</v>
      </c>
      <c r="AO106" s="130"/>
      <c r="AP106" s="130"/>
      <c r="AQ106" s="133" t="s">
        <v>87</v>
      </c>
      <c r="AR106" s="69"/>
      <c r="AS106" s="134">
        <v>0</v>
      </c>
      <c r="AT106" s="135">
        <f>ROUND(SUM(AV106:AW106),2)</f>
        <v>0</v>
      </c>
      <c r="AU106" s="136">
        <f>'03.2 - práce a dodávky'!P121</f>
        <v>0</v>
      </c>
      <c r="AV106" s="135">
        <f>'03.2 - práce a dodávky'!J35</f>
        <v>0</v>
      </c>
      <c r="AW106" s="135">
        <f>'03.2 - práce a dodávky'!J36</f>
        <v>0</v>
      </c>
      <c r="AX106" s="135">
        <f>'03.2 - práce a dodávky'!J37</f>
        <v>0</v>
      </c>
      <c r="AY106" s="135">
        <f>'03.2 - práce a dodávky'!J38</f>
        <v>0</v>
      </c>
      <c r="AZ106" s="135">
        <f>'03.2 - práce a dodávky'!F35</f>
        <v>0</v>
      </c>
      <c r="BA106" s="135">
        <f>'03.2 - práce a dodávky'!F36</f>
        <v>0</v>
      </c>
      <c r="BB106" s="135">
        <f>'03.2 - práce a dodávky'!F37</f>
        <v>0</v>
      </c>
      <c r="BC106" s="135">
        <f>'03.2 - práce a dodávky'!F38</f>
        <v>0</v>
      </c>
      <c r="BD106" s="137">
        <f>'03.2 - práce a dodávky'!F39</f>
        <v>0</v>
      </c>
      <c r="BE106" s="4"/>
      <c r="BT106" s="138" t="s">
        <v>83</v>
      </c>
      <c r="BV106" s="138" t="s">
        <v>76</v>
      </c>
      <c r="BW106" s="138" t="s">
        <v>115</v>
      </c>
      <c r="BX106" s="138" t="s">
        <v>109</v>
      </c>
      <c r="CL106" s="138" t="s">
        <v>1</v>
      </c>
    </row>
    <row r="107" s="4" customFormat="1" ht="16.5" customHeight="1">
      <c r="A107" s="129" t="s">
        <v>84</v>
      </c>
      <c r="B107" s="67"/>
      <c r="C107" s="130"/>
      <c r="D107" s="130"/>
      <c r="E107" s="131" t="s">
        <v>116</v>
      </c>
      <c r="F107" s="131"/>
      <c r="G107" s="131"/>
      <c r="H107" s="131"/>
      <c r="I107" s="131"/>
      <c r="J107" s="130"/>
      <c r="K107" s="131" t="s">
        <v>93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'03.3 - VON'!J32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87</v>
      </c>
      <c r="AR107" s="69"/>
      <c r="AS107" s="139">
        <v>0</v>
      </c>
      <c r="AT107" s="140">
        <f>ROUND(SUM(AV107:AW107),2)</f>
        <v>0</v>
      </c>
      <c r="AU107" s="141">
        <f>'03.3 - VON'!P121</f>
        <v>0</v>
      </c>
      <c r="AV107" s="140">
        <f>'03.3 - VON'!J35</f>
        <v>0</v>
      </c>
      <c r="AW107" s="140">
        <f>'03.3 - VON'!J36</f>
        <v>0</v>
      </c>
      <c r="AX107" s="140">
        <f>'03.3 - VON'!J37</f>
        <v>0</v>
      </c>
      <c r="AY107" s="140">
        <f>'03.3 - VON'!J38</f>
        <v>0</v>
      </c>
      <c r="AZ107" s="140">
        <f>'03.3 - VON'!F35</f>
        <v>0</v>
      </c>
      <c r="BA107" s="140">
        <f>'03.3 - VON'!F36</f>
        <v>0</v>
      </c>
      <c r="BB107" s="140">
        <f>'03.3 - VON'!F37</f>
        <v>0</v>
      </c>
      <c r="BC107" s="140">
        <f>'03.3 - VON'!F38</f>
        <v>0</v>
      </c>
      <c r="BD107" s="142">
        <f>'03.3 - VON'!F39</f>
        <v>0</v>
      </c>
      <c r="BE107" s="4"/>
      <c r="BT107" s="138" t="s">
        <v>83</v>
      </c>
      <c r="BV107" s="138" t="s">
        <v>76</v>
      </c>
      <c r="BW107" s="138" t="s">
        <v>117</v>
      </c>
      <c r="BX107" s="138" t="s">
        <v>109</v>
      </c>
      <c r="CL107" s="138" t="s">
        <v>1</v>
      </c>
    </row>
    <row r="108" s="2" customFormat="1" ht="30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  <c r="AQ109" s="64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+fK9fCP8ZPTCB8pQtzgOUFct/5nIKCI5TAp+Jd9ZbjUV/vSAskTMdI7a0DUoL99hWWvco+0Lkv1ZSgSsvCwdVg==" hashValue="WlekbTQiHCkPIRe6S7YDw2h6NhNbWtJRxPje5H/w5g9KFGJqbJtBuCrvDgW+G5nBPSqyFUB2GXWYnUdTMTlUzA==" algorithmName="SHA-512" password="CC35"/>
  <mergeCells count="90">
    <mergeCell ref="C92:G92"/>
    <mergeCell ref="D104:H104"/>
    <mergeCell ref="D99:H99"/>
    <mergeCell ref="D95:H95"/>
    <mergeCell ref="E98:I98"/>
    <mergeCell ref="E96:I96"/>
    <mergeCell ref="E101:I101"/>
    <mergeCell ref="E100:I100"/>
    <mergeCell ref="E102:I102"/>
    <mergeCell ref="E103:I103"/>
    <mergeCell ref="E97:I97"/>
    <mergeCell ref="I92:AF92"/>
    <mergeCell ref="J95:AF95"/>
    <mergeCell ref="J99:AF99"/>
    <mergeCell ref="J104:AF104"/>
    <mergeCell ref="K101:AF101"/>
    <mergeCell ref="K97:AF97"/>
    <mergeCell ref="K102:AF102"/>
    <mergeCell ref="K100:AF100"/>
    <mergeCell ref="K103:AF103"/>
    <mergeCell ref="K96:AF96"/>
    <mergeCell ref="K98:AF98"/>
    <mergeCell ref="L85:AO85"/>
    <mergeCell ref="E105:I105"/>
    <mergeCell ref="K105:AF105"/>
    <mergeCell ref="E106:I106"/>
    <mergeCell ref="K106:AF106"/>
    <mergeCell ref="E107:I107"/>
    <mergeCell ref="K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95:AM95"/>
    <mergeCell ref="AG100:AM100"/>
    <mergeCell ref="AG101:AM101"/>
    <mergeCell ref="AG96:AM96"/>
    <mergeCell ref="AG99:AM99"/>
    <mergeCell ref="AG104:AM104"/>
    <mergeCell ref="AM90:AP90"/>
    <mergeCell ref="AM89:AP89"/>
    <mergeCell ref="AM87:AN87"/>
    <mergeCell ref="AN101:AP101"/>
    <mergeCell ref="AN96:AP96"/>
    <mergeCell ref="AN95:AP95"/>
    <mergeCell ref="AN98:AP98"/>
    <mergeCell ref="AN92:AP92"/>
    <mergeCell ref="AN102:AP102"/>
    <mergeCell ref="AN99:AP99"/>
    <mergeCell ref="AN97:AP97"/>
    <mergeCell ref="AN103:AP103"/>
    <mergeCell ref="AN104:AP104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01.1 - Revize'!C2" display="/"/>
    <hyperlink ref="A97" location="'01.2 - Práce a dodávky'!C2" display="/"/>
    <hyperlink ref="A98" location="'01.3 - VON'!C2" display="/"/>
    <hyperlink ref="A100" location="'02.1 - Revize'!C2" display="/"/>
    <hyperlink ref="A101" location="'02.2 - Práce a dodávky'!C2" display="/"/>
    <hyperlink ref="A102" location="'02.3 - Dodávky URS'!C2" display="/"/>
    <hyperlink ref="A103" location="'02.4 - VON'!C2" display="/"/>
    <hyperlink ref="A105" location="'03.1 - servisní úkony'!C2" display="/"/>
    <hyperlink ref="A106" location="'03.2 - práce a dodávky'!C2" display="/"/>
    <hyperlink ref="A107" location="'03.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486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508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ROUND((SUM(BE121:BE150)),  2)</f>
        <v>0</v>
      </c>
      <c r="G35" s="35"/>
      <c r="H35" s="35"/>
      <c r="I35" s="161">
        <v>0.20999999999999999</v>
      </c>
      <c r="J35" s="160">
        <f>ROUND(((SUM(BE121:BE150))*I35),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ROUND((SUM(BF121:BF150)),  2)</f>
        <v>0</v>
      </c>
      <c r="G36" s="35"/>
      <c r="H36" s="35"/>
      <c r="I36" s="161">
        <v>0.14999999999999999</v>
      </c>
      <c r="J36" s="160">
        <f>ROUND(((SUM(BF121:BF150))*I36),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ROUND((SUM(BG121:BG150)),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ROUND((SUM(BH121:BH150)),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ROUND((SUM(BI121:BI150)),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03.2 - práce a dodávky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03.2 - práce a dodávky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P122+SUM(P123:P138)</f>
        <v>0</v>
      </c>
      <c r="Q121" s="101"/>
      <c r="R121" s="199">
        <f>R122+SUM(R123:R138)</f>
        <v>0</v>
      </c>
      <c r="S121" s="101"/>
      <c r="T121" s="200">
        <f>T122+SUM(T123:T138)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BK122+SUM(BK123:BK138)</f>
        <v>0</v>
      </c>
    </row>
    <row r="122" s="2" customFormat="1" ht="24.15" customHeight="1">
      <c r="A122" s="35"/>
      <c r="B122" s="36"/>
      <c r="C122" s="236" t="s">
        <v>81</v>
      </c>
      <c r="D122" s="236" t="s">
        <v>156</v>
      </c>
      <c r="E122" s="237" t="s">
        <v>373</v>
      </c>
      <c r="F122" s="238" t="s">
        <v>374</v>
      </c>
      <c r="G122" s="239" t="s">
        <v>149</v>
      </c>
      <c r="H122" s="240">
        <v>3</v>
      </c>
      <c r="I122" s="241"/>
      <c r="J122" s="242">
        <f>ROUND(I122*H122,2)</f>
        <v>0</v>
      </c>
      <c r="K122" s="238" t="s">
        <v>150</v>
      </c>
      <c r="L122" s="243"/>
      <c r="M122" s="244" t="s">
        <v>1</v>
      </c>
      <c r="N122" s="245" t="s">
        <v>39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7" t="s">
        <v>159</v>
      </c>
      <c r="AT122" s="227" t="s">
        <v>156</v>
      </c>
      <c r="AU122" s="227" t="s">
        <v>74</v>
      </c>
      <c r="AY122" s="14" t="s">
        <v>145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4" t="s">
        <v>81</v>
      </c>
      <c r="BK122" s="228">
        <f>ROUND(I122*H122,2)</f>
        <v>0</v>
      </c>
      <c r="BL122" s="14" t="s">
        <v>159</v>
      </c>
      <c r="BM122" s="227" t="s">
        <v>509</v>
      </c>
    </row>
    <row r="123" s="2" customFormat="1">
      <c r="A123" s="35"/>
      <c r="B123" s="36"/>
      <c r="C123" s="37"/>
      <c r="D123" s="229" t="s">
        <v>153</v>
      </c>
      <c r="E123" s="37"/>
      <c r="F123" s="230" t="s">
        <v>374</v>
      </c>
      <c r="G123" s="37"/>
      <c r="H123" s="37"/>
      <c r="I123" s="231"/>
      <c r="J123" s="37"/>
      <c r="K123" s="37"/>
      <c r="L123" s="41"/>
      <c r="M123" s="246"/>
      <c r="N123" s="24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153</v>
      </c>
      <c r="AU123" s="14" t="s">
        <v>74</v>
      </c>
    </row>
    <row r="124" s="2" customFormat="1" ht="24.15" customHeight="1">
      <c r="A124" s="35"/>
      <c r="B124" s="36"/>
      <c r="C124" s="236" t="s">
        <v>83</v>
      </c>
      <c r="D124" s="236" t="s">
        <v>156</v>
      </c>
      <c r="E124" s="237" t="s">
        <v>510</v>
      </c>
      <c r="F124" s="238" t="s">
        <v>511</v>
      </c>
      <c r="G124" s="239" t="s">
        <v>512</v>
      </c>
      <c r="H124" s="240">
        <v>200</v>
      </c>
      <c r="I124" s="241"/>
      <c r="J124" s="242">
        <f>ROUND(I124*H124,2)</f>
        <v>0</v>
      </c>
      <c r="K124" s="238" t="s">
        <v>150</v>
      </c>
      <c r="L124" s="243"/>
      <c r="M124" s="244" t="s">
        <v>1</v>
      </c>
      <c r="N124" s="245" t="s">
        <v>39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7" t="s">
        <v>159</v>
      </c>
      <c r="AT124" s="227" t="s">
        <v>156</v>
      </c>
      <c r="AU124" s="227" t="s">
        <v>74</v>
      </c>
      <c r="AY124" s="14" t="s">
        <v>145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4" t="s">
        <v>81</v>
      </c>
      <c r="BK124" s="228">
        <f>ROUND(I124*H124,2)</f>
        <v>0</v>
      </c>
      <c r="BL124" s="14" t="s">
        <v>159</v>
      </c>
      <c r="BM124" s="227" t="s">
        <v>513</v>
      </c>
    </row>
    <row r="125" s="2" customFormat="1">
      <c r="A125" s="35"/>
      <c r="B125" s="36"/>
      <c r="C125" s="37"/>
      <c r="D125" s="229" t="s">
        <v>153</v>
      </c>
      <c r="E125" s="37"/>
      <c r="F125" s="230" t="s">
        <v>511</v>
      </c>
      <c r="G125" s="37"/>
      <c r="H125" s="37"/>
      <c r="I125" s="231"/>
      <c r="J125" s="37"/>
      <c r="K125" s="37"/>
      <c r="L125" s="41"/>
      <c r="M125" s="246"/>
      <c r="N125" s="24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153</v>
      </c>
      <c r="AU125" s="14" t="s">
        <v>74</v>
      </c>
    </row>
    <row r="126" s="2" customFormat="1" ht="24.15" customHeight="1">
      <c r="A126" s="35"/>
      <c r="B126" s="36"/>
      <c r="C126" s="236" t="s">
        <v>164</v>
      </c>
      <c r="D126" s="236" t="s">
        <v>156</v>
      </c>
      <c r="E126" s="237" t="s">
        <v>514</v>
      </c>
      <c r="F126" s="238" t="s">
        <v>515</v>
      </c>
      <c r="G126" s="239" t="s">
        <v>149</v>
      </c>
      <c r="H126" s="240">
        <v>3</v>
      </c>
      <c r="I126" s="241"/>
      <c r="J126" s="242">
        <f>ROUND(I126*H126,2)</f>
        <v>0</v>
      </c>
      <c r="K126" s="238" t="s">
        <v>150</v>
      </c>
      <c r="L126" s="243"/>
      <c r="M126" s="244" t="s">
        <v>1</v>
      </c>
      <c r="N126" s="245" t="s">
        <v>39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159</v>
      </c>
      <c r="AT126" s="227" t="s">
        <v>156</v>
      </c>
      <c r="AU126" s="227" t="s">
        <v>74</v>
      </c>
      <c r="AY126" s="14" t="s">
        <v>145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4" t="s">
        <v>81</v>
      </c>
      <c r="BK126" s="228">
        <f>ROUND(I126*H126,2)</f>
        <v>0</v>
      </c>
      <c r="BL126" s="14" t="s">
        <v>159</v>
      </c>
      <c r="BM126" s="227" t="s">
        <v>516</v>
      </c>
    </row>
    <row r="127" s="2" customFormat="1">
      <c r="A127" s="35"/>
      <c r="B127" s="36"/>
      <c r="C127" s="37"/>
      <c r="D127" s="229" t="s">
        <v>153</v>
      </c>
      <c r="E127" s="37"/>
      <c r="F127" s="230" t="s">
        <v>515</v>
      </c>
      <c r="G127" s="37"/>
      <c r="H127" s="37"/>
      <c r="I127" s="231"/>
      <c r="J127" s="37"/>
      <c r="K127" s="37"/>
      <c r="L127" s="41"/>
      <c r="M127" s="246"/>
      <c r="N127" s="24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74</v>
      </c>
    </row>
    <row r="128" s="2" customFormat="1" ht="24.15" customHeight="1">
      <c r="A128" s="35"/>
      <c r="B128" s="36"/>
      <c r="C128" s="236" t="s">
        <v>144</v>
      </c>
      <c r="D128" s="236" t="s">
        <v>156</v>
      </c>
      <c r="E128" s="237" t="s">
        <v>517</v>
      </c>
      <c r="F128" s="238" t="s">
        <v>518</v>
      </c>
      <c r="G128" s="239" t="s">
        <v>149</v>
      </c>
      <c r="H128" s="240">
        <v>5</v>
      </c>
      <c r="I128" s="241"/>
      <c r="J128" s="242">
        <f>ROUND(I128*H128,2)</f>
        <v>0</v>
      </c>
      <c r="K128" s="238" t="s">
        <v>150</v>
      </c>
      <c r="L128" s="243"/>
      <c r="M128" s="244" t="s">
        <v>1</v>
      </c>
      <c r="N128" s="245" t="s">
        <v>39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159</v>
      </c>
      <c r="AT128" s="227" t="s">
        <v>156</v>
      </c>
      <c r="AU128" s="227" t="s">
        <v>74</v>
      </c>
      <c r="AY128" s="14" t="s">
        <v>145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4" t="s">
        <v>81</v>
      </c>
      <c r="BK128" s="228">
        <f>ROUND(I128*H128,2)</f>
        <v>0</v>
      </c>
      <c r="BL128" s="14" t="s">
        <v>159</v>
      </c>
      <c r="BM128" s="227" t="s">
        <v>519</v>
      </c>
    </row>
    <row r="129" s="2" customFormat="1">
      <c r="A129" s="35"/>
      <c r="B129" s="36"/>
      <c r="C129" s="37"/>
      <c r="D129" s="229" t="s">
        <v>153</v>
      </c>
      <c r="E129" s="37"/>
      <c r="F129" s="230" t="s">
        <v>518</v>
      </c>
      <c r="G129" s="37"/>
      <c r="H129" s="37"/>
      <c r="I129" s="231"/>
      <c r="J129" s="37"/>
      <c r="K129" s="37"/>
      <c r="L129" s="41"/>
      <c r="M129" s="246"/>
      <c r="N129" s="24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153</v>
      </c>
      <c r="AU129" s="14" t="s">
        <v>74</v>
      </c>
    </row>
    <row r="130" s="2" customFormat="1" ht="24.15" customHeight="1">
      <c r="A130" s="35"/>
      <c r="B130" s="36"/>
      <c r="C130" s="236" t="s">
        <v>171</v>
      </c>
      <c r="D130" s="236" t="s">
        <v>156</v>
      </c>
      <c r="E130" s="237" t="s">
        <v>520</v>
      </c>
      <c r="F130" s="238" t="s">
        <v>521</v>
      </c>
      <c r="G130" s="239" t="s">
        <v>149</v>
      </c>
      <c r="H130" s="240">
        <v>2</v>
      </c>
      <c r="I130" s="241"/>
      <c r="J130" s="242">
        <f>ROUND(I130*H130,2)</f>
        <v>0</v>
      </c>
      <c r="K130" s="238" t="s">
        <v>150</v>
      </c>
      <c r="L130" s="243"/>
      <c r="M130" s="244" t="s">
        <v>1</v>
      </c>
      <c r="N130" s="245" t="s">
        <v>39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159</v>
      </c>
      <c r="AT130" s="227" t="s">
        <v>156</v>
      </c>
      <c r="AU130" s="227" t="s">
        <v>74</v>
      </c>
      <c r="AY130" s="14" t="s">
        <v>145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4" t="s">
        <v>81</v>
      </c>
      <c r="BK130" s="228">
        <f>ROUND(I130*H130,2)</f>
        <v>0</v>
      </c>
      <c r="BL130" s="14" t="s">
        <v>159</v>
      </c>
      <c r="BM130" s="227" t="s">
        <v>522</v>
      </c>
    </row>
    <row r="131" s="2" customFormat="1">
      <c r="A131" s="35"/>
      <c r="B131" s="36"/>
      <c r="C131" s="37"/>
      <c r="D131" s="229" t="s">
        <v>153</v>
      </c>
      <c r="E131" s="37"/>
      <c r="F131" s="230" t="s">
        <v>521</v>
      </c>
      <c r="G131" s="37"/>
      <c r="H131" s="37"/>
      <c r="I131" s="231"/>
      <c r="J131" s="37"/>
      <c r="K131" s="37"/>
      <c r="L131" s="41"/>
      <c r="M131" s="246"/>
      <c r="N131" s="24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74</v>
      </c>
    </row>
    <row r="132" s="2" customFormat="1" ht="24.15" customHeight="1">
      <c r="A132" s="35"/>
      <c r="B132" s="36"/>
      <c r="C132" s="236" t="s">
        <v>175</v>
      </c>
      <c r="D132" s="236" t="s">
        <v>156</v>
      </c>
      <c r="E132" s="237" t="s">
        <v>523</v>
      </c>
      <c r="F132" s="238" t="s">
        <v>524</v>
      </c>
      <c r="G132" s="239" t="s">
        <v>149</v>
      </c>
      <c r="H132" s="240">
        <v>2</v>
      </c>
      <c r="I132" s="241"/>
      <c r="J132" s="242">
        <f>ROUND(I132*H132,2)</f>
        <v>0</v>
      </c>
      <c r="K132" s="238" t="s">
        <v>150</v>
      </c>
      <c r="L132" s="243"/>
      <c r="M132" s="244" t="s">
        <v>1</v>
      </c>
      <c r="N132" s="245" t="s">
        <v>39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159</v>
      </c>
      <c r="AT132" s="227" t="s">
        <v>156</v>
      </c>
      <c r="AU132" s="227" t="s">
        <v>74</v>
      </c>
      <c r="AY132" s="14" t="s">
        <v>145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81</v>
      </c>
      <c r="BK132" s="228">
        <f>ROUND(I132*H132,2)</f>
        <v>0</v>
      </c>
      <c r="BL132" s="14" t="s">
        <v>159</v>
      </c>
      <c r="BM132" s="227" t="s">
        <v>525</v>
      </c>
    </row>
    <row r="133" s="2" customFormat="1">
      <c r="A133" s="35"/>
      <c r="B133" s="36"/>
      <c r="C133" s="37"/>
      <c r="D133" s="229" t="s">
        <v>153</v>
      </c>
      <c r="E133" s="37"/>
      <c r="F133" s="230" t="s">
        <v>524</v>
      </c>
      <c r="G133" s="37"/>
      <c r="H133" s="37"/>
      <c r="I133" s="231"/>
      <c r="J133" s="37"/>
      <c r="K133" s="37"/>
      <c r="L133" s="41"/>
      <c r="M133" s="246"/>
      <c r="N133" s="24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153</v>
      </c>
      <c r="AU133" s="14" t="s">
        <v>74</v>
      </c>
    </row>
    <row r="134" s="2" customFormat="1" ht="24.15" customHeight="1">
      <c r="A134" s="35"/>
      <c r="B134" s="36"/>
      <c r="C134" s="236" t="s">
        <v>179</v>
      </c>
      <c r="D134" s="236" t="s">
        <v>156</v>
      </c>
      <c r="E134" s="237" t="s">
        <v>526</v>
      </c>
      <c r="F134" s="238" t="s">
        <v>527</v>
      </c>
      <c r="G134" s="239" t="s">
        <v>149</v>
      </c>
      <c r="H134" s="240">
        <v>2</v>
      </c>
      <c r="I134" s="241"/>
      <c r="J134" s="242">
        <f>ROUND(I134*H134,2)</f>
        <v>0</v>
      </c>
      <c r="K134" s="238" t="s">
        <v>150</v>
      </c>
      <c r="L134" s="243"/>
      <c r="M134" s="244" t="s">
        <v>1</v>
      </c>
      <c r="N134" s="245" t="s">
        <v>39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159</v>
      </c>
      <c r="AT134" s="227" t="s">
        <v>156</v>
      </c>
      <c r="AU134" s="227" t="s">
        <v>74</v>
      </c>
      <c r="AY134" s="14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81</v>
      </c>
      <c r="BK134" s="228">
        <f>ROUND(I134*H134,2)</f>
        <v>0</v>
      </c>
      <c r="BL134" s="14" t="s">
        <v>159</v>
      </c>
      <c r="BM134" s="227" t="s">
        <v>528</v>
      </c>
    </row>
    <row r="135" s="2" customFormat="1">
      <c r="A135" s="35"/>
      <c r="B135" s="36"/>
      <c r="C135" s="37"/>
      <c r="D135" s="229" t="s">
        <v>153</v>
      </c>
      <c r="E135" s="37"/>
      <c r="F135" s="230" t="s">
        <v>527</v>
      </c>
      <c r="G135" s="37"/>
      <c r="H135" s="37"/>
      <c r="I135" s="231"/>
      <c r="J135" s="37"/>
      <c r="K135" s="37"/>
      <c r="L135" s="41"/>
      <c r="M135" s="246"/>
      <c r="N135" s="24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153</v>
      </c>
      <c r="AU135" s="14" t="s">
        <v>74</v>
      </c>
    </row>
    <row r="136" s="2" customFormat="1" ht="24.15" customHeight="1">
      <c r="A136" s="35"/>
      <c r="B136" s="36"/>
      <c r="C136" s="236" t="s">
        <v>183</v>
      </c>
      <c r="D136" s="236" t="s">
        <v>156</v>
      </c>
      <c r="E136" s="237" t="s">
        <v>529</v>
      </c>
      <c r="F136" s="238" t="s">
        <v>530</v>
      </c>
      <c r="G136" s="239" t="s">
        <v>149</v>
      </c>
      <c r="H136" s="240">
        <v>5</v>
      </c>
      <c r="I136" s="241"/>
      <c r="J136" s="242">
        <f>ROUND(I136*H136,2)</f>
        <v>0</v>
      </c>
      <c r="K136" s="238" t="s">
        <v>150</v>
      </c>
      <c r="L136" s="243"/>
      <c r="M136" s="244" t="s">
        <v>1</v>
      </c>
      <c r="N136" s="245" t="s">
        <v>39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159</v>
      </c>
      <c r="AT136" s="227" t="s">
        <v>156</v>
      </c>
      <c r="AU136" s="227" t="s">
        <v>74</v>
      </c>
      <c r="AY136" s="14" t="s">
        <v>145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81</v>
      </c>
      <c r="BK136" s="228">
        <f>ROUND(I136*H136,2)</f>
        <v>0</v>
      </c>
      <c r="BL136" s="14" t="s">
        <v>159</v>
      </c>
      <c r="BM136" s="227" t="s">
        <v>531</v>
      </c>
    </row>
    <row r="137" s="2" customFormat="1">
      <c r="A137" s="35"/>
      <c r="B137" s="36"/>
      <c r="C137" s="37"/>
      <c r="D137" s="229" t="s">
        <v>153</v>
      </c>
      <c r="E137" s="37"/>
      <c r="F137" s="230" t="s">
        <v>530</v>
      </c>
      <c r="G137" s="37"/>
      <c r="H137" s="37"/>
      <c r="I137" s="231"/>
      <c r="J137" s="37"/>
      <c r="K137" s="37"/>
      <c r="L137" s="41"/>
      <c r="M137" s="246"/>
      <c r="N137" s="24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153</v>
      </c>
      <c r="AU137" s="14" t="s">
        <v>74</v>
      </c>
    </row>
    <row r="138" s="11" customFormat="1" ht="25.92" customHeight="1">
      <c r="A138" s="11"/>
      <c r="B138" s="202"/>
      <c r="C138" s="203"/>
      <c r="D138" s="204" t="s">
        <v>73</v>
      </c>
      <c r="E138" s="205" t="s">
        <v>142</v>
      </c>
      <c r="F138" s="205" t="s">
        <v>143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SUM(P139:P150)</f>
        <v>0</v>
      </c>
      <c r="Q138" s="210"/>
      <c r="R138" s="211">
        <f>SUM(R139:R150)</f>
        <v>0</v>
      </c>
      <c r="S138" s="210"/>
      <c r="T138" s="212">
        <f>SUM(T139:T150)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3" t="s">
        <v>144</v>
      </c>
      <c r="AT138" s="214" t="s">
        <v>73</v>
      </c>
      <c r="AU138" s="214" t="s">
        <v>74</v>
      </c>
      <c r="AY138" s="213" t="s">
        <v>145</v>
      </c>
      <c r="BK138" s="215">
        <f>SUM(BK139:BK150)</f>
        <v>0</v>
      </c>
    </row>
    <row r="139" s="2" customFormat="1" ht="24.15" customHeight="1">
      <c r="A139" s="35"/>
      <c r="B139" s="36"/>
      <c r="C139" s="216" t="s">
        <v>187</v>
      </c>
      <c r="D139" s="216" t="s">
        <v>146</v>
      </c>
      <c r="E139" s="217" t="s">
        <v>402</v>
      </c>
      <c r="F139" s="218" t="s">
        <v>403</v>
      </c>
      <c r="G139" s="219" t="s">
        <v>149</v>
      </c>
      <c r="H139" s="220">
        <v>5</v>
      </c>
      <c r="I139" s="221"/>
      <c r="J139" s="222">
        <f>ROUND(I139*H139,2)</f>
        <v>0</v>
      </c>
      <c r="K139" s="218" t="s">
        <v>150</v>
      </c>
      <c r="L139" s="41"/>
      <c r="M139" s="223" t="s">
        <v>1</v>
      </c>
      <c r="N139" s="224" t="s">
        <v>39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151</v>
      </c>
      <c r="AT139" s="227" t="s">
        <v>146</v>
      </c>
      <c r="AU139" s="227" t="s">
        <v>81</v>
      </c>
      <c r="AY139" s="14" t="s">
        <v>145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81</v>
      </c>
      <c r="BK139" s="228">
        <f>ROUND(I139*H139,2)</f>
        <v>0</v>
      </c>
      <c r="BL139" s="14" t="s">
        <v>151</v>
      </c>
      <c r="BM139" s="227" t="s">
        <v>532</v>
      </c>
    </row>
    <row r="140" s="2" customFormat="1">
      <c r="A140" s="35"/>
      <c r="B140" s="36"/>
      <c r="C140" s="37"/>
      <c r="D140" s="229" t="s">
        <v>153</v>
      </c>
      <c r="E140" s="37"/>
      <c r="F140" s="230" t="s">
        <v>403</v>
      </c>
      <c r="G140" s="37"/>
      <c r="H140" s="37"/>
      <c r="I140" s="231"/>
      <c r="J140" s="37"/>
      <c r="K140" s="37"/>
      <c r="L140" s="41"/>
      <c r="M140" s="246"/>
      <c r="N140" s="247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153</v>
      </c>
      <c r="AU140" s="14" t="s">
        <v>81</v>
      </c>
    </row>
    <row r="141" s="2" customFormat="1" ht="24.15" customHeight="1">
      <c r="A141" s="35"/>
      <c r="B141" s="36"/>
      <c r="C141" s="216" t="s">
        <v>204</v>
      </c>
      <c r="D141" s="216" t="s">
        <v>146</v>
      </c>
      <c r="E141" s="217" t="s">
        <v>411</v>
      </c>
      <c r="F141" s="218" t="s">
        <v>412</v>
      </c>
      <c r="G141" s="219" t="s">
        <v>149</v>
      </c>
      <c r="H141" s="220">
        <v>5</v>
      </c>
      <c r="I141" s="221"/>
      <c r="J141" s="222">
        <f>ROUND(I141*H141,2)</f>
        <v>0</v>
      </c>
      <c r="K141" s="218" t="s">
        <v>150</v>
      </c>
      <c r="L141" s="41"/>
      <c r="M141" s="223" t="s">
        <v>1</v>
      </c>
      <c r="N141" s="224" t="s">
        <v>39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151</v>
      </c>
      <c r="AT141" s="227" t="s">
        <v>146</v>
      </c>
      <c r="AU141" s="227" t="s">
        <v>81</v>
      </c>
      <c r="AY141" s="14" t="s">
        <v>145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4" t="s">
        <v>81</v>
      </c>
      <c r="BK141" s="228">
        <f>ROUND(I141*H141,2)</f>
        <v>0</v>
      </c>
      <c r="BL141" s="14" t="s">
        <v>151</v>
      </c>
      <c r="BM141" s="227" t="s">
        <v>533</v>
      </c>
    </row>
    <row r="142" s="2" customFormat="1">
      <c r="A142" s="35"/>
      <c r="B142" s="36"/>
      <c r="C142" s="37"/>
      <c r="D142" s="229" t="s">
        <v>153</v>
      </c>
      <c r="E142" s="37"/>
      <c r="F142" s="230" t="s">
        <v>412</v>
      </c>
      <c r="G142" s="37"/>
      <c r="H142" s="37"/>
      <c r="I142" s="231"/>
      <c r="J142" s="37"/>
      <c r="K142" s="37"/>
      <c r="L142" s="41"/>
      <c r="M142" s="246"/>
      <c r="N142" s="247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153</v>
      </c>
      <c r="AU142" s="14" t="s">
        <v>81</v>
      </c>
    </row>
    <row r="143" s="2" customFormat="1" ht="24.15" customHeight="1">
      <c r="A143" s="35"/>
      <c r="B143" s="36"/>
      <c r="C143" s="216" t="s">
        <v>195</v>
      </c>
      <c r="D143" s="216" t="s">
        <v>146</v>
      </c>
      <c r="E143" s="217" t="s">
        <v>534</v>
      </c>
      <c r="F143" s="218" t="s">
        <v>535</v>
      </c>
      <c r="G143" s="219" t="s">
        <v>149</v>
      </c>
      <c r="H143" s="220">
        <v>5</v>
      </c>
      <c r="I143" s="221"/>
      <c r="J143" s="222">
        <f>ROUND(I143*H143,2)</f>
        <v>0</v>
      </c>
      <c r="K143" s="218" t="s">
        <v>150</v>
      </c>
      <c r="L143" s="41"/>
      <c r="M143" s="223" t="s">
        <v>1</v>
      </c>
      <c r="N143" s="224" t="s">
        <v>39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151</v>
      </c>
      <c r="AT143" s="227" t="s">
        <v>146</v>
      </c>
      <c r="AU143" s="227" t="s">
        <v>81</v>
      </c>
      <c r="AY143" s="14" t="s">
        <v>145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4" t="s">
        <v>81</v>
      </c>
      <c r="BK143" s="228">
        <f>ROUND(I143*H143,2)</f>
        <v>0</v>
      </c>
      <c r="BL143" s="14" t="s">
        <v>151</v>
      </c>
      <c r="BM143" s="227" t="s">
        <v>536</v>
      </c>
    </row>
    <row r="144" s="2" customFormat="1">
      <c r="A144" s="35"/>
      <c r="B144" s="36"/>
      <c r="C144" s="37"/>
      <c r="D144" s="229" t="s">
        <v>153</v>
      </c>
      <c r="E144" s="37"/>
      <c r="F144" s="230" t="s">
        <v>535</v>
      </c>
      <c r="G144" s="37"/>
      <c r="H144" s="37"/>
      <c r="I144" s="231"/>
      <c r="J144" s="37"/>
      <c r="K144" s="37"/>
      <c r="L144" s="41"/>
      <c r="M144" s="246"/>
      <c r="N144" s="247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153</v>
      </c>
      <c r="AU144" s="14" t="s">
        <v>81</v>
      </c>
    </row>
    <row r="145" s="2" customFormat="1" ht="24.15" customHeight="1">
      <c r="A145" s="35"/>
      <c r="B145" s="36"/>
      <c r="C145" s="216" t="s">
        <v>200</v>
      </c>
      <c r="D145" s="216" t="s">
        <v>146</v>
      </c>
      <c r="E145" s="217" t="s">
        <v>537</v>
      </c>
      <c r="F145" s="218" t="s">
        <v>538</v>
      </c>
      <c r="G145" s="219" t="s">
        <v>149</v>
      </c>
      <c r="H145" s="220">
        <v>5</v>
      </c>
      <c r="I145" s="221"/>
      <c r="J145" s="222">
        <f>ROUND(I145*H145,2)</f>
        <v>0</v>
      </c>
      <c r="K145" s="218" t="s">
        <v>150</v>
      </c>
      <c r="L145" s="41"/>
      <c r="M145" s="223" t="s">
        <v>1</v>
      </c>
      <c r="N145" s="224" t="s">
        <v>39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151</v>
      </c>
      <c r="AT145" s="227" t="s">
        <v>146</v>
      </c>
      <c r="AU145" s="227" t="s">
        <v>81</v>
      </c>
      <c r="AY145" s="14" t="s">
        <v>145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81</v>
      </c>
      <c r="BK145" s="228">
        <f>ROUND(I145*H145,2)</f>
        <v>0</v>
      </c>
      <c r="BL145" s="14" t="s">
        <v>151</v>
      </c>
      <c r="BM145" s="227" t="s">
        <v>539</v>
      </c>
    </row>
    <row r="146" s="2" customFormat="1">
      <c r="A146" s="35"/>
      <c r="B146" s="36"/>
      <c r="C146" s="37"/>
      <c r="D146" s="229" t="s">
        <v>153</v>
      </c>
      <c r="E146" s="37"/>
      <c r="F146" s="230" t="s">
        <v>538</v>
      </c>
      <c r="G146" s="37"/>
      <c r="H146" s="37"/>
      <c r="I146" s="231"/>
      <c r="J146" s="37"/>
      <c r="K146" s="37"/>
      <c r="L146" s="41"/>
      <c r="M146" s="246"/>
      <c r="N146" s="247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153</v>
      </c>
      <c r="AU146" s="14" t="s">
        <v>81</v>
      </c>
    </row>
    <row r="147" s="2" customFormat="1" ht="24.15" customHeight="1">
      <c r="A147" s="35"/>
      <c r="B147" s="36"/>
      <c r="C147" s="216" t="s">
        <v>208</v>
      </c>
      <c r="D147" s="216" t="s">
        <v>146</v>
      </c>
      <c r="E147" s="217" t="s">
        <v>540</v>
      </c>
      <c r="F147" s="218" t="s">
        <v>541</v>
      </c>
      <c r="G147" s="219" t="s">
        <v>426</v>
      </c>
      <c r="H147" s="220">
        <v>5</v>
      </c>
      <c r="I147" s="221"/>
      <c r="J147" s="222">
        <f>ROUND(I147*H147,2)</f>
        <v>0</v>
      </c>
      <c r="K147" s="218" t="s">
        <v>150</v>
      </c>
      <c r="L147" s="41"/>
      <c r="M147" s="223" t="s">
        <v>1</v>
      </c>
      <c r="N147" s="224" t="s">
        <v>39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151</v>
      </c>
      <c r="AT147" s="227" t="s">
        <v>146</v>
      </c>
      <c r="AU147" s="227" t="s">
        <v>81</v>
      </c>
      <c r="AY147" s="14" t="s">
        <v>145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81</v>
      </c>
      <c r="BK147" s="228">
        <f>ROUND(I147*H147,2)</f>
        <v>0</v>
      </c>
      <c r="BL147" s="14" t="s">
        <v>151</v>
      </c>
      <c r="BM147" s="227" t="s">
        <v>542</v>
      </c>
    </row>
    <row r="148" s="2" customFormat="1">
      <c r="A148" s="35"/>
      <c r="B148" s="36"/>
      <c r="C148" s="37"/>
      <c r="D148" s="229" t="s">
        <v>153</v>
      </c>
      <c r="E148" s="37"/>
      <c r="F148" s="230" t="s">
        <v>541</v>
      </c>
      <c r="G148" s="37"/>
      <c r="H148" s="37"/>
      <c r="I148" s="231"/>
      <c r="J148" s="37"/>
      <c r="K148" s="37"/>
      <c r="L148" s="41"/>
      <c r="M148" s="246"/>
      <c r="N148" s="247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153</v>
      </c>
      <c r="AU148" s="14" t="s">
        <v>81</v>
      </c>
    </row>
    <row r="149" s="2" customFormat="1" ht="24.15" customHeight="1">
      <c r="A149" s="35"/>
      <c r="B149" s="36"/>
      <c r="C149" s="216" t="s">
        <v>8</v>
      </c>
      <c r="D149" s="216" t="s">
        <v>146</v>
      </c>
      <c r="E149" s="217" t="s">
        <v>543</v>
      </c>
      <c r="F149" s="218" t="s">
        <v>544</v>
      </c>
      <c r="G149" s="219" t="s">
        <v>426</v>
      </c>
      <c r="H149" s="220">
        <v>5</v>
      </c>
      <c r="I149" s="221"/>
      <c r="J149" s="222">
        <f>ROUND(I149*H149,2)</f>
        <v>0</v>
      </c>
      <c r="K149" s="218" t="s">
        <v>150</v>
      </c>
      <c r="L149" s="41"/>
      <c r="M149" s="223" t="s">
        <v>1</v>
      </c>
      <c r="N149" s="224" t="s">
        <v>39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151</v>
      </c>
      <c r="AT149" s="227" t="s">
        <v>146</v>
      </c>
      <c r="AU149" s="227" t="s">
        <v>81</v>
      </c>
      <c r="AY149" s="14" t="s">
        <v>145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81</v>
      </c>
      <c r="BK149" s="228">
        <f>ROUND(I149*H149,2)</f>
        <v>0</v>
      </c>
      <c r="BL149" s="14" t="s">
        <v>151</v>
      </c>
      <c r="BM149" s="227" t="s">
        <v>545</v>
      </c>
    </row>
    <row r="150" s="2" customFormat="1">
      <c r="A150" s="35"/>
      <c r="B150" s="36"/>
      <c r="C150" s="37"/>
      <c r="D150" s="229" t="s">
        <v>153</v>
      </c>
      <c r="E150" s="37"/>
      <c r="F150" s="230" t="s">
        <v>544</v>
      </c>
      <c r="G150" s="37"/>
      <c r="H150" s="37"/>
      <c r="I150" s="231"/>
      <c r="J150" s="37"/>
      <c r="K150" s="37"/>
      <c r="L150" s="41"/>
      <c r="M150" s="232"/>
      <c r="N150" s="233"/>
      <c r="O150" s="234"/>
      <c r="P150" s="234"/>
      <c r="Q150" s="234"/>
      <c r="R150" s="234"/>
      <c r="S150" s="234"/>
      <c r="T150" s="2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153</v>
      </c>
      <c r="AU150" s="14" t="s">
        <v>81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jjeQExRRLzMRApb6kfOwkcacIqI0UxQ2Q0Os/U6EivzPGrQ/1qVKQQfDIJoIhRWQouOSlQaO4LbvduqGvX2+Rg==" hashValue="wONO9JQJZ4NVyhVjY5z6eLkh75LV/51+XbqNtwdOfmIDNoB5hpN1pl4m/ohrFVzTCbtOQG67lk16wkyjBgHZRA==" algorithmName="SHA-512" password="CC35"/>
  <autoFilter ref="C120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486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546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03.3 -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234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03.3 -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235</v>
      </c>
      <c r="F122" s="205" t="s">
        <v>236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SUM(BK123:BK124)</f>
        <v>0</v>
      </c>
    </row>
    <row r="123" s="2" customFormat="1" ht="14.4" customHeight="1">
      <c r="A123" s="35"/>
      <c r="B123" s="36"/>
      <c r="C123" s="216" t="s">
        <v>81</v>
      </c>
      <c r="D123" s="216" t="s">
        <v>146</v>
      </c>
      <c r="E123" s="217" t="s">
        <v>547</v>
      </c>
      <c r="F123" s="218" t="s">
        <v>548</v>
      </c>
      <c r="G123" s="219" t="s">
        <v>239</v>
      </c>
      <c r="H123" s="220">
        <v>100</v>
      </c>
      <c r="I123" s="221"/>
      <c r="J123" s="222">
        <f>ROUND(I123*H123,2)</f>
        <v>0</v>
      </c>
      <c r="K123" s="218" t="s">
        <v>240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549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550</v>
      </c>
      <c r="G124" s="37"/>
      <c r="H124" s="37"/>
      <c r="I124" s="231"/>
      <c r="J124" s="37"/>
      <c r="K124" s="37"/>
      <c r="L124" s="41"/>
      <c r="M124" s="232"/>
      <c r="N124" s="233"/>
      <c r="O124" s="234"/>
      <c r="P124" s="234"/>
      <c r="Q124" s="234"/>
      <c r="R124" s="234"/>
      <c r="S124" s="234"/>
      <c r="T124" s="2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aOcwHEnHhqUEFERD0FsW9KBaZWb8JGEqqQJR6QYz9gy8USX2fwuVZTJ9wkfW3ve6JfAhjaOnUDknhTlxK7ub9g==" hashValue="vgzp/qNqcsUeQsesWNxESl2YVMdKNwEsgOFZLIKxYVXbHLhx5jFcXUvJtOfSkp9D9/YZWw6beM5SghEhhoqTWA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120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120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01.1 - Revize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120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01.1 - Revize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142</v>
      </c>
      <c r="F122" s="205" t="s">
        <v>143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SUM(BK123:BK124)</f>
        <v>0</v>
      </c>
    </row>
    <row r="123" s="2" customFormat="1" ht="24.15" customHeight="1">
      <c r="A123" s="35"/>
      <c r="B123" s="36"/>
      <c r="C123" s="216" t="s">
        <v>81</v>
      </c>
      <c r="D123" s="216" t="s">
        <v>146</v>
      </c>
      <c r="E123" s="217" t="s">
        <v>147</v>
      </c>
      <c r="F123" s="218" t="s">
        <v>148</v>
      </c>
      <c r="G123" s="219" t="s">
        <v>149</v>
      </c>
      <c r="H123" s="220">
        <v>35</v>
      </c>
      <c r="I123" s="221"/>
      <c r="J123" s="222">
        <f>ROUND(I123*H123,2)</f>
        <v>0</v>
      </c>
      <c r="K123" s="218" t="s">
        <v>150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152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154</v>
      </c>
      <c r="G124" s="37"/>
      <c r="H124" s="37"/>
      <c r="I124" s="231"/>
      <c r="J124" s="37"/>
      <c r="K124" s="37"/>
      <c r="L124" s="41"/>
      <c r="M124" s="232"/>
      <c r="N124" s="233"/>
      <c r="O124" s="234"/>
      <c r="P124" s="234"/>
      <c r="Q124" s="234"/>
      <c r="R124" s="234"/>
      <c r="S124" s="234"/>
      <c r="T124" s="2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+6xcwMvdxjwjw/nwmY0Cg55Nl1aqPuPzrKpqG6ebGMu9fw0ERlL14hJLjuewCVjtMVSoLanISFrJX1mQJ0r+XA==" hashValue="+sP1cyCqzZJh4BVppG/2wpWARTlG1nxgwPEgrA1VBoO0pBhsq5kBTY9k1gfDXtnnB4KiyYpiCkCa0o8zk0q5rg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120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155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ROUND((SUM(BE121:BE160)),  2)</f>
        <v>0</v>
      </c>
      <c r="G35" s="35"/>
      <c r="H35" s="35"/>
      <c r="I35" s="161">
        <v>0.20999999999999999</v>
      </c>
      <c r="J35" s="160">
        <f>ROUND(((SUM(BE121:BE160))*I35),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ROUND((SUM(BF121:BF160)),  2)</f>
        <v>0</v>
      </c>
      <c r="G36" s="35"/>
      <c r="H36" s="35"/>
      <c r="I36" s="161">
        <v>0.14999999999999999</v>
      </c>
      <c r="J36" s="160">
        <f>ROUND(((SUM(BF121:BF160))*I36),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ROUND((SUM(BG121:BG160)),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ROUND((SUM(BH121:BH160)),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ROUND((SUM(BI121:BI160)),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120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01.2 - Práce a dodávky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120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01.2 - Práce a dodávky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P122+SUM(P123:P144)</f>
        <v>0</v>
      </c>
      <c r="Q121" s="101"/>
      <c r="R121" s="199">
        <f>R122+SUM(R123:R144)</f>
        <v>0</v>
      </c>
      <c r="S121" s="101"/>
      <c r="T121" s="200">
        <f>T122+SUM(T123:T144)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BK122+SUM(BK123:BK144)</f>
        <v>0</v>
      </c>
    </row>
    <row r="122" s="2" customFormat="1" ht="37.8" customHeight="1">
      <c r="A122" s="35"/>
      <c r="B122" s="36"/>
      <c r="C122" s="236" t="s">
        <v>81</v>
      </c>
      <c r="D122" s="236" t="s">
        <v>156</v>
      </c>
      <c r="E122" s="237" t="s">
        <v>157</v>
      </c>
      <c r="F122" s="238" t="s">
        <v>158</v>
      </c>
      <c r="G122" s="239" t="s">
        <v>149</v>
      </c>
      <c r="H122" s="240">
        <v>1</v>
      </c>
      <c r="I122" s="241"/>
      <c r="J122" s="242">
        <f>ROUND(I122*H122,2)</f>
        <v>0</v>
      </c>
      <c r="K122" s="238" t="s">
        <v>150</v>
      </c>
      <c r="L122" s="243"/>
      <c r="M122" s="244" t="s">
        <v>1</v>
      </c>
      <c r="N122" s="245" t="s">
        <v>39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7" t="s">
        <v>159</v>
      </c>
      <c r="AT122" s="227" t="s">
        <v>156</v>
      </c>
      <c r="AU122" s="227" t="s">
        <v>74</v>
      </c>
      <c r="AY122" s="14" t="s">
        <v>145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4" t="s">
        <v>81</v>
      </c>
      <c r="BK122" s="228">
        <f>ROUND(I122*H122,2)</f>
        <v>0</v>
      </c>
      <c r="BL122" s="14" t="s">
        <v>159</v>
      </c>
      <c r="BM122" s="227" t="s">
        <v>160</v>
      </c>
    </row>
    <row r="123" s="2" customFormat="1">
      <c r="A123" s="35"/>
      <c r="B123" s="36"/>
      <c r="C123" s="37"/>
      <c r="D123" s="229" t="s">
        <v>153</v>
      </c>
      <c r="E123" s="37"/>
      <c r="F123" s="230" t="s">
        <v>158</v>
      </c>
      <c r="G123" s="37"/>
      <c r="H123" s="37"/>
      <c r="I123" s="231"/>
      <c r="J123" s="37"/>
      <c r="K123" s="37"/>
      <c r="L123" s="41"/>
      <c r="M123" s="246"/>
      <c r="N123" s="24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153</v>
      </c>
      <c r="AU123" s="14" t="s">
        <v>74</v>
      </c>
    </row>
    <row r="124" s="2" customFormat="1" ht="24.15" customHeight="1">
      <c r="A124" s="35"/>
      <c r="B124" s="36"/>
      <c r="C124" s="236" t="s">
        <v>83</v>
      </c>
      <c r="D124" s="236" t="s">
        <v>156</v>
      </c>
      <c r="E124" s="237" t="s">
        <v>161</v>
      </c>
      <c r="F124" s="238" t="s">
        <v>162</v>
      </c>
      <c r="G124" s="239" t="s">
        <v>149</v>
      </c>
      <c r="H124" s="240">
        <v>3</v>
      </c>
      <c r="I124" s="241"/>
      <c r="J124" s="242">
        <f>ROUND(I124*H124,2)</f>
        <v>0</v>
      </c>
      <c r="K124" s="238" t="s">
        <v>150</v>
      </c>
      <c r="L124" s="243"/>
      <c r="M124" s="244" t="s">
        <v>1</v>
      </c>
      <c r="N124" s="245" t="s">
        <v>39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7" t="s">
        <v>159</v>
      </c>
      <c r="AT124" s="227" t="s">
        <v>156</v>
      </c>
      <c r="AU124" s="227" t="s">
        <v>74</v>
      </c>
      <c r="AY124" s="14" t="s">
        <v>145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4" t="s">
        <v>81</v>
      </c>
      <c r="BK124" s="228">
        <f>ROUND(I124*H124,2)</f>
        <v>0</v>
      </c>
      <c r="BL124" s="14" t="s">
        <v>159</v>
      </c>
      <c r="BM124" s="227" t="s">
        <v>163</v>
      </c>
    </row>
    <row r="125" s="2" customFormat="1">
      <c r="A125" s="35"/>
      <c r="B125" s="36"/>
      <c r="C125" s="37"/>
      <c r="D125" s="229" t="s">
        <v>153</v>
      </c>
      <c r="E125" s="37"/>
      <c r="F125" s="230" t="s">
        <v>162</v>
      </c>
      <c r="G125" s="37"/>
      <c r="H125" s="37"/>
      <c r="I125" s="231"/>
      <c r="J125" s="37"/>
      <c r="K125" s="37"/>
      <c r="L125" s="41"/>
      <c r="M125" s="246"/>
      <c r="N125" s="24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153</v>
      </c>
      <c r="AU125" s="14" t="s">
        <v>74</v>
      </c>
    </row>
    <row r="126" s="2" customFormat="1" ht="24.15" customHeight="1">
      <c r="A126" s="35"/>
      <c r="B126" s="36"/>
      <c r="C126" s="236" t="s">
        <v>164</v>
      </c>
      <c r="D126" s="236" t="s">
        <v>156</v>
      </c>
      <c r="E126" s="237" t="s">
        <v>165</v>
      </c>
      <c r="F126" s="238" t="s">
        <v>166</v>
      </c>
      <c r="G126" s="239" t="s">
        <v>149</v>
      </c>
      <c r="H126" s="240">
        <v>1</v>
      </c>
      <c r="I126" s="241"/>
      <c r="J126" s="242">
        <f>ROUND(I126*H126,2)</f>
        <v>0</v>
      </c>
      <c r="K126" s="238" t="s">
        <v>150</v>
      </c>
      <c r="L126" s="243"/>
      <c r="M126" s="244" t="s">
        <v>1</v>
      </c>
      <c r="N126" s="245" t="s">
        <v>39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159</v>
      </c>
      <c r="AT126" s="227" t="s">
        <v>156</v>
      </c>
      <c r="AU126" s="227" t="s">
        <v>74</v>
      </c>
      <c r="AY126" s="14" t="s">
        <v>145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4" t="s">
        <v>81</v>
      </c>
      <c r="BK126" s="228">
        <f>ROUND(I126*H126,2)</f>
        <v>0</v>
      </c>
      <c r="BL126" s="14" t="s">
        <v>159</v>
      </c>
      <c r="BM126" s="227" t="s">
        <v>167</v>
      </c>
    </row>
    <row r="127" s="2" customFormat="1">
      <c r="A127" s="35"/>
      <c r="B127" s="36"/>
      <c r="C127" s="37"/>
      <c r="D127" s="229" t="s">
        <v>153</v>
      </c>
      <c r="E127" s="37"/>
      <c r="F127" s="230" t="s">
        <v>166</v>
      </c>
      <c r="G127" s="37"/>
      <c r="H127" s="37"/>
      <c r="I127" s="231"/>
      <c r="J127" s="37"/>
      <c r="K127" s="37"/>
      <c r="L127" s="41"/>
      <c r="M127" s="246"/>
      <c r="N127" s="24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74</v>
      </c>
    </row>
    <row r="128" s="2" customFormat="1" ht="24.15" customHeight="1">
      <c r="A128" s="35"/>
      <c r="B128" s="36"/>
      <c r="C128" s="236" t="s">
        <v>144</v>
      </c>
      <c r="D128" s="236" t="s">
        <v>156</v>
      </c>
      <c r="E128" s="237" t="s">
        <v>168</v>
      </c>
      <c r="F128" s="238" t="s">
        <v>169</v>
      </c>
      <c r="G128" s="239" t="s">
        <v>149</v>
      </c>
      <c r="H128" s="240">
        <v>2</v>
      </c>
      <c r="I128" s="241"/>
      <c r="J128" s="242">
        <f>ROUND(I128*H128,2)</f>
        <v>0</v>
      </c>
      <c r="K128" s="238" t="s">
        <v>150</v>
      </c>
      <c r="L128" s="243"/>
      <c r="M128" s="244" t="s">
        <v>1</v>
      </c>
      <c r="N128" s="245" t="s">
        <v>39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159</v>
      </c>
      <c r="AT128" s="227" t="s">
        <v>156</v>
      </c>
      <c r="AU128" s="227" t="s">
        <v>74</v>
      </c>
      <c r="AY128" s="14" t="s">
        <v>145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4" t="s">
        <v>81</v>
      </c>
      <c r="BK128" s="228">
        <f>ROUND(I128*H128,2)</f>
        <v>0</v>
      </c>
      <c r="BL128" s="14" t="s">
        <v>159</v>
      </c>
      <c r="BM128" s="227" t="s">
        <v>170</v>
      </c>
    </row>
    <row r="129" s="2" customFormat="1">
      <c r="A129" s="35"/>
      <c r="B129" s="36"/>
      <c r="C129" s="37"/>
      <c r="D129" s="229" t="s">
        <v>153</v>
      </c>
      <c r="E129" s="37"/>
      <c r="F129" s="230" t="s">
        <v>169</v>
      </c>
      <c r="G129" s="37"/>
      <c r="H129" s="37"/>
      <c r="I129" s="231"/>
      <c r="J129" s="37"/>
      <c r="K129" s="37"/>
      <c r="L129" s="41"/>
      <c r="M129" s="246"/>
      <c r="N129" s="24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153</v>
      </c>
      <c r="AU129" s="14" t="s">
        <v>74</v>
      </c>
    </row>
    <row r="130" s="2" customFormat="1" ht="24.15" customHeight="1">
      <c r="A130" s="35"/>
      <c r="B130" s="36"/>
      <c r="C130" s="236" t="s">
        <v>171</v>
      </c>
      <c r="D130" s="236" t="s">
        <v>156</v>
      </c>
      <c r="E130" s="237" t="s">
        <v>172</v>
      </c>
      <c r="F130" s="238" t="s">
        <v>173</v>
      </c>
      <c r="G130" s="239" t="s">
        <v>149</v>
      </c>
      <c r="H130" s="240">
        <v>5</v>
      </c>
      <c r="I130" s="241"/>
      <c r="J130" s="242">
        <f>ROUND(I130*H130,2)</f>
        <v>0</v>
      </c>
      <c r="K130" s="238" t="s">
        <v>150</v>
      </c>
      <c r="L130" s="243"/>
      <c r="M130" s="244" t="s">
        <v>1</v>
      </c>
      <c r="N130" s="245" t="s">
        <v>39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159</v>
      </c>
      <c r="AT130" s="227" t="s">
        <v>156</v>
      </c>
      <c r="AU130" s="227" t="s">
        <v>74</v>
      </c>
      <c r="AY130" s="14" t="s">
        <v>145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4" t="s">
        <v>81</v>
      </c>
      <c r="BK130" s="228">
        <f>ROUND(I130*H130,2)</f>
        <v>0</v>
      </c>
      <c r="BL130" s="14" t="s">
        <v>159</v>
      </c>
      <c r="BM130" s="227" t="s">
        <v>174</v>
      </c>
    </row>
    <row r="131" s="2" customFormat="1">
      <c r="A131" s="35"/>
      <c r="B131" s="36"/>
      <c r="C131" s="37"/>
      <c r="D131" s="229" t="s">
        <v>153</v>
      </c>
      <c r="E131" s="37"/>
      <c r="F131" s="230" t="s">
        <v>173</v>
      </c>
      <c r="G131" s="37"/>
      <c r="H131" s="37"/>
      <c r="I131" s="231"/>
      <c r="J131" s="37"/>
      <c r="K131" s="37"/>
      <c r="L131" s="41"/>
      <c r="M131" s="246"/>
      <c r="N131" s="24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74</v>
      </c>
    </row>
    <row r="132" s="2" customFormat="1" ht="24.15" customHeight="1">
      <c r="A132" s="35"/>
      <c r="B132" s="36"/>
      <c r="C132" s="236" t="s">
        <v>175</v>
      </c>
      <c r="D132" s="236" t="s">
        <v>156</v>
      </c>
      <c r="E132" s="237" t="s">
        <v>176</v>
      </c>
      <c r="F132" s="238" t="s">
        <v>177</v>
      </c>
      <c r="G132" s="239" t="s">
        <v>149</v>
      </c>
      <c r="H132" s="240">
        <v>5</v>
      </c>
      <c r="I132" s="241"/>
      <c r="J132" s="242">
        <f>ROUND(I132*H132,2)</f>
        <v>0</v>
      </c>
      <c r="K132" s="238" t="s">
        <v>150</v>
      </c>
      <c r="L132" s="243"/>
      <c r="M132" s="244" t="s">
        <v>1</v>
      </c>
      <c r="N132" s="245" t="s">
        <v>39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159</v>
      </c>
      <c r="AT132" s="227" t="s">
        <v>156</v>
      </c>
      <c r="AU132" s="227" t="s">
        <v>74</v>
      </c>
      <c r="AY132" s="14" t="s">
        <v>145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81</v>
      </c>
      <c r="BK132" s="228">
        <f>ROUND(I132*H132,2)</f>
        <v>0</v>
      </c>
      <c r="BL132" s="14" t="s">
        <v>159</v>
      </c>
      <c r="BM132" s="227" t="s">
        <v>178</v>
      </c>
    </row>
    <row r="133" s="2" customFormat="1">
      <c r="A133" s="35"/>
      <c r="B133" s="36"/>
      <c r="C133" s="37"/>
      <c r="D133" s="229" t="s">
        <v>153</v>
      </c>
      <c r="E133" s="37"/>
      <c r="F133" s="230" t="s">
        <v>177</v>
      </c>
      <c r="G133" s="37"/>
      <c r="H133" s="37"/>
      <c r="I133" s="231"/>
      <c r="J133" s="37"/>
      <c r="K133" s="37"/>
      <c r="L133" s="41"/>
      <c r="M133" s="246"/>
      <c r="N133" s="24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153</v>
      </c>
      <c r="AU133" s="14" t="s">
        <v>74</v>
      </c>
    </row>
    <row r="134" s="2" customFormat="1" ht="24.15" customHeight="1">
      <c r="A134" s="35"/>
      <c r="B134" s="36"/>
      <c r="C134" s="236" t="s">
        <v>179</v>
      </c>
      <c r="D134" s="236" t="s">
        <v>156</v>
      </c>
      <c r="E134" s="237" t="s">
        <v>180</v>
      </c>
      <c r="F134" s="238" t="s">
        <v>181</v>
      </c>
      <c r="G134" s="239" t="s">
        <v>149</v>
      </c>
      <c r="H134" s="240">
        <v>5</v>
      </c>
      <c r="I134" s="241"/>
      <c r="J134" s="242">
        <f>ROUND(I134*H134,2)</f>
        <v>0</v>
      </c>
      <c r="K134" s="238" t="s">
        <v>150</v>
      </c>
      <c r="L134" s="243"/>
      <c r="M134" s="244" t="s">
        <v>1</v>
      </c>
      <c r="N134" s="245" t="s">
        <v>39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159</v>
      </c>
      <c r="AT134" s="227" t="s">
        <v>156</v>
      </c>
      <c r="AU134" s="227" t="s">
        <v>74</v>
      </c>
      <c r="AY134" s="14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81</v>
      </c>
      <c r="BK134" s="228">
        <f>ROUND(I134*H134,2)</f>
        <v>0</v>
      </c>
      <c r="BL134" s="14" t="s">
        <v>159</v>
      </c>
      <c r="BM134" s="227" t="s">
        <v>182</v>
      </c>
    </row>
    <row r="135" s="2" customFormat="1">
      <c r="A135" s="35"/>
      <c r="B135" s="36"/>
      <c r="C135" s="37"/>
      <c r="D135" s="229" t="s">
        <v>153</v>
      </c>
      <c r="E135" s="37"/>
      <c r="F135" s="230" t="s">
        <v>181</v>
      </c>
      <c r="G135" s="37"/>
      <c r="H135" s="37"/>
      <c r="I135" s="231"/>
      <c r="J135" s="37"/>
      <c r="K135" s="37"/>
      <c r="L135" s="41"/>
      <c r="M135" s="246"/>
      <c r="N135" s="24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153</v>
      </c>
      <c r="AU135" s="14" t="s">
        <v>74</v>
      </c>
    </row>
    <row r="136" s="2" customFormat="1" ht="24.15" customHeight="1">
      <c r="A136" s="35"/>
      <c r="B136" s="36"/>
      <c r="C136" s="236" t="s">
        <v>183</v>
      </c>
      <c r="D136" s="236" t="s">
        <v>156</v>
      </c>
      <c r="E136" s="237" t="s">
        <v>184</v>
      </c>
      <c r="F136" s="238" t="s">
        <v>185</v>
      </c>
      <c r="G136" s="239" t="s">
        <v>149</v>
      </c>
      <c r="H136" s="240">
        <v>1</v>
      </c>
      <c r="I136" s="241"/>
      <c r="J136" s="242">
        <f>ROUND(I136*H136,2)</f>
        <v>0</v>
      </c>
      <c r="K136" s="238" t="s">
        <v>150</v>
      </c>
      <c r="L136" s="243"/>
      <c r="M136" s="244" t="s">
        <v>1</v>
      </c>
      <c r="N136" s="245" t="s">
        <v>39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159</v>
      </c>
      <c r="AT136" s="227" t="s">
        <v>156</v>
      </c>
      <c r="AU136" s="227" t="s">
        <v>74</v>
      </c>
      <c r="AY136" s="14" t="s">
        <v>145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81</v>
      </c>
      <c r="BK136" s="228">
        <f>ROUND(I136*H136,2)</f>
        <v>0</v>
      </c>
      <c r="BL136" s="14" t="s">
        <v>159</v>
      </c>
      <c r="BM136" s="227" t="s">
        <v>186</v>
      </c>
    </row>
    <row r="137" s="2" customFormat="1">
      <c r="A137" s="35"/>
      <c r="B137" s="36"/>
      <c r="C137" s="37"/>
      <c r="D137" s="229" t="s">
        <v>153</v>
      </c>
      <c r="E137" s="37"/>
      <c r="F137" s="230" t="s">
        <v>185</v>
      </c>
      <c r="G137" s="37"/>
      <c r="H137" s="37"/>
      <c r="I137" s="231"/>
      <c r="J137" s="37"/>
      <c r="K137" s="37"/>
      <c r="L137" s="41"/>
      <c r="M137" s="246"/>
      <c r="N137" s="24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153</v>
      </c>
      <c r="AU137" s="14" t="s">
        <v>74</v>
      </c>
    </row>
    <row r="138" s="2" customFormat="1" ht="24.15" customHeight="1">
      <c r="A138" s="35"/>
      <c r="B138" s="36"/>
      <c r="C138" s="236" t="s">
        <v>187</v>
      </c>
      <c r="D138" s="236" t="s">
        <v>156</v>
      </c>
      <c r="E138" s="237" t="s">
        <v>188</v>
      </c>
      <c r="F138" s="238" t="s">
        <v>189</v>
      </c>
      <c r="G138" s="239" t="s">
        <v>149</v>
      </c>
      <c r="H138" s="240">
        <v>5</v>
      </c>
      <c r="I138" s="241"/>
      <c r="J138" s="242">
        <f>ROUND(I138*H138,2)</f>
        <v>0</v>
      </c>
      <c r="K138" s="238" t="s">
        <v>150</v>
      </c>
      <c r="L138" s="243"/>
      <c r="M138" s="244" t="s">
        <v>1</v>
      </c>
      <c r="N138" s="245" t="s">
        <v>39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159</v>
      </c>
      <c r="AT138" s="227" t="s">
        <v>156</v>
      </c>
      <c r="AU138" s="227" t="s">
        <v>74</v>
      </c>
      <c r="AY138" s="14" t="s">
        <v>145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81</v>
      </c>
      <c r="BK138" s="228">
        <f>ROUND(I138*H138,2)</f>
        <v>0</v>
      </c>
      <c r="BL138" s="14" t="s">
        <v>159</v>
      </c>
      <c r="BM138" s="227" t="s">
        <v>190</v>
      </c>
    </row>
    <row r="139" s="2" customFormat="1">
      <c r="A139" s="35"/>
      <c r="B139" s="36"/>
      <c r="C139" s="37"/>
      <c r="D139" s="229" t="s">
        <v>153</v>
      </c>
      <c r="E139" s="37"/>
      <c r="F139" s="230" t="s">
        <v>189</v>
      </c>
      <c r="G139" s="37"/>
      <c r="H139" s="37"/>
      <c r="I139" s="231"/>
      <c r="J139" s="37"/>
      <c r="K139" s="37"/>
      <c r="L139" s="41"/>
      <c r="M139" s="246"/>
      <c r="N139" s="24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153</v>
      </c>
      <c r="AU139" s="14" t="s">
        <v>74</v>
      </c>
    </row>
    <row r="140" s="2" customFormat="1" ht="24.15" customHeight="1">
      <c r="A140" s="35"/>
      <c r="B140" s="36"/>
      <c r="C140" s="236" t="s">
        <v>191</v>
      </c>
      <c r="D140" s="236" t="s">
        <v>156</v>
      </c>
      <c r="E140" s="237" t="s">
        <v>192</v>
      </c>
      <c r="F140" s="238" t="s">
        <v>193</v>
      </c>
      <c r="G140" s="239" t="s">
        <v>149</v>
      </c>
      <c r="H140" s="240">
        <v>4</v>
      </c>
      <c r="I140" s="241"/>
      <c r="J140" s="242">
        <f>ROUND(I140*H140,2)</f>
        <v>0</v>
      </c>
      <c r="K140" s="238" t="s">
        <v>150</v>
      </c>
      <c r="L140" s="243"/>
      <c r="M140" s="244" t="s">
        <v>1</v>
      </c>
      <c r="N140" s="245" t="s">
        <v>39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159</v>
      </c>
      <c r="AT140" s="227" t="s">
        <v>156</v>
      </c>
      <c r="AU140" s="227" t="s">
        <v>74</v>
      </c>
      <c r="AY140" s="14" t="s">
        <v>145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81</v>
      </c>
      <c r="BK140" s="228">
        <f>ROUND(I140*H140,2)</f>
        <v>0</v>
      </c>
      <c r="BL140" s="14" t="s">
        <v>159</v>
      </c>
      <c r="BM140" s="227" t="s">
        <v>194</v>
      </c>
    </row>
    <row r="141" s="2" customFormat="1">
      <c r="A141" s="35"/>
      <c r="B141" s="36"/>
      <c r="C141" s="37"/>
      <c r="D141" s="229" t="s">
        <v>153</v>
      </c>
      <c r="E141" s="37"/>
      <c r="F141" s="230" t="s">
        <v>193</v>
      </c>
      <c r="G141" s="37"/>
      <c r="H141" s="37"/>
      <c r="I141" s="231"/>
      <c r="J141" s="37"/>
      <c r="K141" s="37"/>
      <c r="L141" s="41"/>
      <c r="M141" s="246"/>
      <c r="N141" s="247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153</v>
      </c>
      <c r="AU141" s="14" t="s">
        <v>74</v>
      </c>
    </row>
    <row r="142" s="2" customFormat="1" ht="24.15" customHeight="1">
      <c r="A142" s="35"/>
      <c r="B142" s="36"/>
      <c r="C142" s="236" t="s">
        <v>195</v>
      </c>
      <c r="D142" s="236" t="s">
        <v>156</v>
      </c>
      <c r="E142" s="237" t="s">
        <v>196</v>
      </c>
      <c r="F142" s="238" t="s">
        <v>197</v>
      </c>
      <c r="G142" s="239" t="s">
        <v>198</v>
      </c>
      <c r="H142" s="240">
        <v>50</v>
      </c>
      <c r="I142" s="241"/>
      <c r="J142" s="242">
        <f>ROUND(I142*H142,2)</f>
        <v>0</v>
      </c>
      <c r="K142" s="238" t="s">
        <v>150</v>
      </c>
      <c r="L142" s="243"/>
      <c r="M142" s="244" t="s">
        <v>1</v>
      </c>
      <c r="N142" s="245" t="s">
        <v>39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159</v>
      </c>
      <c r="AT142" s="227" t="s">
        <v>156</v>
      </c>
      <c r="AU142" s="227" t="s">
        <v>74</v>
      </c>
      <c r="AY142" s="14" t="s">
        <v>145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81</v>
      </c>
      <c r="BK142" s="228">
        <f>ROUND(I142*H142,2)</f>
        <v>0</v>
      </c>
      <c r="BL142" s="14" t="s">
        <v>159</v>
      </c>
      <c r="BM142" s="227" t="s">
        <v>199</v>
      </c>
    </row>
    <row r="143" s="2" customFormat="1">
      <c r="A143" s="35"/>
      <c r="B143" s="36"/>
      <c r="C143" s="37"/>
      <c r="D143" s="229" t="s">
        <v>153</v>
      </c>
      <c r="E143" s="37"/>
      <c r="F143" s="230" t="s">
        <v>197</v>
      </c>
      <c r="G143" s="37"/>
      <c r="H143" s="37"/>
      <c r="I143" s="231"/>
      <c r="J143" s="37"/>
      <c r="K143" s="37"/>
      <c r="L143" s="41"/>
      <c r="M143" s="246"/>
      <c r="N143" s="247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153</v>
      </c>
      <c r="AU143" s="14" t="s">
        <v>74</v>
      </c>
    </row>
    <row r="144" s="11" customFormat="1" ht="25.92" customHeight="1">
      <c r="A144" s="11"/>
      <c r="B144" s="202"/>
      <c r="C144" s="203"/>
      <c r="D144" s="204" t="s">
        <v>73</v>
      </c>
      <c r="E144" s="205" t="s">
        <v>142</v>
      </c>
      <c r="F144" s="205" t="s">
        <v>143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SUM(P145:P160)</f>
        <v>0</v>
      </c>
      <c r="Q144" s="210"/>
      <c r="R144" s="211">
        <f>SUM(R145:R160)</f>
        <v>0</v>
      </c>
      <c r="S144" s="210"/>
      <c r="T144" s="212">
        <f>SUM(T145:T160)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3" t="s">
        <v>144</v>
      </c>
      <c r="AT144" s="214" t="s">
        <v>73</v>
      </c>
      <c r="AU144" s="214" t="s">
        <v>74</v>
      </c>
      <c r="AY144" s="213" t="s">
        <v>145</v>
      </c>
      <c r="BK144" s="215">
        <f>SUM(BK145:BK160)</f>
        <v>0</v>
      </c>
    </row>
    <row r="145" s="2" customFormat="1" ht="24.15" customHeight="1">
      <c r="A145" s="35"/>
      <c r="B145" s="36"/>
      <c r="C145" s="216" t="s">
        <v>200</v>
      </c>
      <c r="D145" s="216" t="s">
        <v>146</v>
      </c>
      <c r="E145" s="217" t="s">
        <v>201</v>
      </c>
      <c r="F145" s="218" t="s">
        <v>202</v>
      </c>
      <c r="G145" s="219" t="s">
        <v>149</v>
      </c>
      <c r="H145" s="220">
        <v>5</v>
      </c>
      <c r="I145" s="221"/>
      <c r="J145" s="222">
        <f>ROUND(I145*H145,2)</f>
        <v>0</v>
      </c>
      <c r="K145" s="218" t="s">
        <v>150</v>
      </c>
      <c r="L145" s="41"/>
      <c r="M145" s="223" t="s">
        <v>1</v>
      </c>
      <c r="N145" s="224" t="s">
        <v>39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151</v>
      </c>
      <c r="AT145" s="227" t="s">
        <v>146</v>
      </c>
      <c r="AU145" s="227" t="s">
        <v>81</v>
      </c>
      <c r="AY145" s="14" t="s">
        <v>145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81</v>
      </c>
      <c r="BK145" s="228">
        <f>ROUND(I145*H145,2)</f>
        <v>0</v>
      </c>
      <c r="BL145" s="14" t="s">
        <v>151</v>
      </c>
      <c r="BM145" s="227" t="s">
        <v>203</v>
      </c>
    </row>
    <row r="146" s="2" customFormat="1">
      <c r="A146" s="35"/>
      <c r="B146" s="36"/>
      <c r="C146" s="37"/>
      <c r="D146" s="229" t="s">
        <v>153</v>
      </c>
      <c r="E146" s="37"/>
      <c r="F146" s="230" t="s">
        <v>202</v>
      </c>
      <c r="G146" s="37"/>
      <c r="H146" s="37"/>
      <c r="I146" s="231"/>
      <c r="J146" s="37"/>
      <c r="K146" s="37"/>
      <c r="L146" s="41"/>
      <c r="M146" s="246"/>
      <c r="N146" s="247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153</v>
      </c>
      <c r="AU146" s="14" t="s">
        <v>81</v>
      </c>
    </row>
    <row r="147" s="2" customFormat="1" ht="24.15" customHeight="1">
      <c r="A147" s="35"/>
      <c r="B147" s="36"/>
      <c r="C147" s="216" t="s">
        <v>204</v>
      </c>
      <c r="D147" s="216" t="s">
        <v>146</v>
      </c>
      <c r="E147" s="217" t="s">
        <v>205</v>
      </c>
      <c r="F147" s="218" t="s">
        <v>206</v>
      </c>
      <c r="G147" s="219" t="s">
        <v>149</v>
      </c>
      <c r="H147" s="220">
        <v>5</v>
      </c>
      <c r="I147" s="221"/>
      <c r="J147" s="222">
        <f>ROUND(I147*H147,2)</f>
        <v>0</v>
      </c>
      <c r="K147" s="218" t="s">
        <v>150</v>
      </c>
      <c r="L147" s="41"/>
      <c r="M147" s="223" t="s">
        <v>1</v>
      </c>
      <c r="N147" s="224" t="s">
        <v>39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151</v>
      </c>
      <c r="AT147" s="227" t="s">
        <v>146</v>
      </c>
      <c r="AU147" s="227" t="s">
        <v>81</v>
      </c>
      <c r="AY147" s="14" t="s">
        <v>145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81</v>
      </c>
      <c r="BK147" s="228">
        <f>ROUND(I147*H147,2)</f>
        <v>0</v>
      </c>
      <c r="BL147" s="14" t="s">
        <v>151</v>
      </c>
      <c r="BM147" s="227" t="s">
        <v>207</v>
      </c>
    </row>
    <row r="148" s="2" customFormat="1">
      <c r="A148" s="35"/>
      <c r="B148" s="36"/>
      <c r="C148" s="37"/>
      <c r="D148" s="229" t="s">
        <v>153</v>
      </c>
      <c r="E148" s="37"/>
      <c r="F148" s="230" t="s">
        <v>206</v>
      </c>
      <c r="G148" s="37"/>
      <c r="H148" s="37"/>
      <c r="I148" s="231"/>
      <c r="J148" s="37"/>
      <c r="K148" s="37"/>
      <c r="L148" s="41"/>
      <c r="M148" s="246"/>
      <c r="N148" s="247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153</v>
      </c>
      <c r="AU148" s="14" t="s">
        <v>81</v>
      </c>
    </row>
    <row r="149" s="2" customFormat="1" ht="24.15" customHeight="1">
      <c r="A149" s="35"/>
      <c r="B149" s="36"/>
      <c r="C149" s="216" t="s">
        <v>208</v>
      </c>
      <c r="D149" s="216" t="s">
        <v>146</v>
      </c>
      <c r="E149" s="217" t="s">
        <v>209</v>
      </c>
      <c r="F149" s="218" t="s">
        <v>210</v>
      </c>
      <c r="G149" s="219" t="s">
        <v>149</v>
      </c>
      <c r="H149" s="220">
        <v>1</v>
      </c>
      <c r="I149" s="221"/>
      <c r="J149" s="222">
        <f>ROUND(I149*H149,2)</f>
        <v>0</v>
      </c>
      <c r="K149" s="218" t="s">
        <v>150</v>
      </c>
      <c r="L149" s="41"/>
      <c r="M149" s="223" t="s">
        <v>1</v>
      </c>
      <c r="N149" s="224" t="s">
        <v>39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151</v>
      </c>
      <c r="AT149" s="227" t="s">
        <v>146</v>
      </c>
      <c r="AU149" s="227" t="s">
        <v>81</v>
      </c>
      <c r="AY149" s="14" t="s">
        <v>145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81</v>
      </c>
      <c r="BK149" s="228">
        <f>ROUND(I149*H149,2)</f>
        <v>0</v>
      </c>
      <c r="BL149" s="14" t="s">
        <v>151</v>
      </c>
      <c r="BM149" s="227" t="s">
        <v>211</v>
      </c>
    </row>
    <row r="150" s="2" customFormat="1">
      <c r="A150" s="35"/>
      <c r="B150" s="36"/>
      <c r="C150" s="37"/>
      <c r="D150" s="229" t="s">
        <v>153</v>
      </c>
      <c r="E150" s="37"/>
      <c r="F150" s="230" t="s">
        <v>212</v>
      </c>
      <c r="G150" s="37"/>
      <c r="H150" s="37"/>
      <c r="I150" s="231"/>
      <c r="J150" s="37"/>
      <c r="K150" s="37"/>
      <c r="L150" s="41"/>
      <c r="M150" s="246"/>
      <c r="N150" s="247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153</v>
      </c>
      <c r="AU150" s="14" t="s">
        <v>81</v>
      </c>
    </row>
    <row r="151" s="2" customFormat="1" ht="24.15" customHeight="1">
      <c r="A151" s="35"/>
      <c r="B151" s="36"/>
      <c r="C151" s="216" t="s">
        <v>8</v>
      </c>
      <c r="D151" s="216" t="s">
        <v>146</v>
      </c>
      <c r="E151" s="217" t="s">
        <v>213</v>
      </c>
      <c r="F151" s="218" t="s">
        <v>214</v>
      </c>
      <c r="G151" s="219" t="s">
        <v>149</v>
      </c>
      <c r="H151" s="220">
        <v>1</v>
      </c>
      <c r="I151" s="221"/>
      <c r="J151" s="222">
        <f>ROUND(I151*H151,2)</f>
        <v>0</v>
      </c>
      <c r="K151" s="218" t="s">
        <v>150</v>
      </c>
      <c r="L151" s="41"/>
      <c r="M151" s="223" t="s">
        <v>1</v>
      </c>
      <c r="N151" s="224" t="s">
        <v>39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151</v>
      </c>
      <c r="AT151" s="227" t="s">
        <v>146</v>
      </c>
      <c r="AU151" s="227" t="s">
        <v>81</v>
      </c>
      <c r="AY151" s="14" t="s">
        <v>145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4" t="s">
        <v>81</v>
      </c>
      <c r="BK151" s="228">
        <f>ROUND(I151*H151,2)</f>
        <v>0</v>
      </c>
      <c r="BL151" s="14" t="s">
        <v>151</v>
      </c>
      <c r="BM151" s="227" t="s">
        <v>215</v>
      </c>
    </row>
    <row r="152" s="2" customFormat="1">
      <c r="A152" s="35"/>
      <c r="B152" s="36"/>
      <c r="C152" s="37"/>
      <c r="D152" s="229" t="s">
        <v>153</v>
      </c>
      <c r="E152" s="37"/>
      <c r="F152" s="230" t="s">
        <v>214</v>
      </c>
      <c r="G152" s="37"/>
      <c r="H152" s="37"/>
      <c r="I152" s="231"/>
      <c r="J152" s="37"/>
      <c r="K152" s="37"/>
      <c r="L152" s="41"/>
      <c r="M152" s="246"/>
      <c r="N152" s="247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153</v>
      </c>
      <c r="AU152" s="14" t="s">
        <v>81</v>
      </c>
    </row>
    <row r="153" s="2" customFormat="1" ht="24.15" customHeight="1">
      <c r="A153" s="35"/>
      <c r="B153" s="36"/>
      <c r="C153" s="216" t="s">
        <v>216</v>
      </c>
      <c r="D153" s="216" t="s">
        <v>146</v>
      </c>
      <c r="E153" s="217" t="s">
        <v>217</v>
      </c>
      <c r="F153" s="218" t="s">
        <v>218</v>
      </c>
      <c r="G153" s="219" t="s">
        <v>149</v>
      </c>
      <c r="H153" s="220">
        <v>1</v>
      </c>
      <c r="I153" s="221"/>
      <c r="J153" s="222">
        <f>ROUND(I153*H153,2)</f>
        <v>0</v>
      </c>
      <c r="K153" s="218" t="s">
        <v>150</v>
      </c>
      <c r="L153" s="41"/>
      <c r="M153" s="223" t="s">
        <v>1</v>
      </c>
      <c r="N153" s="224" t="s">
        <v>39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151</v>
      </c>
      <c r="AT153" s="227" t="s">
        <v>146</v>
      </c>
      <c r="AU153" s="227" t="s">
        <v>81</v>
      </c>
      <c r="AY153" s="14" t="s">
        <v>145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81</v>
      </c>
      <c r="BK153" s="228">
        <f>ROUND(I153*H153,2)</f>
        <v>0</v>
      </c>
      <c r="BL153" s="14" t="s">
        <v>151</v>
      </c>
      <c r="BM153" s="227" t="s">
        <v>219</v>
      </c>
    </row>
    <row r="154" s="2" customFormat="1">
      <c r="A154" s="35"/>
      <c r="B154" s="36"/>
      <c r="C154" s="37"/>
      <c r="D154" s="229" t="s">
        <v>153</v>
      </c>
      <c r="E154" s="37"/>
      <c r="F154" s="230" t="s">
        <v>220</v>
      </c>
      <c r="G154" s="37"/>
      <c r="H154" s="37"/>
      <c r="I154" s="231"/>
      <c r="J154" s="37"/>
      <c r="K154" s="37"/>
      <c r="L154" s="41"/>
      <c r="M154" s="246"/>
      <c r="N154" s="247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153</v>
      </c>
      <c r="AU154" s="14" t="s">
        <v>81</v>
      </c>
    </row>
    <row r="155" s="2" customFormat="1" ht="24.15" customHeight="1">
      <c r="A155" s="35"/>
      <c r="B155" s="36"/>
      <c r="C155" s="216" t="s">
        <v>221</v>
      </c>
      <c r="D155" s="216" t="s">
        <v>146</v>
      </c>
      <c r="E155" s="217" t="s">
        <v>222</v>
      </c>
      <c r="F155" s="218" t="s">
        <v>223</v>
      </c>
      <c r="G155" s="219" t="s">
        <v>149</v>
      </c>
      <c r="H155" s="220">
        <v>1</v>
      </c>
      <c r="I155" s="221"/>
      <c r="J155" s="222">
        <f>ROUND(I155*H155,2)</f>
        <v>0</v>
      </c>
      <c r="K155" s="218" t="s">
        <v>150</v>
      </c>
      <c r="L155" s="41"/>
      <c r="M155" s="223" t="s">
        <v>1</v>
      </c>
      <c r="N155" s="224" t="s">
        <v>39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151</v>
      </c>
      <c r="AT155" s="227" t="s">
        <v>146</v>
      </c>
      <c r="AU155" s="227" t="s">
        <v>81</v>
      </c>
      <c r="AY155" s="14" t="s">
        <v>145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81</v>
      </c>
      <c r="BK155" s="228">
        <f>ROUND(I155*H155,2)</f>
        <v>0</v>
      </c>
      <c r="BL155" s="14" t="s">
        <v>151</v>
      </c>
      <c r="BM155" s="227" t="s">
        <v>224</v>
      </c>
    </row>
    <row r="156" s="2" customFormat="1">
      <c r="A156" s="35"/>
      <c r="B156" s="36"/>
      <c r="C156" s="37"/>
      <c r="D156" s="229" t="s">
        <v>153</v>
      </c>
      <c r="E156" s="37"/>
      <c r="F156" s="230" t="s">
        <v>223</v>
      </c>
      <c r="G156" s="37"/>
      <c r="H156" s="37"/>
      <c r="I156" s="231"/>
      <c r="J156" s="37"/>
      <c r="K156" s="37"/>
      <c r="L156" s="41"/>
      <c r="M156" s="246"/>
      <c r="N156" s="247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153</v>
      </c>
      <c r="AU156" s="14" t="s">
        <v>81</v>
      </c>
    </row>
    <row r="157" s="2" customFormat="1" ht="24.15" customHeight="1">
      <c r="A157" s="35"/>
      <c r="B157" s="36"/>
      <c r="C157" s="216" t="s">
        <v>225</v>
      </c>
      <c r="D157" s="216" t="s">
        <v>146</v>
      </c>
      <c r="E157" s="217" t="s">
        <v>226</v>
      </c>
      <c r="F157" s="218" t="s">
        <v>227</v>
      </c>
      <c r="G157" s="219" t="s">
        <v>149</v>
      </c>
      <c r="H157" s="220">
        <v>5</v>
      </c>
      <c r="I157" s="221"/>
      <c r="J157" s="222">
        <f>ROUND(I157*H157,2)</f>
        <v>0</v>
      </c>
      <c r="K157" s="218" t="s">
        <v>150</v>
      </c>
      <c r="L157" s="41"/>
      <c r="M157" s="223" t="s">
        <v>1</v>
      </c>
      <c r="N157" s="224" t="s">
        <v>39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151</v>
      </c>
      <c r="AT157" s="227" t="s">
        <v>146</v>
      </c>
      <c r="AU157" s="227" t="s">
        <v>81</v>
      </c>
      <c r="AY157" s="14" t="s">
        <v>145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81</v>
      </c>
      <c r="BK157" s="228">
        <f>ROUND(I157*H157,2)</f>
        <v>0</v>
      </c>
      <c r="BL157" s="14" t="s">
        <v>151</v>
      </c>
      <c r="BM157" s="227" t="s">
        <v>228</v>
      </c>
    </row>
    <row r="158" s="2" customFormat="1">
      <c r="A158" s="35"/>
      <c r="B158" s="36"/>
      <c r="C158" s="37"/>
      <c r="D158" s="229" t="s">
        <v>153</v>
      </c>
      <c r="E158" s="37"/>
      <c r="F158" s="230" t="s">
        <v>227</v>
      </c>
      <c r="G158" s="37"/>
      <c r="H158" s="37"/>
      <c r="I158" s="231"/>
      <c r="J158" s="37"/>
      <c r="K158" s="37"/>
      <c r="L158" s="41"/>
      <c r="M158" s="246"/>
      <c r="N158" s="247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153</v>
      </c>
      <c r="AU158" s="14" t="s">
        <v>81</v>
      </c>
    </row>
    <row r="159" s="2" customFormat="1" ht="24.15" customHeight="1">
      <c r="A159" s="35"/>
      <c r="B159" s="36"/>
      <c r="C159" s="216" t="s">
        <v>229</v>
      </c>
      <c r="D159" s="216" t="s">
        <v>146</v>
      </c>
      <c r="E159" s="217" t="s">
        <v>230</v>
      </c>
      <c r="F159" s="218" t="s">
        <v>231</v>
      </c>
      <c r="G159" s="219" t="s">
        <v>149</v>
      </c>
      <c r="H159" s="220">
        <v>5</v>
      </c>
      <c r="I159" s="221"/>
      <c r="J159" s="222">
        <f>ROUND(I159*H159,2)</f>
        <v>0</v>
      </c>
      <c r="K159" s="218" t="s">
        <v>150</v>
      </c>
      <c r="L159" s="41"/>
      <c r="M159" s="223" t="s">
        <v>1</v>
      </c>
      <c r="N159" s="224" t="s">
        <v>39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151</v>
      </c>
      <c r="AT159" s="227" t="s">
        <v>146</v>
      </c>
      <c r="AU159" s="227" t="s">
        <v>81</v>
      </c>
      <c r="AY159" s="14" t="s">
        <v>145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81</v>
      </c>
      <c r="BK159" s="228">
        <f>ROUND(I159*H159,2)</f>
        <v>0</v>
      </c>
      <c r="BL159" s="14" t="s">
        <v>151</v>
      </c>
      <c r="BM159" s="227" t="s">
        <v>232</v>
      </c>
    </row>
    <row r="160" s="2" customFormat="1">
      <c r="A160" s="35"/>
      <c r="B160" s="36"/>
      <c r="C160" s="37"/>
      <c r="D160" s="229" t="s">
        <v>153</v>
      </c>
      <c r="E160" s="37"/>
      <c r="F160" s="230" t="s">
        <v>231</v>
      </c>
      <c r="G160" s="37"/>
      <c r="H160" s="37"/>
      <c r="I160" s="231"/>
      <c r="J160" s="37"/>
      <c r="K160" s="37"/>
      <c r="L160" s="41"/>
      <c r="M160" s="232"/>
      <c r="N160" s="233"/>
      <c r="O160" s="234"/>
      <c r="P160" s="234"/>
      <c r="Q160" s="234"/>
      <c r="R160" s="234"/>
      <c r="S160" s="234"/>
      <c r="T160" s="2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153</v>
      </c>
      <c r="AU160" s="14" t="s">
        <v>81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geV7ghX6TVv3pNO675vtIbihfI5HMxT3zNxBi9ORrMH/Oc6XlEJ99sFWn5PjbRmOeoB6buM98iPraB0CrjDaxg==" hashValue="CKTWFEHyrrdxYNSxsJaZjGEP276eVGyI8vu7xxVVaDEll0FYzJoJRLKVhHU+JG5t/cTUgN9rFa6v6lKiLsENzg==" algorithmName="SHA-512" password="CC35"/>
  <autoFilter ref="C120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120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233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120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01.3 -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234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120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01.3 -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235</v>
      </c>
      <c r="F122" s="205" t="s">
        <v>236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SUM(BK123:BK124)</f>
        <v>0</v>
      </c>
    </row>
    <row r="123" s="2" customFormat="1" ht="14.4" customHeight="1">
      <c r="A123" s="35"/>
      <c r="B123" s="36"/>
      <c r="C123" s="216" t="s">
        <v>81</v>
      </c>
      <c r="D123" s="216" t="s">
        <v>146</v>
      </c>
      <c r="E123" s="217" t="s">
        <v>237</v>
      </c>
      <c r="F123" s="218" t="s">
        <v>238</v>
      </c>
      <c r="G123" s="219" t="s">
        <v>239</v>
      </c>
      <c r="H123" s="220">
        <v>100</v>
      </c>
      <c r="I123" s="221"/>
      <c r="J123" s="222">
        <f>ROUND(I123*H123,2)</f>
        <v>0</v>
      </c>
      <c r="K123" s="218" t="s">
        <v>240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241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242</v>
      </c>
      <c r="G124" s="37"/>
      <c r="H124" s="37"/>
      <c r="I124" s="231"/>
      <c r="J124" s="37"/>
      <c r="K124" s="37"/>
      <c r="L124" s="41"/>
      <c r="M124" s="232"/>
      <c r="N124" s="233"/>
      <c r="O124" s="234"/>
      <c r="P124" s="234"/>
      <c r="Q124" s="234"/>
      <c r="R124" s="234"/>
      <c r="S124" s="234"/>
      <c r="T124" s="2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0F3WyUFQzAhtwWhpK7VxAvaF/bBZyLd8+kYSWhHVZJhv7+mwbCFag+gq64Tmt7WLam/kvSmQX+HlTOcVuujbGg==" hashValue="5Trnpv6AcYKP2y/m9XUuXq+E6yeLeuZ+tk8x6lPu6LilGRk4SmS2R0BB6QLMpW0zN48Tsew0WzotWnzJKRknSQ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243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244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ROUND((SUM(BE121:BE140)),  2)</f>
        <v>0</v>
      </c>
      <c r="G35" s="35"/>
      <c r="H35" s="35"/>
      <c r="I35" s="161">
        <v>0.20999999999999999</v>
      </c>
      <c r="J35" s="160">
        <f>ROUND(((SUM(BE121:BE140))*I35),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ROUND((SUM(BF121:BF140)),  2)</f>
        <v>0</v>
      </c>
      <c r="G36" s="35"/>
      <c r="H36" s="35"/>
      <c r="I36" s="161">
        <v>0.14999999999999999</v>
      </c>
      <c r="J36" s="160">
        <f>ROUND(((SUM(BF121:BF140))*I36),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02.1 - Revize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243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02.1 - Revize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142</v>
      </c>
      <c r="F122" s="205" t="s">
        <v>143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SUM(P123:P140)</f>
        <v>0</v>
      </c>
      <c r="Q122" s="210"/>
      <c r="R122" s="211">
        <f>SUM(R123:R140)</f>
        <v>0</v>
      </c>
      <c r="S122" s="210"/>
      <c r="T122" s="212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SUM(BK123:BK140)</f>
        <v>0</v>
      </c>
    </row>
    <row r="123" s="2" customFormat="1" ht="24.15" customHeight="1">
      <c r="A123" s="35"/>
      <c r="B123" s="36"/>
      <c r="C123" s="216" t="s">
        <v>81</v>
      </c>
      <c r="D123" s="216" t="s">
        <v>146</v>
      </c>
      <c r="E123" s="217" t="s">
        <v>245</v>
      </c>
      <c r="F123" s="218" t="s">
        <v>246</v>
      </c>
      <c r="G123" s="219" t="s">
        <v>149</v>
      </c>
      <c r="H123" s="220">
        <v>40</v>
      </c>
      <c r="I123" s="221"/>
      <c r="J123" s="222">
        <f>ROUND(I123*H123,2)</f>
        <v>0</v>
      </c>
      <c r="K123" s="218" t="s">
        <v>150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247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248</v>
      </c>
      <c r="G124" s="37"/>
      <c r="H124" s="37"/>
      <c r="I124" s="231"/>
      <c r="J124" s="37"/>
      <c r="K124" s="37"/>
      <c r="L124" s="41"/>
      <c r="M124" s="246"/>
      <c r="N124" s="24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24.15" customHeight="1">
      <c r="A125" s="35"/>
      <c r="B125" s="36"/>
      <c r="C125" s="216" t="s">
        <v>83</v>
      </c>
      <c r="D125" s="216" t="s">
        <v>146</v>
      </c>
      <c r="E125" s="217" t="s">
        <v>249</v>
      </c>
      <c r="F125" s="218" t="s">
        <v>250</v>
      </c>
      <c r="G125" s="219" t="s">
        <v>149</v>
      </c>
      <c r="H125" s="220">
        <v>7</v>
      </c>
      <c r="I125" s="221"/>
      <c r="J125" s="222">
        <f>ROUND(I125*H125,2)</f>
        <v>0</v>
      </c>
      <c r="K125" s="218" t="s">
        <v>150</v>
      </c>
      <c r="L125" s="41"/>
      <c r="M125" s="223" t="s">
        <v>1</v>
      </c>
      <c r="N125" s="224" t="s">
        <v>39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7" t="s">
        <v>151</v>
      </c>
      <c r="AT125" s="227" t="s">
        <v>146</v>
      </c>
      <c r="AU125" s="227" t="s">
        <v>81</v>
      </c>
      <c r="AY125" s="14" t="s">
        <v>145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4" t="s">
        <v>81</v>
      </c>
      <c r="BK125" s="228">
        <f>ROUND(I125*H125,2)</f>
        <v>0</v>
      </c>
      <c r="BL125" s="14" t="s">
        <v>151</v>
      </c>
      <c r="BM125" s="227" t="s">
        <v>251</v>
      </c>
    </row>
    <row r="126" s="2" customFormat="1">
      <c r="A126" s="35"/>
      <c r="B126" s="36"/>
      <c r="C126" s="37"/>
      <c r="D126" s="229" t="s">
        <v>153</v>
      </c>
      <c r="E126" s="37"/>
      <c r="F126" s="230" t="s">
        <v>252</v>
      </c>
      <c r="G126" s="37"/>
      <c r="H126" s="37"/>
      <c r="I126" s="231"/>
      <c r="J126" s="37"/>
      <c r="K126" s="37"/>
      <c r="L126" s="41"/>
      <c r="M126" s="246"/>
      <c r="N126" s="247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153</v>
      </c>
      <c r="AU126" s="14" t="s">
        <v>81</v>
      </c>
    </row>
    <row r="127" s="2" customFormat="1" ht="24.15" customHeight="1">
      <c r="A127" s="35"/>
      <c r="B127" s="36"/>
      <c r="C127" s="216" t="s">
        <v>164</v>
      </c>
      <c r="D127" s="216" t="s">
        <v>146</v>
      </c>
      <c r="E127" s="217" t="s">
        <v>253</v>
      </c>
      <c r="F127" s="218" t="s">
        <v>254</v>
      </c>
      <c r="G127" s="219" t="s">
        <v>149</v>
      </c>
      <c r="H127" s="220">
        <v>17</v>
      </c>
      <c r="I127" s="221"/>
      <c r="J127" s="222">
        <f>ROUND(I127*H127,2)</f>
        <v>0</v>
      </c>
      <c r="K127" s="218" t="s">
        <v>150</v>
      </c>
      <c r="L127" s="41"/>
      <c r="M127" s="223" t="s">
        <v>1</v>
      </c>
      <c r="N127" s="224" t="s">
        <v>39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7" t="s">
        <v>151</v>
      </c>
      <c r="AT127" s="227" t="s">
        <v>146</v>
      </c>
      <c r="AU127" s="227" t="s">
        <v>81</v>
      </c>
      <c r="AY127" s="14" t="s">
        <v>145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4" t="s">
        <v>81</v>
      </c>
      <c r="BK127" s="228">
        <f>ROUND(I127*H127,2)</f>
        <v>0</v>
      </c>
      <c r="BL127" s="14" t="s">
        <v>151</v>
      </c>
      <c r="BM127" s="227" t="s">
        <v>255</v>
      </c>
    </row>
    <row r="128" s="2" customFormat="1">
      <c r="A128" s="35"/>
      <c r="B128" s="36"/>
      <c r="C128" s="37"/>
      <c r="D128" s="229" t="s">
        <v>153</v>
      </c>
      <c r="E128" s="37"/>
      <c r="F128" s="230" t="s">
        <v>256</v>
      </c>
      <c r="G128" s="37"/>
      <c r="H128" s="37"/>
      <c r="I128" s="231"/>
      <c r="J128" s="37"/>
      <c r="K128" s="37"/>
      <c r="L128" s="41"/>
      <c r="M128" s="246"/>
      <c r="N128" s="24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153</v>
      </c>
      <c r="AU128" s="14" t="s">
        <v>81</v>
      </c>
    </row>
    <row r="129" s="2" customFormat="1" ht="24.15" customHeight="1">
      <c r="A129" s="35"/>
      <c r="B129" s="36"/>
      <c r="C129" s="216" t="s">
        <v>144</v>
      </c>
      <c r="D129" s="216" t="s">
        <v>146</v>
      </c>
      <c r="E129" s="217" t="s">
        <v>257</v>
      </c>
      <c r="F129" s="218" t="s">
        <v>258</v>
      </c>
      <c r="G129" s="219" t="s">
        <v>149</v>
      </c>
      <c r="H129" s="220">
        <v>2</v>
      </c>
      <c r="I129" s="221"/>
      <c r="J129" s="222">
        <f>ROUND(I129*H129,2)</f>
        <v>0</v>
      </c>
      <c r="K129" s="218" t="s">
        <v>150</v>
      </c>
      <c r="L129" s="41"/>
      <c r="M129" s="223" t="s">
        <v>1</v>
      </c>
      <c r="N129" s="224" t="s">
        <v>39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151</v>
      </c>
      <c r="AT129" s="227" t="s">
        <v>146</v>
      </c>
      <c r="AU129" s="227" t="s">
        <v>81</v>
      </c>
      <c r="AY129" s="14" t="s">
        <v>145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4" t="s">
        <v>81</v>
      </c>
      <c r="BK129" s="228">
        <f>ROUND(I129*H129,2)</f>
        <v>0</v>
      </c>
      <c r="BL129" s="14" t="s">
        <v>151</v>
      </c>
      <c r="BM129" s="227" t="s">
        <v>259</v>
      </c>
    </row>
    <row r="130" s="2" customFormat="1">
      <c r="A130" s="35"/>
      <c r="B130" s="36"/>
      <c r="C130" s="37"/>
      <c r="D130" s="229" t="s">
        <v>153</v>
      </c>
      <c r="E130" s="37"/>
      <c r="F130" s="230" t="s">
        <v>260</v>
      </c>
      <c r="G130" s="37"/>
      <c r="H130" s="37"/>
      <c r="I130" s="231"/>
      <c r="J130" s="37"/>
      <c r="K130" s="37"/>
      <c r="L130" s="41"/>
      <c r="M130" s="246"/>
      <c r="N130" s="247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153</v>
      </c>
      <c r="AU130" s="14" t="s">
        <v>81</v>
      </c>
    </row>
    <row r="131" s="2" customFormat="1" ht="24.15" customHeight="1">
      <c r="A131" s="35"/>
      <c r="B131" s="36"/>
      <c r="C131" s="216" t="s">
        <v>171</v>
      </c>
      <c r="D131" s="216" t="s">
        <v>146</v>
      </c>
      <c r="E131" s="217" t="s">
        <v>261</v>
      </c>
      <c r="F131" s="218" t="s">
        <v>262</v>
      </c>
      <c r="G131" s="219" t="s">
        <v>149</v>
      </c>
      <c r="H131" s="220">
        <v>2</v>
      </c>
      <c r="I131" s="221"/>
      <c r="J131" s="222">
        <f>ROUND(I131*H131,2)</f>
        <v>0</v>
      </c>
      <c r="K131" s="218" t="s">
        <v>150</v>
      </c>
      <c r="L131" s="41"/>
      <c r="M131" s="223" t="s">
        <v>1</v>
      </c>
      <c r="N131" s="224" t="s">
        <v>39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151</v>
      </c>
      <c r="AT131" s="227" t="s">
        <v>146</v>
      </c>
      <c r="AU131" s="227" t="s">
        <v>81</v>
      </c>
      <c r="AY131" s="14" t="s">
        <v>145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81</v>
      </c>
      <c r="BK131" s="228">
        <f>ROUND(I131*H131,2)</f>
        <v>0</v>
      </c>
      <c r="BL131" s="14" t="s">
        <v>151</v>
      </c>
      <c r="BM131" s="227" t="s">
        <v>263</v>
      </c>
    </row>
    <row r="132" s="2" customFormat="1">
      <c r="A132" s="35"/>
      <c r="B132" s="36"/>
      <c r="C132" s="37"/>
      <c r="D132" s="229" t="s">
        <v>153</v>
      </c>
      <c r="E132" s="37"/>
      <c r="F132" s="230" t="s">
        <v>264</v>
      </c>
      <c r="G132" s="37"/>
      <c r="H132" s="37"/>
      <c r="I132" s="231"/>
      <c r="J132" s="37"/>
      <c r="K132" s="37"/>
      <c r="L132" s="41"/>
      <c r="M132" s="246"/>
      <c r="N132" s="24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153</v>
      </c>
      <c r="AU132" s="14" t="s">
        <v>81</v>
      </c>
    </row>
    <row r="133" s="2" customFormat="1" ht="24.15" customHeight="1">
      <c r="A133" s="35"/>
      <c r="B133" s="36"/>
      <c r="C133" s="216" t="s">
        <v>187</v>
      </c>
      <c r="D133" s="216" t="s">
        <v>146</v>
      </c>
      <c r="E133" s="217" t="s">
        <v>265</v>
      </c>
      <c r="F133" s="218" t="s">
        <v>266</v>
      </c>
      <c r="G133" s="219" t="s">
        <v>149</v>
      </c>
      <c r="H133" s="220">
        <v>274</v>
      </c>
      <c r="I133" s="221"/>
      <c r="J133" s="222">
        <f>ROUND(I133*H133,2)</f>
        <v>0</v>
      </c>
      <c r="K133" s="218" t="s">
        <v>150</v>
      </c>
      <c r="L133" s="41"/>
      <c r="M133" s="223" t="s">
        <v>1</v>
      </c>
      <c r="N133" s="224" t="s">
        <v>39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151</v>
      </c>
      <c r="AT133" s="227" t="s">
        <v>146</v>
      </c>
      <c r="AU133" s="227" t="s">
        <v>81</v>
      </c>
      <c r="AY133" s="14" t="s">
        <v>145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4" t="s">
        <v>81</v>
      </c>
      <c r="BK133" s="228">
        <f>ROUND(I133*H133,2)</f>
        <v>0</v>
      </c>
      <c r="BL133" s="14" t="s">
        <v>151</v>
      </c>
      <c r="BM133" s="227" t="s">
        <v>267</v>
      </c>
    </row>
    <row r="134" s="2" customFormat="1">
      <c r="A134" s="35"/>
      <c r="B134" s="36"/>
      <c r="C134" s="37"/>
      <c r="D134" s="229" t="s">
        <v>153</v>
      </c>
      <c r="E134" s="37"/>
      <c r="F134" s="230" t="s">
        <v>268</v>
      </c>
      <c r="G134" s="37"/>
      <c r="H134" s="37"/>
      <c r="I134" s="231"/>
      <c r="J134" s="37"/>
      <c r="K134" s="37"/>
      <c r="L134" s="41"/>
      <c r="M134" s="246"/>
      <c r="N134" s="24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153</v>
      </c>
      <c r="AU134" s="14" t="s">
        <v>81</v>
      </c>
    </row>
    <row r="135" s="2" customFormat="1" ht="24.15" customHeight="1">
      <c r="A135" s="35"/>
      <c r="B135" s="36"/>
      <c r="C135" s="216" t="s">
        <v>183</v>
      </c>
      <c r="D135" s="216" t="s">
        <v>146</v>
      </c>
      <c r="E135" s="217" t="s">
        <v>269</v>
      </c>
      <c r="F135" s="218" t="s">
        <v>270</v>
      </c>
      <c r="G135" s="219" t="s">
        <v>149</v>
      </c>
      <c r="H135" s="220">
        <v>1953</v>
      </c>
      <c r="I135" s="221"/>
      <c r="J135" s="222">
        <f>ROUND(I135*H135,2)</f>
        <v>0</v>
      </c>
      <c r="K135" s="218" t="s">
        <v>150</v>
      </c>
      <c r="L135" s="41"/>
      <c r="M135" s="223" t="s">
        <v>1</v>
      </c>
      <c r="N135" s="224" t="s">
        <v>39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151</v>
      </c>
      <c r="AT135" s="227" t="s">
        <v>146</v>
      </c>
      <c r="AU135" s="227" t="s">
        <v>81</v>
      </c>
      <c r="AY135" s="14" t="s">
        <v>145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4" t="s">
        <v>81</v>
      </c>
      <c r="BK135" s="228">
        <f>ROUND(I135*H135,2)</f>
        <v>0</v>
      </c>
      <c r="BL135" s="14" t="s">
        <v>151</v>
      </c>
      <c r="BM135" s="227" t="s">
        <v>271</v>
      </c>
    </row>
    <row r="136" s="2" customFormat="1">
      <c r="A136" s="35"/>
      <c r="B136" s="36"/>
      <c r="C136" s="37"/>
      <c r="D136" s="229" t="s">
        <v>153</v>
      </c>
      <c r="E136" s="37"/>
      <c r="F136" s="230" t="s">
        <v>272</v>
      </c>
      <c r="G136" s="37"/>
      <c r="H136" s="37"/>
      <c r="I136" s="231"/>
      <c r="J136" s="37"/>
      <c r="K136" s="37"/>
      <c r="L136" s="41"/>
      <c r="M136" s="246"/>
      <c r="N136" s="247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153</v>
      </c>
      <c r="AU136" s="14" t="s">
        <v>81</v>
      </c>
    </row>
    <row r="137" s="2" customFormat="1" ht="24.15" customHeight="1">
      <c r="A137" s="35"/>
      <c r="B137" s="36"/>
      <c r="C137" s="216" t="s">
        <v>175</v>
      </c>
      <c r="D137" s="216" t="s">
        <v>146</v>
      </c>
      <c r="E137" s="217" t="s">
        <v>273</v>
      </c>
      <c r="F137" s="218" t="s">
        <v>274</v>
      </c>
      <c r="G137" s="219" t="s">
        <v>149</v>
      </c>
      <c r="H137" s="220">
        <v>8</v>
      </c>
      <c r="I137" s="221"/>
      <c r="J137" s="222">
        <f>ROUND(I137*H137,2)</f>
        <v>0</v>
      </c>
      <c r="K137" s="218" t="s">
        <v>150</v>
      </c>
      <c r="L137" s="41"/>
      <c r="M137" s="223" t="s">
        <v>1</v>
      </c>
      <c r="N137" s="224" t="s">
        <v>39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151</v>
      </c>
      <c r="AT137" s="227" t="s">
        <v>146</v>
      </c>
      <c r="AU137" s="227" t="s">
        <v>81</v>
      </c>
      <c r="AY137" s="14" t="s">
        <v>145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4" t="s">
        <v>81</v>
      </c>
      <c r="BK137" s="228">
        <f>ROUND(I137*H137,2)</f>
        <v>0</v>
      </c>
      <c r="BL137" s="14" t="s">
        <v>151</v>
      </c>
      <c r="BM137" s="227" t="s">
        <v>275</v>
      </c>
    </row>
    <row r="138" s="2" customFormat="1">
      <c r="A138" s="35"/>
      <c r="B138" s="36"/>
      <c r="C138" s="37"/>
      <c r="D138" s="229" t="s">
        <v>153</v>
      </c>
      <c r="E138" s="37"/>
      <c r="F138" s="230" t="s">
        <v>276</v>
      </c>
      <c r="G138" s="37"/>
      <c r="H138" s="37"/>
      <c r="I138" s="231"/>
      <c r="J138" s="37"/>
      <c r="K138" s="37"/>
      <c r="L138" s="41"/>
      <c r="M138" s="246"/>
      <c r="N138" s="247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153</v>
      </c>
      <c r="AU138" s="14" t="s">
        <v>81</v>
      </c>
    </row>
    <row r="139" s="2" customFormat="1" ht="24.15" customHeight="1">
      <c r="A139" s="35"/>
      <c r="B139" s="36"/>
      <c r="C139" s="216" t="s">
        <v>179</v>
      </c>
      <c r="D139" s="216" t="s">
        <v>146</v>
      </c>
      <c r="E139" s="217" t="s">
        <v>277</v>
      </c>
      <c r="F139" s="218" t="s">
        <v>278</v>
      </c>
      <c r="G139" s="219" t="s">
        <v>149</v>
      </c>
      <c r="H139" s="220">
        <v>9</v>
      </c>
      <c r="I139" s="221"/>
      <c r="J139" s="222">
        <f>ROUND(I139*H139,2)</f>
        <v>0</v>
      </c>
      <c r="K139" s="218" t="s">
        <v>150</v>
      </c>
      <c r="L139" s="41"/>
      <c r="M139" s="223" t="s">
        <v>1</v>
      </c>
      <c r="N139" s="224" t="s">
        <v>39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151</v>
      </c>
      <c r="AT139" s="227" t="s">
        <v>146</v>
      </c>
      <c r="AU139" s="227" t="s">
        <v>81</v>
      </c>
      <c r="AY139" s="14" t="s">
        <v>145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81</v>
      </c>
      <c r="BK139" s="228">
        <f>ROUND(I139*H139,2)</f>
        <v>0</v>
      </c>
      <c r="BL139" s="14" t="s">
        <v>151</v>
      </c>
      <c r="BM139" s="227" t="s">
        <v>279</v>
      </c>
    </row>
    <row r="140" s="2" customFormat="1">
      <c r="A140" s="35"/>
      <c r="B140" s="36"/>
      <c r="C140" s="37"/>
      <c r="D140" s="229" t="s">
        <v>153</v>
      </c>
      <c r="E140" s="37"/>
      <c r="F140" s="230" t="s">
        <v>280</v>
      </c>
      <c r="G140" s="37"/>
      <c r="H140" s="37"/>
      <c r="I140" s="231"/>
      <c r="J140" s="37"/>
      <c r="K140" s="37"/>
      <c r="L140" s="41"/>
      <c r="M140" s="232"/>
      <c r="N140" s="233"/>
      <c r="O140" s="234"/>
      <c r="P140" s="234"/>
      <c r="Q140" s="234"/>
      <c r="R140" s="234"/>
      <c r="S140" s="234"/>
      <c r="T140" s="2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153</v>
      </c>
      <c r="AU140" s="14" t="s">
        <v>81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XLUSRn34gXVW/SEVlH6pEkCHs6oqt9sQK00ilGaa/HTDcpq1gP53yBUsiyopBz0hvo0wBUiSytv8/rZkYaeC7A==" hashValue="fCuhh/gw0AC/gMtQy2jqmoZKinoy/PZcaHFd5SVfidyOaVXFJCccnUvgGKoZia831Xxcb0QyAmSHvQEWom6J+Q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243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281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ROUND((SUM(BE121:BE216)),  2)</f>
        <v>0</v>
      </c>
      <c r="G35" s="35"/>
      <c r="H35" s="35"/>
      <c r="I35" s="161">
        <v>0.20999999999999999</v>
      </c>
      <c r="J35" s="160">
        <f>ROUND(((SUM(BE121:BE216))*I35),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ROUND((SUM(BF121:BF216)),  2)</f>
        <v>0</v>
      </c>
      <c r="G36" s="35"/>
      <c r="H36" s="35"/>
      <c r="I36" s="161">
        <v>0.14999999999999999</v>
      </c>
      <c r="J36" s="160">
        <f>ROUND(((SUM(BF121:BF216))*I36),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ROUND((SUM(BG121:BG216)),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ROUND((SUM(BH121:BH216)),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ROUND((SUM(BI121:BI216)),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02.2 - Práce a dodávky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J188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243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02.2 - Práce a dodávky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P122+SUM(P123:P188)</f>
        <v>0</v>
      </c>
      <c r="Q121" s="101"/>
      <c r="R121" s="199">
        <f>R122+SUM(R123:R188)</f>
        <v>0</v>
      </c>
      <c r="S121" s="101"/>
      <c r="T121" s="200">
        <f>T122+SUM(T123:T188)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BK122+SUM(BK123:BK188)</f>
        <v>0</v>
      </c>
    </row>
    <row r="122" s="2" customFormat="1" ht="24.15" customHeight="1">
      <c r="A122" s="35"/>
      <c r="B122" s="36"/>
      <c r="C122" s="236" t="s">
        <v>81</v>
      </c>
      <c r="D122" s="236" t="s">
        <v>156</v>
      </c>
      <c r="E122" s="237" t="s">
        <v>282</v>
      </c>
      <c r="F122" s="238" t="s">
        <v>283</v>
      </c>
      <c r="G122" s="239" t="s">
        <v>149</v>
      </c>
      <c r="H122" s="240">
        <v>4</v>
      </c>
      <c r="I122" s="241"/>
      <c r="J122" s="242">
        <f>ROUND(I122*H122,2)</f>
        <v>0</v>
      </c>
      <c r="K122" s="238" t="s">
        <v>150</v>
      </c>
      <c r="L122" s="243"/>
      <c r="M122" s="244" t="s">
        <v>1</v>
      </c>
      <c r="N122" s="245" t="s">
        <v>39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7" t="s">
        <v>159</v>
      </c>
      <c r="AT122" s="227" t="s">
        <v>156</v>
      </c>
      <c r="AU122" s="227" t="s">
        <v>74</v>
      </c>
      <c r="AY122" s="14" t="s">
        <v>145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4" t="s">
        <v>81</v>
      </c>
      <c r="BK122" s="228">
        <f>ROUND(I122*H122,2)</f>
        <v>0</v>
      </c>
      <c r="BL122" s="14" t="s">
        <v>159</v>
      </c>
      <c r="BM122" s="227" t="s">
        <v>284</v>
      </c>
    </row>
    <row r="123" s="2" customFormat="1">
      <c r="A123" s="35"/>
      <c r="B123" s="36"/>
      <c r="C123" s="37"/>
      <c r="D123" s="229" t="s">
        <v>153</v>
      </c>
      <c r="E123" s="37"/>
      <c r="F123" s="230" t="s">
        <v>283</v>
      </c>
      <c r="G123" s="37"/>
      <c r="H123" s="37"/>
      <c r="I123" s="231"/>
      <c r="J123" s="37"/>
      <c r="K123" s="37"/>
      <c r="L123" s="41"/>
      <c r="M123" s="246"/>
      <c r="N123" s="247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153</v>
      </c>
      <c r="AU123" s="14" t="s">
        <v>74</v>
      </c>
    </row>
    <row r="124" s="2" customFormat="1" ht="24.15" customHeight="1">
      <c r="A124" s="35"/>
      <c r="B124" s="36"/>
      <c r="C124" s="236" t="s">
        <v>83</v>
      </c>
      <c r="D124" s="236" t="s">
        <v>156</v>
      </c>
      <c r="E124" s="237" t="s">
        <v>285</v>
      </c>
      <c r="F124" s="238" t="s">
        <v>286</v>
      </c>
      <c r="G124" s="239" t="s">
        <v>149</v>
      </c>
      <c r="H124" s="240">
        <v>30</v>
      </c>
      <c r="I124" s="241"/>
      <c r="J124" s="242">
        <f>ROUND(I124*H124,2)</f>
        <v>0</v>
      </c>
      <c r="K124" s="238" t="s">
        <v>150</v>
      </c>
      <c r="L124" s="243"/>
      <c r="M124" s="244" t="s">
        <v>1</v>
      </c>
      <c r="N124" s="245" t="s">
        <v>39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7" t="s">
        <v>159</v>
      </c>
      <c r="AT124" s="227" t="s">
        <v>156</v>
      </c>
      <c r="AU124" s="227" t="s">
        <v>74</v>
      </c>
      <c r="AY124" s="14" t="s">
        <v>145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4" t="s">
        <v>81</v>
      </c>
      <c r="BK124" s="228">
        <f>ROUND(I124*H124,2)</f>
        <v>0</v>
      </c>
      <c r="BL124" s="14" t="s">
        <v>159</v>
      </c>
      <c r="BM124" s="227" t="s">
        <v>287</v>
      </c>
    </row>
    <row r="125" s="2" customFormat="1">
      <c r="A125" s="35"/>
      <c r="B125" s="36"/>
      <c r="C125" s="37"/>
      <c r="D125" s="229" t="s">
        <v>153</v>
      </c>
      <c r="E125" s="37"/>
      <c r="F125" s="230" t="s">
        <v>286</v>
      </c>
      <c r="G125" s="37"/>
      <c r="H125" s="37"/>
      <c r="I125" s="231"/>
      <c r="J125" s="37"/>
      <c r="K125" s="37"/>
      <c r="L125" s="41"/>
      <c r="M125" s="246"/>
      <c r="N125" s="24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153</v>
      </c>
      <c r="AU125" s="14" t="s">
        <v>74</v>
      </c>
    </row>
    <row r="126" s="2" customFormat="1" ht="24.15" customHeight="1">
      <c r="A126" s="35"/>
      <c r="B126" s="36"/>
      <c r="C126" s="236" t="s">
        <v>164</v>
      </c>
      <c r="D126" s="236" t="s">
        <v>156</v>
      </c>
      <c r="E126" s="237" t="s">
        <v>288</v>
      </c>
      <c r="F126" s="238" t="s">
        <v>289</v>
      </c>
      <c r="G126" s="239" t="s">
        <v>149</v>
      </c>
      <c r="H126" s="240">
        <v>25</v>
      </c>
      <c r="I126" s="241"/>
      <c r="J126" s="242">
        <f>ROUND(I126*H126,2)</f>
        <v>0</v>
      </c>
      <c r="K126" s="238" t="s">
        <v>150</v>
      </c>
      <c r="L126" s="243"/>
      <c r="M126" s="244" t="s">
        <v>1</v>
      </c>
      <c r="N126" s="245" t="s">
        <v>39</v>
      </c>
      <c r="O126" s="8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159</v>
      </c>
      <c r="AT126" s="227" t="s">
        <v>156</v>
      </c>
      <c r="AU126" s="227" t="s">
        <v>74</v>
      </c>
      <c r="AY126" s="14" t="s">
        <v>145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4" t="s">
        <v>81</v>
      </c>
      <c r="BK126" s="228">
        <f>ROUND(I126*H126,2)</f>
        <v>0</v>
      </c>
      <c r="BL126" s="14" t="s">
        <v>159</v>
      </c>
      <c r="BM126" s="227" t="s">
        <v>290</v>
      </c>
    </row>
    <row r="127" s="2" customFormat="1">
      <c r="A127" s="35"/>
      <c r="B127" s="36"/>
      <c r="C127" s="37"/>
      <c r="D127" s="229" t="s">
        <v>153</v>
      </c>
      <c r="E127" s="37"/>
      <c r="F127" s="230" t="s">
        <v>289</v>
      </c>
      <c r="G127" s="37"/>
      <c r="H127" s="37"/>
      <c r="I127" s="231"/>
      <c r="J127" s="37"/>
      <c r="K127" s="37"/>
      <c r="L127" s="41"/>
      <c r="M127" s="246"/>
      <c r="N127" s="24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74</v>
      </c>
    </row>
    <row r="128" s="2" customFormat="1" ht="24.15" customHeight="1">
      <c r="A128" s="35"/>
      <c r="B128" s="36"/>
      <c r="C128" s="236" t="s">
        <v>144</v>
      </c>
      <c r="D128" s="236" t="s">
        <v>156</v>
      </c>
      <c r="E128" s="237" t="s">
        <v>291</v>
      </c>
      <c r="F128" s="238" t="s">
        <v>292</v>
      </c>
      <c r="G128" s="239" t="s">
        <v>149</v>
      </c>
      <c r="H128" s="240">
        <v>10</v>
      </c>
      <c r="I128" s="241"/>
      <c r="J128" s="242">
        <f>ROUND(I128*H128,2)</f>
        <v>0</v>
      </c>
      <c r="K128" s="238" t="s">
        <v>150</v>
      </c>
      <c r="L128" s="243"/>
      <c r="M128" s="244" t="s">
        <v>1</v>
      </c>
      <c r="N128" s="245" t="s">
        <v>39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159</v>
      </c>
      <c r="AT128" s="227" t="s">
        <v>156</v>
      </c>
      <c r="AU128" s="227" t="s">
        <v>74</v>
      </c>
      <c r="AY128" s="14" t="s">
        <v>145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4" t="s">
        <v>81</v>
      </c>
      <c r="BK128" s="228">
        <f>ROUND(I128*H128,2)</f>
        <v>0</v>
      </c>
      <c r="BL128" s="14" t="s">
        <v>159</v>
      </c>
      <c r="BM128" s="227" t="s">
        <v>293</v>
      </c>
    </row>
    <row r="129" s="2" customFormat="1">
      <c r="A129" s="35"/>
      <c r="B129" s="36"/>
      <c r="C129" s="37"/>
      <c r="D129" s="229" t="s">
        <v>153</v>
      </c>
      <c r="E129" s="37"/>
      <c r="F129" s="230" t="s">
        <v>292</v>
      </c>
      <c r="G129" s="37"/>
      <c r="H129" s="37"/>
      <c r="I129" s="231"/>
      <c r="J129" s="37"/>
      <c r="K129" s="37"/>
      <c r="L129" s="41"/>
      <c r="M129" s="246"/>
      <c r="N129" s="24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153</v>
      </c>
      <c r="AU129" s="14" t="s">
        <v>74</v>
      </c>
    </row>
    <row r="130" s="2" customFormat="1" ht="24.15" customHeight="1">
      <c r="A130" s="35"/>
      <c r="B130" s="36"/>
      <c r="C130" s="236" t="s">
        <v>171</v>
      </c>
      <c r="D130" s="236" t="s">
        <v>156</v>
      </c>
      <c r="E130" s="237" t="s">
        <v>294</v>
      </c>
      <c r="F130" s="238" t="s">
        <v>295</v>
      </c>
      <c r="G130" s="239" t="s">
        <v>149</v>
      </c>
      <c r="H130" s="240">
        <v>15</v>
      </c>
      <c r="I130" s="241"/>
      <c r="J130" s="242">
        <f>ROUND(I130*H130,2)</f>
        <v>0</v>
      </c>
      <c r="K130" s="238" t="s">
        <v>150</v>
      </c>
      <c r="L130" s="243"/>
      <c r="M130" s="244" t="s">
        <v>1</v>
      </c>
      <c r="N130" s="245" t="s">
        <v>39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159</v>
      </c>
      <c r="AT130" s="227" t="s">
        <v>156</v>
      </c>
      <c r="AU130" s="227" t="s">
        <v>74</v>
      </c>
      <c r="AY130" s="14" t="s">
        <v>145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4" t="s">
        <v>81</v>
      </c>
      <c r="BK130" s="228">
        <f>ROUND(I130*H130,2)</f>
        <v>0</v>
      </c>
      <c r="BL130" s="14" t="s">
        <v>159</v>
      </c>
      <c r="BM130" s="227" t="s">
        <v>296</v>
      </c>
    </row>
    <row r="131" s="2" customFormat="1">
      <c r="A131" s="35"/>
      <c r="B131" s="36"/>
      <c r="C131" s="37"/>
      <c r="D131" s="229" t="s">
        <v>153</v>
      </c>
      <c r="E131" s="37"/>
      <c r="F131" s="230" t="s">
        <v>295</v>
      </c>
      <c r="G131" s="37"/>
      <c r="H131" s="37"/>
      <c r="I131" s="231"/>
      <c r="J131" s="37"/>
      <c r="K131" s="37"/>
      <c r="L131" s="41"/>
      <c r="M131" s="246"/>
      <c r="N131" s="247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74</v>
      </c>
    </row>
    <row r="132" s="2" customFormat="1" ht="24.15" customHeight="1">
      <c r="A132" s="35"/>
      <c r="B132" s="36"/>
      <c r="C132" s="236" t="s">
        <v>175</v>
      </c>
      <c r="D132" s="236" t="s">
        <v>156</v>
      </c>
      <c r="E132" s="237" t="s">
        <v>297</v>
      </c>
      <c r="F132" s="238" t="s">
        <v>298</v>
      </c>
      <c r="G132" s="239" t="s">
        <v>149</v>
      </c>
      <c r="H132" s="240">
        <v>15</v>
      </c>
      <c r="I132" s="241"/>
      <c r="J132" s="242">
        <f>ROUND(I132*H132,2)</f>
        <v>0</v>
      </c>
      <c r="K132" s="238" t="s">
        <v>150</v>
      </c>
      <c r="L132" s="243"/>
      <c r="M132" s="244" t="s">
        <v>1</v>
      </c>
      <c r="N132" s="245" t="s">
        <v>39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159</v>
      </c>
      <c r="AT132" s="227" t="s">
        <v>156</v>
      </c>
      <c r="AU132" s="227" t="s">
        <v>74</v>
      </c>
      <c r="AY132" s="14" t="s">
        <v>145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81</v>
      </c>
      <c r="BK132" s="228">
        <f>ROUND(I132*H132,2)</f>
        <v>0</v>
      </c>
      <c r="BL132" s="14" t="s">
        <v>159</v>
      </c>
      <c r="BM132" s="227" t="s">
        <v>299</v>
      </c>
    </row>
    <row r="133" s="2" customFormat="1">
      <c r="A133" s="35"/>
      <c r="B133" s="36"/>
      <c r="C133" s="37"/>
      <c r="D133" s="229" t="s">
        <v>153</v>
      </c>
      <c r="E133" s="37"/>
      <c r="F133" s="230" t="s">
        <v>298</v>
      </c>
      <c r="G133" s="37"/>
      <c r="H133" s="37"/>
      <c r="I133" s="231"/>
      <c r="J133" s="37"/>
      <c r="K133" s="37"/>
      <c r="L133" s="41"/>
      <c r="M133" s="246"/>
      <c r="N133" s="24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153</v>
      </c>
      <c r="AU133" s="14" t="s">
        <v>74</v>
      </c>
    </row>
    <row r="134" s="2" customFormat="1" ht="24.15" customHeight="1">
      <c r="A134" s="35"/>
      <c r="B134" s="36"/>
      <c r="C134" s="236" t="s">
        <v>179</v>
      </c>
      <c r="D134" s="236" t="s">
        <v>156</v>
      </c>
      <c r="E134" s="237" t="s">
        <v>300</v>
      </c>
      <c r="F134" s="238" t="s">
        <v>301</v>
      </c>
      <c r="G134" s="239" t="s">
        <v>149</v>
      </c>
      <c r="H134" s="240">
        <v>50</v>
      </c>
      <c r="I134" s="241"/>
      <c r="J134" s="242">
        <f>ROUND(I134*H134,2)</f>
        <v>0</v>
      </c>
      <c r="K134" s="238" t="s">
        <v>150</v>
      </c>
      <c r="L134" s="243"/>
      <c r="M134" s="244" t="s">
        <v>1</v>
      </c>
      <c r="N134" s="245" t="s">
        <v>39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159</v>
      </c>
      <c r="AT134" s="227" t="s">
        <v>156</v>
      </c>
      <c r="AU134" s="227" t="s">
        <v>74</v>
      </c>
      <c r="AY134" s="14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81</v>
      </c>
      <c r="BK134" s="228">
        <f>ROUND(I134*H134,2)</f>
        <v>0</v>
      </c>
      <c r="BL134" s="14" t="s">
        <v>159</v>
      </c>
      <c r="BM134" s="227" t="s">
        <v>302</v>
      </c>
    </row>
    <row r="135" s="2" customFormat="1">
      <c r="A135" s="35"/>
      <c r="B135" s="36"/>
      <c r="C135" s="37"/>
      <c r="D135" s="229" t="s">
        <v>153</v>
      </c>
      <c r="E135" s="37"/>
      <c r="F135" s="230" t="s">
        <v>301</v>
      </c>
      <c r="G135" s="37"/>
      <c r="H135" s="37"/>
      <c r="I135" s="231"/>
      <c r="J135" s="37"/>
      <c r="K135" s="37"/>
      <c r="L135" s="41"/>
      <c r="M135" s="246"/>
      <c r="N135" s="24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153</v>
      </c>
      <c r="AU135" s="14" t="s">
        <v>74</v>
      </c>
    </row>
    <row r="136" s="2" customFormat="1" ht="24.15" customHeight="1">
      <c r="A136" s="35"/>
      <c r="B136" s="36"/>
      <c r="C136" s="236" t="s">
        <v>183</v>
      </c>
      <c r="D136" s="236" t="s">
        <v>156</v>
      </c>
      <c r="E136" s="237" t="s">
        <v>303</v>
      </c>
      <c r="F136" s="238" t="s">
        <v>304</v>
      </c>
      <c r="G136" s="239" t="s">
        <v>149</v>
      </c>
      <c r="H136" s="240">
        <v>5</v>
      </c>
      <c r="I136" s="241"/>
      <c r="J136" s="242">
        <f>ROUND(I136*H136,2)</f>
        <v>0</v>
      </c>
      <c r="K136" s="238" t="s">
        <v>150</v>
      </c>
      <c r="L136" s="243"/>
      <c r="M136" s="244" t="s">
        <v>1</v>
      </c>
      <c r="N136" s="245" t="s">
        <v>39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159</v>
      </c>
      <c r="AT136" s="227" t="s">
        <v>156</v>
      </c>
      <c r="AU136" s="227" t="s">
        <v>74</v>
      </c>
      <c r="AY136" s="14" t="s">
        <v>145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81</v>
      </c>
      <c r="BK136" s="228">
        <f>ROUND(I136*H136,2)</f>
        <v>0</v>
      </c>
      <c r="BL136" s="14" t="s">
        <v>159</v>
      </c>
      <c r="BM136" s="227" t="s">
        <v>305</v>
      </c>
    </row>
    <row r="137" s="2" customFormat="1">
      <c r="A137" s="35"/>
      <c r="B137" s="36"/>
      <c r="C137" s="37"/>
      <c r="D137" s="229" t="s">
        <v>153</v>
      </c>
      <c r="E137" s="37"/>
      <c r="F137" s="230" t="s">
        <v>304</v>
      </c>
      <c r="G137" s="37"/>
      <c r="H137" s="37"/>
      <c r="I137" s="231"/>
      <c r="J137" s="37"/>
      <c r="K137" s="37"/>
      <c r="L137" s="41"/>
      <c r="M137" s="246"/>
      <c r="N137" s="24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153</v>
      </c>
      <c r="AU137" s="14" t="s">
        <v>74</v>
      </c>
    </row>
    <row r="138" s="2" customFormat="1" ht="24.15" customHeight="1">
      <c r="A138" s="35"/>
      <c r="B138" s="36"/>
      <c r="C138" s="236" t="s">
        <v>187</v>
      </c>
      <c r="D138" s="236" t="s">
        <v>156</v>
      </c>
      <c r="E138" s="237" t="s">
        <v>306</v>
      </c>
      <c r="F138" s="238" t="s">
        <v>307</v>
      </c>
      <c r="G138" s="239" t="s">
        <v>149</v>
      </c>
      <c r="H138" s="240">
        <v>5</v>
      </c>
      <c r="I138" s="241"/>
      <c r="J138" s="242">
        <f>ROUND(I138*H138,2)</f>
        <v>0</v>
      </c>
      <c r="K138" s="238" t="s">
        <v>150</v>
      </c>
      <c r="L138" s="243"/>
      <c r="M138" s="244" t="s">
        <v>1</v>
      </c>
      <c r="N138" s="245" t="s">
        <v>39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159</v>
      </c>
      <c r="AT138" s="227" t="s">
        <v>156</v>
      </c>
      <c r="AU138" s="227" t="s">
        <v>74</v>
      </c>
      <c r="AY138" s="14" t="s">
        <v>145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81</v>
      </c>
      <c r="BK138" s="228">
        <f>ROUND(I138*H138,2)</f>
        <v>0</v>
      </c>
      <c r="BL138" s="14" t="s">
        <v>159</v>
      </c>
      <c r="BM138" s="227" t="s">
        <v>308</v>
      </c>
    </row>
    <row r="139" s="2" customFormat="1">
      <c r="A139" s="35"/>
      <c r="B139" s="36"/>
      <c r="C139" s="37"/>
      <c r="D139" s="229" t="s">
        <v>153</v>
      </c>
      <c r="E139" s="37"/>
      <c r="F139" s="230" t="s">
        <v>307</v>
      </c>
      <c r="G139" s="37"/>
      <c r="H139" s="37"/>
      <c r="I139" s="231"/>
      <c r="J139" s="37"/>
      <c r="K139" s="37"/>
      <c r="L139" s="41"/>
      <c r="M139" s="246"/>
      <c r="N139" s="24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153</v>
      </c>
      <c r="AU139" s="14" t="s">
        <v>74</v>
      </c>
    </row>
    <row r="140" s="2" customFormat="1" ht="24.15" customHeight="1">
      <c r="A140" s="35"/>
      <c r="B140" s="36"/>
      <c r="C140" s="236" t="s">
        <v>191</v>
      </c>
      <c r="D140" s="236" t="s">
        <v>156</v>
      </c>
      <c r="E140" s="237" t="s">
        <v>309</v>
      </c>
      <c r="F140" s="238" t="s">
        <v>310</v>
      </c>
      <c r="G140" s="239" t="s">
        <v>149</v>
      </c>
      <c r="H140" s="240">
        <v>5</v>
      </c>
      <c r="I140" s="241"/>
      <c r="J140" s="242">
        <f>ROUND(I140*H140,2)</f>
        <v>0</v>
      </c>
      <c r="K140" s="238" t="s">
        <v>150</v>
      </c>
      <c r="L140" s="243"/>
      <c r="M140" s="244" t="s">
        <v>1</v>
      </c>
      <c r="N140" s="245" t="s">
        <v>39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159</v>
      </c>
      <c r="AT140" s="227" t="s">
        <v>156</v>
      </c>
      <c r="AU140" s="227" t="s">
        <v>74</v>
      </c>
      <c r="AY140" s="14" t="s">
        <v>145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81</v>
      </c>
      <c r="BK140" s="228">
        <f>ROUND(I140*H140,2)</f>
        <v>0</v>
      </c>
      <c r="BL140" s="14" t="s">
        <v>159</v>
      </c>
      <c r="BM140" s="227" t="s">
        <v>311</v>
      </c>
    </row>
    <row r="141" s="2" customFormat="1">
      <c r="A141" s="35"/>
      <c r="B141" s="36"/>
      <c r="C141" s="37"/>
      <c r="D141" s="229" t="s">
        <v>153</v>
      </c>
      <c r="E141" s="37"/>
      <c r="F141" s="230" t="s">
        <v>310</v>
      </c>
      <c r="G141" s="37"/>
      <c r="H141" s="37"/>
      <c r="I141" s="231"/>
      <c r="J141" s="37"/>
      <c r="K141" s="37"/>
      <c r="L141" s="41"/>
      <c r="M141" s="246"/>
      <c r="N141" s="247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153</v>
      </c>
      <c r="AU141" s="14" t="s">
        <v>74</v>
      </c>
    </row>
    <row r="142" s="2" customFormat="1" ht="24.15" customHeight="1">
      <c r="A142" s="35"/>
      <c r="B142" s="36"/>
      <c r="C142" s="236" t="s">
        <v>195</v>
      </c>
      <c r="D142" s="236" t="s">
        <v>156</v>
      </c>
      <c r="E142" s="237" t="s">
        <v>312</v>
      </c>
      <c r="F142" s="238" t="s">
        <v>313</v>
      </c>
      <c r="G142" s="239" t="s">
        <v>149</v>
      </c>
      <c r="H142" s="240">
        <v>10</v>
      </c>
      <c r="I142" s="241"/>
      <c r="J142" s="242">
        <f>ROUND(I142*H142,2)</f>
        <v>0</v>
      </c>
      <c r="K142" s="238" t="s">
        <v>150</v>
      </c>
      <c r="L142" s="243"/>
      <c r="M142" s="244" t="s">
        <v>1</v>
      </c>
      <c r="N142" s="245" t="s">
        <v>39</v>
      </c>
      <c r="O142" s="8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7" t="s">
        <v>159</v>
      </c>
      <c r="AT142" s="227" t="s">
        <v>156</v>
      </c>
      <c r="AU142" s="227" t="s">
        <v>74</v>
      </c>
      <c r="AY142" s="14" t="s">
        <v>145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4" t="s">
        <v>81</v>
      </c>
      <c r="BK142" s="228">
        <f>ROUND(I142*H142,2)</f>
        <v>0</v>
      </c>
      <c r="BL142" s="14" t="s">
        <v>159</v>
      </c>
      <c r="BM142" s="227" t="s">
        <v>314</v>
      </c>
    </row>
    <row r="143" s="2" customFormat="1">
      <c r="A143" s="35"/>
      <c r="B143" s="36"/>
      <c r="C143" s="37"/>
      <c r="D143" s="229" t="s">
        <v>153</v>
      </c>
      <c r="E143" s="37"/>
      <c r="F143" s="230" t="s">
        <v>313</v>
      </c>
      <c r="G143" s="37"/>
      <c r="H143" s="37"/>
      <c r="I143" s="231"/>
      <c r="J143" s="37"/>
      <c r="K143" s="37"/>
      <c r="L143" s="41"/>
      <c r="M143" s="246"/>
      <c r="N143" s="247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153</v>
      </c>
      <c r="AU143" s="14" t="s">
        <v>74</v>
      </c>
    </row>
    <row r="144" s="2" customFormat="1" ht="24.15" customHeight="1">
      <c r="A144" s="35"/>
      <c r="B144" s="36"/>
      <c r="C144" s="236" t="s">
        <v>200</v>
      </c>
      <c r="D144" s="236" t="s">
        <v>156</v>
      </c>
      <c r="E144" s="237" t="s">
        <v>315</v>
      </c>
      <c r="F144" s="238" t="s">
        <v>316</v>
      </c>
      <c r="G144" s="239" t="s">
        <v>149</v>
      </c>
      <c r="H144" s="240">
        <v>1</v>
      </c>
      <c r="I144" s="241"/>
      <c r="J144" s="242">
        <f>ROUND(I144*H144,2)</f>
        <v>0</v>
      </c>
      <c r="K144" s="238" t="s">
        <v>150</v>
      </c>
      <c r="L144" s="243"/>
      <c r="M144" s="244" t="s">
        <v>1</v>
      </c>
      <c r="N144" s="245" t="s">
        <v>39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159</v>
      </c>
      <c r="AT144" s="227" t="s">
        <v>156</v>
      </c>
      <c r="AU144" s="227" t="s">
        <v>74</v>
      </c>
      <c r="AY144" s="14" t="s">
        <v>145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81</v>
      </c>
      <c r="BK144" s="228">
        <f>ROUND(I144*H144,2)</f>
        <v>0</v>
      </c>
      <c r="BL144" s="14" t="s">
        <v>159</v>
      </c>
      <c r="BM144" s="227" t="s">
        <v>317</v>
      </c>
    </row>
    <row r="145" s="2" customFormat="1">
      <c r="A145" s="35"/>
      <c r="B145" s="36"/>
      <c r="C145" s="37"/>
      <c r="D145" s="229" t="s">
        <v>153</v>
      </c>
      <c r="E145" s="37"/>
      <c r="F145" s="230" t="s">
        <v>316</v>
      </c>
      <c r="G145" s="37"/>
      <c r="H145" s="37"/>
      <c r="I145" s="231"/>
      <c r="J145" s="37"/>
      <c r="K145" s="37"/>
      <c r="L145" s="41"/>
      <c r="M145" s="246"/>
      <c r="N145" s="247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153</v>
      </c>
      <c r="AU145" s="14" t="s">
        <v>74</v>
      </c>
    </row>
    <row r="146" s="2" customFormat="1" ht="24.15" customHeight="1">
      <c r="A146" s="35"/>
      <c r="B146" s="36"/>
      <c r="C146" s="236" t="s">
        <v>204</v>
      </c>
      <c r="D146" s="236" t="s">
        <v>156</v>
      </c>
      <c r="E146" s="237" t="s">
        <v>318</v>
      </c>
      <c r="F146" s="238" t="s">
        <v>319</v>
      </c>
      <c r="G146" s="239" t="s">
        <v>149</v>
      </c>
      <c r="H146" s="240">
        <v>3</v>
      </c>
      <c r="I146" s="241"/>
      <c r="J146" s="242">
        <f>ROUND(I146*H146,2)</f>
        <v>0</v>
      </c>
      <c r="K146" s="238" t="s">
        <v>150</v>
      </c>
      <c r="L146" s="243"/>
      <c r="M146" s="244" t="s">
        <v>1</v>
      </c>
      <c r="N146" s="245" t="s">
        <v>39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159</v>
      </c>
      <c r="AT146" s="227" t="s">
        <v>156</v>
      </c>
      <c r="AU146" s="227" t="s">
        <v>74</v>
      </c>
      <c r="AY146" s="14" t="s">
        <v>145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81</v>
      </c>
      <c r="BK146" s="228">
        <f>ROUND(I146*H146,2)</f>
        <v>0</v>
      </c>
      <c r="BL146" s="14" t="s">
        <v>159</v>
      </c>
      <c r="BM146" s="227" t="s">
        <v>320</v>
      </c>
    </row>
    <row r="147" s="2" customFormat="1">
      <c r="A147" s="35"/>
      <c r="B147" s="36"/>
      <c r="C147" s="37"/>
      <c r="D147" s="229" t="s">
        <v>153</v>
      </c>
      <c r="E147" s="37"/>
      <c r="F147" s="230" t="s">
        <v>319</v>
      </c>
      <c r="G147" s="37"/>
      <c r="H147" s="37"/>
      <c r="I147" s="231"/>
      <c r="J147" s="37"/>
      <c r="K147" s="37"/>
      <c r="L147" s="41"/>
      <c r="M147" s="246"/>
      <c r="N147" s="247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153</v>
      </c>
      <c r="AU147" s="14" t="s">
        <v>74</v>
      </c>
    </row>
    <row r="148" s="2" customFormat="1" ht="24.15" customHeight="1">
      <c r="A148" s="35"/>
      <c r="B148" s="36"/>
      <c r="C148" s="236" t="s">
        <v>208</v>
      </c>
      <c r="D148" s="236" t="s">
        <v>156</v>
      </c>
      <c r="E148" s="237" t="s">
        <v>321</v>
      </c>
      <c r="F148" s="238" t="s">
        <v>322</v>
      </c>
      <c r="G148" s="239" t="s">
        <v>149</v>
      </c>
      <c r="H148" s="240">
        <v>4</v>
      </c>
      <c r="I148" s="241"/>
      <c r="J148" s="242">
        <f>ROUND(I148*H148,2)</f>
        <v>0</v>
      </c>
      <c r="K148" s="238" t="s">
        <v>150</v>
      </c>
      <c r="L148" s="243"/>
      <c r="M148" s="244" t="s">
        <v>1</v>
      </c>
      <c r="N148" s="245" t="s">
        <v>39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159</v>
      </c>
      <c r="AT148" s="227" t="s">
        <v>156</v>
      </c>
      <c r="AU148" s="227" t="s">
        <v>74</v>
      </c>
      <c r="AY148" s="14" t="s">
        <v>145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81</v>
      </c>
      <c r="BK148" s="228">
        <f>ROUND(I148*H148,2)</f>
        <v>0</v>
      </c>
      <c r="BL148" s="14" t="s">
        <v>159</v>
      </c>
      <c r="BM148" s="227" t="s">
        <v>323</v>
      </c>
    </row>
    <row r="149" s="2" customFormat="1">
      <c r="A149" s="35"/>
      <c r="B149" s="36"/>
      <c r="C149" s="37"/>
      <c r="D149" s="229" t="s">
        <v>153</v>
      </c>
      <c r="E149" s="37"/>
      <c r="F149" s="230" t="s">
        <v>322</v>
      </c>
      <c r="G149" s="37"/>
      <c r="H149" s="37"/>
      <c r="I149" s="231"/>
      <c r="J149" s="37"/>
      <c r="K149" s="37"/>
      <c r="L149" s="41"/>
      <c r="M149" s="246"/>
      <c r="N149" s="247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153</v>
      </c>
      <c r="AU149" s="14" t="s">
        <v>74</v>
      </c>
    </row>
    <row r="150" s="2" customFormat="1" ht="24.15" customHeight="1">
      <c r="A150" s="35"/>
      <c r="B150" s="36"/>
      <c r="C150" s="236" t="s">
        <v>8</v>
      </c>
      <c r="D150" s="236" t="s">
        <v>156</v>
      </c>
      <c r="E150" s="237" t="s">
        <v>324</v>
      </c>
      <c r="F150" s="238" t="s">
        <v>325</v>
      </c>
      <c r="G150" s="239" t="s">
        <v>149</v>
      </c>
      <c r="H150" s="240">
        <v>3</v>
      </c>
      <c r="I150" s="241"/>
      <c r="J150" s="242">
        <f>ROUND(I150*H150,2)</f>
        <v>0</v>
      </c>
      <c r="K150" s="238" t="s">
        <v>150</v>
      </c>
      <c r="L150" s="243"/>
      <c r="M150" s="244" t="s">
        <v>1</v>
      </c>
      <c r="N150" s="245" t="s">
        <v>39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159</v>
      </c>
      <c r="AT150" s="227" t="s">
        <v>156</v>
      </c>
      <c r="AU150" s="227" t="s">
        <v>74</v>
      </c>
      <c r="AY150" s="14" t="s">
        <v>145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81</v>
      </c>
      <c r="BK150" s="228">
        <f>ROUND(I150*H150,2)</f>
        <v>0</v>
      </c>
      <c r="BL150" s="14" t="s">
        <v>159</v>
      </c>
      <c r="BM150" s="227" t="s">
        <v>326</v>
      </c>
    </row>
    <row r="151" s="2" customFormat="1">
      <c r="A151" s="35"/>
      <c r="B151" s="36"/>
      <c r="C151" s="37"/>
      <c r="D151" s="229" t="s">
        <v>153</v>
      </c>
      <c r="E151" s="37"/>
      <c r="F151" s="230" t="s">
        <v>325</v>
      </c>
      <c r="G151" s="37"/>
      <c r="H151" s="37"/>
      <c r="I151" s="231"/>
      <c r="J151" s="37"/>
      <c r="K151" s="37"/>
      <c r="L151" s="41"/>
      <c r="M151" s="246"/>
      <c r="N151" s="247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153</v>
      </c>
      <c r="AU151" s="14" t="s">
        <v>74</v>
      </c>
    </row>
    <row r="152" s="2" customFormat="1" ht="24.15" customHeight="1">
      <c r="A152" s="35"/>
      <c r="B152" s="36"/>
      <c r="C152" s="236" t="s">
        <v>216</v>
      </c>
      <c r="D152" s="236" t="s">
        <v>156</v>
      </c>
      <c r="E152" s="237" t="s">
        <v>327</v>
      </c>
      <c r="F152" s="238" t="s">
        <v>328</v>
      </c>
      <c r="G152" s="239" t="s">
        <v>149</v>
      </c>
      <c r="H152" s="240">
        <v>35</v>
      </c>
      <c r="I152" s="241"/>
      <c r="J152" s="242">
        <f>ROUND(I152*H152,2)</f>
        <v>0</v>
      </c>
      <c r="K152" s="238" t="s">
        <v>150</v>
      </c>
      <c r="L152" s="243"/>
      <c r="M152" s="244" t="s">
        <v>1</v>
      </c>
      <c r="N152" s="245" t="s">
        <v>39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159</v>
      </c>
      <c r="AT152" s="227" t="s">
        <v>156</v>
      </c>
      <c r="AU152" s="227" t="s">
        <v>74</v>
      </c>
      <c r="AY152" s="14" t="s">
        <v>145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81</v>
      </c>
      <c r="BK152" s="228">
        <f>ROUND(I152*H152,2)</f>
        <v>0</v>
      </c>
      <c r="BL152" s="14" t="s">
        <v>159</v>
      </c>
      <c r="BM152" s="227" t="s">
        <v>329</v>
      </c>
    </row>
    <row r="153" s="2" customFormat="1">
      <c r="A153" s="35"/>
      <c r="B153" s="36"/>
      <c r="C153" s="37"/>
      <c r="D153" s="229" t="s">
        <v>153</v>
      </c>
      <c r="E153" s="37"/>
      <c r="F153" s="230" t="s">
        <v>328</v>
      </c>
      <c r="G153" s="37"/>
      <c r="H153" s="37"/>
      <c r="I153" s="231"/>
      <c r="J153" s="37"/>
      <c r="K153" s="37"/>
      <c r="L153" s="41"/>
      <c r="M153" s="246"/>
      <c r="N153" s="247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153</v>
      </c>
      <c r="AU153" s="14" t="s">
        <v>74</v>
      </c>
    </row>
    <row r="154" s="2" customFormat="1" ht="24.15" customHeight="1">
      <c r="A154" s="35"/>
      <c r="B154" s="36"/>
      <c r="C154" s="236" t="s">
        <v>221</v>
      </c>
      <c r="D154" s="236" t="s">
        <v>156</v>
      </c>
      <c r="E154" s="237" t="s">
        <v>188</v>
      </c>
      <c r="F154" s="238" t="s">
        <v>189</v>
      </c>
      <c r="G154" s="239" t="s">
        <v>149</v>
      </c>
      <c r="H154" s="240">
        <v>3</v>
      </c>
      <c r="I154" s="241"/>
      <c r="J154" s="242">
        <f>ROUND(I154*H154,2)</f>
        <v>0</v>
      </c>
      <c r="K154" s="238" t="s">
        <v>150</v>
      </c>
      <c r="L154" s="243"/>
      <c r="M154" s="244" t="s">
        <v>1</v>
      </c>
      <c r="N154" s="245" t="s">
        <v>39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7" t="s">
        <v>159</v>
      </c>
      <c r="AT154" s="227" t="s">
        <v>156</v>
      </c>
      <c r="AU154" s="227" t="s">
        <v>74</v>
      </c>
      <c r="AY154" s="14" t="s">
        <v>145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4" t="s">
        <v>81</v>
      </c>
      <c r="BK154" s="228">
        <f>ROUND(I154*H154,2)</f>
        <v>0</v>
      </c>
      <c r="BL154" s="14" t="s">
        <v>159</v>
      </c>
      <c r="BM154" s="227" t="s">
        <v>330</v>
      </c>
    </row>
    <row r="155" s="2" customFormat="1">
      <c r="A155" s="35"/>
      <c r="B155" s="36"/>
      <c r="C155" s="37"/>
      <c r="D155" s="229" t="s">
        <v>153</v>
      </c>
      <c r="E155" s="37"/>
      <c r="F155" s="230" t="s">
        <v>189</v>
      </c>
      <c r="G155" s="37"/>
      <c r="H155" s="37"/>
      <c r="I155" s="231"/>
      <c r="J155" s="37"/>
      <c r="K155" s="37"/>
      <c r="L155" s="41"/>
      <c r="M155" s="246"/>
      <c r="N155" s="247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153</v>
      </c>
      <c r="AU155" s="14" t="s">
        <v>74</v>
      </c>
    </row>
    <row r="156" s="2" customFormat="1" ht="24.15" customHeight="1">
      <c r="A156" s="35"/>
      <c r="B156" s="36"/>
      <c r="C156" s="236" t="s">
        <v>225</v>
      </c>
      <c r="D156" s="236" t="s">
        <v>156</v>
      </c>
      <c r="E156" s="237" t="s">
        <v>331</v>
      </c>
      <c r="F156" s="238" t="s">
        <v>332</v>
      </c>
      <c r="G156" s="239" t="s">
        <v>149</v>
      </c>
      <c r="H156" s="240">
        <v>1</v>
      </c>
      <c r="I156" s="241"/>
      <c r="J156" s="242">
        <f>ROUND(I156*H156,2)</f>
        <v>0</v>
      </c>
      <c r="K156" s="238" t="s">
        <v>150</v>
      </c>
      <c r="L156" s="243"/>
      <c r="M156" s="244" t="s">
        <v>1</v>
      </c>
      <c r="N156" s="245" t="s">
        <v>39</v>
      </c>
      <c r="O156" s="8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159</v>
      </c>
      <c r="AT156" s="227" t="s">
        <v>156</v>
      </c>
      <c r="AU156" s="227" t="s">
        <v>74</v>
      </c>
      <c r="AY156" s="14" t="s">
        <v>145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81</v>
      </c>
      <c r="BK156" s="228">
        <f>ROUND(I156*H156,2)</f>
        <v>0</v>
      </c>
      <c r="BL156" s="14" t="s">
        <v>159</v>
      </c>
      <c r="BM156" s="227" t="s">
        <v>333</v>
      </c>
    </row>
    <row r="157" s="2" customFormat="1">
      <c r="A157" s="35"/>
      <c r="B157" s="36"/>
      <c r="C157" s="37"/>
      <c r="D157" s="229" t="s">
        <v>153</v>
      </c>
      <c r="E157" s="37"/>
      <c r="F157" s="230" t="s">
        <v>332</v>
      </c>
      <c r="G157" s="37"/>
      <c r="H157" s="37"/>
      <c r="I157" s="231"/>
      <c r="J157" s="37"/>
      <c r="K157" s="37"/>
      <c r="L157" s="41"/>
      <c r="M157" s="246"/>
      <c r="N157" s="247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153</v>
      </c>
      <c r="AU157" s="14" t="s">
        <v>74</v>
      </c>
    </row>
    <row r="158" s="2" customFormat="1" ht="24.15" customHeight="1">
      <c r="A158" s="35"/>
      <c r="B158" s="36"/>
      <c r="C158" s="236" t="s">
        <v>229</v>
      </c>
      <c r="D158" s="236" t="s">
        <v>156</v>
      </c>
      <c r="E158" s="237" t="s">
        <v>334</v>
      </c>
      <c r="F158" s="238" t="s">
        <v>335</v>
      </c>
      <c r="G158" s="239" t="s">
        <v>149</v>
      </c>
      <c r="H158" s="240">
        <v>3</v>
      </c>
      <c r="I158" s="241"/>
      <c r="J158" s="242">
        <f>ROUND(I158*H158,2)</f>
        <v>0</v>
      </c>
      <c r="K158" s="238" t="s">
        <v>150</v>
      </c>
      <c r="L158" s="243"/>
      <c r="M158" s="244" t="s">
        <v>1</v>
      </c>
      <c r="N158" s="245" t="s">
        <v>39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159</v>
      </c>
      <c r="AT158" s="227" t="s">
        <v>156</v>
      </c>
      <c r="AU158" s="227" t="s">
        <v>74</v>
      </c>
      <c r="AY158" s="14" t="s">
        <v>145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81</v>
      </c>
      <c r="BK158" s="228">
        <f>ROUND(I158*H158,2)</f>
        <v>0</v>
      </c>
      <c r="BL158" s="14" t="s">
        <v>159</v>
      </c>
      <c r="BM158" s="227" t="s">
        <v>336</v>
      </c>
    </row>
    <row r="159" s="2" customFormat="1">
      <c r="A159" s="35"/>
      <c r="B159" s="36"/>
      <c r="C159" s="37"/>
      <c r="D159" s="229" t="s">
        <v>153</v>
      </c>
      <c r="E159" s="37"/>
      <c r="F159" s="230" t="s">
        <v>335</v>
      </c>
      <c r="G159" s="37"/>
      <c r="H159" s="37"/>
      <c r="I159" s="231"/>
      <c r="J159" s="37"/>
      <c r="K159" s="37"/>
      <c r="L159" s="41"/>
      <c r="M159" s="246"/>
      <c r="N159" s="247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153</v>
      </c>
      <c r="AU159" s="14" t="s">
        <v>74</v>
      </c>
    </row>
    <row r="160" s="2" customFormat="1" ht="24.15" customHeight="1">
      <c r="A160" s="35"/>
      <c r="B160" s="36"/>
      <c r="C160" s="236" t="s">
        <v>337</v>
      </c>
      <c r="D160" s="236" t="s">
        <v>156</v>
      </c>
      <c r="E160" s="237" t="s">
        <v>338</v>
      </c>
      <c r="F160" s="238" t="s">
        <v>339</v>
      </c>
      <c r="G160" s="239" t="s">
        <v>149</v>
      </c>
      <c r="H160" s="240">
        <v>3</v>
      </c>
      <c r="I160" s="241"/>
      <c r="J160" s="242">
        <f>ROUND(I160*H160,2)</f>
        <v>0</v>
      </c>
      <c r="K160" s="238" t="s">
        <v>150</v>
      </c>
      <c r="L160" s="243"/>
      <c r="M160" s="244" t="s">
        <v>1</v>
      </c>
      <c r="N160" s="245" t="s">
        <v>39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7" t="s">
        <v>159</v>
      </c>
      <c r="AT160" s="227" t="s">
        <v>156</v>
      </c>
      <c r="AU160" s="227" t="s">
        <v>74</v>
      </c>
      <c r="AY160" s="14" t="s">
        <v>145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4" t="s">
        <v>81</v>
      </c>
      <c r="BK160" s="228">
        <f>ROUND(I160*H160,2)</f>
        <v>0</v>
      </c>
      <c r="BL160" s="14" t="s">
        <v>159</v>
      </c>
      <c r="BM160" s="227" t="s">
        <v>340</v>
      </c>
    </row>
    <row r="161" s="2" customFormat="1">
      <c r="A161" s="35"/>
      <c r="B161" s="36"/>
      <c r="C161" s="37"/>
      <c r="D161" s="229" t="s">
        <v>153</v>
      </c>
      <c r="E161" s="37"/>
      <c r="F161" s="230" t="s">
        <v>339</v>
      </c>
      <c r="G161" s="37"/>
      <c r="H161" s="37"/>
      <c r="I161" s="231"/>
      <c r="J161" s="37"/>
      <c r="K161" s="37"/>
      <c r="L161" s="41"/>
      <c r="M161" s="246"/>
      <c r="N161" s="247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153</v>
      </c>
      <c r="AU161" s="14" t="s">
        <v>74</v>
      </c>
    </row>
    <row r="162" s="2" customFormat="1" ht="24.15" customHeight="1">
      <c r="A162" s="35"/>
      <c r="B162" s="36"/>
      <c r="C162" s="236" t="s">
        <v>7</v>
      </c>
      <c r="D162" s="236" t="s">
        <v>156</v>
      </c>
      <c r="E162" s="237" t="s">
        <v>341</v>
      </c>
      <c r="F162" s="238" t="s">
        <v>342</v>
      </c>
      <c r="G162" s="239" t="s">
        <v>149</v>
      </c>
      <c r="H162" s="240">
        <v>3</v>
      </c>
      <c r="I162" s="241"/>
      <c r="J162" s="242">
        <f>ROUND(I162*H162,2)</f>
        <v>0</v>
      </c>
      <c r="K162" s="238" t="s">
        <v>150</v>
      </c>
      <c r="L162" s="243"/>
      <c r="M162" s="244" t="s">
        <v>1</v>
      </c>
      <c r="N162" s="245" t="s">
        <v>39</v>
      </c>
      <c r="O162" s="8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7" t="s">
        <v>159</v>
      </c>
      <c r="AT162" s="227" t="s">
        <v>156</v>
      </c>
      <c r="AU162" s="227" t="s">
        <v>74</v>
      </c>
      <c r="AY162" s="14" t="s">
        <v>145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4" t="s">
        <v>81</v>
      </c>
      <c r="BK162" s="228">
        <f>ROUND(I162*H162,2)</f>
        <v>0</v>
      </c>
      <c r="BL162" s="14" t="s">
        <v>159</v>
      </c>
      <c r="BM162" s="227" t="s">
        <v>343</v>
      </c>
    </row>
    <row r="163" s="2" customFormat="1">
      <c r="A163" s="35"/>
      <c r="B163" s="36"/>
      <c r="C163" s="37"/>
      <c r="D163" s="229" t="s">
        <v>153</v>
      </c>
      <c r="E163" s="37"/>
      <c r="F163" s="230" t="s">
        <v>342</v>
      </c>
      <c r="G163" s="37"/>
      <c r="H163" s="37"/>
      <c r="I163" s="231"/>
      <c r="J163" s="37"/>
      <c r="K163" s="37"/>
      <c r="L163" s="41"/>
      <c r="M163" s="246"/>
      <c r="N163" s="247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153</v>
      </c>
      <c r="AU163" s="14" t="s">
        <v>74</v>
      </c>
    </row>
    <row r="164" s="2" customFormat="1" ht="24.15" customHeight="1">
      <c r="A164" s="35"/>
      <c r="B164" s="36"/>
      <c r="C164" s="236" t="s">
        <v>344</v>
      </c>
      <c r="D164" s="236" t="s">
        <v>156</v>
      </c>
      <c r="E164" s="237" t="s">
        <v>345</v>
      </c>
      <c r="F164" s="238" t="s">
        <v>346</v>
      </c>
      <c r="G164" s="239" t="s">
        <v>149</v>
      </c>
      <c r="H164" s="240">
        <v>3</v>
      </c>
      <c r="I164" s="241"/>
      <c r="J164" s="242">
        <f>ROUND(I164*H164,2)</f>
        <v>0</v>
      </c>
      <c r="K164" s="238" t="s">
        <v>150</v>
      </c>
      <c r="L164" s="243"/>
      <c r="M164" s="244" t="s">
        <v>1</v>
      </c>
      <c r="N164" s="245" t="s">
        <v>39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159</v>
      </c>
      <c r="AT164" s="227" t="s">
        <v>156</v>
      </c>
      <c r="AU164" s="227" t="s">
        <v>74</v>
      </c>
      <c r="AY164" s="14" t="s">
        <v>145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81</v>
      </c>
      <c r="BK164" s="228">
        <f>ROUND(I164*H164,2)</f>
        <v>0</v>
      </c>
      <c r="BL164" s="14" t="s">
        <v>159</v>
      </c>
      <c r="BM164" s="227" t="s">
        <v>347</v>
      </c>
    </row>
    <row r="165" s="2" customFormat="1">
      <c r="A165" s="35"/>
      <c r="B165" s="36"/>
      <c r="C165" s="37"/>
      <c r="D165" s="229" t="s">
        <v>153</v>
      </c>
      <c r="E165" s="37"/>
      <c r="F165" s="230" t="s">
        <v>346</v>
      </c>
      <c r="G165" s="37"/>
      <c r="H165" s="37"/>
      <c r="I165" s="231"/>
      <c r="J165" s="37"/>
      <c r="K165" s="37"/>
      <c r="L165" s="41"/>
      <c r="M165" s="246"/>
      <c r="N165" s="247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153</v>
      </c>
      <c r="AU165" s="14" t="s">
        <v>74</v>
      </c>
    </row>
    <row r="166" s="2" customFormat="1" ht="24.15" customHeight="1">
      <c r="A166" s="35"/>
      <c r="B166" s="36"/>
      <c r="C166" s="236" t="s">
        <v>348</v>
      </c>
      <c r="D166" s="236" t="s">
        <v>156</v>
      </c>
      <c r="E166" s="237" t="s">
        <v>349</v>
      </c>
      <c r="F166" s="238" t="s">
        <v>350</v>
      </c>
      <c r="G166" s="239" t="s">
        <v>149</v>
      </c>
      <c r="H166" s="240">
        <v>3</v>
      </c>
      <c r="I166" s="241"/>
      <c r="J166" s="242">
        <f>ROUND(I166*H166,2)</f>
        <v>0</v>
      </c>
      <c r="K166" s="238" t="s">
        <v>150</v>
      </c>
      <c r="L166" s="243"/>
      <c r="M166" s="244" t="s">
        <v>1</v>
      </c>
      <c r="N166" s="245" t="s">
        <v>39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7" t="s">
        <v>159</v>
      </c>
      <c r="AT166" s="227" t="s">
        <v>156</v>
      </c>
      <c r="AU166" s="227" t="s">
        <v>74</v>
      </c>
      <c r="AY166" s="14" t="s">
        <v>145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4" t="s">
        <v>81</v>
      </c>
      <c r="BK166" s="228">
        <f>ROUND(I166*H166,2)</f>
        <v>0</v>
      </c>
      <c r="BL166" s="14" t="s">
        <v>159</v>
      </c>
      <c r="BM166" s="227" t="s">
        <v>351</v>
      </c>
    </row>
    <row r="167" s="2" customFormat="1">
      <c r="A167" s="35"/>
      <c r="B167" s="36"/>
      <c r="C167" s="37"/>
      <c r="D167" s="229" t="s">
        <v>153</v>
      </c>
      <c r="E167" s="37"/>
      <c r="F167" s="230" t="s">
        <v>350</v>
      </c>
      <c r="G167" s="37"/>
      <c r="H167" s="37"/>
      <c r="I167" s="231"/>
      <c r="J167" s="37"/>
      <c r="K167" s="37"/>
      <c r="L167" s="41"/>
      <c r="M167" s="246"/>
      <c r="N167" s="247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153</v>
      </c>
      <c r="AU167" s="14" t="s">
        <v>74</v>
      </c>
    </row>
    <row r="168" s="2" customFormat="1" ht="24.15" customHeight="1">
      <c r="A168" s="35"/>
      <c r="B168" s="36"/>
      <c r="C168" s="236" t="s">
        <v>352</v>
      </c>
      <c r="D168" s="236" t="s">
        <v>156</v>
      </c>
      <c r="E168" s="237" t="s">
        <v>353</v>
      </c>
      <c r="F168" s="238" t="s">
        <v>354</v>
      </c>
      <c r="G168" s="239" t="s">
        <v>149</v>
      </c>
      <c r="H168" s="240">
        <v>2</v>
      </c>
      <c r="I168" s="241"/>
      <c r="J168" s="242">
        <f>ROUND(I168*H168,2)</f>
        <v>0</v>
      </c>
      <c r="K168" s="238" t="s">
        <v>150</v>
      </c>
      <c r="L168" s="243"/>
      <c r="M168" s="244" t="s">
        <v>1</v>
      </c>
      <c r="N168" s="245" t="s">
        <v>39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159</v>
      </c>
      <c r="AT168" s="227" t="s">
        <v>156</v>
      </c>
      <c r="AU168" s="227" t="s">
        <v>74</v>
      </c>
      <c r="AY168" s="14" t="s">
        <v>145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81</v>
      </c>
      <c r="BK168" s="228">
        <f>ROUND(I168*H168,2)</f>
        <v>0</v>
      </c>
      <c r="BL168" s="14" t="s">
        <v>159</v>
      </c>
      <c r="BM168" s="227" t="s">
        <v>355</v>
      </c>
    </row>
    <row r="169" s="2" customFormat="1">
      <c r="A169" s="35"/>
      <c r="B169" s="36"/>
      <c r="C169" s="37"/>
      <c r="D169" s="229" t="s">
        <v>153</v>
      </c>
      <c r="E169" s="37"/>
      <c r="F169" s="230" t="s">
        <v>354</v>
      </c>
      <c r="G169" s="37"/>
      <c r="H169" s="37"/>
      <c r="I169" s="231"/>
      <c r="J169" s="37"/>
      <c r="K169" s="37"/>
      <c r="L169" s="41"/>
      <c r="M169" s="246"/>
      <c r="N169" s="247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153</v>
      </c>
      <c r="AU169" s="14" t="s">
        <v>74</v>
      </c>
    </row>
    <row r="170" s="2" customFormat="1" ht="24.15" customHeight="1">
      <c r="A170" s="35"/>
      <c r="B170" s="36"/>
      <c r="C170" s="236" t="s">
        <v>356</v>
      </c>
      <c r="D170" s="236" t="s">
        <v>156</v>
      </c>
      <c r="E170" s="237" t="s">
        <v>357</v>
      </c>
      <c r="F170" s="238" t="s">
        <v>358</v>
      </c>
      <c r="G170" s="239" t="s">
        <v>149</v>
      </c>
      <c r="H170" s="240">
        <v>2</v>
      </c>
      <c r="I170" s="241"/>
      <c r="J170" s="242">
        <f>ROUND(I170*H170,2)</f>
        <v>0</v>
      </c>
      <c r="K170" s="238" t="s">
        <v>150</v>
      </c>
      <c r="L170" s="243"/>
      <c r="M170" s="244" t="s">
        <v>1</v>
      </c>
      <c r="N170" s="245" t="s">
        <v>39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7" t="s">
        <v>159</v>
      </c>
      <c r="AT170" s="227" t="s">
        <v>156</v>
      </c>
      <c r="AU170" s="227" t="s">
        <v>74</v>
      </c>
      <c r="AY170" s="14" t="s">
        <v>145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4" t="s">
        <v>81</v>
      </c>
      <c r="BK170" s="228">
        <f>ROUND(I170*H170,2)</f>
        <v>0</v>
      </c>
      <c r="BL170" s="14" t="s">
        <v>159</v>
      </c>
      <c r="BM170" s="227" t="s">
        <v>359</v>
      </c>
    </row>
    <row r="171" s="2" customFormat="1">
      <c r="A171" s="35"/>
      <c r="B171" s="36"/>
      <c r="C171" s="37"/>
      <c r="D171" s="229" t="s">
        <v>153</v>
      </c>
      <c r="E171" s="37"/>
      <c r="F171" s="230" t="s">
        <v>358</v>
      </c>
      <c r="G171" s="37"/>
      <c r="H171" s="37"/>
      <c r="I171" s="231"/>
      <c r="J171" s="37"/>
      <c r="K171" s="37"/>
      <c r="L171" s="41"/>
      <c r="M171" s="246"/>
      <c r="N171" s="247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153</v>
      </c>
      <c r="AU171" s="14" t="s">
        <v>74</v>
      </c>
    </row>
    <row r="172" s="2" customFormat="1" ht="24.15" customHeight="1">
      <c r="A172" s="35"/>
      <c r="B172" s="36"/>
      <c r="C172" s="236" t="s">
        <v>360</v>
      </c>
      <c r="D172" s="236" t="s">
        <v>156</v>
      </c>
      <c r="E172" s="237" t="s">
        <v>361</v>
      </c>
      <c r="F172" s="238" t="s">
        <v>362</v>
      </c>
      <c r="G172" s="239" t="s">
        <v>149</v>
      </c>
      <c r="H172" s="240">
        <v>2</v>
      </c>
      <c r="I172" s="241"/>
      <c r="J172" s="242">
        <f>ROUND(I172*H172,2)</f>
        <v>0</v>
      </c>
      <c r="K172" s="238" t="s">
        <v>150</v>
      </c>
      <c r="L172" s="243"/>
      <c r="M172" s="244" t="s">
        <v>1</v>
      </c>
      <c r="N172" s="245" t="s">
        <v>39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7" t="s">
        <v>159</v>
      </c>
      <c r="AT172" s="227" t="s">
        <v>156</v>
      </c>
      <c r="AU172" s="227" t="s">
        <v>74</v>
      </c>
      <c r="AY172" s="14" t="s">
        <v>145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4" t="s">
        <v>81</v>
      </c>
      <c r="BK172" s="228">
        <f>ROUND(I172*H172,2)</f>
        <v>0</v>
      </c>
      <c r="BL172" s="14" t="s">
        <v>159</v>
      </c>
      <c r="BM172" s="227" t="s">
        <v>363</v>
      </c>
    </row>
    <row r="173" s="2" customFormat="1">
      <c r="A173" s="35"/>
      <c r="B173" s="36"/>
      <c r="C173" s="37"/>
      <c r="D173" s="229" t="s">
        <v>153</v>
      </c>
      <c r="E173" s="37"/>
      <c r="F173" s="230" t="s">
        <v>362</v>
      </c>
      <c r="G173" s="37"/>
      <c r="H173" s="37"/>
      <c r="I173" s="231"/>
      <c r="J173" s="37"/>
      <c r="K173" s="37"/>
      <c r="L173" s="41"/>
      <c r="M173" s="246"/>
      <c r="N173" s="247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153</v>
      </c>
      <c r="AU173" s="14" t="s">
        <v>74</v>
      </c>
    </row>
    <row r="174" s="2" customFormat="1" ht="24.15" customHeight="1">
      <c r="A174" s="35"/>
      <c r="B174" s="36"/>
      <c r="C174" s="236" t="s">
        <v>364</v>
      </c>
      <c r="D174" s="236" t="s">
        <v>156</v>
      </c>
      <c r="E174" s="237" t="s">
        <v>365</v>
      </c>
      <c r="F174" s="238" t="s">
        <v>366</v>
      </c>
      <c r="G174" s="239" t="s">
        <v>149</v>
      </c>
      <c r="H174" s="240">
        <v>3</v>
      </c>
      <c r="I174" s="241"/>
      <c r="J174" s="242">
        <f>ROUND(I174*H174,2)</f>
        <v>0</v>
      </c>
      <c r="K174" s="238" t="s">
        <v>150</v>
      </c>
      <c r="L174" s="243"/>
      <c r="M174" s="244" t="s">
        <v>1</v>
      </c>
      <c r="N174" s="245" t="s">
        <v>39</v>
      </c>
      <c r="O174" s="8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159</v>
      </c>
      <c r="AT174" s="227" t="s">
        <v>156</v>
      </c>
      <c r="AU174" s="227" t="s">
        <v>74</v>
      </c>
      <c r="AY174" s="14" t="s">
        <v>145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81</v>
      </c>
      <c r="BK174" s="228">
        <f>ROUND(I174*H174,2)</f>
        <v>0</v>
      </c>
      <c r="BL174" s="14" t="s">
        <v>159</v>
      </c>
      <c r="BM174" s="227" t="s">
        <v>367</v>
      </c>
    </row>
    <row r="175" s="2" customFormat="1">
      <c r="A175" s="35"/>
      <c r="B175" s="36"/>
      <c r="C175" s="37"/>
      <c r="D175" s="229" t="s">
        <v>153</v>
      </c>
      <c r="E175" s="37"/>
      <c r="F175" s="230" t="s">
        <v>366</v>
      </c>
      <c r="G175" s="37"/>
      <c r="H175" s="37"/>
      <c r="I175" s="231"/>
      <c r="J175" s="37"/>
      <c r="K175" s="37"/>
      <c r="L175" s="41"/>
      <c r="M175" s="246"/>
      <c r="N175" s="247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153</v>
      </c>
      <c r="AU175" s="14" t="s">
        <v>74</v>
      </c>
    </row>
    <row r="176" s="2" customFormat="1" ht="24.15" customHeight="1">
      <c r="A176" s="35"/>
      <c r="B176" s="36"/>
      <c r="C176" s="236" t="s">
        <v>368</v>
      </c>
      <c r="D176" s="236" t="s">
        <v>156</v>
      </c>
      <c r="E176" s="237" t="s">
        <v>369</v>
      </c>
      <c r="F176" s="238" t="s">
        <v>370</v>
      </c>
      <c r="G176" s="239" t="s">
        <v>149</v>
      </c>
      <c r="H176" s="240">
        <v>30</v>
      </c>
      <c r="I176" s="241"/>
      <c r="J176" s="242">
        <f>ROUND(I176*H176,2)</f>
        <v>0</v>
      </c>
      <c r="K176" s="238" t="s">
        <v>150</v>
      </c>
      <c r="L176" s="243"/>
      <c r="M176" s="244" t="s">
        <v>1</v>
      </c>
      <c r="N176" s="245" t="s">
        <v>39</v>
      </c>
      <c r="O176" s="8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7" t="s">
        <v>159</v>
      </c>
      <c r="AT176" s="227" t="s">
        <v>156</v>
      </c>
      <c r="AU176" s="227" t="s">
        <v>74</v>
      </c>
      <c r="AY176" s="14" t="s">
        <v>145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4" t="s">
        <v>81</v>
      </c>
      <c r="BK176" s="228">
        <f>ROUND(I176*H176,2)</f>
        <v>0</v>
      </c>
      <c r="BL176" s="14" t="s">
        <v>159</v>
      </c>
      <c r="BM176" s="227" t="s">
        <v>371</v>
      </c>
    </row>
    <row r="177" s="2" customFormat="1">
      <c r="A177" s="35"/>
      <c r="B177" s="36"/>
      <c r="C177" s="37"/>
      <c r="D177" s="229" t="s">
        <v>153</v>
      </c>
      <c r="E177" s="37"/>
      <c r="F177" s="230" t="s">
        <v>370</v>
      </c>
      <c r="G177" s="37"/>
      <c r="H177" s="37"/>
      <c r="I177" s="231"/>
      <c r="J177" s="37"/>
      <c r="K177" s="37"/>
      <c r="L177" s="41"/>
      <c r="M177" s="246"/>
      <c r="N177" s="247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153</v>
      </c>
      <c r="AU177" s="14" t="s">
        <v>74</v>
      </c>
    </row>
    <row r="178" s="2" customFormat="1" ht="24.15" customHeight="1">
      <c r="A178" s="35"/>
      <c r="B178" s="36"/>
      <c r="C178" s="236" t="s">
        <v>372</v>
      </c>
      <c r="D178" s="236" t="s">
        <v>156</v>
      </c>
      <c r="E178" s="237" t="s">
        <v>373</v>
      </c>
      <c r="F178" s="238" t="s">
        <v>374</v>
      </c>
      <c r="G178" s="239" t="s">
        <v>149</v>
      </c>
      <c r="H178" s="240">
        <v>15</v>
      </c>
      <c r="I178" s="241"/>
      <c r="J178" s="242">
        <f>ROUND(I178*H178,2)</f>
        <v>0</v>
      </c>
      <c r="K178" s="238" t="s">
        <v>150</v>
      </c>
      <c r="L178" s="243"/>
      <c r="M178" s="244" t="s">
        <v>1</v>
      </c>
      <c r="N178" s="245" t="s">
        <v>39</v>
      </c>
      <c r="O178" s="8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7" t="s">
        <v>159</v>
      </c>
      <c r="AT178" s="227" t="s">
        <v>156</v>
      </c>
      <c r="AU178" s="227" t="s">
        <v>74</v>
      </c>
      <c r="AY178" s="14" t="s">
        <v>145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4" t="s">
        <v>81</v>
      </c>
      <c r="BK178" s="228">
        <f>ROUND(I178*H178,2)</f>
        <v>0</v>
      </c>
      <c r="BL178" s="14" t="s">
        <v>159</v>
      </c>
      <c r="BM178" s="227" t="s">
        <v>375</v>
      </c>
    </row>
    <row r="179" s="2" customFormat="1">
      <c r="A179" s="35"/>
      <c r="B179" s="36"/>
      <c r="C179" s="37"/>
      <c r="D179" s="229" t="s">
        <v>153</v>
      </c>
      <c r="E179" s="37"/>
      <c r="F179" s="230" t="s">
        <v>374</v>
      </c>
      <c r="G179" s="37"/>
      <c r="H179" s="37"/>
      <c r="I179" s="231"/>
      <c r="J179" s="37"/>
      <c r="K179" s="37"/>
      <c r="L179" s="41"/>
      <c r="M179" s="246"/>
      <c r="N179" s="247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153</v>
      </c>
      <c r="AU179" s="14" t="s">
        <v>74</v>
      </c>
    </row>
    <row r="180" s="2" customFormat="1" ht="24.15" customHeight="1">
      <c r="A180" s="35"/>
      <c r="B180" s="36"/>
      <c r="C180" s="236" t="s">
        <v>376</v>
      </c>
      <c r="D180" s="236" t="s">
        <v>156</v>
      </c>
      <c r="E180" s="237" t="s">
        <v>196</v>
      </c>
      <c r="F180" s="238" t="s">
        <v>197</v>
      </c>
      <c r="G180" s="239" t="s">
        <v>198</v>
      </c>
      <c r="H180" s="240">
        <v>80</v>
      </c>
      <c r="I180" s="241"/>
      <c r="J180" s="242">
        <f>ROUND(I180*H180,2)</f>
        <v>0</v>
      </c>
      <c r="K180" s="238" t="s">
        <v>150</v>
      </c>
      <c r="L180" s="243"/>
      <c r="M180" s="244" t="s">
        <v>1</v>
      </c>
      <c r="N180" s="245" t="s">
        <v>39</v>
      </c>
      <c r="O180" s="88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159</v>
      </c>
      <c r="AT180" s="227" t="s">
        <v>156</v>
      </c>
      <c r="AU180" s="227" t="s">
        <v>74</v>
      </c>
      <c r="AY180" s="14" t="s">
        <v>145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81</v>
      </c>
      <c r="BK180" s="228">
        <f>ROUND(I180*H180,2)</f>
        <v>0</v>
      </c>
      <c r="BL180" s="14" t="s">
        <v>159</v>
      </c>
      <c r="BM180" s="227" t="s">
        <v>377</v>
      </c>
    </row>
    <row r="181" s="2" customFormat="1">
      <c r="A181" s="35"/>
      <c r="B181" s="36"/>
      <c r="C181" s="37"/>
      <c r="D181" s="229" t="s">
        <v>153</v>
      </c>
      <c r="E181" s="37"/>
      <c r="F181" s="230" t="s">
        <v>197</v>
      </c>
      <c r="G181" s="37"/>
      <c r="H181" s="37"/>
      <c r="I181" s="231"/>
      <c r="J181" s="37"/>
      <c r="K181" s="37"/>
      <c r="L181" s="41"/>
      <c r="M181" s="246"/>
      <c r="N181" s="247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153</v>
      </c>
      <c r="AU181" s="14" t="s">
        <v>74</v>
      </c>
    </row>
    <row r="182" s="2" customFormat="1" ht="24.15" customHeight="1">
      <c r="A182" s="35"/>
      <c r="B182" s="36"/>
      <c r="C182" s="236" t="s">
        <v>378</v>
      </c>
      <c r="D182" s="236" t="s">
        <v>156</v>
      </c>
      <c r="E182" s="237" t="s">
        <v>379</v>
      </c>
      <c r="F182" s="238" t="s">
        <v>380</v>
      </c>
      <c r="G182" s="239" t="s">
        <v>149</v>
      </c>
      <c r="H182" s="240">
        <v>20</v>
      </c>
      <c r="I182" s="241"/>
      <c r="J182" s="242">
        <f>ROUND(I182*H182,2)</f>
        <v>0</v>
      </c>
      <c r="K182" s="238" t="s">
        <v>150</v>
      </c>
      <c r="L182" s="243"/>
      <c r="M182" s="244" t="s">
        <v>1</v>
      </c>
      <c r="N182" s="245" t="s">
        <v>39</v>
      </c>
      <c r="O182" s="8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7" t="s">
        <v>159</v>
      </c>
      <c r="AT182" s="227" t="s">
        <v>156</v>
      </c>
      <c r="AU182" s="227" t="s">
        <v>74</v>
      </c>
      <c r="AY182" s="14" t="s">
        <v>145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4" t="s">
        <v>81</v>
      </c>
      <c r="BK182" s="228">
        <f>ROUND(I182*H182,2)</f>
        <v>0</v>
      </c>
      <c r="BL182" s="14" t="s">
        <v>159</v>
      </c>
      <c r="BM182" s="227" t="s">
        <v>381</v>
      </c>
    </row>
    <row r="183" s="2" customFormat="1">
      <c r="A183" s="35"/>
      <c r="B183" s="36"/>
      <c r="C183" s="37"/>
      <c r="D183" s="229" t="s">
        <v>153</v>
      </c>
      <c r="E183" s="37"/>
      <c r="F183" s="230" t="s">
        <v>380</v>
      </c>
      <c r="G183" s="37"/>
      <c r="H183" s="37"/>
      <c r="I183" s="231"/>
      <c r="J183" s="37"/>
      <c r="K183" s="37"/>
      <c r="L183" s="41"/>
      <c r="M183" s="246"/>
      <c r="N183" s="247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153</v>
      </c>
      <c r="AU183" s="14" t="s">
        <v>74</v>
      </c>
    </row>
    <row r="184" s="2" customFormat="1" ht="24.15" customHeight="1">
      <c r="A184" s="35"/>
      <c r="B184" s="36"/>
      <c r="C184" s="236" t="s">
        <v>382</v>
      </c>
      <c r="D184" s="236" t="s">
        <v>156</v>
      </c>
      <c r="E184" s="237" t="s">
        <v>192</v>
      </c>
      <c r="F184" s="238" t="s">
        <v>193</v>
      </c>
      <c r="G184" s="239" t="s">
        <v>149</v>
      </c>
      <c r="H184" s="240">
        <v>20</v>
      </c>
      <c r="I184" s="241"/>
      <c r="J184" s="242">
        <f>ROUND(I184*H184,2)</f>
        <v>0</v>
      </c>
      <c r="K184" s="238" t="s">
        <v>150</v>
      </c>
      <c r="L184" s="243"/>
      <c r="M184" s="244" t="s">
        <v>1</v>
      </c>
      <c r="N184" s="245" t="s">
        <v>39</v>
      </c>
      <c r="O184" s="8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159</v>
      </c>
      <c r="AT184" s="227" t="s">
        <v>156</v>
      </c>
      <c r="AU184" s="227" t="s">
        <v>74</v>
      </c>
      <c r="AY184" s="14" t="s">
        <v>145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81</v>
      </c>
      <c r="BK184" s="228">
        <f>ROUND(I184*H184,2)</f>
        <v>0</v>
      </c>
      <c r="BL184" s="14" t="s">
        <v>159</v>
      </c>
      <c r="BM184" s="227" t="s">
        <v>383</v>
      </c>
    </row>
    <row r="185" s="2" customFormat="1">
      <c r="A185" s="35"/>
      <c r="B185" s="36"/>
      <c r="C185" s="37"/>
      <c r="D185" s="229" t="s">
        <v>153</v>
      </c>
      <c r="E185" s="37"/>
      <c r="F185" s="230" t="s">
        <v>193</v>
      </c>
      <c r="G185" s="37"/>
      <c r="H185" s="37"/>
      <c r="I185" s="231"/>
      <c r="J185" s="37"/>
      <c r="K185" s="37"/>
      <c r="L185" s="41"/>
      <c r="M185" s="246"/>
      <c r="N185" s="247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153</v>
      </c>
      <c r="AU185" s="14" t="s">
        <v>74</v>
      </c>
    </row>
    <row r="186" s="2" customFormat="1" ht="24.15" customHeight="1">
      <c r="A186" s="35"/>
      <c r="B186" s="36"/>
      <c r="C186" s="236" t="s">
        <v>384</v>
      </c>
      <c r="D186" s="236" t="s">
        <v>156</v>
      </c>
      <c r="E186" s="237" t="s">
        <v>385</v>
      </c>
      <c r="F186" s="238" t="s">
        <v>386</v>
      </c>
      <c r="G186" s="239" t="s">
        <v>149</v>
      </c>
      <c r="H186" s="240">
        <v>10</v>
      </c>
      <c r="I186" s="241"/>
      <c r="J186" s="242">
        <f>ROUND(I186*H186,2)</f>
        <v>0</v>
      </c>
      <c r="K186" s="238" t="s">
        <v>150</v>
      </c>
      <c r="L186" s="243"/>
      <c r="M186" s="244" t="s">
        <v>1</v>
      </c>
      <c r="N186" s="245" t="s">
        <v>39</v>
      </c>
      <c r="O186" s="8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7" t="s">
        <v>159</v>
      </c>
      <c r="AT186" s="227" t="s">
        <v>156</v>
      </c>
      <c r="AU186" s="227" t="s">
        <v>74</v>
      </c>
      <c r="AY186" s="14" t="s">
        <v>145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4" t="s">
        <v>81</v>
      </c>
      <c r="BK186" s="228">
        <f>ROUND(I186*H186,2)</f>
        <v>0</v>
      </c>
      <c r="BL186" s="14" t="s">
        <v>159</v>
      </c>
      <c r="BM186" s="227" t="s">
        <v>387</v>
      </c>
    </row>
    <row r="187" s="2" customFormat="1">
      <c r="A187" s="35"/>
      <c r="B187" s="36"/>
      <c r="C187" s="37"/>
      <c r="D187" s="229" t="s">
        <v>153</v>
      </c>
      <c r="E187" s="37"/>
      <c r="F187" s="230" t="s">
        <v>386</v>
      </c>
      <c r="G187" s="37"/>
      <c r="H187" s="37"/>
      <c r="I187" s="231"/>
      <c r="J187" s="37"/>
      <c r="K187" s="37"/>
      <c r="L187" s="41"/>
      <c r="M187" s="246"/>
      <c r="N187" s="247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153</v>
      </c>
      <c r="AU187" s="14" t="s">
        <v>74</v>
      </c>
    </row>
    <row r="188" s="11" customFormat="1" ht="25.92" customHeight="1">
      <c r="A188" s="11"/>
      <c r="B188" s="202"/>
      <c r="C188" s="203"/>
      <c r="D188" s="204" t="s">
        <v>73</v>
      </c>
      <c r="E188" s="205" t="s">
        <v>142</v>
      </c>
      <c r="F188" s="205" t="s">
        <v>143</v>
      </c>
      <c r="G188" s="203"/>
      <c r="H188" s="203"/>
      <c r="I188" s="206"/>
      <c r="J188" s="207">
        <f>BK188</f>
        <v>0</v>
      </c>
      <c r="K188" s="203"/>
      <c r="L188" s="208"/>
      <c r="M188" s="209"/>
      <c r="N188" s="210"/>
      <c r="O188" s="210"/>
      <c r="P188" s="211">
        <f>SUM(P189:P216)</f>
        <v>0</v>
      </c>
      <c r="Q188" s="210"/>
      <c r="R188" s="211">
        <f>SUM(R189:R216)</f>
        <v>0</v>
      </c>
      <c r="S188" s="210"/>
      <c r="T188" s="212">
        <f>SUM(T189:T216)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3" t="s">
        <v>144</v>
      </c>
      <c r="AT188" s="214" t="s">
        <v>73</v>
      </c>
      <c r="AU188" s="214" t="s">
        <v>74</v>
      </c>
      <c r="AY188" s="213" t="s">
        <v>145</v>
      </c>
      <c r="BK188" s="215">
        <f>SUM(BK189:BK216)</f>
        <v>0</v>
      </c>
    </row>
    <row r="189" s="2" customFormat="1" ht="24.15" customHeight="1">
      <c r="A189" s="35"/>
      <c r="B189" s="36"/>
      <c r="C189" s="216" t="s">
        <v>388</v>
      </c>
      <c r="D189" s="216" t="s">
        <v>146</v>
      </c>
      <c r="E189" s="217" t="s">
        <v>389</v>
      </c>
      <c r="F189" s="218" t="s">
        <v>390</v>
      </c>
      <c r="G189" s="219" t="s">
        <v>149</v>
      </c>
      <c r="H189" s="220">
        <v>4</v>
      </c>
      <c r="I189" s="221"/>
      <c r="J189" s="222">
        <f>ROUND(I189*H189,2)</f>
        <v>0</v>
      </c>
      <c r="K189" s="218" t="s">
        <v>150</v>
      </c>
      <c r="L189" s="41"/>
      <c r="M189" s="223" t="s">
        <v>1</v>
      </c>
      <c r="N189" s="224" t="s">
        <v>39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151</v>
      </c>
      <c r="AT189" s="227" t="s">
        <v>146</v>
      </c>
      <c r="AU189" s="227" t="s">
        <v>81</v>
      </c>
      <c r="AY189" s="14" t="s">
        <v>145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81</v>
      </c>
      <c r="BK189" s="228">
        <f>ROUND(I189*H189,2)</f>
        <v>0</v>
      </c>
      <c r="BL189" s="14" t="s">
        <v>151</v>
      </c>
      <c r="BM189" s="227" t="s">
        <v>391</v>
      </c>
    </row>
    <row r="190" s="2" customFormat="1">
      <c r="A190" s="35"/>
      <c r="B190" s="36"/>
      <c r="C190" s="37"/>
      <c r="D190" s="229" t="s">
        <v>153</v>
      </c>
      <c r="E190" s="37"/>
      <c r="F190" s="230" t="s">
        <v>392</v>
      </c>
      <c r="G190" s="37"/>
      <c r="H190" s="37"/>
      <c r="I190" s="231"/>
      <c r="J190" s="37"/>
      <c r="K190" s="37"/>
      <c r="L190" s="41"/>
      <c r="M190" s="246"/>
      <c r="N190" s="247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153</v>
      </c>
      <c r="AU190" s="14" t="s">
        <v>81</v>
      </c>
    </row>
    <row r="191" s="2" customFormat="1" ht="24.15" customHeight="1">
      <c r="A191" s="35"/>
      <c r="B191" s="36"/>
      <c r="C191" s="216" t="s">
        <v>393</v>
      </c>
      <c r="D191" s="216" t="s">
        <v>146</v>
      </c>
      <c r="E191" s="217" t="s">
        <v>394</v>
      </c>
      <c r="F191" s="218" t="s">
        <v>395</v>
      </c>
      <c r="G191" s="219" t="s">
        <v>149</v>
      </c>
      <c r="H191" s="220">
        <v>4</v>
      </c>
      <c r="I191" s="221"/>
      <c r="J191" s="222">
        <f>ROUND(I191*H191,2)</f>
        <v>0</v>
      </c>
      <c r="K191" s="218" t="s">
        <v>150</v>
      </c>
      <c r="L191" s="41"/>
      <c r="M191" s="223" t="s">
        <v>1</v>
      </c>
      <c r="N191" s="224" t="s">
        <v>39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151</v>
      </c>
      <c r="AT191" s="227" t="s">
        <v>146</v>
      </c>
      <c r="AU191" s="227" t="s">
        <v>81</v>
      </c>
      <c r="AY191" s="14" t="s">
        <v>145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81</v>
      </c>
      <c r="BK191" s="228">
        <f>ROUND(I191*H191,2)</f>
        <v>0</v>
      </c>
      <c r="BL191" s="14" t="s">
        <v>151</v>
      </c>
      <c r="BM191" s="227" t="s">
        <v>396</v>
      </c>
    </row>
    <row r="192" s="2" customFormat="1">
      <c r="A192" s="35"/>
      <c r="B192" s="36"/>
      <c r="C192" s="37"/>
      <c r="D192" s="229" t="s">
        <v>153</v>
      </c>
      <c r="E192" s="37"/>
      <c r="F192" s="230" t="s">
        <v>395</v>
      </c>
      <c r="G192" s="37"/>
      <c r="H192" s="37"/>
      <c r="I192" s="231"/>
      <c r="J192" s="37"/>
      <c r="K192" s="37"/>
      <c r="L192" s="41"/>
      <c r="M192" s="246"/>
      <c r="N192" s="247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153</v>
      </c>
      <c r="AU192" s="14" t="s">
        <v>81</v>
      </c>
    </row>
    <row r="193" s="2" customFormat="1" ht="24.15" customHeight="1">
      <c r="A193" s="35"/>
      <c r="B193" s="36"/>
      <c r="C193" s="216" t="s">
        <v>397</v>
      </c>
      <c r="D193" s="216" t="s">
        <v>146</v>
      </c>
      <c r="E193" s="217" t="s">
        <v>201</v>
      </c>
      <c r="F193" s="218" t="s">
        <v>202</v>
      </c>
      <c r="G193" s="219" t="s">
        <v>149</v>
      </c>
      <c r="H193" s="220">
        <v>3</v>
      </c>
      <c r="I193" s="221"/>
      <c r="J193" s="222">
        <f>ROUND(I193*H193,2)</f>
        <v>0</v>
      </c>
      <c r="K193" s="218" t="s">
        <v>150</v>
      </c>
      <c r="L193" s="41"/>
      <c r="M193" s="223" t="s">
        <v>1</v>
      </c>
      <c r="N193" s="224" t="s">
        <v>39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7" t="s">
        <v>151</v>
      </c>
      <c r="AT193" s="227" t="s">
        <v>146</v>
      </c>
      <c r="AU193" s="227" t="s">
        <v>81</v>
      </c>
      <c r="AY193" s="14" t="s">
        <v>145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4" t="s">
        <v>81</v>
      </c>
      <c r="BK193" s="228">
        <f>ROUND(I193*H193,2)</f>
        <v>0</v>
      </c>
      <c r="BL193" s="14" t="s">
        <v>151</v>
      </c>
      <c r="BM193" s="227" t="s">
        <v>398</v>
      </c>
    </row>
    <row r="194" s="2" customFormat="1">
      <c r="A194" s="35"/>
      <c r="B194" s="36"/>
      <c r="C194" s="37"/>
      <c r="D194" s="229" t="s">
        <v>153</v>
      </c>
      <c r="E194" s="37"/>
      <c r="F194" s="230" t="s">
        <v>202</v>
      </c>
      <c r="G194" s="37"/>
      <c r="H194" s="37"/>
      <c r="I194" s="231"/>
      <c r="J194" s="37"/>
      <c r="K194" s="37"/>
      <c r="L194" s="41"/>
      <c r="M194" s="246"/>
      <c r="N194" s="247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153</v>
      </c>
      <c r="AU194" s="14" t="s">
        <v>81</v>
      </c>
    </row>
    <row r="195" s="2" customFormat="1" ht="24.15" customHeight="1">
      <c r="A195" s="35"/>
      <c r="B195" s="36"/>
      <c r="C195" s="216" t="s">
        <v>399</v>
      </c>
      <c r="D195" s="216" t="s">
        <v>146</v>
      </c>
      <c r="E195" s="217" t="s">
        <v>205</v>
      </c>
      <c r="F195" s="218" t="s">
        <v>206</v>
      </c>
      <c r="G195" s="219" t="s">
        <v>149</v>
      </c>
      <c r="H195" s="220">
        <v>3</v>
      </c>
      <c r="I195" s="221"/>
      <c r="J195" s="222">
        <f>ROUND(I195*H195,2)</f>
        <v>0</v>
      </c>
      <c r="K195" s="218" t="s">
        <v>150</v>
      </c>
      <c r="L195" s="41"/>
      <c r="M195" s="223" t="s">
        <v>1</v>
      </c>
      <c r="N195" s="224" t="s">
        <v>39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151</v>
      </c>
      <c r="AT195" s="227" t="s">
        <v>146</v>
      </c>
      <c r="AU195" s="227" t="s">
        <v>81</v>
      </c>
      <c r="AY195" s="14" t="s">
        <v>145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81</v>
      </c>
      <c r="BK195" s="228">
        <f>ROUND(I195*H195,2)</f>
        <v>0</v>
      </c>
      <c r="BL195" s="14" t="s">
        <v>151</v>
      </c>
      <c r="BM195" s="227" t="s">
        <v>400</v>
      </c>
    </row>
    <row r="196" s="2" customFormat="1">
      <c r="A196" s="35"/>
      <c r="B196" s="36"/>
      <c r="C196" s="37"/>
      <c r="D196" s="229" t="s">
        <v>153</v>
      </c>
      <c r="E196" s="37"/>
      <c r="F196" s="230" t="s">
        <v>206</v>
      </c>
      <c r="G196" s="37"/>
      <c r="H196" s="37"/>
      <c r="I196" s="231"/>
      <c r="J196" s="37"/>
      <c r="K196" s="37"/>
      <c r="L196" s="41"/>
      <c r="M196" s="246"/>
      <c r="N196" s="247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153</v>
      </c>
      <c r="AU196" s="14" t="s">
        <v>81</v>
      </c>
    </row>
    <row r="197" s="2" customFormat="1" ht="24.15" customHeight="1">
      <c r="A197" s="35"/>
      <c r="B197" s="36"/>
      <c r="C197" s="216" t="s">
        <v>401</v>
      </c>
      <c r="D197" s="216" t="s">
        <v>146</v>
      </c>
      <c r="E197" s="217" t="s">
        <v>402</v>
      </c>
      <c r="F197" s="218" t="s">
        <v>403</v>
      </c>
      <c r="G197" s="219" t="s">
        <v>149</v>
      </c>
      <c r="H197" s="220">
        <v>100</v>
      </c>
      <c r="I197" s="221"/>
      <c r="J197" s="222">
        <f>ROUND(I197*H197,2)</f>
        <v>0</v>
      </c>
      <c r="K197" s="218" t="s">
        <v>150</v>
      </c>
      <c r="L197" s="41"/>
      <c r="M197" s="223" t="s">
        <v>1</v>
      </c>
      <c r="N197" s="224" t="s">
        <v>39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151</v>
      </c>
      <c r="AT197" s="227" t="s">
        <v>146</v>
      </c>
      <c r="AU197" s="227" t="s">
        <v>81</v>
      </c>
      <c r="AY197" s="14" t="s">
        <v>145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81</v>
      </c>
      <c r="BK197" s="228">
        <f>ROUND(I197*H197,2)</f>
        <v>0</v>
      </c>
      <c r="BL197" s="14" t="s">
        <v>151</v>
      </c>
      <c r="BM197" s="227" t="s">
        <v>404</v>
      </c>
    </row>
    <row r="198" s="2" customFormat="1">
      <c r="A198" s="35"/>
      <c r="B198" s="36"/>
      <c r="C198" s="37"/>
      <c r="D198" s="229" t="s">
        <v>153</v>
      </c>
      <c r="E198" s="37"/>
      <c r="F198" s="230" t="s">
        <v>403</v>
      </c>
      <c r="G198" s="37"/>
      <c r="H198" s="37"/>
      <c r="I198" s="231"/>
      <c r="J198" s="37"/>
      <c r="K198" s="37"/>
      <c r="L198" s="41"/>
      <c r="M198" s="246"/>
      <c r="N198" s="247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153</v>
      </c>
      <c r="AU198" s="14" t="s">
        <v>81</v>
      </c>
    </row>
    <row r="199" s="2" customFormat="1" ht="24.15" customHeight="1">
      <c r="A199" s="35"/>
      <c r="B199" s="36"/>
      <c r="C199" s="216" t="s">
        <v>405</v>
      </c>
      <c r="D199" s="216" t="s">
        <v>146</v>
      </c>
      <c r="E199" s="217" t="s">
        <v>406</v>
      </c>
      <c r="F199" s="218" t="s">
        <v>407</v>
      </c>
      <c r="G199" s="219" t="s">
        <v>149</v>
      </c>
      <c r="H199" s="220">
        <v>10</v>
      </c>
      <c r="I199" s="221"/>
      <c r="J199" s="222">
        <f>ROUND(I199*H199,2)</f>
        <v>0</v>
      </c>
      <c r="K199" s="218" t="s">
        <v>150</v>
      </c>
      <c r="L199" s="41"/>
      <c r="M199" s="223" t="s">
        <v>1</v>
      </c>
      <c r="N199" s="224" t="s">
        <v>39</v>
      </c>
      <c r="O199" s="8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7" t="s">
        <v>151</v>
      </c>
      <c r="AT199" s="227" t="s">
        <v>146</v>
      </c>
      <c r="AU199" s="227" t="s">
        <v>81</v>
      </c>
      <c r="AY199" s="14" t="s">
        <v>145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4" t="s">
        <v>81</v>
      </c>
      <c r="BK199" s="228">
        <f>ROUND(I199*H199,2)</f>
        <v>0</v>
      </c>
      <c r="BL199" s="14" t="s">
        <v>151</v>
      </c>
      <c r="BM199" s="227" t="s">
        <v>408</v>
      </c>
    </row>
    <row r="200" s="2" customFormat="1">
      <c r="A200" s="35"/>
      <c r="B200" s="36"/>
      <c r="C200" s="37"/>
      <c r="D200" s="229" t="s">
        <v>153</v>
      </c>
      <c r="E200" s="37"/>
      <c r="F200" s="230" t="s">
        <v>409</v>
      </c>
      <c r="G200" s="37"/>
      <c r="H200" s="37"/>
      <c r="I200" s="231"/>
      <c r="J200" s="37"/>
      <c r="K200" s="37"/>
      <c r="L200" s="41"/>
      <c r="M200" s="246"/>
      <c r="N200" s="247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153</v>
      </c>
      <c r="AU200" s="14" t="s">
        <v>81</v>
      </c>
    </row>
    <row r="201" s="2" customFormat="1" ht="24.15" customHeight="1">
      <c r="A201" s="35"/>
      <c r="B201" s="36"/>
      <c r="C201" s="216" t="s">
        <v>410</v>
      </c>
      <c r="D201" s="216" t="s">
        <v>146</v>
      </c>
      <c r="E201" s="217" t="s">
        <v>411</v>
      </c>
      <c r="F201" s="218" t="s">
        <v>412</v>
      </c>
      <c r="G201" s="219" t="s">
        <v>149</v>
      </c>
      <c r="H201" s="220">
        <v>100</v>
      </c>
      <c r="I201" s="221"/>
      <c r="J201" s="222">
        <f>ROUND(I201*H201,2)</f>
        <v>0</v>
      </c>
      <c r="K201" s="218" t="s">
        <v>150</v>
      </c>
      <c r="L201" s="41"/>
      <c r="M201" s="223" t="s">
        <v>1</v>
      </c>
      <c r="N201" s="224" t="s">
        <v>39</v>
      </c>
      <c r="O201" s="8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7" t="s">
        <v>151</v>
      </c>
      <c r="AT201" s="227" t="s">
        <v>146</v>
      </c>
      <c r="AU201" s="227" t="s">
        <v>81</v>
      </c>
      <c r="AY201" s="14" t="s">
        <v>145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4" t="s">
        <v>81</v>
      </c>
      <c r="BK201" s="228">
        <f>ROUND(I201*H201,2)</f>
        <v>0</v>
      </c>
      <c r="BL201" s="14" t="s">
        <v>151</v>
      </c>
      <c r="BM201" s="227" t="s">
        <v>413</v>
      </c>
    </row>
    <row r="202" s="2" customFormat="1">
      <c r="A202" s="35"/>
      <c r="B202" s="36"/>
      <c r="C202" s="37"/>
      <c r="D202" s="229" t="s">
        <v>153</v>
      </c>
      <c r="E202" s="37"/>
      <c r="F202" s="230" t="s">
        <v>412</v>
      </c>
      <c r="G202" s="37"/>
      <c r="H202" s="37"/>
      <c r="I202" s="231"/>
      <c r="J202" s="37"/>
      <c r="K202" s="37"/>
      <c r="L202" s="41"/>
      <c r="M202" s="246"/>
      <c r="N202" s="247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153</v>
      </c>
      <c r="AU202" s="14" t="s">
        <v>81</v>
      </c>
    </row>
    <row r="203" s="2" customFormat="1" ht="24.15" customHeight="1">
      <c r="A203" s="35"/>
      <c r="B203" s="36"/>
      <c r="C203" s="216" t="s">
        <v>414</v>
      </c>
      <c r="D203" s="216" t="s">
        <v>146</v>
      </c>
      <c r="E203" s="217" t="s">
        <v>415</v>
      </c>
      <c r="F203" s="218" t="s">
        <v>416</v>
      </c>
      <c r="G203" s="219" t="s">
        <v>149</v>
      </c>
      <c r="H203" s="220">
        <v>10</v>
      </c>
      <c r="I203" s="221"/>
      <c r="J203" s="222">
        <f>ROUND(I203*H203,2)</f>
        <v>0</v>
      </c>
      <c r="K203" s="218" t="s">
        <v>150</v>
      </c>
      <c r="L203" s="41"/>
      <c r="M203" s="223" t="s">
        <v>1</v>
      </c>
      <c r="N203" s="224" t="s">
        <v>39</v>
      </c>
      <c r="O203" s="88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7" t="s">
        <v>151</v>
      </c>
      <c r="AT203" s="227" t="s">
        <v>146</v>
      </c>
      <c r="AU203" s="227" t="s">
        <v>81</v>
      </c>
      <c r="AY203" s="14" t="s">
        <v>145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4" t="s">
        <v>81</v>
      </c>
      <c r="BK203" s="228">
        <f>ROUND(I203*H203,2)</f>
        <v>0</v>
      </c>
      <c r="BL203" s="14" t="s">
        <v>151</v>
      </c>
      <c r="BM203" s="227" t="s">
        <v>417</v>
      </c>
    </row>
    <row r="204" s="2" customFormat="1">
      <c r="A204" s="35"/>
      <c r="B204" s="36"/>
      <c r="C204" s="37"/>
      <c r="D204" s="229" t="s">
        <v>153</v>
      </c>
      <c r="E204" s="37"/>
      <c r="F204" s="230" t="s">
        <v>416</v>
      </c>
      <c r="G204" s="37"/>
      <c r="H204" s="37"/>
      <c r="I204" s="231"/>
      <c r="J204" s="37"/>
      <c r="K204" s="37"/>
      <c r="L204" s="41"/>
      <c r="M204" s="246"/>
      <c r="N204" s="247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153</v>
      </c>
      <c r="AU204" s="14" t="s">
        <v>81</v>
      </c>
    </row>
    <row r="205" s="2" customFormat="1" ht="24.15" customHeight="1">
      <c r="A205" s="35"/>
      <c r="B205" s="36"/>
      <c r="C205" s="216" t="s">
        <v>418</v>
      </c>
      <c r="D205" s="216" t="s">
        <v>146</v>
      </c>
      <c r="E205" s="217" t="s">
        <v>419</v>
      </c>
      <c r="F205" s="218" t="s">
        <v>420</v>
      </c>
      <c r="G205" s="219" t="s">
        <v>149</v>
      </c>
      <c r="H205" s="220">
        <v>50</v>
      </c>
      <c r="I205" s="221"/>
      <c r="J205" s="222">
        <f>ROUND(I205*H205,2)</f>
        <v>0</v>
      </c>
      <c r="K205" s="218" t="s">
        <v>150</v>
      </c>
      <c r="L205" s="41"/>
      <c r="M205" s="223" t="s">
        <v>1</v>
      </c>
      <c r="N205" s="224" t="s">
        <v>39</v>
      </c>
      <c r="O205" s="8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7" t="s">
        <v>151</v>
      </c>
      <c r="AT205" s="227" t="s">
        <v>146</v>
      </c>
      <c r="AU205" s="227" t="s">
        <v>81</v>
      </c>
      <c r="AY205" s="14" t="s">
        <v>145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4" t="s">
        <v>81</v>
      </c>
      <c r="BK205" s="228">
        <f>ROUND(I205*H205,2)</f>
        <v>0</v>
      </c>
      <c r="BL205" s="14" t="s">
        <v>151</v>
      </c>
      <c r="BM205" s="227" t="s">
        <v>421</v>
      </c>
    </row>
    <row r="206" s="2" customFormat="1">
      <c r="A206" s="35"/>
      <c r="B206" s="36"/>
      <c r="C206" s="37"/>
      <c r="D206" s="229" t="s">
        <v>153</v>
      </c>
      <c r="E206" s="37"/>
      <c r="F206" s="230" t="s">
        <v>422</v>
      </c>
      <c r="G206" s="37"/>
      <c r="H206" s="37"/>
      <c r="I206" s="231"/>
      <c r="J206" s="37"/>
      <c r="K206" s="37"/>
      <c r="L206" s="41"/>
      <c r="M206" s="246"/>
      <c r="N206" s="247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153</v>
      </c>
      <c r="AU206" s="14" t="s">
        <v>81</v>
      </c>
    </row>
    <row r="207" s="2" customFormat="1" ht="24.15" customHeight="1">
      <c r="A207" s="35"/>
      <c r="B207" s="36"/>
      <c r="C207" s="216" t="s">
        <v>423</v>
      </c>
      <c r="D207" s="216" t="s">
        <v>146</v>
      </c>
      <c r="E207" s="217" t="s">
        <v>424</v>
      </c>
      <c r="F207" s="218" t="s">
        <v>425</v>
      </c>
      <c r="G207" s="219" t="s">
        <v>426</v>
      </c>
      <c r="H207" s="220">
        <v>4</v>
      </c>
      <c r="I207" s="221"/>
      <c r="J207" s="222">
        <f>ROUND(I207*H207,2)</f>
        <v>0</v>
      </c>
      <c r="K207" s="218" t="s">
        <v>150</v>
      </c>
      <c r="L207" s="41"/>
      <c r="M207" s="223" t="s">
        <v>1</v>
      </c>
      <c r="N207" s="224" t="s">
        <v>39</v>
      </c>
      <c r="O207" s="8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7" t="s">
        <v>151</v>
      </c>
      <c r="AT207" s="227" t="s">
        <v>146</v>
      </c>
      <c r="AU207" s="227" t="s">
        <v>81</v>
      </c>
      <c r="AY207" s="14" t="s">
        <v>145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4" t="s">
        <v>81</v>
      </c>
      <c r="BK207" s="228">
        <f>ROUND(I207*H207,2)</f>
        <v>0</v>
      </c>
      <c r="BL207" s="14" t="s">
        <v>151</v>
      </c>
      <c r="BM207" s="227" t="s">
        <v>427</v>
      </c>
    </row>
    <row r="208" s="2" customFormat="1">
      <c r="A208" s="35"/>
      <c r="B208" s="36"/>
      <c r="C208" s="37"/>
      <c r="D208" s="229" t="s">
        <v>153</v>
      </c>
      <c r="E208" s="37"/>
      <c r="F208" s="230" t="s">
        <v>428</v>
      </c>
      <c r="G208" s="37"/>
      <c r="H208" s="37"/>
      <c r="I208" s="231"/>
      <c r="J208" s="37"/>
      <c r="K208" s="37"/>
      <c r="L208" s="41"/>
      <c r="M208" s="246"/>
      <c r="N208" s="247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153</v>
      </c>
      <c r="AU208" s="14" t="s">
        <v>81</v>
      </c>
    </row>
    <row r="209" s="2" customFormat="1" ht="24.15" customHeight="1">
      <c r="A209" s="35"/>
      <c r="B209" s="36"/>
      <c r="C209" s="216" t="s">
        <v>429</v>
      </c>
      <c r="D209" s="216" t="s">
        <v>146</v>
      </c>
      <c r="E209" s="217" t="s">
        <v>430</v>
      </c>
      <c r="F209" s="218" t="s">
        <v>431</v>
      </c>
      <c r="G209" s="219" t="s">
        <v>149</v>
      </c>
      <c r="H209" s="220">
        <v>4</v>
      </c>
      <c r="I209" s="221"/>
      <c r="J209" s="222">
        <f>ROUND(I209*H209,2)</f>
        <v>0</v>
      </c>
      <c r="K209" s="218" t="s">
        <v>150</v>
      </c>
      <c r="L209" s="41"/>
      <c r="M209" s="223" t="s">
        <v>1</v>
      </c>
      <c r="N209" s="224" t="s">
        <v>39</v>
      </c>
      <c r="O209" s="8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7" t="s">
        <v>151</v>
      </c>
      <c r="AT209" s="227" t="s">
        <v>146</v>
      </c>
      <c r="AU209" s="227" t="s">
        <v>81</v>
      </c>
      <c r="AY209" s="14" t="s">
        <v>145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4" t="s">
        <v>81</v>
      </c>
      <c r="BK209" s="228">
        <f>ROUND(I209*H209,2)</f>
        <v>0</v>
      </c>
      <c r="BL209" s="14" t="s">
        <v>151</v>
      </c>
      <c r="BM209" s="227" t="s">
        <v>432</v>
      </c>
    </row>
    <row r="210" s="2" customFormat="1">
      <c r="A210" s="35"/>
      <c r="B210" s="36"/>
      <c r="C210" s="37"/>
      <c r="D210" s="229" t="s">
        <v>153</v>
      </c>
      <c r="E210" s="37"/>
      <c r="F210" s="230" t="s">
        <v>433</v>
      </c>
      <c r="G210" s="37"/>
      <c r="H210" s="37"/>
      <c r="I210" s="231"/>
      <c r="J210" s="37"/>
      <c r="K210" s="37"/>
      <c r="L210" s="41"/>
      <c r="M210" s="246"/>
      <c r="N210" s="247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153</v>
      </c>
      <c r="AU210" s="14" t="s">
        <v>81</v>
      </c>
    </row>
    <row r="211" s="2" customFormat="1" ht="24.15" customHeight="1">
      <c r="A211" s="35"/>
      <c r="B211" s="36"/>
      <c r="C211" s="216" t="s">
        <v>434</v>
      </c>
      <c r="D211" s="216" t="s">
        <v>146</v>
      </c>
      <c r="E211" s="217" t="s">
        <v>435</v>
      </c>
      <c r="F211" s="218" t="s">
        <v>436</v>
      </c>
      <c r="G211" s="219" t="s">
        <v>149</v>
      </c>
      <c r="H211" s="220">
        <v>4</v>
      </c>
      <c r="I211" s="221"/>
      <c r="J211" s="222">
        <f>ROUND(I211*H211,2)</f>
        <v>0</v>
      </c>
      <c r="K211" s="218" t="s">
        <v>150</v>
      </c>
      <c r="L211" s="41"/>
      <c r="M211" s="223" t="s">
        <v>1</v>
      </c>
      <c r="N211" s="224" t="s">
        <v>39</v>
      </c>
      <c r="O211" s="8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7" t="s">
        <v>151</v>
      </c>
      <c r="AT211" s="227" t="s">
        <v>146</v>
      </c>
      <c r="AU211" s="227" t="s">
        <v>81</v>
      </c>
      <c r="AY211" s="14" t="s">
        <v>145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4" t="s">
        <v>81</v>
      </c>
      <c r="BK211" s="228">
        <f>ROUND(I211*H211,2)</f>
        <v>0</v>
      </c>
      <c r="BL211" s="14" t="s">
        <v>151</v>
      </c>
      <c r="BM211" s="227" t="s">
        <v>437</v>
      </c>
    </row>
    <row r="212" s="2" customFormat="1">
      <c r="A212" s="35"/>
      <c r="B212" s="36"/>
      <c r="C212" s="37"/>
      <c r="D212" s="229" t="s">
        <v>153</v>
      </c>
      <c r="E212" s="37"/>
      <c r="F212" s="230" t="s">
        <v>438</v>
      </c>
      <c r="G212" s="37"/>
      <c r="H212" s="37"/>
      <c r="I212" s="231"/>
      <c r="J212" s="37"/>
      <c r="K212" s="37"/>
      <c r="L212" s="41"/>
      <c r="M212" s="246"/>
      <c r="N212" s="247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153</v>
      </c>
      <c r="AU212" s="14" t="s">
        <v>81</v>
      </c>
    </row>
    <row r="213" s="2" customFormat="1" ht="24.15" customHeight="1">
      <c r="A213" s="35"/>
      <c r="B213" s="36"/>
      <c r="C213" s="216" t="s">
        <v>439</v>
      </c>
      <c r="D213" s="216" t="s">
        <v>146</v>
      </c>
      <c r="E213" s="217" t="s">
        <v>440</v>
      </c>
      <c r="F213" s="218" t="s">
        <v>441</v>
      </c>
      <c r="G213" s="219" t="s">
        <v>149</v>
      </c>
      <c r="H213" s="220">
        <v>4</v>
      </c>
      <c r="I213" s="221"/>
      <c r="J213" s="222">
        <f>ROUND(I213*H213,2)</f>
        <v>0</v>
      </c>
      <c r="K213" s="218" t="s">
        <v>150</v>
      </c>
      <c r="L213" s="41"/>
      <c r="M213" s="223" t="s">
        <v>1</v>
      </c>
      <c r="N213" s="224" t="s">
        <v>39</v>
      </c>
      <c r="O213" s="8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7" t="s">
        <v>151</v>
      </c>
      <c r="AT213" s="227" t="s">
        <v>146</v>
      </c>
      <c r="AU213" s="227" t="s">
        <v>81</v>
      </c>
      <c r="AY213" s="14" t="s">
        <v>145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4" t="s">
        <v>81</v>
      </c>
      <c r="BK213" s="228">
        <f>ROUND(I213*H213,2)</f>
        <v>0</v>
      </c>
      <c r="BL213" s="14" t="s">
        <v>151</v>
      </c>
      <c r="BM213" s="227" t="s">
        <v>442</v>
      </c>
    </row>
    <row r="214" s="2" customFormat="1">
      <c r="A214" s="35"/>
      <c r="B214" s="36"/>
      <c r="C214" s="37"/>
      <c r="D214" s="229" t="s">
        <v>153</v>
      </c>
      <c r="E214" s="37"/>
      <c r="F214" s="230" t="s">
        <v>443</v>
      </c>
      <c r="G214" s="37"/>
      <c r="H214" s="37"/>
      <c r="I214" s="231"/>
      <c r="J214" s="37"/>
      <c r="K214" s="37"/>
      <c r="L214" s="41"/>
      <c r="M214" s="246"/>
      <c r="N214" s="247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153</v>
      </c>
      <c r="AU214" s="14" t="s">
        <v>81</v>
      </c>
    </row>
    <row r="215" s="2" customFormat="1" ht="24.15" customHeight="1">
      <c r="A215" s="35"/>
      <c r="B215" s="36"/>
      <c r="C215" s="216" t="s">
        <v>444</v>
      </c>
      <c r="D215" s="216" t="s">
        <v>146</v>
      </c>
      <c r="E215" s="217" t="s">
        <v>445</v>
      </c>
      <c r="F215" s="218" t="s">
        <v>446</v>
      </c>
      <c r="G215" s="219" t="s">
        <v>149</v>
      </c>
      <c r="H215" s="220">
        <v>4</v>
      </c>
      <c r="I215" s="221"/>
      <c r="J215" s="222">
        <f>ROUND(I215*H215,2)</f>
        <v>0</v>
      </c>
      <c r="K215" s="218" t="s">
        <v>150</v>
      </c>
      <c r="L215" s="41"/>
      <c r="M215" s="223" t="s">
        <v>1</v>
      </c>
      <c r="N215" s="224" t="s">
        <v>39</v>
      </c>
      <c r="O215" s="88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7" t="s">
        <v>151</v>
      </c>
      <c r="AT215" s="227" t="s">
        <v>146</v>
      </c>
      <c r="AU215" s="227" t="s">
        <v>81</v>
      </c>
      <c r="AY215" s="14" t="s">
        <v>145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4" t="s">
        <v>81</v>
      </c>
      <c r="BK215" s="228">
        <f>ROUND(I215*H215,2)</f>
        <v>0</v>
      </c>
      <c r="BL215" s="14" t="s">
        <v>151</v>
      </c>
      <c r="BM215" s="227" t="s">
        <v>447</v>
      </c>
    </row>
    <row r="216" s="2" customFormat="1">
      <c r="A216" s="35"/>
      <c r="B216" s="36"/>
      <c r="C216" s="37"/>
      <c r="D216" s="229" t="s">
        <v>153</v>
      </c>
      <c r="E216" s="37"/>
      <c r="F216" s="230" t="s">
        <v>448</v>
      </c>
      <c r="G216" s="37"/>
      <c r="H216" s="37"/>
      <c r="I216" s="231"/>
      <c r="J216" s="37"/>
      <c r="K216" s="37"/>
      <c r="L216" s="41"/>
      <c r="M216" s="232"/>
      <c r="N216" s="233"/>
      <c r="O216" s="234"/>
      <c r="P216" s="234"/>
      <c r="Q216" s="234"/>
      <c r="R216" s="234"/>
      <c r="S216" s="234"/>
      <c r="T216" s="2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153</v>
      </c>
      <c r="AU216" s="14" t="s">
        <v>81</v>
      </c>
    </row>
    <row r="217" s="2" customFormat="1" ht="6.96" customHeight="1">
      <c r="A217" s="35"/>
      <c r="B217" s="63"/>
      <c r="C217" s="64"/>
      <c r="D217" s="64"/>
      <c r="E217" s="64"/>
      <c r="F217" s="64"/>
      <c r="G217" s="64"/>
      <c r="H217" s="64"/>
      <c r="I217" s="64"/>
      <c r="J217" s="64"/>
      <c r="K217" s="64"/>
      <c r="L217" s="41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sheet="1" autoFilter="0" formatColumns="0" formatRows="0" objects="1" scenarios="1" spinCount="100000" saltValue="zzHHBsbaLtKhzw8h8ZjkN6r5ivIExdrMT2ANm1f4Gzk2tMy/L+RPKv3cH0I4xYe09nqISVX9o5s1w0lqaDSmjg==" hashValue="TAydBZsxonZZ6VGMuaSVE9c1nmEFynaGYVwW/kStTQUtSWbjFzHmyJLffMA6qIGVxYCahwuSxRTv/JV4tg4TNQ==" algorithmName="SHA-512" password="CC35"/>
  <autoFilter ref="C120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243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449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ROUND((SUM(BE123:BE140)),  2)</f>
        <v>0</v>
      </c>
      <c r="G35" s="35"/>
      <c r="H35" s="35"/>
      <c r="I35" s="161">
        <v>0.20999999999999999</v>
      </c>
      <c r="J35" s="160">
        <f>ROUND(((SUM(BE123:BE140))*I35),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ROUND((SUM(BF123:BF140)),  2)</f>
        <v>0</v>
      </c>
      <c r="G36" s="35"/>
      <c r="H36" s="35"/>
      <c r="I36" s="161">
        <v>0.14999999999999999</v>
      </c>
      <c r="J36" s="160">
        <f>ROUND(((SUM(BF123:BF140))*I36),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ROUND((SUM(BG123:BG140)),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ROUND((SUM(BH123:BH140)),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ROUND((SUM(BI123:BI140)),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02.3 - Dodávky URS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450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8"/>
      <c r="C100" s="130"/>
      <c r="D100" s="249" t="s">
        <v>451</v>
      </c>
      <c r="E100" s="250"/>
      <c r="F100" s="250"/>
      <c r="G100" s="250"/>
      <c r="H100" s="250"/>
      <c r="I100" s="250"/>
      <c r="J100" s="251">
        <f>J131</f>
        <v>0</v>
      </c>
      <c r="K100" s="130"/>
      <c r="L100" s="25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8"/>
      <c r="C101" s="130"/>
      <c r="D101" s="249" t="s">
        <v>452</v>
      </c>
      <c r="E101" s="250"/>
      <c r="F101" s="250"/>
      <c r="G101" s="250"/>
      <c r="H101" s="250"/>
      <c r="I101" s="250"/>
      <c r="J101" s="251">
        <f>J138</f>
        <v>0</v>
      </c>
      <c r="K101" s="130"/>
      <c r="L101" s="25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Oprava a revize EZS, EPS, ASHS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119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243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02.3 - Dodávky URS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 xml:space="preserve"> </v>
      </c>
      <c r="G117" s="37"/>
      <c r="H117" s="37"/>
      <c r="I117" s="29" t="s">
        <v>22</v>
      </c>
      <c r="J117" s="76" t="str">
        <f>IF(J14="","",J14)</f>
        <v>1. 12. 2020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 xml:space="preserve"> </v>
      </c>
      <c r="G119" s="37"/>
      <c r="H119" s="37"/>
      <c r="I119" s="29" t="s">
        <v>29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IF(E20="","",E20)</f>
        <v>Vyplň údaj</v>
      </c>
      <c r="G120" s="37"/>
      <c r="H120" s="37"/>
      <c r="I120" s="29" t="s">
        <v>31</v>
      </c>
      <c r="J120" s="33" t="str">
        <f>E26</f>
        <v>Miroslav Krob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91"/>
      <c r="B122" s="192"/>
      <c r="C122" s="193" t="s">
        <v>130</v>
      </c>
      <c r="D122" s="194" t="s">
        <v>59</v>
      </c>
      <c r="E122" s="194" t="s">
        <v>55</v>
      </c>
      <c r="F122" s="194" t="s">
        <v>56</v>
      </c>
      <c r="G122" s="194" t="s">
        <v>131</v>
      </c>
      <c r="H122" s="194" t="s">
        <v>132</v>
      </c>
      <c r="I122" s="194" t="s">
        <v>133</v>
      </c>
      <c r="J122" s="194" t="s">
        <v>125</v>
      </c>
      <c r="K122" s="195" t="s">
        <v>134</v>
      </c>
      <c r="L122" s="196"/>
      <c r="M122" s="97" t="s">
        <v>1</v>
      </c>
      <c r="N122" s="98" t="s">
        <v>38</v>
      </c>
      <c r="O122" s="98" t="s">
        <v>135</v>
      </c>
      <c r="P122" s="98" t="s">
        <v>136</v>
      </c>
      <c r="Q122" s="98" t="s">
        <v>137</v>
      </c>
      <c r="R122" s="98" t="s">
        <v>138</v>
      </c>
      <c r="S122" s="98" t="s">
        <v>139</v>
      </c>
      <c r="T122" s="99" t="s">
        <v>140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5"/>
      <c r="B123" s="36"/>
      <c r="C123" s="104" t="s">
        <v>141</v>
      </c>
      <c r="D123" s="37"/>
      <c r="E123" s="37"/>
      <c r="F123" s="37"/>
      <c r="G123" s="37"/>
      <c r="H123" s="37"/>
      <c r="I123" s="37"/>
      <c r="J123" s="197">
        <f>BK123</f>
        <v>0</v>
      </c>
      <c r="K123" s="37"/>
      <c r="L123" s="41"/>
      <c r="M123" s="100"/>
      <c r="N123" s="198"/>
      <c r="O123" s="101"/>
      <c r="P123" s="199">
        <f>P124+SUM(P125:P130)</f>
        <v>0</v>
      </c>
      <c r="Q123" s="101"/>
      <c r="R123" s="199">
        <f>R124+SUM(R125:R130)</f>
        <v>0.022600000000000002</v>
      </c>
      <c r="S123" s="101"/>
      <c r="T123" s="200">
        <f>T124+SUM(T125:T130)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127</v>
      </c>
      <c r="BK123" s="201">
        <f>BK124+SUM(BK125:BK130)</f>
        <v>0</v>
      </c>
    </row>
    <row r="124" s="2" customFormat="1" ht="14.4" customHeight="1">
      <c r="A124" s="35"/>
      <c r="B124" s="36"/>
      <c r="C124" s="236" t="s">
        <v>81</v>
      </c>
      <c r="D124" s="236" t="s">
        <v>156</v>
      </c>
      <c r="E124" s="237" t="s">
        <v>453</v>
      </c>
      <c r="F124" s="238" t="s">
        <v>454</v>
      </c>
      <c r="G124" s="239" t="s">
        <v>149</v>
      </c>
      <c r="H124" s="240">
        <v>4</v>
      </c>
      <c r="I124" s="241"/>
      <c r="J124" s="242">
        <f>ROUND(I124*H124,2)</f>
        <v>0</v>
      </c>
      <c r="K124" s="238" t="s">
        <v>240</v>
      </c>
      <c r="L124" s="243"/>
      <c r="M124" s="244" t="s">
        <v>1</v>
      </c>
      <c r="N124" s="245" t="s">
        <v>39</v>
      </c>
      <c r="O124" s="88"/>
      <c r="P124" s="225">
        <f>O124*H124</f>
        <v>0</v>
      </c>
      <c r="Q124" s="225">
        <v>0.00040000000000000002</v>
      </c>
      <c r="R124" s="225">
        <f>Q124*H124</f>
        <v>0.0016000000000000001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7" t="s">
        <v>183</v>
      </c>
      <c r="AT124" s="227" t="s">
        <v>156</v>
      </c>
      <c r="AU124" s="227" t="s">
        <v>74</v>
      </c>
      <c r="AY124" s="14" t="s">
        <v>145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4" t="s">
        <v>81</v>
      </c>
      <c r="BK124" s="228">
        <f>ROUND(I124*H124,2)</f>
        <v>0</v>
      </c>
      <c r="BL124" s="14" t="s">
        <v>144</v>
      </c>
      <c r="BM124" s="227" t="s">
        <v>455</v>
      </c>
    </row>
    <row r="125" s="2" customFormat="1">
      <c r="A125" s="35"/>
      <c r="B125" s="36"/>
      <c r="C125" s="37"/>
      <c r="D125" s="229" t="s">
        <v>153</v>
      </c>
      <c r="E125" s="37"/>
      <c r="F125" s="230" t="s">
        <v>454</v>
      </c>
      <c r="G125" s="37"/>
      <c r="H125" s="37"/>
      <c r="I125" s="231"/>
      <c r="J125" s="37"/>
      <c r="K125" s="37"/>
      <c r="L125" s="41"/>
      <c r="M125" s="246"/>
      <c r="N125" s="247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153</v>
      </c>
      <c r="AU125" s="14" t="s">
        <v>74</v>
      </c>
    </row>
    <row r="126" s="2" customFormat="1" ht="14.4" customHeight="1">
      <c r="A126" s="35"/>
      <c r="B126" s="36"/>
      <c r="C126" s="236" t="s">
        <v>83</v>
      </c>
      <c r="D126" s="236" t="s">
        <v>156</v>
      </c>
      <c r="E126" s="237" t="s">
        <v>456</v>
      </c>
      <c r="F126" s="238" t="s">
        <v>457</v>
      </c>
      <c r="G126" s="239" t="s">
        <v>198</v>
      </c>
      <c r="H126" s="240">
        <v>150</v>
      </c>
      <c r="I126" s="241"/>
      <c r="J126" s="242">
        <f>ROUND(I126*H126,2)</f>
        <v>0</v>
      </c>
      <c r="K126" s="238" t="s">
        <v>240</v>
      </c>
      <c r="L126" s="243"/>
      <c r="M126" s="244" t="s">
        <v>1</v>
      </c>
      <c r="N126" s="245" t="s">
        <v>39</v>
      </c>
      <c r="O126" s="88"/>
      <c r="P126" s="225">
        <f>O126*H126</f>
        <v>0</v>
      </c>
      <c r="Q126" s="225">
        <v>0.00012999999999999999</v>
      </c>
      <c r="R126" s="225">
        <f>Q126*H126</f>
        <v>0.0195</v>
      </c>
      <c r="S126" s="225">
        <v>0</v>
      </c>
      <c r="T126" s="22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7" t="s">
        <v>183</v>
      </c>
      <c r="AT126" s="227" t="s">
        <v>156</v>
      </c>
      <c r="AU126" s="227" t="s">
        <v>74</v>
      </c>
      <c r="AY126" s="14" t="s">
        <v>145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4" t="s">
        <v>81</v>
      </c>
      <c r="BK126" s="228">
        <f>ROUND(I126*H126,2)</f>
        <v>0</v>
      </c>
      <c r="BL126" s="14" t="s">
        <v>144</v>
      </c>
      <c r="BM126" s="227" t="s">
        <v>458</v>
      </c>
    </row>
    <row r="127" s="2" customFormat="1">
      <c r="A127" s="35"/>
      <c r="B127" s="36"/>
      <c r="C127" s="37"/>
      <c r="D127" s="229" t="s">
        <v>153</v>
      </c>
      <c r="E127" s="37"/>
      <c r="F127" s="230" t="s">
        <v>457</v>
      </c>
      <c r="G127" s="37"/>
      <c r="H127" s="37"/>
      <c r="I127" s="231"/>
      <c r="J127" s="37"/>
      <c r="K127" s="37"/>
      <c r="L127" s="41"/>
      <c r="M127" s="246"/>
      <c r="N127" s="247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74</v>
      </c>
    </row>
    <row r="128" s="2" customFormat="1" ht="24.15" customHeight="1">
      <c r="A128" s="35"/>
      <c r="B128" s="36"/>
      <c r="C128" s="236" t="s">
        <v>164</v>
      </c>
      <c r="D128" s="236" t="s">
        <v>156</v>
      </c>
      <c r="E128" s="237" t="s">
        <v>459</v>
      </c>
      <c r="F128" s="238" t="s">
        <v>460</v>
      </c>
      <c r="G128" s="239" t="s">
        <v>149</v>
      </c>
      <c r="H128" s="240">
        <v>150</v>
      </c>
      <c r="I128" s="241"/>
      <c r="J128" s="242">
        <f>ROUND(I128*H128,2)</f>
        <v>0</v>
      </c>
      <c r="K128" s="238" t="s">
        <v>240</v>
      </c>
      <c r="L128" s="243"/>
      <c r="M128" s="244" t="s">
        <v>1</v>
      </c>
      <c r="N128" s="245" t="s">
        <v>39</v>
      </c>
      <c r="O128" s="88"/>
      <c r="P128" s="225">
        <f>O128*H128</f>
        <v>0</v>
      </c>
      <c r="Q128" s="225">
        <v>1.0000000000000001E-05</v>
      </c>
      <c r="R128" s="225">
        <f>Q128*H128</f>
        <v>0.0015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183</v>
      </c>
      <c r="AT128" s="227" t="s">
        <v>156</v>
      </c>
      <c r="AU128" s="227" t="s">
        <v>74</v>
      </c>
      <c r="AY128" s="14" t="s">
        <v>145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4" t="s">
        <v>81</v>
      </c>
      <c r="BK128" s="228">
        <f>ROUND(I128*H128,2)</f>
        <v>0</v>
      </c>
      <c r="BL128" s="14" t="s">
        <v>144</v>
      </c>
      <c r="BM128" s="227" t="s">
        <v>461</v>
      </c>
    </row>
    <row r="129" s="2" customFormat="1">
      <c r="A129" s="35"/>
      <c r="B129" s="36"/>
      <c r="C129" s="37"/>
      <c r="D129" s="229" t="s">
        <v>153</v>
      </c>
      <c r="E129" s="37"/>
      <c r="F129" s="230" t="s">
        <v>460</v>
      </c>
      <c r="G129" s="37"/>
      <c r="H129" s="37"/>
      <c r="I129" s="231"/>
      <c r="J129" s="37"/>
      <c r="K129" s="37"/>
      <c r="L129" s="41"/>
      <c r="M129" s="246"/>
      <c r="N129" s="247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153</v>
      </c>
      <c r="AU129" s="14" t="s">
        <v>74</v>
      </c>
    </row>
    <row r="130" s="11" customFormat="1" ht="25.92" customHeight="1">
      <c r="A130" s="11"/>
      <c r="B130" s="202"/>
      <c r="C130" s="203"/>
      <c r="D130" s="204" t="s">
        <v>73</v>
      </c>
      <c r="E130" s="205" t="s">
        <v>462</v>
      </c>
      <c r="F130" s="205" t="s">
        <v>463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P131+P138</f>
        <v>0</v>
      </c>
      <c r="Q130" s="210"/>
      <c r="R130" s="211">
        <f>R131+R138</f>
        <v>0</v>
      </c>
      <c r="S130" s="210"/>
      <c r="T130" s="212">
        <f>T131+T138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3" t="s">
        <v>83</v>
      </c>
      <c r="AT130" s="214" t="s">
        <v>73</v>
      </c>
      <c r="AU130" s="214" t="s">
        <v>74</v>
      </c>
      <c r="AY130" s="213" t="s">
        <v>145</v>
      </c>
      <c r="BK130" s="215">
        <f>BK131+BK138</f>
        <v>0</v>
      </c>
    </row>
    <row r="131" s="11" customFormat="1" ht="22.8" customHeight="1">
      <c r="A131" s="11"/>
      <c r="B131" s="202"/>
      <c r="C131" s="203"/>
      <c r="D131" s="204" t="s">
        <v>73</v>
      </c>
      <c r="E131" s="253" t="s">
        <v>464</v>
      </c>
      <c r="F131" s="253" t="s">
        <v>465</v>
      </c>
      <c r="G131" s="203"/>
      <c r="H131" s="203"/>
      <c r="I131" s="206"/>
      <c r="J131" s="254">
        <f>BK131</f>
        <v>0</v>
      </c>
      <c r="K131" s="203"/>
      <c r="L131" s="208"/>
      <c r="M131" s="209"/>
      <c r="N131" s="210"/>
      <c r="O131" s="210"/>
      <c r="P131" s="211">
        <f>SUM(P132:P137)</f>
        <v>0</v>
      </c>
      <c r="Q131" s="210"/>
      <c r="R131" s="211">
        <f>SUM(R132:R137)</f>
        <v>0</v>
      </c>
      <c r="S131" s="210"/>
      <c r="T131" s="212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3" t="s">
        <v>83</v>
      </c>
      <c r="AT131" s="214" t="s">
        <v>73</v>
      </c>
      <c r="AU131" s="214" t="s">
        <v>81</v>
      </c>
      <c r="AY131" s="213" t="s">
        <v>145</v>
      </c>
      <c r="BK131" s="215">
        <f>SUM(BK132:BK137)</f>
        <v>0</v>
      </c>
    </row>
    <row r="132" s="2" customFormat="1" ht="24.15" customHeight="1">
      <c r="A132" s="35"/>
      <c r="B132" s="36"/>
      <c r="C132" s="216" t="s">
        <v>144</v>
      </c>
      <c r="D132" s="216" t="s">
        <v>146</v>
      </c>
      <c r="E132" s="217" t="s">
        <v>466</v>
      </c>
      <c r="F132" s="218" t="s">
        <v>467</v>
      </c>
      <c r="G132" s="219" t="s">
        <v>198</v>
      </c>
      <c r="H132" s="220">
        <v>150</v>
      </c>
      <c r="I132" s="221"/>
      <c r="J132" s="222">
        <f>ROUND(I132*H132,2)</f>
        <v>0</v>
      </c>
      <c r="K132" s="218" t="s">
        <v>240</v>
      </c>
      <c r="L132" s="41"/>
      <c r="M132" s="223" t="s">
        <v>1</v>
      </c>
      <c r="N132" s="224" t="s">
        <v>39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216</v>
      </c>
      <c r="AT132" s="227" t="s">
        <v>146</v>
      </c>
      <c r="AU132" s="227" t="s">
        <v>83</v>
      </c>
      <c r="AY132" s="14" t="s">
        <v>145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81</v>
      </c>
      <c r="BK132" s="228">
        <f>ROUND(I132*H132,2)</f>
        <v>0</v>
      </c>
      <c r="BL132" s="14" t="s">
        <v>216</v>
      </c>
      <c r="BM132" s="227" t="s">
        <v>468</v>
      </c>
    </row>
    <row r="133" s="2" customFormat="1">
      <c r="A133" s="35"/>
      <c r="B133" s="36"/>
      <c r="C133" s="37"/>
      <c r="D133" s="229" t="s">
        <v>153</v>
      </c>
      <c r="E133" s="37"/>
      <c r="F133" s="230" t="s">
        <v>469</v>
      </c>
      <c r="G133" s="37"/>
      <c r="H133" s="37"/>
      <c r="I133" s="231"/>
      <c r="J133" s="37"/>
      <c r="K133" s="37"/>
      <c r="L133" s="41"/>
      <c r="M133" s="246"/>
      <c r="N133" s="247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153</v>
      </c>
      <c r="AU133" s="14" t="s">
        <v>83</v>
      </c>
    </row>
    <row r="134" s="2" customFormat="1" ht="14.4" customHeight="1">
      <c r="A134" s="35"/>
      <c r="B134" s="36"/>
      <c r="C134" s="216" t="s">
        <v>171</v>
      </c>
      <c r="D134" s="216" t="s">
        <v>146</v>
      </c>
      <c r="E134" s="217" t="s">
        <v>470</v>
      </c>
      <c r="F134" s="218" t="s">
        <v>471</v>
      </c>
      <c r="G134" s="219" t="s">
        <v>149</v>
      </c>
      <c r="H134" s="220">
        <v>20</v>
      </c>
      <c r="I134" s="221"/>
      <c r="J134" s="222">
        <f>ROUND(I134*H134,2)</f>
        <v>0</v>
      </c>
      <c r="K134" s="218" t="s">
        <v>240</v>
      </c>
      <c r="L134" s="41"/>
      <c r="M134" s="223" t="s">
        <v>1</v>
      </c>
      <c r="N134" s="224" t="s">
        <v>39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216</v>
      </c>
      <c r="AT134" s="227" t="s">
        <v>146</v>
      </c>
      <c r="AU134" s="227" t="s">
        <v>83</v>
      </c>
      <c r="AY134" s="14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81</v>
      </c>
      <c r="BK134" s="228">
        <f>ROUND(I134*H134,2)</f>
        <v>0</v>
      </c>
      <c r="BL134" s="14" t="s">
        <v>216</v>
      </c>
      <c r="BM134" s="227" t="s">
        <v>472</v>
      </c>
    </row>
    <row r="135" s="2" customFormat="1">
      <c r="A135" s="35"/>
      <c r="B135" s="36"/>
      <c r="C135" s="37"/>
      <c r="D135" s="229" t="s">
        <v>153</v>
      </c>
      <c r="E135" s="37"/>
      <c r="F135" s="230" t="s">
        <v>473</v>
      </c>
      <c r="G135" s="37"/>
      <c r="H135" s="37"/>
      <c r="I135" s="231"/>
      <c r="J135" s="37"/>
      <c r="K135" s="37"/>
      <c r="L135" s="41"/>
      <c r="M135" s="246"/>
      <c r="N135" s="247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153</v>
      </c>
      <c r="AU135" s="14" t="s">
        <v>83</v>
      </c>
    </row>
    <row r="136" s="2" customFormat="1" ht="14.4" customHeight="1">
      <c r="A136" s="35"/>
      <c r="B136" s="36"/>
      <c r="C136" s="216" t="s">
        <v>175</v>
      </c>
      <c r="D136" s="216" t="s">
        <v>146</v>
      </c>
      <c r="E136" s="217" t="s">
        <v>474</v>
      </c>
      <c r="F136" s="218" t="s">
        <v>475</v>
      </c>
      <c r="G136" s="219" t="s">
        <v>149</v>
      </c>
      <c r="H136" s="220">
        <v>4</v>
      </c>
      <c r="I136" s="221"/>
      <c r="J136" s="222">
        <f>ROUND(I136*H136,2)</f>
        <v>0</v>
      </c>
      <c r="K136" s="218" t="s">
        <v>240</v>
      </c>
      <c r="L136" s="41"/>
      <c r="M136" s="223" t="s">
        <v>1</v>
      </c>
      <c r="N136" s="224" t="s">
        <v>39</v>
      </c>
      <c r="O136" s="8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7" t="s">
        <v>216</v>
      </c>
      <c r="AT136" s="227" t="s">
        <v>146</v>
      </c>
      <c r="AU136" s="227" t="s">
        <v>83</v>
      </c>
      <c r="AY136" s="14" t="s">
        <v>145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4" t="s">
        <v>81</v>
      </c>
      <c r="BK136" s="228">
        <f>ROUND(I136*H136,2)</f>
        <v>0</v>
      </c>
      <c r="BL136" s="14" t="s">
        <v>216</v>
      </c>
      <c r="BM136" s="227" t="s">
        <v>476</v>
      </c>
    </row>
    <row r="137" s="2" customFormat="1">
      <c r="A137" s="35"/>
      <c r="B137" s="36"/>
      <c r="C137" s="37"/>
      <c r="D137" s="229" t="s">
        <v>153</v>
      </c>
      <c r="E137" s="37"/>
      <c r="F137" s="230" t="s">
        <v>477</v>
      </c>
      <c r="G137" s="37"/>
      <c r="H137" s="37"/>
      <c r="I137" s="231"/>
      <c r="J137" s="37"/>
      <c r="K137" s="37"/>
      <c r="L137" s="41"/>
      <c r="M137" s="246"/>
      <c r="N137" s="247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153</v>
      </c>
      <c r="AU137" s="14" t="s">
        <v>83</v>
      </c>
    </row>
    <row r="138" s="11" customFormat="1" ht="22.8" customHeight="1">
      <c r="A138" s="11"/>
      <c r="B138" s="202"/>
      <c r="C138" s="203"/>
      <c r="D138" s="204" t="s">
        <v>73</v>
      </c>
      <c r="E138" s="253" t="s">
        <v>478</v>
      </c>
      <c r="F138" s="253" t="s">
        <v>479</v>
      </c>
      <c r="G138" s="203"/>
      <c r="H138" s="203"/>
      <c r="I138" s="206"/>
      <c r="J138" s="254">
        <f>BK138</f>
        <v>0</v>
      </c>
      <c r="K138" s="203"/>
      <c r="L138" s="208"/>
      <c r="M138" s="209"/>
      <c r="N138" s="210"/>
      <c r="O138" s="210"/>
      <c r="P138" s="211">
        <f>SUM(P139:P140)</f>
        <v>0</v>
      </c>
      <c r="Q138" s="210"/>
      <c r="R138" s="211">
        <f>SUM(R139:R140)</f>
        <v>0</v>
      </c>
      <c r="S138" s="210"/>
      <c r="T138" s="212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3" t="s">
        <v>83</v>
      </c>
      <c r="AT138" s="214" t="s">
        <v>73</v>
      </c>
      <c r="AU138" s="214" t="s">
        <v>81</v>
      </c>
      <c r="AY138" s="213" t="s">
        <v>145</v>
      </c>
      <c r="BK138" s="215">
        <f>SUM(BK139:BK140)</f>
        <v>0</v>
      </c>
    </row>
    <row r="139" s="2" customFormat="1" ht="24.15" customHeight="1">
      <c r="A139" s="35"/>
      <c r="B139" s="36"/>
      <c r="C139" s="216" t="s">
        <v>179</v>
      </c>
      <c r="D139" s="216" t="s">
        <v>146</v>
      </c>
      <c r="E139" s="217" t="s">
        <v>480</v>
      </c>
      <c r="F139" s="218" t="s">
        <v>481</v>
      </c>
      <c r="G139" s="219" t="s">
        <v>149</v>
      </c>
      <c r="H139" s="220">
        <v>150</v>
      </c>
      <c r="I139" s="221"/>
      <c r="J139" s="222">
        <f>ROUND(I139*H139,2)</f>
        <v>0</v>
      </c>
      <c r="K139" s="218" t="s">
        <v>240</v>
      </c>
      <c r="L139" s="41"/>
      <c r="M139" s="223" t="s">
        <v>1</v>
      </c>
      <c r="N139" s="224" t="s">
        <v>39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216</v>
      </c>
      <c r="AT139" s="227" t="s">
        <v>146</v>
      </c>
      <c r="AU139" s="227" t="s">
        <v>83</v>
      </c>
      <c r="AY139" s="14" t="s">
        <v>145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81</v>
      </c>
      <c r="BK139" s="228">
        <f>ROUND(I139*H139,2)</f>
        <v>0</v>
      </c>
      <c r="BL139" s="14" t="s">
        <v>216</v>
      </c>
      <c r="BM139" s="227" t="s">
        <v>482</v>
      </c>
    </row>
    <row r="140" s="2" customFormat="1">
      <c r="A140" s="35"/>
      <c r="B140" s="36"/>
      <c r="C140" s="37"/>
      <c r="D140" s="229" t="s">
        <v>153</v>
      </c>
      <c r="E140" s="37"/>
      <c r="F140" s="230" t="s">
        <v>483</v>
      </c>
      <c r="G140" s="37"/>
      <c r="H140" s="37"/>
      <c r="I140" s="231"/>
      <c r="J140" s="37"/>
      <c r="K140" s="37"/>
      <c r="L140" s="41"/>
      <c r="M140" s="232"/>
      <c r="N140" s="233"/>
      <c r="O140" s="234"/>
      <c r="P140" s="234"/>
      <c r="Q140" s="234"/>
      <c r="R140" s="234"/>
      <c r="S140" s="234"/>
      <c r="T140" s="2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153</v>
      </c>
      <c r="AU140" s="14" t="s">
        <v>83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3qTiWPnIsTZBTPGLtbSsT44y2plirpdkm9Vn/rSYtU5Ovem9k7MdjVB9ES6u+DBVWm92x2WV2QP9TMpfM2UZ9Q==" hashValue="SPpwQvJb0mn/RxQHAI1hgJrbRwaZWXJQb8tQZayXbK162BVqFXbjHc4wxUa62ajPA4umizNwjLRTMukeAh8e4A==" algorithmName="SHA-512" password="CC35"/>
  <autoFilter ref="C122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243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484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02.4 -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234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243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02.4 -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235</v>
      </c>
      <c r="F122" s="205" t="s">
        <v>236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SUM(BK123:BK124)</f>
        <v>0</v>
      </c>
    </row>
    <row r="123" s="2" customFormat="1" ht="14.4" customHeight="1">
      <c r="A123" s="35"/>
      <c r="B123" s="36"/>
      <c r="C123" s="216" t="s">
        <v>81</v>
      </c>
      <c r="D123" s="216" t="s">
        <v>146</v>
      </c>
      <c r="E123" s="217" t="s">
        <v>237</v>
      </c>
      <c r="F123" s="218" t="s">
        <v>238</v>
      </c>
      <c r="G123" s="219" t="s">
        <v>239</v>
      </c>
      <c r="H123" s="220">
        <v>100</v>
      </c>
      <c r="I123" s="221"/>
      <c r="J123" s="222">
        <f>ROUND(I123*H123,2)</f>
        <v>0</v>
      </c>
      <c r="K123" s="218" t="s">
        <v>240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485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242</v>
      </c>
      <c r="G124" s="37"/>
      <c r="H124" s="37"/>
      <c r="I124" s="231"/>
      <c r="J124" s="37"/>
      <c r="K124" s="37"/>
      <c r="L124" s="41"/>
      <c r="M124" s="232"/>
      <c r="N124" s="233"/>
      <c r="O124" s="234"/>
      <c r="P124" s="234"/>
      <c r="Q124" s="234"/>
      <c r="R124" s="234"/>
      <c r="S124" s="234"/>
      <c r="T124" s="2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aHKvjTRfXGc4OU0/DP42btAWxhVUrYqCGQpZiarm9hMLyN5RLohngr4axGY/XcwUzH5SzyCBBR09YXZEAyZhFg==" hashValue="rpS7FBXPVL3KHEFMZPPcnalZgzPhsyMhNZpe0f9SQBS1X9KeaaA5XnyfEtrGRKOzDW5fYylECV0UqPeT22zHJA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118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EPS, ASHS</v>
      </c>
      <c r="F7" s="147"/>
      <c r="G7" s="147"/>
      <c r="H7" s="147"/>
      <c r="L7" s="17"/>
    </row>
    <row r="8" s="1" customFormat="1" ht="12" customHeight="1">
      <c r="B8" s="17"/>
      <c r="D8" s="147" t="s">
        <v>119</v>
      </c>
      <c r="L8" s="17"/>
    </row>
    <row r="9" s="2" customFormat="1" ht="16.5" customHeight="1">
      <c r="A9" s="35"/>
      <c r="B9" s="41"/>
      <c r="C9" s="35"/>
      <c r="D9" s="35"/>
      <c r="E9" s="148" t="s">
        <v>486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121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487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1. 12. 2020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32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33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34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36</v>
      </c>
      <c r="G34" s="35"/>
      <c r="H34" s="35"/>
      <c r="I34" s="158" t="s">
        <v>35</v>
      </c>
      <c r="J34" s="158" t="s">
        <v>37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38</v>
      </c>
      <c r="E35" s="147" t="s">
        <v>39</v>
      </c>
      <c r="F35" s="160">
        <f>ROUND((SUM(BE121:BE132)),  2)</f>
        <v>0</v>
      </c>
      <c r="G35" s="35"/>
      <c r="H35" s="35"/>
      <c r="I35" s="161">
        <v>0.20999999999999999</v>
      </c>
      <c r="J35" s="160">
        <f>ROUND(((SUM(BE121:BE132))*I35),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40</v>
      </c>
      <c r="F36" s="160">
        <f>ROUND((SUM(BF121:BF132)),  2)</f>
        <v>0</v>
      </c>
      <c r="G36" s="35"/>
      <c r="H36" s="35"/>
      <c r="I36" s="161">
        <v>0.14999999999999999</v>
      </c>
      <c r="J36" s="160">
        <f>ROUND(((SUM(BF121:BF132))*I36),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41</v>
      </c>
      <c r="F37" s="160">
        <f>ROUND((SUM(BG121:BG132)),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42</v>
      </c>
      <c r="F38" s="160">
        <f>ROUND((SUM(BH121:BH132)),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43</v>
      </c>
      <c r="F39" s="160">
        <f>ROUND((SUM(BI121:BI132)),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44</v>
      </c>
      <c r="E41" s="164"/>
      <c r="F41" s="164"/>
      <c r="G41" s="165" t="s">
        <v>45</v>
      </c>
      <c r="H41" s="166" t="s">
        <v>46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47</v>
      </c>
      <c r="E50" s="170"/>
      <c r="F50" s="170"/>
      <c r="G50" s="169" t="s">
        <v>48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2"/>
      <c r="J61" s="174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51</v>
      </c>
      <c r="E65" s="175"/>
      <c r="F65" s="175"/>
      <c r="G65" s="169" t="s">
        <v>52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2"/>
      <c r="J76" s="174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EPS,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03.1 - servisní úkony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1. 12. 2020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Miroslav Krob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124</v>
      </c>
      <c r="D96" s="182"/>
      <c r="E96" s="182"/>
      <c r="F96" s="182"/>
      <c r="G96" s="182"/>
      <c r="H96" s="182"/>
      <c r="I96" s="182"/>
      <c r="J96" s="183" t="s">
        <v>125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126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EPS,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119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03.1 - servisní úkony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1. 12. 2020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Miroslav Krob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130</v>
      </c>
      <c r="D120" s="194" t="s">
        <v>59</v>
      </c>
      <c r="E120" s="194" t="s">
        <v>55</v>
      </c>
      <c r="F120" s="194" t="s">
        <v>56</v>
      </c>
      <c r="G120" s="194" t="s">
        <v>131</v>
      </c>
      <c r="H120" s="194" t="s">
        <v>132</v>
      </c>
      <c r="I120" s="194" t="s">
        <v>133</v>
      </c>
      <c r="J120" s="194" t="s">
        <v>125</v>
      </c>
      <c r="K120" s="195" t="s">
        <v>134</v>
      </c>
      <c r="L120" s="196"/>
      <c r="M120" s="97" t="s">
        <v>1</v>
      </c>
      <c r="N120" s="98" t="s">
        <v>38</v>
      </c>
      <c r="O120" s="98" t="s">
        <v>135</v>
      </c>
      <c r="P120" s="98" t="s">
        <v>136</v>
      </c>
      <c r="Q120" s="98" t="s">
        <v>137</v>
      </c>
      <c r="R120" s="98" t="s">
        <v>138</v>
      </c>
      <c r="S120" s="98" t="s">
        <v>139</v>
      </c>
      <c r="T120" s="99" t="s">
        <v>140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141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73</v>
      </c>
      <c r="AU121" s="14" t="s">
        <v>127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73</v>
      </c>
      <c r="E122" s="205" t="s">
        <v>142</v>
      </c>
      <c r="F122" s="205" t="s">
        <v>143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SUM(P123:P132)</f>
        <v>0</v>
      </c>
      <c r="Q122" s="210"/>
      <c r="R122" s="211">
        <f>SUM(R123:R132)</f>
        <v>0</v>
      </c>
      <c r="S122" s="210"/>
      <c r="T122" s="212">
        <f>SUM(T123:T132)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144</v>
      </c>
      <c r="AT122" s="214" t="s">
        <v>73</v>
      </c>
      <c r="AU122" s="214" t="s">
        <v>74</v>
      </c>
      <c r="AY122" s="213" t="s">
        <v>145</v>
      </c>
      <c r="BK122" s="215">
        <f>SUM(BK123:BK132)</f>
        <v>0</v>
      </c>
    </row>
    <row r="123" s="2" customFormat="1" ht="24.15" customHeight="1">
      <c r="A123" s="35"/>
      <c r="B123" s="36"/>
      <c r="C123" s="216" t="s">
        <v>81</v>
      </c>
      <c r="D123" s="216" t="s">
        <v>146</v>
      </c>
      <c r="E123" s="217" t="s">
        <v>488</v>
      </c>
      <c r="F123" s="218" t="s">
        <v>489</v>
      </c>
      <c r="G123" s="219" t="s">
        <v>149</v>
      </c>
      <c r="H123" s="220">
        <v>5</v>
      </c>
      <c r="I123" s="221"/>
      <c r="J123" s="222">
        <f>ROUND(I123*H123,2)</f>
        <v>0</v>
      </c>
      <c r="K123" s="218" t="s">
        <v>150</v>
      </c>
      <c r="L123" s="41"/>
      <c r="M123" s="223" t="s">
        <v>1</v>
      </c>
      <c r="N123" s="224" t="s">
        <v>39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151</v>
      </c>
      <c r="AT123" s="227" t="s">
        <v>146</v>
      </c>
      <c r="AU123" s="227" t="s">
        <v>81</v>
      </c>
      <c r="AY123" s="14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81</v>
      </c>
      <c r="BK123" s="228">
        <f>ROUND(I123*H123,2)</f>
        <v>0</v>
      </c>
      <c r="BL123" s="14" t="s">
        <v>151</v>
      </c>
      <c r="BM123" s="227" t="s">
        <v>490</v>
      </c>
    </row>
    <row r="124" s="2" customFormat="1">
      <c r="A124" s="35"/>
      <c r="B124" s="36"/>
      <c r="C124" s="37"/>
      <c r="D124" s="229" t="s">
        <v>153</v>
      </c>
      <c r="E124" s="37"/>
      <c r="F124" s="230" t="s">
        <v>491</v>
      </c>
      <c r="G124" s="37"/>
      <c r="H124" s="37"/>
      <c r="I124" s="231"/>
      <c r="J124" s="37"/>
      <c r="K124" s="37"/>
      <c r="L124" s="41"/>
      <c r="M124" s="246"/>
      <c r="N124" s="24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153</v>
      </c>
      <c r="AU124" s="14" t="s">
        <v>81</v>
      </c>
    </row>
    <row r="125" s="2" customFormat="1" ht="24.15" customHeight="1">
      <c r="A125" s="35"/>
      <c r="B125" s="36"/>
      <c r="C125" s="216" t="s">
        <v>83</v>
      </c>
      <c r="D125" s="216" t="s">
        <v>146</v>
      </c>
      <c r="E125" s="217" t="s">
        <v>492</v>
      </c>
      <c r="F125" s="218" t="s">
        <v>493</v>
      </c>
      <c r="G125" s="219" t="s">
        <v>149</v>
      </c>
      <c r="H125" s="220">
        <v>2</v>
      </c>
      <c r="I125" s="221"/>
      <c r="J125" s="222">
        <f>ROUND(I125*H125,2)</f>
        <v>0</v>
      </c>
      <c r="K125" s="218" t="s">
        <v>150</v>
      </c>
      <c r="L125" s="41"/>
      <c r="M125" s="223" t="s">
        <v>1</v>
      </c>
      <c r="N125" s="224" t="s">
        <v>39</v>
      </c>
      <c r="O125" s="8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7" t="s">
        <v>151</v>
      </c>
      <c r="AT125" s="227" t="s">
        <v>146</v>
      </c>
      <c r="AU125" s="227" t="s">
        <v>81</v>
      </c>
      <c r="AY125" s="14" t="s">
        <v>145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4" t="s">
        <v>81</v>
      </c>
      <c r="BK125" s="228">
        <f>ROUND(I125*H125,2)</f>
        <v>0</v>
      </c>
      <c r="BL125" s="14" t="s">
        <v>151</v>
      </c>
      <c r="BM125" s="227" t="s">
        <v>494</v>
      </c>
    </row>
    <row r="126" s="2" customFormat="1">
      <c r="A126" s="35"/>
      <c r="B126" s="36"/>
      <c r="C126" s="37"/>
      <c r="D126" s="229" t="s">
        <v>153</v>
      </c>
      <c r="E126" s="37"/>
      <c r="F126" s="230" t="s">
        <v>495</v>
      </c>
      <c r="G126" s="37"/>
      <c r="H126" s="37"/>
      <c r="I126" s="231"/>
      <c r="J126" s="37"/>
      <c r="K126" s="37"/>
      <c r="L126" s="41"/>
      <c r="M126" s="246"/>
      <c r="N126" s="247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153</v>
      </c>
      <c r="AU126" s="14" t="s">
        <v>81</v>
      </c>
    </row>
    <row r="127" s="2" customFormat="1" ht="24.15" customHeight="1">
      <c r="A127" s="35"/>
      <c r="B127" s="36"/>
      <c r="C127" s="216" t="s">
        <v>164</v>
      </c>
      <c r="D127" s="216" t="s">
        <v>146</v>
      </c>
      <c r="E127" s="217" t="s">
        <v>496</v>
      </c>
      <c r="F127" s="218" t="s">
        <v>497</v>
      </c>
      <c r="G127" s="219" t="s">
        <v>149</v>
      </c>
      <c r="H127" s="220">
        <v>8</v>
      </c>
      <c r="I127" s="221"/>
      <c r="J127" s="222">
        <f>ROUND(I127*H127,2)</f>
        <v>0</v>
      </c>
      <c r="K127" s="218" t="s">
        <v>150</v>
      </c>
      <c r="L127" s="41"/>
      <c r="M127" s="223" t="s">
        <v>1</v>
      </c>
      <c r="N127" s="224" t="s">
        <v>39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7" t="s">
        <v>151</v>
      </c>
      <c r="AT127" s="227" t="s">
        <v>146</v>
      </c>
      <c r="AU127" s="227" t="s">
        <v>81</v>
      </c>
      <c r="AY127" s="14" t="s">
        <v>145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4" t="s">
        <v>81</v>
      </c>
      <c r="BK127" s="228">
        <f>ROUND(I127*H127,2)</f>
        <v>0</v>
      </c>
      <c r="BL127" s="14" t="s">
        <v>151</v>
      </c>
      <c r="BM127" s="227" t="s">
        <v>498</v>
      </c>
    </row>
    <row r="128" s="2" customFormat="1">
      <c r="A128" s="35"/>
      <c r="B128" s="36"/>
      <c r="C128" s="37"/>
      <c r="D128" s="229" t="s">
        <v>153</v>
      </c>
      <c r="E128" s="37"/>
      <c r="F128" s="230" t="s">
        <v>499</v>
      </c>
      <c r="G128" s="37"/>
      <c r="H128" s="37"/>
      <c r="I128" s="231"/>
      <c r="J128" s="37"/>
      <c r="K128" s="37"/>
      <c r="L128" s="41"/>
      <c r="M128" s="246"/>
      <c r="N128" s="24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153</v>
      </c>
      <c r="AU128" s="14" t="s">
        <v>81</v>
      </c>
    </row>
    <row r="129" s="2" customFormat="1" ht="24.15" customHeight="1">
      <c r="A129" s="35"/>
      <c r="B129" s="36"/>
      <c r="C129" s="216" t="s">
        <v>144</v>
      </c>
      <c r="D129" s="216" t="s">
        <v>146</v>
      </c>
      <c r="E129" s="217" t="s">
        <v>500</v>
      </c>
      <c r="F129" s="218" t="s">
        <v>501</v>
      </c>
      <c r="G129" s="219" t="s">
        <v>149</v>
      </c>
      <c r="H129" s="220">
        <v>1</v>
      </c>
      <c r="I129" s="221"/>
      <c r="J129" s="222">
        <f>ROUND(I129*H129,2)</f>
        <v>0</v>
      </c>
      <c r="K129" s="218" t="s">
        <v>150</v>
      </c>
      <c r="L129" s="41"/>
      <c r="M129" s="223" t="s">
        <v>1</v>
      </c>
      <c r="N129" s="224" t="s">
        <v>39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151</v>
      </c>
      <c r="AT129" s="227" t="s">
        <v>146</v>
      </c>
      <c r="AU129" s="227" t="s">
        <v>81</v>
      </c>
      <c r="AY129" s="14" t="s">
        <v>145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4" t="s">
        <v>81</v>
      </c>
      <c r="BK129" s="228">
        <f>ROUND(I129*H129,2)</f>
        <v>0</v>
      </c>
      <c r="BL129" s="14" t="s">
        <v>151</v>
      </c>
      <c r="BM129" s="227" t="s">
        <v>502</v>
      </c>
    </row>
    <row r="130" s="2" customFormat="1">
      <c r="A130" s="35"/>
      <c r="B130" s="36"/>
      <c r="C130" s="37"/>
      <c r="D130" s="229" t="s">
        <v>153</v>
      </c>
      <c r="E130" s="37"/>
      <c r="F130" s="230" t="s">
        <v>503</v>
      </c>
      <c r="G130" s="37"/>
      <c r="H130" s="37"/>
      <c r="I130" s="231"/>
      <c r="J130" s="37"/>
      <c r="K130" s="37"/>
      <c r="L130" s="41"/>
      <c r="M130" s="246"/>
      <c r="N130" s="247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153</v>
      </c>
      <c r="AU130" s="14" t="s">
        <v>81</v>
      </c>
    </row>
    <row r="131" s="2" customFormat="1" ht="24.15" customHeight="1">
      <c r="A131" s="35"/>
      <c r="B131" s="36"/>
      <c r="C131" s="216" t="s">
        <v>171</v>
      </c>
      <c r="D131" s="216" t="s">
        <v>146</v>
      </c>
      <c r="E131" s="217" t="s">
        <v>504</v>
      </c>
      <c r="F131" s="218" t="s">
        <v>505</v>
      </c>
      <c r="G131" s="219" t="s">
        <v>149</v>
      </c>
      <c r="H131" s="220">
        <v>1</v>
      </c>
      <c r="I131" s="221"/>
      <c r="J131" s="222">
        <f>ROUND(I131*H131,2)</f>
        <v>0</v>
      </c>
      <c r="K131" s="218" t="s">
        <v>150</v>
      </c>
      <c r="L131" s="41"/>
      <c r="M131" s="223" t="s">
        <v>1</v>
      </c>
      <c r="N131" s="224" t="s">
        <v>39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151</v>
      </c>
      <c r="AT131" s="227" t="s">
        <v>146</v>
      </c>
      <c r="AU131" s="227" t="s">
        <v>81</v>
      </c>
      <c r="AY131" s="14" t="s">
        <v>145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81</v>
      </c>
      <c r="BK131" s="228">
        <f>ROUND(I131*H131,2)</f>
        <v>0</v>
      </c>
      <c r="BL131" s="14" t="s">
        <v>151</v>
      </c>
      <c r="BM131" s="227" t="s">
        <v>506</v>
      </c>
    </row>
    <row r="132" s="2" customFormat="1">
      <c r="A132" s="35"/>
      <c r="B132" s="36"/>
      <c r="C132" s="37"/>
      <c r="D132" s="229" t="s">
        <v>153</v>
      </c>
      <c r="E132" s="37"/>
      <c r="F132" s="230" t="s">
        <v>507</v>
      </c>
      <c r="G132" s="37"/>
      <c r="H132" s="37"/>
      <c r="I132" s="231"/>
      <c r="J132" s="37"/>
      <c r="K132" s="37"/>
      <c r="L132" s="41"/>
      <c r="M132" s="232"/>
      <c r="N132" s="233"/>
      <c r="O132" s="234"/>
      <c r="P132" s="234"/>
      <c r="Q132" s="234"/>
      <c r="R132" s="234"/>
      <c r="S132" s="234"/>
      <c r="T132" s="2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153</v>
      </c>
      <c r="AU132" s="14" t="s">
        <v>81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AzqovKKSLLsxNoc47MYRGIQmaEY2SlA+yhvPHcY0/24EjLNt3tjAKyXR9m4CSho7acQey+U4F0cQIasNDb6trQ==" hashValue="VePed3fZS4MPwIRnug62XhnAa1uD6hXWKyqhX3NrAcQoehYIY+vUIdcATlCp8JHaJ4Iv0nVrawG06KqQ/w1W4A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Krob Miroslav</dc:creator>
  <cp:lastModifiedBy>Krob Miroslav</cp:lastModifiedBy>
  <dcterms:created xsi:type="dcterms:W3CDTF">2020-12-02T10:48:37Z</dcterms:created>
  <dcterms:modified xsi:type="dcterms:W3CDTF">2020-12-02T10:48:50Z</dcterms:modified>
</cp:coreProperties>
</file>