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PS 101" sheetId="2" r:id="rId2"/>
    <sheet name="SO 101" sheetId="3" r:id="rId3"/>
    <sheet name="SO 102" sheetId="4" r:id="rId4"/>
    <sheet name="SO 103" sheetId="5" r:id="rId5"/>
    <sheet name="SO 104" sheetId="6" r:id="rId6"/>
    <sheet name="SO 201" sheetId="7" r:id="rId7"/>
    <sheet name="SO 202" sheetId="8" r:id="rId8"/>
    <sheet name="SO 203" sheetId="9" r:id="rId9"/>
    <sheet name="SO 204" sheetId="10" r:id="rId10"/>
    <sheet name="SO 301" sheetId="11" r:id="rId11"/>
    <sheet name="SO 302" sheetId="12" r:id="rId12"/>
    <sheet name="SO 303" sheetId="13" r:id="rId13"/>
    <sheet name="SO 304" sheetId="14" r:id="rId14"/>
    <sheet name="SO 901" sheetId="15" r:id="rId15"/>
    <sheet name="SO 98-98" sheetId="16" r:id="rId16"/>
  </sheets>
  <definedNames/>
  <calcPr/>
  <webPublishing/>
</workbook>
</file>

<file path=xl/sharedStrings.xml><?xml version="1.0" encoding="utf-8"?>
<sst xmlns="http://schemas.openxmlformats.org/spreadsheetml/2006/main" count="6206" uniqueCount="914">
  <si>
    <t>Firma: DMC Havlíčkův Brod s.r.o.</t>
  </si>
  <si>
    <t>Rekapitulace ceny</t>
  </si>
  <si>
    <t>Stavba: E1 19044 - ETAPA1 - Rekonstrukce PZZ v km 34,239 (P5288); 33,625 (P5287) a 33,183 (P5286)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</si>
  <si>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</si>
  <si>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</si>
  <si>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</si>
  <si>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</si>
  <si>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</si>
  <si>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</si>
  <si>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</si>
  <si>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</si>
  <si>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</si>
  <si>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</si>
  <si>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</si>
  <si>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</si>
  <si>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E1 19044</t>
  </si>
  <si>
    <t>ETAPA1 - Rekonstrukce PZZ v km 34,239 (P5288); 33,625 (P5287) a 33,183 (P5286)</t>
  </si>
  <si>
    <t>O</t>
  </si>
  <si>
    <t>Rozpočet:</t>
  </si>
  <si>
    <t>0,00</t>
  </si>
  <si>
    <t>15,00</t>
  </si>
  <si>
    <t>21,00</t>
  </si>
  <si>
    <t>3</t>
  </si>
  <si>
    <t>2</t>
  </si>
  <si>
    <t>PS 101</t>
  </si>
  <si>
    <t>Rekonstrukce PZS P5288, P5287 a P5286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</si>
  <si>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</si>
  <si>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</si>
  <si>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</si>
  <si>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</si>
  <si>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</si>
  <si>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</si>
  <si>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</si>
  <si>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</si>
  <si>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</si>
  <si>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</si>
  <si>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</si>
  <si>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</si>
  <si>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</si>
  <si>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</si>
  <si>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</si>
  <si>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</si>
  <si>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</si>
  <si>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</si>
  <si>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D1</t>
  </si>
  <si>
    <t>Přejezdová technologie</t>
  </si>
  <si>
    <t>P</t>
  </si>
  <si>
    <t>74F321</t>
  </si>
  <si>
    <t/>
  </si>
  <si>
    <t>PROTOKOL ZPŮSOBILOSTI</t>
  </si>
  <si>
    <t>KUS</t>
  </si>
  <si>
    <t>PP</t>
  </si>
  <si>
    <t>VV</t>
  </si>
  <si>
    <t>TS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</si>
  <si>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</si>
  <si>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</si>
  <si>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</si>
  <si>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</si>
  <si>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75B111</t>
  </si>
  <si>
    <t>VNITŘNÍ KABELOVÉ ROZVODY DO 20 KABELŮ - DODÁVKA</t>
  </si>
  <si>
    <t>M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</si>
  <si>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</si>
  <si>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75B117</t>
  </si>
  <si>
    <t>VNITŘNÍ KABELOVÉ ROZVODY DO 20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</si>
  <si>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</si>
  <si>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</si>
  <si>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</si>
  <si>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</si>
  <si>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</si>
  <si>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</si>
  <si>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</si>
  <si>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7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</si>
  <si>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</si>
  <si>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</si>
  <si>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</si>
  <si>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8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</si>
  <si>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</si>
  <si>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</si>
  <si>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</si>
  <si>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</si>
  <si>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</si>
  <si>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</si>
  <si>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</si>
  <si>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</si>
  <si>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</si>
  <si>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11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</si>
  <si>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</si>
  <si>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</si>
  <si>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</si>
  <si>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12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</si>
  <si>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</si>
  <si>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</si>
  <si>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</si>
  <si>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13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</si>
  <si>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</si>
  <si>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</si>
  <si>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</si>
  <si>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14</t>
  </si>
  <si>
    <t>75D247</t>
  </si>
  <si>
    <t>VÝSTRAŽNÍK BEZ ZÁVORY, 2 SKŘÍNĚ - MONTÁŽ</t>
  </si>
  <si>
    <t>1. Položka obsahuje:  
 – výkop jámy pro betonový základ výstražníku  
 – usazení betonového základu, montáž výstražníku bez závory 2 skříně, zapojení kabelových forem (včetně měření a zapojení po měření)  
 – montáž výstražníku bez závory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</si>
  <si>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15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</si>
  <si>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</si>
  <si>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</si>
  <si>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</si>
  <si>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</si>
  <si>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16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</si>
  <si>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</si>
  <si>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</si>
  <si>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</si>
  <si>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17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</si>
  <si>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</si>
  <si>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</si>
  <si>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</si>
  <si>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18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</si>
  <si>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</si>
  <si>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</si>
  <si>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</si>
  <si>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19</t>
  </si>
  <si>
    <t>75IEC1</t>
  </si>
  <si>
    <t>VENKOVNÍ TELEFONNÍ OBJEKT NA SLOUPKU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</si>
  <si>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</si>
  <si>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20</t>
  </si>
  <si>
    <t>75IECX</t>
  </si>
  <si>
    <t>VENKOVNÍ TELEFONNÍ OBJEKT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</si>
  <si>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</si>
  <si>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21</t>
  </si>
  <si>
    <t>R</t>
  </si>
  <si>
    <t>DODÁVKA PŘEPĚŤOVÉ OCHRANY PRO SNÍMACÍ BOD POČÍTAČE NÁPRAV</t>
  </si>
  <si>
    <t>22</t>
  </si>
  <si>
    <t>MONTÁŽ PŘEPĚŤOVÉ OCHRANY PRO SNÍMACÍ BOD POČÍTAČE NÁPRAV</t>
  </si>
  <si>
    <t>23</t>
  </si>
  <si>
    <t>Přechodné dopravní značení - DODÁVKA A MONTÁŽ</t>
  </si>
  <si>
    <t>24</t>
  </si>
  <si>
    <t>R.0</t>
  </si>
  <si>
    <t>Systém PCN, diagnostický systém, EZS - dodávka a montáž</t>
  </si>
  <si>
    <t>Systém PCN, diagnostický systém, EZS - dodávka a montáž včetně nutné úpravy softwaru.</t>
  </si>
  <si>
    <t>25</t>
  </si>
  <si>
    <t>R1</t>
  </si>
  <si>
    <t>BEZÚDRŽBOVÁ BATERIE 24 V/132 AH - DODÁVKA</t>
  </si>
  <si>
    <t>26</t>
  </si>
  <si>
    <t>BEZÚDRŽBOVÁ BATERIE 24 V/176 AH - DODÁVKA</t>
  </si>
  <si>
    <t>27</t>
  </si>
  <si>
    <t>R2</t>
  </si>
  <si>
    <t>Skříňka místního ovládání - dodávka</t>
  </si>
  <si>
    <t>28</t>
  </si>
  <si>
    <t>R3</t>
  </si>
  <si>
    <t>Skříňka místního ovládání - montáž</t>
  </si>
  <si>
    <t>29</t>
  </si>
  <si>
    <t>R4</t>
  </si>
  <si>
    <t>Elektronické záznamové zařízení - dodávka</t>
  </si>
  <si>
    <t>30</t>
  </si>
  <si>
    <t>R5</t>
  </si>
  <si>
    <t>Elektronické záznamové zařízení - montáž</t>
  </si>
  <si>
    <t>31</t>
  </si>
  <si>
    <t>R75D241</t>
  </si>
  <si>
    <t>VÝSTRAŽNÍK BEZ ZÁVORY, 2 SKŘÍNĚ - DODÁVKA</t>
  </si>
  <si>
    <t>D2</t>
  </si>
  <si>
    <t>Kabelizace</t>
  </si>
  <si>
    <t>32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</si>
  <si>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</si>
  <si>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</si>
  <si>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</si>
  <si>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33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</si>
  <si>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</si>
  <si>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</si>
  <si>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</si>
  <si>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</si>
  <si>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34</t>
  </si>
  <si>
    <t>75A141</t>
  </si>
  <si>
    <t>KABEL METALICKÝ DVOUPLÁŠŤOVÝ PŘES 12 PÁRŮ - DODÁVKA</t>
  </si>
  <si>
    <t>35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</si>
  <si>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</si>
  <si>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</si>
  <si>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</si>
  <si>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36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</si>
  <si>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</si>
  <si>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</si>
  <si>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</si>
  <si>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37</t>
  </si>
  <si>
    <t>75IG11</t>
  </si>
  <si>
    <t>TYČ UZEMŇOVACÍ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</si>
  <si>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</si>
  <si>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38</t>
  </si>
  <si>
    <t>75IG1X</t>
  </si>
  <si>
    <t>TYČ UZEMŇOVACÍ - MONTÁŽ</t>
  </si>
  <si>
    <t>39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</si>
  <si>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</si>
  <si>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</si>
  <si>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</si>
  <si>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40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</si>
  <si>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</si>
  <si>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</si>
  <si>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</si>
  <si>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41</t>
  </si>
  <si>
    <t>75II11</t>
  </si>
  <si>
    <t>SPOJKA PRO CELOPLASTOVÉ KABELY BEZ PANCÍŘE DO 100 ŽIL</t>
  </si>
  <si>
    <t>42</t>
  </si>
  <si>
    <t>75II1X</t>
  </si>
  <si>
    <t>SPOJKA PRO CELOPLASTOVÉ KABELY BEZ PANCÍŘE - MONTÁŽ</t>
  </si>
  <si>
    <t>D3</t>
  </si>
  <si>
    <t>Přílož HDPE + TK</t>
  </si>
  <si>
    <t>43</t>
  </si>
  <si>
    <t>44</t>
  </si>
  <si>
    <t>75I221</t>
  </si>
  <si>
    <t>KABEL ZEMNÍ DVOUPLÁŠŤOVÝ BEZ PANCÍŘE PRŮMĚRU ŽÍLY 0,8 MM DO 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</si>
  <si>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</si>
  <si>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</si>
  <si>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45</t>
  </si>
  <si>
    <t>75I222</t>
  </si>
  <si>
    <t>KABEL ZEMNÍ DVOUPLÁŠŤOVÝ BEZ PANCÍŘE PRŮMĚRU ŽÍLY 0,8 MM DO 25XN</t>
  </si>
  <si>
    <t>46</t>
  </si>
  <si>
    <t>75I22X</t>
  </si>
  <si>
    <t>KABEL ZEMNÍ DVOUPLÁŠŤOVÝ BEZ PANCÍŘE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</si>
  <si>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</si>
  <si>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47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</si>
  <si>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</si>
  <si>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</si>
  <si>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</si>
  <si>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48</t>
  </si>
  <si>
    <t>75I91X</t>
  </si>
  <si>
    <t>OPTOTRUBKA HDPE - MONTÁŽ</t>
  </si>
  <si>
    <t>49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</si>
  <si>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</si>
  <si>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</si>
  <si>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</si>
  <si>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</si>
  <si>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50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</si>
  <si>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</si>
  <si>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</si>
  <si>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</si>
  <si>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51</t>
  </si>
  <si>
    <t>75IA11</t>
  </si>
  <si>
    <t>OPTOTRUBKOVÁ SPOJKA 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</si>
  <si>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</si>
  <si>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52</t>
  </si>
  <si>
    <t>75IA1X</t>
  </si>
  <si>
    <t>OPTOTRUBKOVÁ SPOJKA  - MONTÁŽ</t>
  </si>
  <si>
    <t>53</t>
  </si>
  <si>
    <t>75IA61</t>
  </si>
  <si>
    <t>OPTOTRUBKOVÁ KONCOKA S VENTILKEM PRŮMĚRU DO 40 MM</t>
  </si>
  <si>
    <t>54</t>
  </si>
  <si>
    <t>75IA6X</t>
  </si>
  <si>
    <t>OPTOTRUBKOVÁ KONCOKA S VENTILKEM - MONTÁŽ</t>
  </si>
  <si>
    <t>55</t>
  </si>
  <si>
    <t>75IE41</t>
  </si>
  <si>
    <t>SLOUPKOVÝ ROZVADĚČ DO 100 PÁRŮ</t>
  </si>
  <si>
    <t>56</t>
  </si>
  <si>
    <t>75IE5X</t>
  </si>
  <si>
    <t>SLOUPKOVÝ ROZVADĚČ PŘES 100 PÁRŮ - MONTÁŽ</t>
  </si>
  <si>
    <t>57</t>
  </si>
  <si>
    <t>58</t>
  </si>
  <si>
    <t>59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</si>
  <si>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</si>
  <si>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</si>
  <si>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</si>
  <si>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</si>
  <si>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D4</t>
  </si>
  <si>
    <t>Zemní práce</t>
  </si>
  <si>
    <t>60</t>
  </si>
  <si>
    <t>02911</t>
  </si>
  <si>
    <t>OSTATNÍ POŽADAVKY - GEODETICKÉ ZAMĚŘENÍ</t>
  </si>
  <si>
    <t>HM</t>
  </si>
  <si>
    <t>zahrnuje veškeré náklady spojené s objednatelem požadovanými pracemi</t>
  </si>
  <si>
    <t>61</t>
  </si>
  <si>
    <t>111204</t>
  </si>
  <si>
    <t>ODSTRANĚNÍ KŘOVIN S ODVOZEM DO 5KM</t>
  </si>
  <si>
    <t>M2</t>
  </si>
  <si>
    <t>odstranění křovin a stromů do průměru 100 mm  
doprava dřevin na předepsanou vzdálenost  
spálení na hromadách nebo štěpkování</t>
  </si>
  <si>
    <t>62</t>
  </si>
  <si>
    <t>13173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</si>
  <si>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</si>
  <si>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</si>
  <si>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</si>
  <si>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63</t>
  </si>
  <si>
    <t>13273</t>
  </si>
  <si>
    <t>HLOUBENÍ RÝH ŠÍŘ DO 2M PAŽ I NEPAŽ TŘ. I</t>
  </si>
  <si>
    <t>64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</si>
  <si>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</si>
  <si>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</si>
  <si>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</si>
  <si>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65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</si>
  <si>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</si>
  <si>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</si>
  <si>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</si>
  <si>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66</t>
  </si>
  <si>
    <t>18210</t>
  </si>
  <si>
    <t>ÚPRAVA POVRCHŮ SROVNÁNÍM ÚZEMÍ</t>
  </si>
  <si>
    <t>položka zahrnuje srovnání výškových rozdílů terénu</t>
  </si>
  <si>
    <t>67</t>
  </si>
  <si>
    <t>465922</t>
  </si>
  <si>
    <t>DLAŽBY Z BETONOVÝCH DLAŽDIC NA MC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</si>
  <si>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</si>
  <si>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68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</si>
  <si>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</si>
  <si>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</si>
  <si>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</si>
  <si>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69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</si>
  <si>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</si>
  <si>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</si>
  <si>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</si>
  <si>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</si>
  <si>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</si>
  <si>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</si>
  <si>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</si>
  <si>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71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</si>
  <si>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</si>
  <si>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</si>
  <si>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</si>
  <si>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72</t>
  </si>
  <si>
    <t>Vytyčení trasy kabelového vedení ve volném terénu</t>
  </si>
  <si>
    <t>KM</t>
  </si>
  <si>
    <t>73</t>
  </si>
  <si>
    <t>POMOC PRÁCE ZŘÍZ NEBO ZAJIŠŤ OCHRANU INŽENÝRSKÝCH SÍTÍ</t>
  </si>
  <si>
    <t>KPL</t>
  </si>
  <si>
    <t>D5</t>
  </si>
  <si>
    <t>Demontáže</t>
  </si>
  <si>
    <t>74</t>
  </si>
  <si>
    <t>75B6G8</t>
  </si>
  <si>
    <t>USMĚRŇOVAČ - DEMONTÁŽ</t>
  </si>
  <si>
    <t>1. Položka obsahuje:  
 – demontáž usměrňovače,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</si>
  <si>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</si>
  <si>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</si>
  <si>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</si>
  <si>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</si>
  <si>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76</t>
  </si>
  <si>
    <t>75B818</t>
  </si>
  <si>
    <t>SKŘÍŇ TRAŤOVÝCH KOLEJOVÝCH OBVODŮ S NJ A RJ VYSTROJENÁ DO 10-TI KO - DEMONTÁŽ</t>
  </si>
  <si>
    <t>1. Položka obsahuje:  
 – demontáž skříně traťových kolejových obvodů,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</si>
  <si>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77</t>
  </si>
  <si>
    <t>75D178</t>
  </si>
  <si>
    <t>SKŘÍN PŘEJEZDOVÉHO ZABEZPEČOVACÍHO ZAŘÍZENÍ S TRANSFORMÁTORY - DEMONTÁŽ</t>
  </si>
  <si>
    <t>1. Položka obsahuje:  
 – demontáž skříně přejezdového zabezpečovacího zařízení s transformátory včetně odpojení od kabelových rozvodů  
 – demontáž skříně přejezdového zabezpečovacího zařízení s transformátory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</si>
  <si>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78</t>
  </si>
  <si>
    <t>75D188</t>
  </si>
  <si>
    <t>NAPÁJECÍ SKŘÍŇ PŘEJEZDOVÉHO ZABEZPEČOVACÍHO ZAŘÍZENÍ - DEMONTÁŽ</t>
  </si>
  <si>
    <t>1. Položka obsahuje:  
 – demontáž napájecí skříně přejezdového zabezpečovacího zařízení včetně odpojení  
 – demontáž napájecí skříně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</si>
  <si>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79</t>
  </si>
  <si>
    <t>75D228</t>
  </si>
  <si>
    <t>VÝSTRAŽNÍK BEZ ZÁVORY, 1 SKŘÍŇ - DEMONTÁŽ</t>
  </si>
  <si>
    <t>1. Položka obsahuje:  
 – demontáž betonového základu, zasypání jámy po základu, demontáž výstražníku bez závory 1 skříň včetně odpojení kabelových přívodů  
 – demontáž výstražníku bez závory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</si>
  <si>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SO 101</t>
  </si>
  <si>
    <t>Přejezd v km 33,183 (P5286) - Železniční svršek</t>
  </si>
  <si>
    <t>Všeobecné konstrukce a práce</t>
  </si>
  <si>
    <t>015150</t>
  </si>
  <si>
    <t>POPLATKY ZA LIKVIDACŮ ODPADŮ NEKONTAMINOVANÝCH - 17 05 08 ŠTĚRK Z KOLEJIŠTĚ (ODPAD PO RECYKLACI)</t>
  </si>
  <si>
    <t>T</t>
  </si>
  <si>
    <t>Poplatek za skládku KL:  
26*2*1,8=93,600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</si>
  <si>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</si>
  <si>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</si>
  <si>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ŽELEZNIČNÍ PRAŽCE BETONOVÉ</t>
  </si>
  <si>
    <t>2 ks Betonové pražce =2,000 [A] 
0,270 t Hmotnost 1ks pražce =0,270 [B] 
A*B=0,540 [C]</t>
  </si>
  <si>
    <t>015250</t>
  </si>
  <si>
    <t>POPLATKY ZA LIKVIDACŮ ODPADŮ NEKONTAMINOVANÝCH - 17 02 03 POLYETYLÉNOVÉ PODLOŽKY (ŽEL. SVRŠEK)</t>
  </si>
  <si>
    <t>40*2*0.000160=0,013 [A] 
Celkem: A=0,013 [B]</t>
  </si>
  <si>
    <t>015260</t>
  </si>
  <si>
    <t>POPLATKY ZA LIKVIDACŮ ODPADŮ NEKONTAMINOVANÝCH - 07 02 99 PRYŽOVÉ PODLOŽKY (ŽEL. SVRŠEK)</t>
  </si>
  <si>
    <t>015520</t>
  </si>
  <si>
    <t>POPLATKY ZA LIKVIDACŮ ODPADŮ NEBEZPEČNÝCH - 17 02 04* ŽELEZNIČNÍ PRAŽCE DŘEVĚNÉ</t>
  </si>
  <si>
    <t>Poplatek za skládku dřevěných pražců:  
38*0,08=3,040 [A]</t>
  </si>
  <si>
    <t>029111</t>
  </si>
  <si>
    <t>OSTATNÍ POŽADAVKY - GEODETICKÉ ZAMĚŘENÍ - DÉLKOVÉ</t>
  </si>
  <si>
    <t>3*2  2x během stavby =6,000 [A]</t>
  </si>
  <si>
    <t>R02510</t>
  </si>
  <si>
    <t>ZKOUŠENÍ MATERIÁLŮ ZKUŠEBNOU ZHOTOVITELE - VZORKOVÁNÍ</t>
  </si>
  <si>
    <t>Vzorkování vytěženého kameniva dle vyhlášky č. 294/2005 Sb, s předpokladem 1 ks / 1000 t.</t>
  </si>
  <si>
    <t>zahrnuje veškeré náklady spojené s objednatelem požadovanými zkouškami</t>
  </si>
  <si>
    <t>R027212</t>
  </si>
  <si>
    <t>POM PRÁCE ZAJIŠŤ REGUL DOPRAVY - VÝLUKY NA ELEKTRIF TRATI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</si>
  <si>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</si>
  <si>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</si>
  <si>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</si>
  <si>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</si>
  <si>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</si>
  <si>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</si>
  <si>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</si>
  <si>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</si>
  <si>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Komunikace</t>
  </si>
  <si>
    <t>512550</t>
  </si>
  <si>
    <t>KOLEJOVÉ LOŽE - ZŘÍZENÍ Z KAMENIVA HRUBÉHO DRCENÉHO (ŠTĚRK)</t>
  </si>
  <si>
    <t>Zřízení nového KL: 
26*2=52,000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</si>
  <si>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</si>
  <si>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</si>
  <si>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</si>
  <si>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KL úpravě GPK:  
300*0,5+130*0,2=176,000 [A]</t>
  </si>
  <si>
    <t>528131</t>
  </si>
  <si>
    <t>KOLEJ 49 E1, ROZD. "C", BEZSTYKOVÁ, PR. BET. PODKLADNICOVÝ, UP. TUHÉ</t>
  </si>
  <si>
    <t>Zřízení nového KR vedle přejezdu: 
26-6=20,000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</si>
  <si>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</si>
  <si>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</si>
  <si>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</si>
  <si>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pod přejezdem:  
6=6,000 [A]</t>
  </si>
  <si>
    <t>542121</t>
  </si>
  <si>
    <t>SMĚROVÉ A VÝŠKOVÉ VYROVNÁNÍ KOLEJE NA PRAŽCÍCH BETONOVÝCH DO 0,05 M</t>
  </si>
  <si>
    <t>Úprava GPK v km  
(33,400-33,100)*1000=300,000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</si>
  <si>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</si>
  <si>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</si>
  <si>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</si>
  <si>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3.podbití: 130=130,000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</si>
  <si>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</si>
  <si>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543331</t>
  </si>
  <si>
    <t>VÝMĚNA KOLEJNICE 49 E1 JEDNOTLIVĚ</t>
  </si>
  <si>
    <t>Výměna kolejnic mimo výměnu KR: (2+2)*2=8,000 [A] 
Výměna kolejnic po vyřezání LISů mimo výměnu KR: 10*2=20,000 [B] 
a+b=28,000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</si>
  <si>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</si>
  <si>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</si>
  <si>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</si>
  <si>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Svaření kolejnic po zřízení nového KR a výměně kolejnic: 4*2=8,000 [A] 
Svaření kolejnic při vyřezání LISů mimo výměnu KR: 2*2=4,000 [B] 
a+b=12,000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</si>
  <si>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</si>
  <si>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</si>
  <si>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</si>
  <si>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Povolení upevňovadel ve stávajícím úseku:  
50+50=100,000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</si>
  <si>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</si>
  <si>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549510</t>
  </si>
  <si>
    <t>ŘEZÁNÍ KOLEJNIC BEZ OHLEDU NA TVAR</t>
  </si>
  <si>
    <t>Dělení kolejnic při demontáži KR:  
2*2=4,000 [A] 
Dělení kolejnic při vyřezání LISů mimo výměnu KR 
2*2=4,000 [B] 
a+b=8,000 [C]</t>
  </si>
  <si>
    <t>1. Položka obsahuje: – veškeré práce a materiály spojené s řezáním kolejnic – příplatky za ztížené podmínky při práci v koleji, např. překážky po stranách koleje, práci v tunelu apod.2. Položka neobsahuje: X3. Způsob měření:Udává se počet kusů kompletní konstrukce nebo práce.</t>
  </si>
  <si>
    <t>R549331</t>
  </si>
  <si>
    <t>ZŘÍZENÍ BEZSTYKOVÉ KOLEJE NA NOVÝCH ÚSECÍCH V KOLEJI</t>
  </si>
  <si>
    <t>Zřízení BK v novém KR:  
30=30,000 [A]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</si>
  <si>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ap.2. Položka neobsahuje: – případné doplnění kolejového lože – svary3. Způsob měření:Měří se délka koleje ve smyslu ČSN 73 6360, tj. v ose koleje.</t>
  </si>
  <si>
    <t>Ostatní konstrukce a práce</t>
  </si>
  <si>
    <t>921930</t>
  </si>
  <si>
    <t>ANTIKOROZNÍ PROVEDENÍ UPEVŇOVADEL A JINÉHO DROBNÉHO KOLEJIVA</t>
  </si>
  <si>
    <t>Antikorozní provedení v přejezdu: 
6=6,000 [A]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</si>
  <si>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</si>
  <si>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925120</t>
  </si>
  <si>
    <t>DRÁŽNÍ STEZKY Z DRTI TL. PŘES 50 MM</t>
  </si>
  <si>
    <t>Drážní stezky:  
20*(1,3+1,3)=52,000 [A]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</si>
  <si>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ap.2. Položka neobsahuje: – výplň pod drážní stezkou mezi kolejovým ložem sousedních kolejí, nacení se položkami ve sd 513. Způsob měření:Měří se horní pochozí plocha bez ohledu na tvar dosypávek pod drážní stezkou.</t>
  </si>
  <si>
    <t>965010</t>
  </si>
  <si>
    <t>ODSTRANĚNÍ KOLEJOVÉHO LOŽE A DRÁŽNÍCH STEZEK</t>
  </si>
  <si>
    <t>Odstranění KL: 
26*2=52,000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</si>
  <si>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</si>
  <si>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</si>
  <si>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</si>
  <si>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</si>
  <si>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Odvoz KL na skládku:  
26*2*20=1 040,000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</si>
  <si>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</si>
  <si>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</si>
  <si>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</si>
  <si>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Demontáž KR v místě přejezdu:  
26=26,000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</si>
  <si>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</si>
  <si>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</si>
  <si>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</si>
  <si>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tkm</t>
  </si>
  <si>
    <t>Odvoz KR na skládku:  
26*0,3*60=468,000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</si>
  <si>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</si>
  <si>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R965311</t>
  </si>
  <si>
    <t>ROZEBRÁNÍ A MONTÁŽ PŘEJEZDU PŘI 3.PODBITÍ</t>
  </si>
  <si>
    <t>Nová přejezdová konstrukce: 6*3,6*2=43,200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</si>
  <si>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</si>
  <si>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102</t>
  </si>
  <si>
    <t>Přejezd v km 33,183 (P5286) - Železniční spodek</t>
  </si>
  <si>
    <t>015111</t>
  </si>
  <si>
    <t>POPLATKY ZA LIKVIDACŮ ODPADŮ NEKONTAMINOVANÝCH - 17 05 04 VYTĚŽENÉ ZEMINY A HORNINY - I. TŘÍDA TĚŽITELNOSTI</t>
  </si>
  <si>
    <t>Odkop pro ZKPP (50%) 18*6,2*0,7*0,5=39,060 [A] 
Čištění příkopů (10+15)*1,5=37,500 [B] 
Výkop rýh pro trativody Š1-Š2 (50%):  35*0,6*1,9*0,5=19,950 [C] 
Výkop rýh pro svodné potrubí Š2-VO (50%): 2*0,6*1,9*0,5=1,140 [D] 
Výkop rýh pro propustek (50%): 7*2*0,5=7,000 [E] 
Výkop pro čela u propustků: (3,8*0,5*1,7)*2*0,5=3,230 [F] 
výkop pro šachty: (1,4*1,4*1,8+1*1*1,8)*0,5=2,664 [G] 
2,1 Objemová hmotnost=2,100 [H] 
(A+B+C+D+E+F+G)*H*1,1=255,357 [I]</t>
  </si>
  <si>
    <t>015112</t>
  </si>
  <si>
    <t>POPLATKY ZA LIKVIDACŮ ODPADŮ NEKONTAMINOVANÝCH - 17 05 04 VYTĚŽENÉ ZEMINY A HORNINY - II. TŘÍDA TĚŽITELNOSTI</t>
  </si>
  <si>
    <t>Odkop pro ZKPP (50%) 18*6,2*0,7*0,5=39,060 [A] 
Výkop rýh pro trativody Š1-Š2 (50%):  35*0,6*1,9*0,5=19,950 [B] 
Výkop rýh pro svodné potrubí Š2-VO (50%): 2*0,6*1,9*0,5=1,140 [C] 
Výkop rýh pro propustek (50%): 7*2*0,5=7,000 [D] 
Výkop pro čela u propustků: (3,8*0,5*1,7)*2*0,5=3,230 [E] 
výkop pro šachty: (1,4*1,4*1,8+1*1*1,8)*0,5=2,664 [F] 
2,3 Objemová hmotnost=2,300 [G] 
(A+B+C+D+E+F)*G*1,1=184,801 [H]</t>
  </si>
  <si>
    <t>015140</t>
  </si>
  <si>
    <t>POPLATKY ZA LIKVIDACŮ ODPADŮ NEKONTAMINOVANÝCH - 17 01 01 BETON Z DEMOLIC OBJEKTŮ, ZÁKLADŮ TV</t>
  </si>
  <si>
    <t>Propustek: 7*0,6*2,5=10,500 [A]</t>
  </si>
  <si>
    <t>Vzorkování vytěžené zeminy dle vyhlášky č. 294/2005 Sb, s předpokladem 1 ks / 1000 t.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</si>
  <si>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</si>
  <si>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</si>
  <si>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</si>
  <si>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</si>
  <si>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</si>
  <si>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R02730</t>
  </si>
  <si>
    <t>PRÁCE ZŘIZUJÍCÍ NEBO ZAJIŠŤUJÍCÍ OCHRANU INŽENÝRSKÝCH SÍTÍ - SONDY</t>
  </si>
  <si>
    <t>Sondy pro ověření výškové polohy inženýrských sítí.</t>
  </si>
  <si>
    <t>2=2</t>
  </si>
  <si>
    <t>R02911</t>
  </si>
  <si>
    <t>12373A</t>
  </si>
  <si>
    <t>ODKOP PRO SPOD STAVBU SILNIC A ŽELEZNIC TŘ. I - BEZ DOPRAVY</t>
  </si>
  <si>
    <t>Odkop pro ZKPP (50%) 18*6,2*0,7*0,5*1,1=42,966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</si>
  <si>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</si>
  <si>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12373B</t>
  </si>
  <si>
    <t>ODKOP PRO SPOD STAVBU SILNIC A ŽELEZNIC TŘ. I - DOPRAVA</t>
  </si>
  <si>
    <t>Odvoz zeminy na skládku:  
18*6,2*0,7*0,5*20*1,1=859,320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</si>
  <si>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</si>
  <si>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</si>
  <si>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</si>
  <si>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</si>
  <si>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</si>
  <si>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</si>
  <si>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12930</t>
  </si>
  <si>
    <t>ČIŠTĚNÍ PŘÍKOPŮ OD NÁNOSU</t>
  </si>
  <si>
    <t>Čištění příkopů (10+15)*1,5=37,500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</si>
  <si>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</si>
  <si>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</si>
  <si>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</si>
  <si>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Š1-Š2 (50%):  35*0,6*1,9*0,5=19,950 [A] 
Výkop rýh pro svodné potrubí Š2-VO (50%): 2*0,6*1,9*0,5=1,140 [B] 
Výkop rýh pro propustek (50%): 7*2*0,5=7,000 [C] 
(A+B+C)*1,1=30,899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</si>
  <si>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</si>
  <si>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</si>
  <si>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</si>
  <si>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Výkop rýh pro trativody Š1-Š2 (50%):  35*0,6*1,9*0,5=19,950 [A] 
Výkop rýh pro svodné potrubí Š2-VO (50%): 2*0,6*1,9*0,5=1,140 [B] 
Výkop rýh pro propustek (50%): 7*2*0,5=7,000 [C] 
(A+B+C)*20*1,1=617,980 [D]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</si>
  <si>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</si>
  <si>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</si>
  <si>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</si>
  <si>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</si>
  <si>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</si>
  <si>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13373A</t>
  </si>
  <si>
    <t>HLOUBENÍ ŠACHET ZAPAŽ I NEPAŽ TŘ. I - BEZ DOPRAVY</t>
  </si>
  <si>
    <t>Výkop pro čela u propustků: (3,8*0,5*1,7)*2*0,5=3,230 [A] 
výkop pro šachty: (1,4*1,4*1,8+1*1*1,8)*0,5=2,664 [B] 
(A+B)*1,1=6,483 [C]</t>
  </si>
  <si>
    <t>13373B</t>
  </si>
  <si>
    <t>HLOUBENÍ ŠACHET ZAPAŽ I NEPAŽ TŘ. I - DOPRAVA</t>
  </si>
  <si>
    <t>Výkop pro čela u propustků: (3,8*0,5*1,7)*2*0,5=3,230 [A] 
výkop pro šachty: (1,4*1,4*1,8+1*1*1,8)*0,5=2,664 [B] 
(A+B)*20*1,1=129,668 [C]</t>
  </si>
  <si>
    <t>13383A</t>
  </si>
  <si>
    <t>HLOUBENÍ ŠACHET ZAPAŽ I NEPAŽ TŘ. II - BEZ DOPRAVY</t>
  </si>
  <si>
    <t>13383B</t>
  </si>
  <si>
    <t>HLOUBENÍ ŠACHET ZAPAŽ I NEPAŽ TŘ. II - DOPRAVA</t>
  </si>
  <si>
    <t>18110</t>
  </si>
  <si>
    <t>ÚPRAVA PLÁNĚ SE ZHUTNĚNÍM V HORNINĚ TŘ. I</t>
  </si>
  <si>
    <t>Zhutnění podloží pod ZKPP (50%):  
111,6*0,5=55,800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</si>
  <si>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</si>
  <si>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</si>
  <si>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</si>
  <si>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18221</t>
  </si>
  <si>
    <t>ROZPROSTŘENÍ ORNICE VE SVAHU V TL DO 0,10M</t>
  </si>
  <si>
    <t>Terénní úpravy:  
32+20=52,000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</si>
  <si>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</si>
  <si>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</si>
  <si>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</si>
  <si>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Zatravnění: 32+20=52,000 [A]</t>
  </si>
  <si>
    <t>Zahrnuje dodání předepsané travní směsi, její výsev na ornici, zalévání, první pokosení, to vše bez ohledu na sklon terénu</t>
  </si>
  <si>
    <t>Základy</t>
  </si>
  <si>
    <t>21197</t>
  </si>
  <si>
    <t>OPLÁŠTĚNÍ ODVODŇOVACÍCH ŽEBER Z GEOTEXTILIE</t>
  </si>
  <si>
    <t>Opláštění trativodu Š1-Š2:  
35*(1,4+0,6+1,4)=119,000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</si>
  <si>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</si>
  <si>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</si>
  <si>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451313</t>
  </si>
  <si>
    <t>PODKLADNÍ A VÝPLŇOVÉ VRSTVY Z PROSTÉHO BETONU C16/20</t>
  </si>
  <si>
    <t>Odláždění příkopu u VO 3*0,5*0,2=0,300 [A] 
Podklad pro trativod 6*0,5*0,05=0,150 [B] 
Podklad a obetonování propustku: 7*1,2*0,150=1,260 [C] 
A+B+C=1,710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</si>
  <si>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</si>
  <si>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</si>
  <si>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</si>
  <si>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Odláždění čela propustku 5,5*0,2*2=2,200 [A]</t>
  </si>
  <si>
    <t>45152</t>
  </si>
  <si>
    <t>PODKLADNÍ A VÝPLŇOVÉ VRSTVY Z KAMENIVA DRCENÉHO</t>
  </si>
  <si>
    <t>Lože a obsyp trativodu Š1-Š2: 35*0,6*1,2=25,200 [A] 
Lože a obsyp svodného potrubí Š2-VO: 2,5*0,6*1,2=1,800 [B] 
Podklad pod propustek: 7*1*0,15=1,050 [C] 
Zásyp pod pozemní komunikací (0,9+0,5)*7=9,800 [D] 
A+B+C+D=37,850 [E]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</si>
  <si>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</si>
  <si>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</si>
  <si>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</si>
  <si>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čela propustku 5,5*0,3*2=3,300 [A] 
Odláždění příkopu u VO 3*0,5*0,3=0,450 [B] 
A+B=3,750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</si>
  <si>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</si>
  <si>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</si>
  <si>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</t>
  </si>
  <si>
    <t>ZKPP: 18*6,2*(0,2+0,2)=44,640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</si>
  <si>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</si>
  <si>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R501410</t>
  </si>
  <si>
    <t>ZŘÍZENÍ KONSTRUKČNÍ VRSTVY TĚLESA ŽELEZNIČNÍHO SPODKU Z KAMENIVA ZLEPŠENÉHO (STABILIZOVANÉHO) CEMENTEM</t>
  </si>
  <si>
    <t>ZKPP:  18*6,2*(0,3)=33,480 [A]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</si>
  <si>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vrstvy2. Položka neobsahuje: X3. Způsob měření:Měří se metr krychlový.</t>
  </si>
  <si>
    <t>Trubní vedení</t>
  </si>
  <si>
    <t>87434</t>
  </si>
  <si>
    <t>POTRUBÍ Z TRUB PLASTOVÝCH ODPADNÍCH DN DO 200MM</t>
  </si>
  <si>
    <t>Svodné potrubí: 2=2,000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</si>
  <si>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</si>
  <si>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</si>
  <si>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</si>
  <si>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Trativod Š1-Š2: 35=35,000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</si>
  <si>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</si>
  <si>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894846</t>
  </si>
  <si>
    <t>ŠACHTY KANALIZAČNÍ PLASTOVÉ D 400MM</t>
  </si>
  <si>
    <t>Šachty Š1: 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</si>
  <si>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</si>
  <si>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89486</t>
  </si>
  <si>
    <t>ŠACHTY KANALIZAČNÍ PLASTOVÉ D 800MM</t>
  </si>
  <si>
    <t>Šachty Š2:1=1,000 [A]</t>
  </si>
  <si>
    <t>9112A1</t>
  </si>
  <si>
    <t>ZÁBRADLÍ MOSTNÍ S VODOR MADLY - DODÁVKA A MONTÁŽ</t>
  </si>
  <si>
    <t>1*2=2,000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</si>
  <si>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</si>
  <si>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9181D</t>
  </si>
  <si>
    <t>ČELA PROPUSTU Z TRUB DN DO 600MM Z BETONU</t>
  </si>
  <si>
    <t>Čela u propustku: 2=2,000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</si>
  <si>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</si>
  <si>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918358</t>
  </si>
  <si>
    <t>PROPUSTY Z TRUB DN 600MM</t>
  </si>
  <si>
    <t>Propustek pod silnicí: 7=7,000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</si>
  <si>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</si>
  <si>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</si>
  <si>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</si>
  <si>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Bourání propustku: 7=7,000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</si>
  <si>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</si>
  <si>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103</t>
  </si>
  <si>
    <t>Přejezd v km 33,183 (P5286) - Železniční přejezd</t>
  </si>
  <si>
    <t>Přejezdová konstrukce: (5,3*3,6*0,15)*2,5=7,155 [A]</t>
  </si>
  <si>
    <t>R02742</t>
  </si>
  <si>
    <t>PROVIZORNÍ LÁVKY A PŘECHODY PŘES KOLEJ</t>
  </si>
  <si>
    <t>1=1</t>
  </si>
  <si>
    <t>451325</t>
  </si>
  <si>
    <t>PODKL A VÝPLŇ VRSTVY ZE ŽELEZOBET DO C30/37</t>
  </si>
  <si>
    <t>Beton pod závěrnou zídku: (6*0,8*0,5)*2=4,800 [A]</t>
  </si>
  <si>
    <t>921311</t>
  </si>
  <si>
    <t>ŽELEZNIČNÍ PŘEJEZD ŽELEZOBETONOVÝ S NOSIČI</t>
  </si>
  <si>
    <t>Nová přejezdová konstrukce: 6*3,6=21,600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</si>
  <si>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</si>
  <si>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</si>
  <si>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</si>
  <si>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Rozebrání stávajícího přejezdu: 5,3*3,6=19,080 [A]</t>
  </si>
  <si>
    <t>965312</t>
  </si>
  <si>
    <t>ROZEBRÁNÍ PŘEJEZDU, PŘECHODU Z DÍLCŮ - ODVOZ (NA LIKVIDACI ODPADŮ NEBO JINÉ URČENÉ MÍSTO)</t>
  </si>
  <si>
    <t>Odvoz přejezdu na skládku: ((5,3*3,6*0,15)*2,5)*20=143,100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</si>
  <si>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</si>
  <si>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104</t>
  </si>
  <si>
    <t>Přejezd v km 33,183 (P5286) - Pozemní komunikace</t>
  </si>
  <si>
    <t>Odkop pro komunikaci (50%): (14+12+3)*0,3*0,5*1,1=4,785 [A] 
Úprava sjezdu 5*1*0,5=2,500 [B] 
2,1 Objemová hmotnost =2,100 [C] 
(A+B)*C=15,299 [D]</t>
  </si>
  <si>
    <t>Odkop pro komunikaci (50%): (14+12+3)*0,3*0,5*1,1=4,785 [A] 
Úprava sjezdu 5*1*0,5=2,500 [B] 
2,3 Objemová hmotnost =2,300 [C] 
(A+B)*C=16,756 [D]</t>
  </si>
  <si>
    <t>015130</t>
  </si>
  <si>
    <t>POPLATKY ZA LIKVIDACŮ ODPADŮ NEKONTAMINOVANÝCH - 17 03 02 VYBOURANÝ ASFALTOVÝ BETON BEZ DEHTU</t>
  </si>
  <si>
    <t>Asfaltový kryt komunikace: 2,9*2,4=6,960 [A]</t>
  </si>
  <si>
    <t>Propustek pod sjezdem 7*0,3=2,100 [A] 
2,5 Objemová hmotnost =2,500 [B] 
A*B=5,250 [C]</t>
  </si>
  <si>
    <t>R02620</t>
  </si>
  <si>
    <t>ZKOUŠENÍ KONSTRUKCÍ A PRACÍ NEZÁVISLOU ZKUŠEBNOU - ZÁTĚŽOVÉ ZKOUŠKY</t>
  </si>
  <si>
    <t>Zátěžové zkoušky pláně</t>
  </si>
  <si>
    <t>11372A</t>
  </si>
  <si>
    <t>FRÉZOVÁNÍ ZPEVNĚNÝCH PLOCH ASFALTOVÝCH - BEZ DOPRAVY</t>
  </si>
  <si>
    <t>Frézování asfaltového krytu komunikace: (14+12+3)*0,1=2,900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</si>
  <si>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</si>
  <si>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</si>
  <si>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</si>
  <si>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Odvoz asfaltobetonu na skládku: 2,9*2,4*20=139,200 [A]</t>
  </si>
  <si>
    <t>Položka zahrnuje samostatnou dopravu suti a vybouraných hmot. Množství se určí jako součin hmotnosti [t] a požadované vzdálenosti [km].</t>
  </si>
  <si>
    <t>Odkop pro komunikaci (50%): (14+12+3)*0,3*0,5*1,1=4,785 [A]</t>
  </si>
  <si>
    <t>Odvoz zeminy na skládku: 4,785*20=95,700 [A]</t>
  </si>
  <si>
    <t>Úprava sjezdu 5*1*0,5=2,500 [A]</t>
  </si>
  <si>
    <t>17310</t>
  </si>
  <si>
    <t>ZEMNÍ KRAJNICE A DOSYPÁVKY SE ZHUTNĚNÍM</t>
  </si>
  <si>
    <t>Krajnice a její zhutnění podél PK: 3,5*2+3,5*2=14,000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</si>
  <si>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</si>
  <si>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Zhutnění podloží pod komunikací (50%): (14+12)*0,5*2=26,000 [A]</t>
  </si>
  <si>
    <t>Odláždění potrubí DN 300 0,5*0,2=0,100 [G]</t>
  </si>
  <si>
    <t>5*0,8*0,200+5*0,150*0,400 Obetonování a podklad příčného odvodňovacího žlabu =1,100 [A]</t>
  </si>
  <si>
    <t>Podklad pod komunikaci ze ŠD: (14+12)*0,15*2=7,800 [A] 
Podklad a obsyp potrubí DN200: 2,5*0,5*0,5=0,625 [B] 
Podklad a obsyp potrubí DN300: 7*0,5*0,5=1,750 [C] 
A+B+C=10,175 [D]</t>
  </si>
  <si>
    <t>Odláždění potrubí DN 300 0,5*0,3=0,150 [A]</t>
  </si>
  <si>
    <t>56932</t>
  </si>
  <si>
    <t>ZPEVNĚNÍ KRAJNIC ZE ŠTĚRKODRTI TL. DO 100MM</t>
  </si>
  <si>
    <t>Úprava sjezdu 5=5,000 [A]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</si>
  <si>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</si>
  <si>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</si>
  <si>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</si>
  <si>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Infiltrační postřik komunikace: 14+12=26,000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</si>
  <si>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</si>
  <si>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</si>
  <si>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</si>
  <si>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komunikace: 14+12=26,000 [A]</t>
  </si>
  <si>
    <t>574A03</t>
  </si>
  <si>
    <t>ASFALTOVÝ BETON PRO OBRUSNÉ VRSTVY ACO 11</t>
  </si>
  <si>
    <t>Plocha PK (12+14)*0,04=1,040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</si>
  <si>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</si>
  <si>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574E06</t>
  </si>
  <si>
    <t>ASFALTOVÝ BETON PRO PODKLADNÍ VRSTVY ACP 16+, 16S</t>
  </si>
  <si>
    <t>Plocha PK (12+14)*0,05=1,300 [A]</t>
  </si>
  <si>
    <t>58910</t>
  </si>
  <si>
    <t>VÝPLŇ SPAR ASFALTEM</t>
  </si>
  <si>
    <t>Výplň spár komunikace zálivkou: 4,5+5+5+5+5+7,7=32,200 [A]</t>
  </si>
  <si>
    <t>položka zahrnuje:  
- dodávku předepsaného materiálu  
- vyčištění a výplň spar tímto materiálem</t>
  </si>
  <si>
    <t>Potrubí</t>
  </si>
  <si>
    <t>Svodné potrubí od PV: 2,5=2,500 [A]</t>
  </si>
  <si>
    <t>87445</t>
  </si>
  <si>
    <t>POTRUBÍ Z TRUB PLASTOVÝCH ODPADNÍCH DN DO 300MM</t>
  </si>
  <si>
    <t>potrubí DN 300 7=7,000 [A]</t>
  </si>
  <si>
    <t>919112</t>
  </si>
  <si>
    <t>ŘEZÁNÍ ASFALTOVÉHO KRYTU VOZOVEK TL DO 100MM</t>
  </si>
  <si>
    <t>Proříznutí asfaltového krytu: 4,5+5=9,500 [A]</t>
  </si>
  <si>
    <t>položka zahrnuje řezání vozovkové vrstvy v předepsané tloušťce, včetně spotřeby vody</t>
  </si>
  <si>
    <t>93556</t>
  </si>
  <si>
    <t>ŽLABY Z DÍLCŮ Z BETONU SVĚTLÉ ŠÍŘKY DO 400MM VČET MŘÍŽÍ</t>
  </si>
  <si>
    <t>Příčný odvodňovací žlab 5=5,000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</si>
  <si>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</si>
  <si>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966345</t>
  </si>
  <si>
    <t>BOURÁNÍ PROPUSTŮ Z TRUB DN DO 300MM</t>
  </si>
  <si>
    <t>Propustek pod sjezdem 7=7,000 [A]</t>
  </si>
  <si>
    <t>SO 201</t>
  </si>
  <si>
    <t>Přejezd v km 33,625 (P5287) - Železniční svršek</t>
  </si>
  <si>
    <t>Poplatek za skládku KL: 52*1,8=93,600 [A]</t>
  </si>
  <si>
    <t>4,700*2  2x během stavby =9,400 [A]</t>
  </si>
  <si>
    <t>Zřízení nového KL: 26*2=52,000 [A]</t>
  </si>
  <si>
    <t>Doplnění KL úpravě GPK: 470,5*0,5+150*0,2=265,250 [A]</t>
  </si>
  <si>
    <t>Zřízení nového KR vedle přejezdu: 26-3,6=22,400 [A]</t>
  </si>
  <si>
    <t>Zřízení nového KR pod přejezdem: 3,6=3,600 [A]</t>
  </si>
  <si>
    <t>Úprava GPK v km (33,400 - 33,870 500)*1000*-1=470,500 [A]</t>
  </si>
  <si>
    <t>3.podbití: 150=150,000 [A]</t>
  </si>
  <si>
    <t>Výměna kolejnic mimo výměnu KR: (2+2)*2=8,000 [A]</t>
  </si>
  <si>
    <t>Svaření kolejnic po zřízení nového KR a výměně kolejnic: 4*2=8,000 [A]</t>
  </si>
  <si>
    <t>Povolení upevňovadel ve stávajícím úseku: 50+50=100,000 [A]</t>
  </si>
  <si>
    <t>Dělení kolejnic při demontáži KR: 2*2=4,000 [A]</t>
  </si>
  <si>
    <t>Zřízení BK v novém KR: 30=30,000 [A]</t>
  </si>
  <si>
    <t>Antikorozní provedení v přejezdu: 3,6=3,600 [A]</t>
  </si>
  <si>
    <t>Drážní stezky: 22*(1,3+1,3)=57,200 [A]</t>
  </si>
  <si>
    <t>Odstranění KL: 26*2=52,000 [A]</t>
  </si>
  <si>
    <t>Odvoz KL na skládku: 52*20=1 040,000 [A]</t>
  </si>
  <si>
    <t>Demontáž KR v místě přejezdu: 26=26,000 [A]</t>
  </si>
  <si>
    <t>Odvoz KR na skládku: 26*0,3*60=468,000 [A]</t>
  </si>
  <si>
    <t>Nová přejezdová konstrukce: 3,6*3,6*2=25,920 [A]</t>
  </si>
  <si>
    <t>SO 202</t>
  </si>
  <si>
    <t>Přejezd v km 33,625 (P5287) - Železniční spodek</t>
  </si>
  <si>
    <t>Odkop pro ZKPP (50%): (18,6*6,2*0,7)*0,5=40,362 [A] 
Výkop rýh pro trativody Š1-Š2 (50%): (11*0,6*1,2)*0,5=3,960 [B] 
Výkop rýh pro svodné potrubí Š2-VO (50%): (4*0,6*1,2)*0,5=1,440 [C] 
Výkop rýh pod pozemní komunikací (50%): (0,250+0,5)*5*0,5=1,875 [D] 
šachty: (1,4*1,4*1,8+1*1*1,8*2)*0,5=3,564 [E] 
Čištění příkopu L: 25*0,25+75*0,5+20*1,5=73,750 [F] 
Terénní úpravy: (12+20)*0,1=3,200 [G] 
2,1 Objemová hmotnost=2,100 [H] 
(A+B+C+D+E+F+G)*H*1,1=296,029 [I]</t>
  </si>
  <si>
    <t>Odkop pro ZKPP (50%): (18,6*6,2*0,7)*0,5=40,362 [A] 
Výkop rýh pro trativody Š1-Š2 (50%): (11*0,6*1,2)*0,5=3,960 [B] 
Výkop rýh pro svodné potrubí Š2-VO (50%): (4*0,6*1,2)*0,5=1,440 [C] 
Výkop rýh pod pozemní komunikací (50%): (0,250+0,5)*5*0,5=1,875 [D] 
šachty: (1,4*1,4*1,8+1*1*1,8*2)*0,5=3,564 [E] 
2,3 Objemová hmotnost =2,300 [F] 
(A+B+C+D+E)*F*1,1=129,539 [G]</t>
  </si>
  <si>
    <t>Odkop pro ZKPP (50%): (18,6*6,2*0,7)*0,5*1,1=44,398 [A]</t>
  </si>
  <si>
    <t>Odvoz zeminy na skládku: 40,362*20*1,1=887,964 [A]</t>
  </si>
  <si>
    <t>Čištění příkopu L: 25*0,25+75*0,5+20*1,5=73,750 [A] 
Terénní úpravy: (12+20)*0,1=3,200 [B] 
A+B=76,950 [C]</t>
  </si>
  <si>
    <t>Výkop rýh pro trativody Š1-Š2 (50%): (11*0,6*1,2)*0,5=3,960 [A] 
Výkop rýh pro svodné potrubí Š2-VO (50%): (4*0,6*1,2)*0,5=1,440 [B] 
Výkop rýh pod pozemní komunikací (50%): (0,250+0,5)*5*0,5=1,875 [C] 
(A+B+C)*1,1=8,003 [D]</t>
  </si>
  <si>
    <t>Výkop rýh pro trativody Š1-Š2 (50%): (11*0,6*1,2)*0,5=3,960 [A] 
Výkop rýh pro svodné potrubí Š2-VO (50%): (4*0,6*1,2)*0,5=1,440 [B] 
Výkop rýh pod pozemní komunikací (50%): (0,250+0,5)*5*0,5=1,875 [C] 
(A+B+C)*20*1,1=160,050 [D]</t>
  </si>
  <si>
    <t>šachty: (1,4*1,4*1,8+1*1*1,8*2)*0,5*1,1=3,920 [B]</t>
  </si>
  <si>
    <t>šachty: (1,4*1,4*1,8+1*1*1,8*2)*0,5*20*1,1=78,408 [B]</t>
  </si>
  <si>
    <t>Zhutnění podloží pod ZKPP (50%): (18,6*6,2)*0,5=57,660 [A]</t>
  </si>
  <si>
    <t>Terénní úpravy: 13+83+19+30=145,000 [A]</t>
  </si>
  <si>
    <t>Zatravnění: 13+83+19+30=145,000 [A]</t>
  </si>
  <si>
    <t>R12996</t>
  </si>
  <si>
    <t>ČIŠTĚNÍ PROPUSTKU</t>
  </si>
  <si>
    <t>Čištění propustku: 8,5=8,500 [A]</t>
  </si>
  <si>
    <t>Opláštění trativodu Š1-Š2: 11*(1,2+0,6+1,2)=33,000 [A]</t>
  </si>
  <si>
    <t>451312</t>
  </si>
  <si>
    <t>PODKLADNÍ A VÝPLŇOVÉ VRSTVY Z PROSTÉHO BETONU C12/15</t>
  </si>
  <si>
    <t>Lože pod TZZ: 9*0,6*0,1=0,540 [A]</t>
  </si>
  <si>
    <t>Podklad pod odláždění u PV: 1,5*1,5*0,2=0,450 [A] 
Podklad pod odláždění u VO: 1,5*2,6*0,2=0,780 [B] 
Podklad pro trativod 3,6*0,5*0,05=0,090 [C] 
a+b+c=1,320 [D]</t>
  </si>
  <si>
    <t>Lože a obsyp trativodu Š1-Š2: 11*0,6*1,2=7,920 [A] 
Lože a obsyp svodného potrubí Š2-VO: 4*0,6*1,2=2,880 [B] 
Zásyp pod pozemní komunikací (0,250+0,5)*5=3,750 [C] 
A+B+C=14,550 [D]</t>
  </si>
  <si>
    <t>Odláždění u PV: 1,5*1,5*0,3=0,675 [A] 
Odláždění příkopu u VO: 1,5*2,6*0,3=1,170 [B] 
a+b=1,845 [C]</t>
  </si>
  <si>
    <t>ZKPP: 18,6*6,2*(0,2+0,2)=46,128 [A]</t>
  </si>
  <si>
    <t>ZKPP: 18,6*6,2*0,3=34,596 [A]</t>
  </si>
  <si>
    <t>Svodné potrubí: 4=4,000 [A]</t>
  </si>
  <si>
    <t>Trativod Š1-Š2: 11=11,000 [A]</t>
  </si>
  <si>
    <t>Šachty Š1-Š2: 2=2,000 [A]</t>
  </si>
  <si>
    <t>Šachty Š3:1=1,000 [A]</t>
  </si>
  <si>
    <t>935212</t>
  </si>
  <si>
    <t>PŘÍKOPOVÉ ŽLABY Z BETON TVÁRNIC ŠÍŘ DO 600MM DO BETONU TL 100MM</t>
  </si>
  <si>
    <t>TZZ 4: 9=9,000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</si>
  <si>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</si>
  <si>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SO 203</t>
  </si>
  <si>
    <t>Přejezd v km 33,625 (P5287) - Železniční přejezd</t>
  </si>
  <si>
    <t>Přejezdová konstrukce: (3,5*3,6*0,15)*2,5=4,725 [A]</t>
  </si>
  <si>
    <t>Beton pod závěrnou zídku: (3,6*0,8*0,5)*2=2,880 [A]</t>
  </si>
  <si>
    <t>Nová přejezdová konstrukce: 3,6*3,6=12,960 [A]</t>
  </si>
  <si>
    <t>Rozebrání stávajícího přejezdu: 3,5*3,6=12,600 [A]</t>
  </si>
  <si>
    <t>Odvoz přejezdu na skládku: ((3,5*3,6*0,15)*2,5)*20=94,500 [A]</t>
  </si>
  <si>
    <t>SO 204</t>
  </si>
  <si>
    <t>Přejezd v km 33,265 (P5287) - Pozemní komunikace</t>
  </si>
  <si>
    <t>Odkop pro komunikaci (50%): (14+14+3)*0,3*0,5*1,1=5,115 [A] 
2,1 Objemová hmotnost =2,100 [B] 
A*B=10,742 [C]</t>
  </si>
  <si>
    <t>Odkop pro komunikaci (50%): (14+14+3)*0,3*0,5*1,1=5,115 [A] 
2,3 Objemová hmotnost =2,300 [B] 
A*B=11,765 [C]</t>
  </si>
  <si>
    <t>Asfaltový kryt komunikace: 3*2,4=7,200 [A]</t>
  </si>
  <si>
    <t>Frézování asfaltového krytu komunikace: (14+14+2)*0,1=3,000 [A]</t>
  </si>
  <si>
    <t>Odvoz asfaltobetonu na skládku: (3*2,4)*20=144,000 [A]</t>
  </si>
  <si>
    <t>Odkop pro komunikaci (50%): (14+14+3)*0,3*0,5*1,1=5,115 [A]</t>
  </si>
  <si>
    <t>Odvoz zeminy na skládku: 5,115*20=102,300 [A]</t>
  </si>
  <si>
    <t>Krajnice a její zhutnění podél PK: 5,5*2+4,5*2=20,000 [A]</t>
  </si>
  <si>
    <t>Zhutnění podloží pod komunikací (50%): (14+14)*0,5=14,000 [A]</t>
  </si>
  <si>
    <t>3*0,8*0,200+3*0,150*0,400 Obetonování a podklad příčného odvodňovacího žlabu =0,660 [A]</t>
  </si>
  <si>
    <t>Podklad pod komunikaci ze ŠD: (14+14)*0,15*2=8,400 [A] 
Podklad a obsyp potrubí DN200: 2*0,5*0,5=0,500 [B] 
A+B=8,900 [C]</t>
  </si>
  <si>
    <t>Infiltrační postřik komunikace: 14+14=28,000 [A]</t>
  </si>
  <si>
    <t>Spojovací postřik komunikace: 14+14=28,000 [A]</t>
  </si>
  <si>
    <t>Plocha PK (14+14)*0,04=1,120 [A]</t>
  </si>
  <si>
    <t>Plocha PK (14+14)*0,05=1,400 [A]</t>
  </si>
  <si>
    <t>Výplň spár komunikace zálivkou: 2,5+3+3+3+3+2,7=17,200 [A]</t>
  </si>
  <si>
    <t>Svodné potrubí od PV: 2=2,000 [A]</t>
  </si>
  <si>
    <t>Proříznutí asfaltového krytu: 2,5+2,7=5,200 [A]</t>
  </si>
  <si>
    <t>Příčný odvodňovací žlab 3=3,000 [A]</t>
  </si>
  <si>
    <t>SO 301</t>
  </si>
  <si>
    <t>Přejezd v km 34,239 (P5288) - Železniční svršek</t>
  </si>
  <si>
    <t>4,56*2  2x během stavby =9,120 [A]</t>
  </si>
  <si>
    <t>Doplnění KL úpravě GPK: 456,2*0,5+130*0,2=254,100 [A]</t>
  </si>
  <si>
    <t>Úprava GPK v km (33,870 500 - 34,326 700)*1000*-1=456,200 [A]</t>
  </si>
  <si>
    <t>Odvoz KR na skládku: (26*0,3)*60=468,000 [A]</t>
  </si>
  <si>
    <t>SO 302</t>
  </si>
  <si>
    <t>Přejezd v km 34,239 (P5288) - Železniční spodek</t>
  </si>
  <si>
    <t>Odkop pro ZKPP (50%): (15,6*6,2*0,6)*0,5=29,016 [A] 
Čištění příkopů 174,250=174,250 [B] 
Výkop rýh pro trativody Š1-Š2 (50%): (16*0,6*1,2)*0,5=5,760 [C] 
Výkop rýh pro svodné potrubí Š2-VO (50%): (1*0,6*1,2)*0,5=0,360 [D] 
Výkop rýh pro propustek (50%): (2,5+2,5)*5,5*0,5=13,750 [E] 
šachty: (1,4*1,4*1,2+1*1*1,2*1)*0,5=1,776 [F] 
Výkop pro čela u propustků: (3,8*0,5*1,9)*4*0,5=7,220 [G] 
2,1 Objemová hmotnost=2,100 [H] 
(A+B+C+D+E+F+G)*H*1,1=536,225 [I]</t>
  </si>
  <si>
    <t>Odkop pro ZKPP (50%): (15,6*6,2*0,6)*0,5=29,016 [A] 
Výkop rýh pro trativody Š1-Š2 (50%): (16*0,6*1,2)*0,5=5,760 [B] 
Výkop rýh pro svodné potrubí Š2-VO (50%): (1*0,6*1,2)*0,5=0,360 [C] 
Výkop rýh pro propustek (50%): (2,5+2,5)*5,5*0,5=13,750 [D] 
šachty: (1,4*1,4*1,2+1*1*1,2*1)*0,5=1,776 [E] 
Výkop pro čela u propustků: (3,8*0,5*1,9)*4*0,5=7,220 [F] 
2,3 Objemová hmotnost=2,300 [G] 
(A+B+C+D+E+F)*G*1,1=146,441 [H]</t>
  </si>
  <si>
    <t>Propustek: (5,5+5,5)*0,6*2,5=16,500 [A]</t>
  </si>
  <si>
    <t>Odkop pro ZKPP (50%): (15,6*6,2*0,6)*0,5*1,1=31,918 [A]</t>
  </si>
  <si>
    <t>Odvoz zeminy na skládku: 31,918*20=638,360 [A]</t>
  </si>
  <si>
    <t>Odvoz zeminy na skládku: 31,918=31,918 [A]</t>
  </si>
  <si>
    <t>Příkop P1: (25+6)*0,5+25*1+15*1,75+15*1,25=85,500 [A] 
Příkop L1: 35*0,5=17,500 [B] 
Příkop P2: 33*0,75=24,750 [C] 
Příkop L2: 31*1,5=46,500 [D] 
A+B+C+D=174,250 [E]</t>
  </si>
  <si>
    <t>Výkop rýh pro trativody Š1-Š2 (50%): (16*0,6*1,2)*0,5=5,760 [A]  
Výkop rýh pro svodné potrubí Š2-VO (50%): (1*0,6*1,2)*0,5=0,360 [B]  
Výkop rýh pro propustek (50%): (2,5+2,5)*5,5*0,5=13,750 [C] 
(A+B+C)*1,1=21,857 [D]</t>
  </si>
  <si>
    <t>Odvoz zeminy na skládku: 21,857*20=437,140 [A]</t>
  </si>
  <si>
    <t>šachty: (1,4*1,4*1,2+1*1*1,2*1)*0,5=1,776 [A] 
Výkop pro čela u propustků: (3,8*0,5*1,9)*4*0,5=7,220 [B] 
(A+B)*1,1=9,896 [C]</t>
  </si>
  <si>
    <t>šachty: (1,4*1,4*1,2+1*1*1,2*1)*0,5=1,776 [A] 
Výkop pro čela u propustků: (3,8*0,5*1,9)*4*0,5=7,220 [B] 
(A+B)*20*1,1=197,912 [C]</t>
  </si>
  <si>
    <t>Zhutnění podloží pod ZKPP (50%): (15,6*6,2)*0,5=48,360 [A]</t>
  </si>
  <si>
    <t>Terénní úpravy: 101+87+75+156=419,000 [A]</t>
  </si>
  <si>
    <t>Zatravnění: 101+87+75+156=419,000 [A]</t>
  </si>
  <si>
    <t>Opláštění trativodu Š1-Š2: 15,6*(1,2+0,6+1,2)=46,800 [A]</t>
  </si>
  <si>
    <t>Lože pod TZZ: 14*0,6*0,1=0,840 [A]</t>
  </si>
  <si>
    <t>Odláždění příkopu u VO 2*1*0,2=0,400 [A] 
Podklad pro trativod 3,6*0,5*0,05=0,090 [B] 
Podklad a obetonování propustku: 5,5*1,2*0,150*2=1,980 [C] 
A+B+C=2,470 [D]</t>
  </si>
  <si>
    <t>Odláždění čela propustku 6,5*0,2*4=5,200 [A]</t>
  </si>
  <si>
    <t>Lože a obsyp trativodu Š1-Š2: 16*0,6*1,2=11,520 [A] 
Lože a obsyp svodného potrubí Š2-VO: 1*0,6*1,2=0,720 [B] 
Podklad pod propustek: 5,5*1*0,15*2=1,650 [C] 
Zásyp pod pozemní komunikací (1,7+1,5)*5,5=17,600 [D] 
A+B+C+D=31,490 [E]</t>
  </si>
  <si>
    <t>Odláždění čela propustku 6,5*0,3*4=7,800 [A] 
Odláždění příkopu u VO 2*1*0,3=0,600 [B] 
A+B=8,400 [C]</t>
  </si>
  <si>
    <t>ZKPP: 15,6*6,2*(0,6)=58,032 [A]</t>
  </si>
  <si>
    <t>502941</t>
  </si>
  <si>
    <t>ZŘÍZENÍ KONSTRUKČNÍ VRSTVY TĚLESA ŽELEZNIČNÍHO SPODKU Z GEOTEXTILIE</t>
  </si>
  <si>
    <t>ZKPP: 15,6*6,2*2*1,1=212,784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</si>
  <si>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</si>
  <si>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</si>
  <si>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</si>
  <si>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ZKPP: 15,6*6,2*1,1=106,392 [A]</t>
  </si>
  <si>
    <t>Svodné potrubí: 1=1,000 [A]</t>
  </si>
  <si>
    <t>Trativod Š1-Š2: 16=16,000 [A]</t>
  </si>
  <si>
    <t>891634</t>
  </si>
  <si>
    <t>KLAPKY DN DO 200MM</t>
  </si>
  <si>
    <t>Zpětná klapka na konci svodného potrubí.</t>
  </si>
  <si>
    <t>- Položka zahrnuje kompletní montáž dle technologického předpisu, dodávku armatury, veškerou mimostaveništní a vnitrostaveništní dopravu.</t>
  </si>
  <si>
    <t>1*4=4,000 [A]</t>
  </si>
  <si>
    <t>Čela u propustku: 2+2=4,000 [A]</t>
  </si>
  <si>
    <t>Propustek pod silnicí: 5,5+5,5=11,000 [A]</t>
  </si>
  <si>
    <t>TZZ 4: 14=14,000 [A]</t>
  </si>
  <si>
    <t>Bourání propustku: 5+5=10,000 [A]</t>
  </si>
  <si>
    <t>SO 303</t>
  </si>
  <si>
    <t>Přejezd v km 34,239 (P5288) - Železniční přejezd</t>
  </si>
  <si>
    <t>Přejezdová konstrukce: (3,5*1,4*0,15)*2,5=1,838 [A]</t>
  </si>
  <si>
    <t>Rozebrání stávajícího přejezdu: 3,5*1,4=4,900 [A]</t>
  </si>
  <si>
    <t>Odvoz přejezdu na skládku: ((3,5*1,4*0,15)*2,5)*20=36,750 [A]</t>
  </si>
  <si>
    <t>SO 304</t>
  </si>
  <si>
    <t>Přejezd v km 34,239 (P5288) - Pozemní komunikace</t>
  </si>
  <si>
    <t>Odkop pro komunikaci (50%) - Levá strana trati: (12,5+2)*0,3*0,5=2,175 [A] 
Odkop pro komunikaci (50%) - Pravá strana trati: (22,5)*0,35*0,5=3,938 [B] 
2,1 Objemová hmotnost =2,100 [C] 
(A+B)*C*1,1=14,121 [D]</t>
  </si>
  <si>
    <t>Odkop pro komunikaci (50%) - Levá strana trati: (12,5+2)*0,3*0,5=2,175 [A] 
Odkop pro komunikaci (50%) - Pravá strana trati: (22,5)*0,35*0,5=3,938 [B] 
2,3 Objemová hmotnost =2,300 [C] 
(A+B)*C*1,1=15,466 [D]</t>
  </si>
  <si>
    <t>015330</t>
  </si>
  <si>
    <t>POPLATKY ZA LIKVIDACŮ ODPADŮ NEKONTAMINOVANÝCH - 17 05 04 KAMENNÁ SUŤ</t>
  </si>
  <si>
    <t>Kamenivo z podkladů komunikace: 3,7*1,8=6,660 [A]</t>
  </si>
  <si>
    <t>11332A</t>
  </si>
  <si>
    <t>ODSTRANĚNÍ PODKLADŮ ZPEVNĚNÝCH PLOCH Z KAMENIVA NESTMELENÉHO - BEZ DOPRAVY</t>
  </si>
  <si>
    <t>Odstranění krytu komunikace: (22,5+12,5+2)*0,1=3,700 [A]</t>
  </si>
  <si>
    <t>11332B</t>
  </si>
  <si>
    <t>ODSTRANĚNÍ PODKLADŮ ZPEVNĚNÝCH PLOCH Z KAMENIVA NESTMELENÉHO - DOPRAVA</t>
  </si>
  <si>
    <t>Odvoz kameniva na skládku: (3,7*1,8)*20=133,200 [A]</t>
  </si>
  <si>
    <t>Odkop pro komunikaci (50%) - Levá strana trati: (12,5+2)*0,3*0,5=2,175 [A] 
Odkop pro komunikaci (50%) - Pravá strana trati: (22,5)*0,35*0,5=3,938 [B] 
(A+B)*1,1=6,724 [C]</t>
  </si>
  <si>
    <t>Odkop pro komunikaci (50%) - Levá strana trati: (12,5+2)*0,3*0,5=2,175 [A] 
Odkop pro komunikaci (50%) - Pravá strana trati: (22,5)*0,35*0,5=3,938 [B] 
(A+B)*20*1,1=134,486 [C]</t>
  </si>
  <si>
    <t>Krajnice a její zhutnění podél PK: 4*2+6*2=20,000 [A]</t>
  </si>
  <si>
    <t>Zhutnění podloží pod komunikací (50%): (10+20)*0,5=15,000 [A]</t>
  </si>
  <si>
    <t>Podklad pod komunikaci z ŠD (Levá strana trati): 10*0,15*2=3,000 [A] 
Podklad pod komunikaci z ŠD (Levá strana trati): 20*0,35=7,000 [B] 
Podklad a obsyp potrubí DN200: 2,5*0,5*0,5=0,625 [C] 
A+B+C=10,625 [D]</t>
  </si>
  <si>
    <t>56360</t>
  </si>
  <si>
    <t>VOZOVKOVÉ VRSTVY Z RECYKLOVANÉHO MATERIÁLU</t>
  </si>
  <si>
    <t>Kryt komunikace: 20*0,1=2,000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</si>
  <si>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</si>
  <si>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komunikace: 20+10=30,000 [A]</t>
  </si>
  <si>
    <t>Spojovací postřik komunikace: 10=10,000 [A]</t>
  </si>
  <si>
    <t>Plocha PK (10)*0,04=0,400 [A]</t>
  </si>
  <si>
    <t>Plocha PK (10)*0,05=0,500 [A]</t>
  </si>
  <si>
    <t>Výplň spár komunikace zálivkou: 3+3+3=9,000 [A]</t>
  </si>
  <si>
    <t>SO 901</t>
  </si>
  <si>
    <t>Elektrická přípojka PZS P5288, P5287 a P5286</t>
  </si>
  <si>
    <t>Rozvaděče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</si>
  <si>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</si>
  <si>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</si>
  <si>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</si>
  <si>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</si>
  <si>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</si>
  <si>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</si>
  <si>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741C01</t>
  </si>
  <si>
    <t>EKVIPOTENCIÁLNÍ PŘÍPOJNICE</t>
  </si>
  <si>
    <t>1. Položka obsahuje:  
 – veškeré práce a materiál obsažený v názvu položky  
2. Položka neobsahuje:  
 X  
3. Způsob měření:  
Udává se počet kusů kompletní konstrukce nebo práce.</t>
  </si>
  <si>
    <t>743D11</t>
  </si>
  <si>
    <t>SKŘÍŇ PŘÍPOJKOVÁ POJISTKOVÁ KOMPAKTNÍ PILÍŘOVÁ DO 63 A, DO 50 MM2, S 1-2 SADAMI JISTÍCÍCH PRVKŮ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</si>
  <si>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</si>
  <si>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</si>
  <si>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</si>
  <si>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</si>
  <si>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</si>
  <si>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</si>
  <si>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744C01</t>
  </si>
  <si>
    <t>POMOCNÝ SPÍNAČ K MODULÁRNÍMU PŘÍSTROJI DO 125 A</t>
  </si>
  <si>
    <t>744C02</t>
  </si>
  <si>
    <t>NAPĚŤOVÁ SPOUŠŤ K MODULÁRNÍMU PŘÍSTROJI DO 125 A</t>
  </si>
  <si>
    <t>744O14</t>
  </si>
  <si>
    <t>ELEKTROMĚR</t>
  </si>
  <si>
    <t>744O34</t>
  </si>
  <si>
    <t>ZKUŠEBNÍ SVORKOVNICE</t>
  </si>
  <si>
    <t>744Q21</t>
  </si>
  <si>
    <t>SVODIČ PŘEPĚTÍ TYP 1+2 (TŘÍDA B+C) 1-2 PÓLOVÝ</t>
  </si>
  <si>
    <t>75IF31</t>
  </si>
  <si>
    <t>ZEMNÍCÍ SVORKOVNICE</t>
  </si>
  <si>
    <t>75IF3X</t>
  </si>
  <si>
    <t>ZEMNÍCÍ SVORKOVNICE - MONTÁŽ</t>
  </si>
  <si>
    <t>Kabelizace a zemní práce</t>
  </si>
  <si>
    <t>702720</t>
  </si>
  <si>
    <t>ODDĚLENÍ KABELŮ VE VÝKOPU BETONOVOU DESKOU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</si>
  <si>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</si>
  <si>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</si>
  <si>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</si>
  <si>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</si>
  <si>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</si>
  <si>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</si>
  <si>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</si>
  <si>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</si>
  <si>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</si>
  <si>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</si>
  <si>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</si>
  <si>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</si>
  <si>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</si>
  <si>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</si>
  <si>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</si>
  <si>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</si>
  <si>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</si>
  <si>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</si>
  <si>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</si>
  <si>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</si>
  <si>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</si>
  <si>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</si>
  <si>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</si>
  <si>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</si>
  <si>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</si>
  <si>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</si>
  <si>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</si>
  <si>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</si>
  <si>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</si>
  <si>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</si>
  <si>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</si>
  <si>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</si>
  <si>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</si>
  <si>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</si>
  <si>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</si>
  <si>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</si>
  <si>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</si>
  <si>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 v žst. Ždírec nad Doubravou. Jedná se o poz. č. 275/14 o předpokládané ploše 150 m2.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</si>
</sst>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SUM(C10:C24)</f>
      </c>
      <c s="1"/>
      <c s="1"/>
    </row>
    <row r="7" spans="1:5" ht="12.75" customHeight="1">
      <c r="A7" s="1"/>
      <c s="4" t="s">
        <v>5</v>
      </c>
      <c s="7">
        <f>SUM(E10:E24)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101'!I3</f>
      </c>
      <c s="21">
        <f>'PS 101'!O2</f>
      </c>
      <c s="21">
        <f>C10+D10</f>
      </c>
    </row>
    <row r="11" spans="1:5" ht="12.75" customHeight="1">
      <c r="A11" s="20" t="s">
        <v>341</v>
      </c>
      <c s="20" t="s">
        <v>342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451</v>
      </c>
      <c s="20" t="s">
        <v>452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587</v>
      </c>
      <c s="20" t="s">
        <v>588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607</v>
      </c>
      <c s="20" t="s">
        <v>608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676</v>
      </c>
      <c s="20" t="s">
        <v>677</v>
      </c>
      <c s="21">
        <f>'SO 201'!I3</f>
      </c>
      <c s="21">
        <f>'SO 201'!O2</f>
      </c>
      <c s="21">
        <f>C15+D15</f>
      </c>
    </row>
    <row r="16" spans="1:5" ht="12.75" customHeight="1">
      <c r="A16" s="20" t="s">
        <v>698</v>
      </c>
      <c s="20" t="s">
        <v>699</v>
      </c>
      <c s="21">
        <f>'SO 202'!I3</f>
      </c>
      <c s="21">
        <f>'SO 202'!O2</f>
      </c>
      <c s="21">
        <f>C16+D16</f>
      </c>
    </row>
    <row r="17" spans="1:5" ht="12.75" customHeight="1">
      <c r="A17" s="20" t="s">
        <v>732</v>
      </c>
      <c s="20" t="s">
        <v>733</v>
      </c>
      <c s="21">
        <f>'SO 203'!I3</f>
      </c>
      <c s="21">
        <f>'SO 203'!O2</f>
      </c>
      <c s="21">
        <f>C17+D17</f>
      </c>
    </row>
    <row r="18" spans="1:5" ht="12.75" customHeight="1">
      <c r="A18" s="20" t="s">
        <v>739</v>
      </c>
      <c s="20" t="s">
        <v>740</v>
      </c>
      <c s="21">
        <f>'SO 204'!I3</f>
      </c>
      <c s="21">
        <f>'SO 204'!O2</f>
      </c>
      <c s="21">
        <f>C18+D18</f>
      </c>
    </row>
    <row r="19" spans="1:5" ht="12.75" customHeight="1">
      <c r="A19" s="20" t="s">
        <v>760</v>
      </c>
      <c s="20" t="s">
        <v>761</v>
      </c>
      <c s="21">
        <f>'SO 301'!I3</f>
      </c>
      <c s="21">
        <f>'SO 301'!O2</f>
      </c>
      <c s="21">
        <f>C19+D19</f>
      </c>
    </row>
    <row r="20" spans="1:5" ht="12.75" customHeight="1">
      <c r="A20" s="20" t="s">
        <v>766</v>
      </c>
      <c s="20" t="s">
        <v>767</v>
      </c>
      <c s="21">
        <f>'SO 302'!I3</f>
      </c>
      <c s="21">
        <f>'SO 302'!O2</f>
      </c>
      <c s="21">
        <f>C20+D20</f>
      </c>
    </row>
    <row r="21" spans="1:5" ht="12.75" customHeight="1">
      <c r="A21" s="20" t="s">
        <v>807</v>
      </c>
      <c s="20" t="s">
        <v>808</v>
      </c>
      <c s="21">
        <f>'SO 303'!I3</f>
      </c>
      <c s="21">
        <f>'SO 303'!O2</f>
      </c>
      <c s="21">
        <f>C21+D21</f>
      </c>
    </row>
    <row r="22" spans="1:5" ht="12.75" customHeight="1">
      <c r="A22" s="20" t="s">
        <v>812</v>
      </c>
      <c s="20" t="s">
        <v>813</v>
      </c>
      <c s="21">
        <f>'SO 304'!I3</f>
      </c>
      <c s="21">
        <f>'SO 304'!O2</f>
      </c>
      <c s="21">
        <f>C22+D22</f>
      </c>
    </row>
    <row r="23" spans="1:5" ht="12.75" customHeight="1">
      <c r="A23" s="20" t="s">
        <v>839</v>
      </c>
      <c s="20" t="s">
        <v>840</v>
      </c>
      <c s="21">
        <f>'SO 901'!I3</f>
      </c>
      <c s="21">
        <f>'SO 901'!O2</f>
      </c>
      <c s="21">
        <f>C23+D23</f>
      </c>
    </row>
    <row r="24" spans="1:5" ht="12.75" customHeight="1">
      <c r="A24" s="20" t="s">
        <v>882</v>
      </c>
      <c s="20" t="s">
        <v>883</v>
      </c>
      <c s="21">
        <f>'SO 98-98'!I3</f>
      </c>
      <c s="21">
        <f>'SO 98-98'!O2</f>
      </c>
      <c s="21">
        <f>C24+D24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0+O8+O33+O70+O79+O100+O105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739</v>
      </c>
      <c s="42">
        <f>0+I8+I33+I70+I79+I100+I105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739</v>
      </c>
      <c s="6"/>
      <c s="18" t="s">
        <v>740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10.742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38.25">
      <c r="A11" s="37" t="s">
        <v>52</v>
      </c>
      <c r="E11" s="38" t="s">
        <v>741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11.765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742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611</v>
      </c>
      <c s="25" t="s">
        <v>48</v>
      </c>
      <c s="30" t="s">
        <v>612</v>
      </c>
      <c s="31" t="s">
        <v>346</v>
      </c>
      <c s="32">
        <v>7.2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743</v>
      </c>
    </row>
    <row r="20" spans="1:5" ht="140.25">
      <c r="A20" t="s">
        <v>53</v>
      </c>
      <c r="E20" s="36" t="s">
        <v>348</v>
      </c>
    </row>
    <row r="21" spans="1:16" ht="12.75">
      <c r="A21" s="25" t="s">
        <v>46</v>
      </c>
      <c s="29" t="s">
        <v>33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462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366</v>
      </c>
    </row>
    <row r="25" spans="1:16" ht="25.5">
      <c r="A25" s="25" t="s">
        <v>46</v>
      </c>
      <c s="29" t="s">
        <v>35</v>
      </c>
      <c s="29" t="s">
        <v>615</v>
      </c>
      <c s="25" t="s">
        <v>48</v>
      </c>
      <c s="30" t="s">
        <v>616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617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366</v>
      </c>
    </row>
    <row r="29" spans="1:16" ht="12.75">
      <c r="A29" s="25" t="s">
        <v>46</v>
      </c>
      <c s="29" t="s">
        <v>37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263</v>
      </c>
    </row>
    <row r="33" spans="1:18" ht="12.75" customHeight="1">
      <c r="A33" s="6" t="s">
        <v>43</v>
      </c>
      <c s="6"/>
      <c s="40" t="s">
        <v>29</v>
      </c>
      <c s="6"/>
      <c s="27" t="s">
        <v>258</v>
      </c>
      <c s="6"/>
      <c s="6"/>
      <c s="6"/>
      <c s="41">
        <f>0+Q33</f>
      </c>
      <c r="O33">
        <f>0+R33</f>
      </c>
      <c r="Q33">
        <f>0+I34+I38+I42+I46+I50+I54+I58+I62+I66</f>
      </c>
      <c>
        <f>0+O34+O38+O42+O46+O50+O54+O58+O62+O66</f>
      </c>
    </row>
    <row r="34" spans="1:16" ht="12.75">
      <c r="A34" s="25" t="s">
        <v>46</v>
      </c>
      <c s="29" t="s">
        <v>71</v>
      </c>
      <c s="29" t="s">
        <v>618</v>
      </c>
      <c s="25" t="s">
        <v>48</v>
      </c>
      <c s="30" t="s">
        <v>619</v>
      </c>
      <c s="31" t="s">
        <v>272</v>
      </c>
      <c s="32">
        <v>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744</v>
      </c>
    </row>
    <row r="37" spans="1:5" ht="63.75">
      <c r="A37" t="s">
        <v>53</v>
      </c>
      <c r="E37" s="36" t="s">
        <v>621</v>
      </c>
    </row>
    <row r="38" spans="1:16" ht="12.75">
      <c r="A38" s="25" t="s">
        <v>46</v>
      </c>
      <c s="29" t="s">
        <v>75</v>
      </c>
      <c s="29" t="s">
        <v>622</v>
      </c>
      <c s="25" t="s">
        <v>48</v>
      </c>
      <c s="30" t="s">
        <v>623</v>
      </c>
      <c s="31" t="s">
        <v>444</v>
      </c>
      <c s="32">
        <v>144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745</v>
      </c>
    </row>
    <row r="41" spans="1:5" ht="25.5">
      <c r="A41" t="s">
        <v>53</v>
      </c>
      <c r="E41" s="36" t="s">
        <v>625</v>
      </c>
    </row>
    <row r="42" spans="1:16" ht="12.75">
      <c r="A42" s="25" t="s">
        <v>46</v>
      </c>
      <c s="29" t="s">
        <v>40</v>
      </c>
      <c s="29" t="s">
        <v>473</v>
      </c>
      <c s="25" t="s">
        <v>48</v>
      </c>
      <c s="30" t="s">
        <v>474</v>
      </c>
      <c s="31" t="s">
        <v>272</v>
      </c>
      <c s="32">
        <v>5.115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746</v>
      </c>
    </row>
    <row r="45" spans="1:5" ht="369.75">
      <c r="A45" t="s">
        <v>53</v>
      </c>
      <c r="E45" s="36" t="s">
        <v>476</v>
      </c>
    </row>
    <row r="46" spans="1:16" ht="12.75">
      <c r="A46" s="25" t="s">
        <v>46</v>
      </c>
      <c s="29" t="s">
        <v>42</v>
      </c>
      <c s="29" t="s">
        <v>477</v>
      </c>
      <c s="25" t="s">
        <v>48</v>
      </c>
      <c s="30" t="s">
        <v>478</v>
      </c>
      <c s="31" t="s">
        <v>435</v>
      </c>
      <c s="32">
        <v>102.3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747</v>
      </c>
    </row>
    <row r="49" spans="1:5" ht="25.5">
      <c r="A49" t="s">
        <v>53</v>
      </c>
      <c r="E49" s="36" t="s">
        <v>480</v>
      </c>
    </row>
    <row r="50" spans="1:16" ht="12.75">
      <c r="A50" s="25" t="s">
        <v>46</v>
      </c>
      <c s="29" t="s">
        <v>85</v>
      </c>
      <c s="29" t="s">
        <v>481</v>
      </c>
      <c s="25" t="s">
        <v>48</v>
      </c>
      <c s="30" t="s">
        <v>482</v>
      </c>
      <c s="31" t="s">
        <v>272</v>
      </c>
      <c s="32">
        <v>5.115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746</v>
      </c>
    </row>
    <row r="53" spans="1:5" ht="369.75">
      <c r="A53" t="s">
        <v>53</v>
      </c>
      <c r="E53" s="36" t="s">
        <v>483</v>
      </c>
    </row>
    <row r="54" spans="1:16" ht="12.75">
      <c r="A54" s="25" t="s">
        <v>46</v>
      </c>
      <c s="29" t="s">
        <v>89</v>
      </c>
      <c s="29" t="s">
        <v>484</v>
      </c>
      <c s="25" t="s">
        <v>48</v>
      </c>
      <c s="30" t="s">
        <v>485</v>
      </c>
      <c s="31" t="s">
        <v>435</v>
      </c>
      <c s="32">
        <v>102.3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747</v>
      </c>
    </row>
    <row r="57" spans="1:5" ht="25.5">
      <c r="A57" t="s">
        <v>53</v>
      </c>
      <c r="E57" s="36" t="s">
        <v>480</v>
      </c>
    </row>
    <row r="58" spans="1:16" ht="12.75">
      <c r="A58" s="25" t="s">
        <v>46</v>
      </c>
      <c s="29" t="s">
        <v>93</v>
      </c>
      <c s="29" t="s">
        <v>629</v>
      </c>
      <c s="25" t="s">
        <v>48</v>
      </c>
      <c s="30" t="s">
        <v>630</v>
      </c>
      <c s="31" t="s">
        <v>272</v>
      </c>
      <c s="32">
        <v>20</v>
      </c>
      <c s="33">
        <v>0</v>
      </c>
      <c s="34">
        <f>ROUND(ROUND(H58,2)*ROUND(G58,3),2)</f>
      </c>
      <c r="O58">
        <f>(I58*0)/100</f>
      </c>
      <c t="s">
        <v>27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748</v>
      </c>
    </row>
    <row r="61" spans="1:5" ht="242.25">
      <c r="A61" t="s">
        <v>53</v>
      </c>
      <c r="E61" s="36" t="s">
        <v>632</v>
      </c>
    </row>
    <row r="62" spans="1:16" ht="12.75">
      <c r="A62" s="25" t="s">
        <v>46</v>
      </c>
      <c s="29" t="s">
        <v>97</v>
      </c>
      <c s="29" t="s">
        <v>512</v>
      </c>
      <c s="25" t="s">
        <v>48</v>
      </c>
      <c s="30" t="s">
        <v>513</v>
      </c>
      <c s="31" t="s">
        <v>267</v>
      </c>
      <c s="32">
        <v>14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749</v>
      </c>
    </row>
    <row r="65" spans="1:5" ht="25.5">
      <c r="A65" t="s">
        <v>53</v>
      </c>
      <c r="E65" s="36" t="s">
        <v>515</v>
      </c>
    </row>
    <row r="66" spans="1:16" ht="12.75">
      <c r="A66" s="25" t="s">
        <v>46</v>
      </c>
      <c s="29" t="s">
        <v>101</v>
      </c>
      <c s="29" t="s">
        <v>516</v>
      </c>
      <c s="25" t="s">
        <v>48</v>
      </c>
      <c s="30" t="s">
        <v>517</v>
      </c>
      <c s="31" t="s">
        <v>267</v>
      </c>
      <c s="32">
        <v>14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749</v>
      </c>
    </row>
    <row r="69" spans="1:5" ht="25.5">
      <c r="A69" t="s">
        <v>53</v>
      </c>
      <c r="E69" s="36" t="s">
        <v>515</v>
      </c>
    </row>
    <row r="70" spans="1:18" ht="12.75" customHeight="1">
      <c r="A70" s="6" t="s">
        <v>43</v>
      </c>
      <c s="6"/>
      <c s="40" t="s">
        <v>33</v>
      </c>
      <c s="6"/>
      <c s="27" t="s">
        <v>531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46</v>
      </c>
      <c s="29" t="s">
        <v>106</v>
      </c>
      <c s="29" t="s">
        <v>536</v>
      </c>
      <c s="25" t="s">
        <v>48</v>
      </c>
      <c s="30" t="s">
        <v>537</v>
      </c>
      <c s="31" t="s">
        <v>272</v>
      </c>
      <c s="32">
        <v>0.66</v>
      </c>
      <c s="33">
        <v>0</v>
      </c>
      <c s="34">
        <f>ROUND(ROUND(H71,2)*ROUND(G71,3),2)</f>
      </c>
      <c r="O71">
        <f>(I71*0)/100</f>
      </c>
      <c t="s">
        <v>27</v>
      </c>
    </row>
    <row r="72" spans="1:5" ht="12.75">
      <c r="A72" s="35" t="s">
        <v>51</v>
      </c>
      <c r="E72" s="36" t="s">
        <v>48</v>
      </c>
    </row>
    <row r="73" spans="1:5" ht="25.5">
      <c r="A73" s="37" t="s">
        <v>52</v>
      </c>
      <c r="E73" s="38" t="s">
        <v>750</v>
      </c>
    </row>
    <row r="74" spans="1:5" ht="369.75">
      <c r="A74" t="s">
        <v>53</v>
      </c>
      <c r="E74" s="36" t="s">
        <v>535</v>
      </c>
    </row>
    <row r="75" spans="1:16" ht="12.75">
      <c r="A75" s="25" t="s">
        <v>46</v>
      </c>
      <c s="29" t="s">
        <v>110</v>
      </c>
      <c s="29" t="s">
        <v>539</v>
      </c>
      <c s="25" t="s">
        <v>48</v>
      </c>
      <c s="30" t="s">
        <v>540</v>
      </c>
      <c s="31" t="s">
        <v>272</v>
      </c>
      <c s="32">
        <v>8.9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51</v>
      </c>
      <c r="E76" s="36" t="s">
        <v>48</v>
      </c>
    </row>
    <row r="77" spans="1:5" ht="38.25">
      <c r="A77" s="37" t="s">
        <v>52</v>
      </c>
      <c r="E77" s="38" t="s">
        <v>751</v>
      </c>
    </row>
    <row r="78" spans="1:5" ht="38.25">
      <c r="A78" t="s">
        <v>53</v>
      </c>
      <c r="E78" s="36" t="s">
        <v>542</v>
      </c>
    </row>
    <row r="79" spans="1:18" ht="12.75" customHeight="1">
      <c r="A79" s="6" t="s">
        <v>43</v>
      </c>
      <c s="6"/>
      <c s="40" t="s">
        <v>35</v>
      </c>
      <c s="6"/>
      <c s="27" t="s">
        <v>377</v>
      </c>
      <c s="6"/>
      <c s="6"/>
      <c s="6"/>
      <c s="41">
        <f>0+Q79</f>
      </c>
      <c r="O79">
        <f>0+R79</f>
      </c>
      <c r="Q79">
        <f>0+I80+I84+I88+I92+I96</f>
      </c>
      <c>
        <f>0+O80+O84+O88+O92+O96</f>
      </c>
    </row>
    <row r="80" spans="1:16" ht="12.75">
      <c r="A80" s="25" t="s">
        <v>46</v>
      </c>
      <c s="29" t="s">
        <v>114</v>
      </c>
      <c s="29" t="s">
        <v>642</v>
      </c>
      <c s="25" t="s">
        <v>48</v>
      </c>
      <c s="30" t="s">
        <v>643</v>
      </c>
      <c s="31" t="s">
        <v>267</v>
      </c>
      <c s="32">
        <v>28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51</v>
      </c>
      <c r="E81" s="36" t="s">
        <v>48</v>
      </c>
    </row>
    <row r="82" spans="1:5" ht="12.75">
      <c r="A82" s="37" t="s">
        <v>52</v>
      </c>
      <c r="E82" s="38" t="s">
        <v>752</v>
      </c>
    </row>
    <row r="83" spans="1:5" ht="51">
      <c r="A83" t="s">
        <v>53</v>
      </c>
      <c r="E83" s="36" t="s">
        <v>645</v>
      </c>
    </row>
    <row r="84" spans="1:16" ht="12.75">
      <c r="A84" s="25" t="s">
        <v>46</v>
      </c>
      <c s="29" t="s">
        <v>118</v>
      </c>
      <c s="29" t="s">
        <v>646</v>
      </c>
      <c s="25" t="s">
        <v>48</v>
      </c>
      <c s="30" t="s">
        <v>647</v>
      </c>
      <c s="31" t="s">
        <v>267</v>
      </c>
      <c s="32">
        <v>28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51</v>
      </c>
      <c r="E85" s="36" t="s">
        <v>48</v>
      </c>
    </row>
    <row r="86" spans="1:5" ht="12.75">
      <c r="A86" s="37" t="s">
        <v>52</v>
      </c>
      <c r="E86" s="38" t="s">
        <v>753</v>
      </c>
    </row>
    <row r="87" spans="1:5" ht="51">
      <c r="A87" t="s">
        <v>53</v>
      </c>
      <c r="E87" s="36" t="s">
        <v>645</v>
      </c>
    </row>
    <row r="88" spans="1:16" ht="12.75">
      <c r="A88" s="25" t="s">
        <v>46</v>
      </c>
      <c s="29" t="s">
        <v>122</v>
      </c>
      <c s="29" t="s">
        <v>649</v>
      </c>
      <c s="25" t="s">
        <v>48</v>
      </c>
      <c s="30" t="s">
        <v>650</v>
      </c>
      <c s="31" t="s">
        <v>272</v>
      </c>
      <c s="32">
        <v>1.12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51</v>
      </c>
      <c r="E89" s="36" t="s">
        <v>48</v>
      </c>
    </row>
    <row r="90" spans="1:5" ht="12.75">
      <c r="A90" s="37" t="s">
        <v>52</v>
      </c>
      <c r="E90" s="38" t="s">
        <v>754</v>
      </c>
    </row>
    <row r="91" spans="1:5" ht="140.25">
      <c r="A91" t="s">
        <v>53</v>
      </c>
      <c r="E91" s="36" t="s">
        <v>652</v>
      </c>
    </row>
    <row r="92" spans="1:16" ht="12.75">
      <c r="A92" s="25" t="s">
        <v>46</v>
      </c>
      <c s="29" t="s">
        <v>126</v>
      </c>
      <c s="29" t="s">
        <v>653</v>
      </c>
      <c s="25" t="s">
        <v>48</v>
      </c>
      <c s="30" t="s">
        <v>654</v>
      </c>
      <c s="31" t="s">
        <v>272</v>
      </c>
      <c s="32">
        <v>1.4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755</v>
      </c>
    </row>
    <row r="95" spans="1:5" ht="140.25">
      <c r="A95" t="s">
        <v>53</v>
      </c>
      <c r="E95" s="36" t="s">
        <v>652</v>
      </c>
    </row>
    <row r="96" spans="1:16" ht="12.75">
      <c r="A96" s="25" t="s">
        <v>46</v>
      </c>
      <c s="29" t="s">
        <v>129</v>
      </c>
      <c s="29" t="s">
        <v>656</v>
      </c>
      <c s="25" t="s">
        <v>48</v>
      </c>
      <c s="30" t="s">
        <v>657</v>
      </c>
      <c s="31" t="s">
        <v>60</v>
      </c>
      <c s="32">
        <v>17.2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756</v>
      </c>
    </row>
    <row r="99" spans="1:5" ht="38.25">
      <c r="A99" t="s">
        <v>53</v>
      </c>
      <c r="E99" s="36" t="s">
        <v>659</v>
      </c>
    </row>
    <row r="100" spans="1:18" ht="12.75" customHeight="1">
      <c r="A100" s="6" t="s">
        <v>43</v>
      </c>
      <c s="6"/>
      <c s="40" t="s">
        <v>75</v>
      </c>
      <c s="6"/>
      <c s="27" t="s">
        <v>660</v>
      </c>
      <c s="6"/>
      <c s="6"/>
      <c s="6"/>
      <c s="41">
        <f>0+Q100</f>
      </c>
      <c r="O100">
        <f>0+R100</f>
      </c>
      <c r="Q100">
        <f>0+I101</f>
      </c>
      <c>
        <f>0+O101</f>
      </c>
    </row>
    <row r="101" spans="1:16" ht="12.75">
      <c r="A101" s="25" t="s">
        <v>46</v>
      </c>
      <c s="29" t="s">
        <v>131</v>
      </c>
      <c s="29" t="s">
        <v>556</v>
      </c>
      <c s="25" t="s">
        <v>48</v>
      </c>
      <c s="30" t="s">
        <v>557</v>
      </c>
      <c s="31" t="s">
        <v>60</v>
      </c>
      <c s="32">
        <v>2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51</v>
      </c>
      <c r="E102" s="36" t="s">
        <v>48</v>
      </c>
    </row>
    <row r="103" spans="1:5" ht="12.75">
      <c r="A103" s="37" t="s">
        <v>52</v>
      </c>
      <c r="E103" s="38" t="s">
        <v>757</v>
      </c>
    </row>
    <row r="104" spans="1:5" ht="255">
      <c r="A104" t="s">
        <v>53</v>
      </c>
      <c r="E104" s="36" t="s">
        <v>559</v>
      </c>
    </row>
    <row r="105" spans="1:18" ht="12.75" customHeight="1">
      <c r="A105" s="6" t="s">
        <v>43</v>
      </c>
      <c s="6"/>
      <c s="40" t="s">
        <v>40</v>
      </c>
      <c s="6"/>
      <c s="27" t="s">
        <v>420</v>
      </c>
      <c s="6"/>
      <c s="6"/>
      <c s="6"/>
      <c s="41">
        <f>0+Q105</f>
      </c>
      <c r="O105">
        <f>0+R105</f>
      </c>
      <c r="Q105">
        <f>0+I106+I110</f>
      </c>
      <c>
        <f>0+O106+O110</f>
      </c>
    </row>
    <row r="106" spans="1:16" ht="12.75">
      <c r="A106" s="25" t="s">
        <v>46</v>
      </c>
      <c s="29" t="s">
        <v>133</v>
      </c>
      <c s="29" t="s">
        <v>665</v>
      </c>
      <c s="25" t="s">
        <v>48</v>
      </c>
      <c s="30" t="s">
        <v>666</v>
      </c>
      <c s="31" t="s">
        <v>60</v>
      </c>
      <c s="32">
        <v>5.2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51</v>
      </c>
      <c r="E107" s="36" t="s">
        <v>48</v>
      </c>
    </row>
    <row r="108" spans="1:5" ht="12.75">
      <c r="A108" s="37" t="s">
        <v>52</v>
      </c>
      <c r="E108" s="38" t="s">
        <v>758</v>
      </c>
    </row>
    <row r="109" spans="1:5" ht="25.5">
      <c r="A109" t="s">
        <v>53</v>
      </c>
      <c r="E109" s="36" t="s">
        <v>668</v>
      </c>
    </row>
    <row r="110" spans="1:16" ht="12.75">
      <c r="A110" s="25" t="s">
        <v>46</v>
      </c>
      <c s="29" t="s">
        <v>137</v>
      </c>
      <c s="29" t="s">
        <v>669</v>
      </c>
      <c s="25" t="s">
        <v>48</v>
      </c>
      <c s="30" t="s">
        <v>670</v>
      </c>
      <c s="31" t="s">
        <v>60</v>
      </c>
      <c s="32">
        <v>3</v>
      </c>
      <c s="33">
        <v>0</v>
      </c>
      <c s="34">
        <f>ROUND(ROUND(H110,2)*ROUND(G110,3),2)</f>
      </c>
      <c r="O110">
        <f>(I110*0)/100</f>
      </c>
      <c t="s">
        <v>27</v>
      </c>
    </row>
    <row r="111" spans="1:5" ht="12.75">
      <c r="A111" s="35" t="s">
        <v>51</v>
      </c>
      <c r="E111" s="36" t="s">
        <v>48</v>
      </c>
    </row>
    <row r="112" spans="1:5" ht="12.75">
      <c r="A112" s="37" t="s">
        <v>52</v>
      </c>
      <c r="E112" s="38" t="s">
        <v>759</v>
      </c>
    </row>
    <row r="113" spans="1:5" ht="76.5">
      <c r="A113" t="s">
        <v>53</v>
      </c>
      <c r="E113" s="36" t="s">
        <v>672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760</v>
      </c>
      <c s="42">
        <f>0+I8+I49+I94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760</v>
      </c>
      <c s="6"/>
      <c s="18" t="s">
        <v>761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46</v>
      </c>
      <c s="29" t="s">
        <v>29</v>
      </c>
      <c s="29" t="s">
        <v>344</v>
      </c>
      <c s="25" t="s">
        <v>48</v>
      </c>
      <c s="30" t="s">
        <v>345</v>
      </c>
      <c s="31" t="s">
        <v>346</v>
      </c>
      <c s="32">
        <v>93.6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678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349</v>
      </c>
      <c s="25" t="s">
        <v>48</v>
      </c>
      <c s="30" t="s">
        <v>350</v>
      </c>
      <c s="31" t="s">
        <v>346</v>
      </c>
      <c s="32">
        <v>0.54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351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352</v>
      </c>
      <c s="25" t="s">
        <v>48</v>
      </c>
      <c s="30" t="s">
        <v>353</v>
      </c>
      <c s="31" t="s">
        <v>346</v>
      </c>
      <c s="32">
        <v>0.013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25.5">
      <c r="A19" s="37" t="s">
        <v>52</v>
      </c>
      <c r="E19" s="38" t="s">
        <v>354</v>
      </c>
    </row>
    <row r="20" spans="1:5" ht="140.25">
      <c r="A20" t="s">
        <v>53</v>
      </c>
      <c r="E20" s="36" t="s">
        <v>348</v>
      </c>
    </row>
    <row r="21" spans="1:16" ht="25.5">
      <c r="A21" s="25" t="s">
        <v>46</v>
      </c>
      <c s="29" t="s">
        <v>33</v>
      </c>
      <c s="29" t="s">
        <v>355</v>
      </c>
      <c s="25" t="s">
        <v>48</v>
      </c>
      <c s="30" t="s">
        <v>356</v>
      </c>
      <c s="31" t="s">
        <v>346</v>
      </c>
      <c s="32">
        <v>0.013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25.5">
      <c r="A23" s="37" t="s">
        <v>52</v>
      </c>
      <c r="E23" s="38" t="s">
        <v>354</v>
      </c>
    </row>
    <row r="24" spans="1:5" ht="140.25">
      <c r="A24" t="s">
        <v>53</v>
      </c>
      <c r="E24" s="36" t="s">
        <v>348</v>
      </c>
    </row>
    <row r="25" spans="1:16" ht="25.5">
      <c r="A25" s="25" t="s">
        <v>46</v>
      </c>
      <c s="29" t="s">
        <v>35</v>
      </c>
      <c s="29" t="s">
        <v>357</v>
      </c>
      <c s="25" t="s">
        <v>48</v>
      </c>
      <c s="30" t="s">
        <v>358</v>
      </c>
      <c s="31" t="s">
        <v>346</v>
      </c>
      <c s="32">
        <v>3.04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25.5">
      <c r="A27" s="37" t="s">
        <v>52</v>
      </c>
      <c r="E27" s="38" t="s">
        <v>359</v>
      </c>
    </row>
    <row r="28" spans="1:5" ht="140.25">
      <c r="A28" t="s">
        <v>53</v>
      </c>
      <c r="E28" s="36" t="s">
        <v>348</v>
      </c>
    </row>
    <row r="29" spans="1:16" ht="12.75">
      <c r="A29" s="25" t="s">
        <v>46</v>
      </c>
      <c s="29" t="s">
        <v>37</v>
      </c>
      <c s="29" t="s">
        <v>360</v>
      </c>
      <c s="25" t="s">
        <v>48</v>
      </c>
      <c s="30" t="s">
        <v>361</v>
      </c>
      <c s="31" t="s">
        <v>262</v>
      </c>
      <c s="32">
        <v>9.12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762</v>
      </c>
    </row>
    <row r="32" spans="1:5" ht="12.75">
      <c r="A32" t="s">
        <v>53</v>
      </c>
      <c r="E32" s="36" t="s">
        <v>263</v>
      </c>
    </row>
    <row r="33" spans="1:16" ht="12.75">
      <c r="A33" s="25" t="s">
        <v>46</v>
      </c>
      <c s="29" t="s">
        <v>71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51</v>
      </c>
      <c r="E34" s="36" t="s">
        <v>365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366</v>
      </c>
    </row>
    <row r="37" spans="1:16" ht="12.75">
      <c r="A37" s="25" t="s">
        <v>46</v>
      </c>
      <c s="29" t="s">
        <v>75</v>
      </c>
      <c s="29" t="s">
        <v>367</v>
      </c>
      <c s="25" t="s">
        <v>48</v>
      </c>
      <c s="30" t="s">
        <v>368</v>
      </c>
      <c s="31" t="s">
        <v>314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369</v>
      </c>
    </row>
    <row r="39" spans="1:5" ht="12.75">
      <c r="A39" s="37" t="s">
        <v>52</v>
      </c>
      <c r="E39" s="38" t="s">
        <v>48</v>
      </c>
    </row>
    <row r="40" spans="1:5" ht="25.5">
      <c r="A40" t="s">
        <v>53</v>
      </c>
      <c r="E40" s="36" t="s">
        <v>370</v>
      </c>
    </row>
    <row r="41" spans="1:16" ht="25.5">
      <c r="A41" s="25" t="s">
        <v>46</v>
      </c>
      <c s="29" t="s">
        <v>40</v>
      </c>
      <c s="29" t="s">
        <v>371</v>
      </c>
      <c s="25" t="s">
        <v>48</v>
      </c>
      <c s="30" t="s">
        <v>372</v>
      </c>
      <c s="31" t="s">
        <v>314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51</v>
      </c>
      <c r="E42" s="36" t="s">
        <v>373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263</v>
      </c>
    </row>
    <row r="45" spans="1:16" ht="25.5">
      <c r="A45" s="25" t="s">
        <v>46</v>
      </c>
      <c s="29" t="s">
        <v>42</v>
      </c>
      <c s="29" t="s">
        <v>374</v>
      </c>
      <c s="25" t="s">
        <v>48</v>
      </c>
      <c s="30" t="s">
        <v>375</v>
      </c>
      <c s="31" t="s">
        <v>314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376</v>
      </c>
    </row>
    <row r="47" spans="1:5" ht="12.75">
      <c r="A47" s="37" t="s">
        <v>52</v>
      </c>
      <c r="E47" s="38" t="s">
        <v>48</v>
      </c>
    </row>
    <row r="48" spans="1:5" ht="12.75">
      <c r="A48" t="s">
        <v>53</v>
      </c>
      <c r="E48" s="36" t="s">
        <v>263</v>
      </c>
    </row>
    <row r="49" spans="1:18" ht="12.75" customHeight="1">
      <c r="A49" s="6" t="s">
        <v>43</v>
      </c>
      <c s="6"/>
      <c s="40" t="s">
        <v>35</v>
      </c>
      <c s="6"/>
      <c s="27" t="s">
        <v>377</v>
      </c>
      <c s="6"/>
      <c s="6"/>
      <c s="6"/>
      <c s="41">
        <f>0+Q49</f>
      </c>
      <c r="O49">
        <f>0+R49</f>
      </c>
      <c r="Q49">
        <f>0+I50+I54+I58+I62+I66+I70+I74+I78+I82+I86+I90</f>
      </c>
      <c>
        <f>0+O50+O54+O58+O62+O66+O70+O74+O78+O82+O86+O90</f>
      </c>
    </row>
    <row r="50" spans="1:16" ht="12.75">
      <c r="A50" s="25" t="s">
        <v>46</v>
      </c>
      <c s="29" t="s">
        <v>85</v>
      </c>
      <c s="29" t="s">
        <v>378</v>
      </c>
      <c s="25" t="s">
        <v>48</v>
      </c>
      <c s="30" t="s">
        <v>379</v>
      </c>
      <c s="31" t="s">
        <v>272</v>
      </c>
      <c s="32">
        <v>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680</v>
      </c>
    </row>
    <row r="53" spans="1:5" ht="89.25">
      <c r="A53" t="s">
        <v>53</v>
      </c>
      <c r="E53" s="36" t="s">
        <v>381</v>
      </c>
    </row>
    <row r="54" spans="1:16" ht="12.75">
      <c r="A54" s="25" t="s">
        <v>46</v>
      </c>
      <c s="29" t="s">
        <v>89</v>
      </c>
      <c s="29" t="s">
        <v>382</v>
      </c>
      <c s="25" t="s">
        <v>48</v>
      </c>
      <c s="30" t="s">
        <v>383</v>
      </c>
      <c s="31" t="s">
        <v>272</v>
      </c>
      <c s="32">
        <v>254.1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763</v>
      </c>
    </row>
    <row r="57" spans="1:5" ht="89.25">
      <c r="A57" t="s">
        <v>53</v>
      </c>
      <c r="E57" s="36" t="s">
        <v>381</v>
      </c>
    </row>
    <row r="58" spans="1:16" ht="12.75">
      <c r="A58" s="25" t="s">
        <v>46</v>
      </c>
      <c s="29" t="s">
        <v>93</v>
      </c>
      <c s="29" t="s">
        <v>385</v>
      </c>
      <c s="25" t="s">
        <v>48</v>
      </c>
      <c s="30" t="s">
        <v>386</v>
      </c>
      <c s="31" t="s">
        <v>60</v>
      </c>
      <c s="32">
        <v>22.4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682</v>
      </c>
    </row>
    <row r="61" spans="1:5" ht="306">
      <c r="A61" t="s">
        <v>53</v>
      </c>
      <c r="E61" s="36" t="s">
        <v>388</v>
      </c>
    </row>
    <row r="62" spans="1:16" ht="12.75">
      <c r="A62" s="25" t="s">
        <v>46</v>
      </c>
      <c s="29" t="s">
        <v>97</v>
      </c>
      <c s="29" t="s">
        <v>389</v>
      </c>
      <c s="25" t="s">
        <v>48</v>
      </c>
      <c s="30" t="s">
        <v>390</v>
      </c>
      <c s="31" t="s">
        <v>60</v>
      </c>
      <c s="32">
        <v>3.6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683</v>
      </c>
    </row>
    <row r="65" spans="1:5" ht="306">
      <c r="A65" t="s">
        <v>53</v>
      </c>
      <c r="E65" s="36" t="s">
        <v>388</v>
      </c>
    </row>
    <row r="66" spans="1:16" ht="25.5">
      <c r="A66" s="25" t="s">
        <v>46</v>
      </c>
      <c s="29" t="s">
        <v>101</v>
      </c>
      <c s="29" t="s">
        <v>392</v>
      </c>
      <c s="25" t="s">
        <v>48</v>
      </c>
      <c s="30" t="s">
        <v>393</v>
      </c>
      <c s="31" t="s">
        <v>60</v>
      </c>
      <c s="32">
        <v>456.2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764</v>
      </c>
    </row>
    <row r="69" spans="1:5" ht="114.75">
      <c r="A69" t="s">
        <v>53</v>
      </c>
      <c r="E69" s="36" t="s">
        <v>395</v>
      </c>
    </row>
    <row r="70" spans="1:16" ht="25.5">
      <c r="A70" s="25" t="s">
        <v>46</v>
      </c>
      <c s="29" t="s">
        <v>106</v>
      </c>
      <c s="29" t="s">
        <v>396</v>
      </c>
      <c s="25" t="s">
        <v>48</v>
      </c>
      <c s="30" t="s">
        <v>397</v>
      </c>
      <c s="31" t="s">
        <v>60</v>
      </c>
      <c s="32">
        <v>130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398</v>
      </c>
    </row>
    <row r="73" spans="1:5" ht="102">
      <c r="A73" t="s">
        <v>53</v>
      </c>
      <c r="E73" s="36" t="s">
        <v>399</v>
      </c>
    </row>
    <row r="74" spans="1:16" ht="12.75">
      <c r="A74" s="25" t="s">
        <v>46</v>
      </c>
      <c s="29" t="s">
        <v>110</v>
      </c>
      <c s="29" t="s">
        <v>400</v>
      </c>
      <c s="25" t="s">
        <v>48</v>
      </c>
      <c s="30" t="s">
        <v>401</v>
      </c>
      <c s="31" t="s">
        <v>60</v>
      </c>
      <c s="32">
        <v>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686</v>
      </c>
    </row>
    <row r="77" spans="1:5" ht="153">
      <c r="A77" t="s">
        <v>53</v>
      </c>
      <c r="E77" s="36" t="s">
        <v>403</v>
      </c>
    </row>
    <row r="78" spans="1:16" ht="12.75">
      <c r="A78" s="25" t="s">
        <v>46</v>
      </c>
      <c s="29" t="s">
        <v>114</v>
      </c>
      <c s="29" t="s">
        <v>404</v>
      </c>
      <c s="25" t="s">
        <v>48</v>
      </c>
      <c s="30" t="s">
        <v>405</v>
      </c>
      <c s="31" t="s">
        <v>50</v>
      </c>
      <c s="32">
        <v>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687</v>
      </c>
    </row>
    <row r="81" spans="1:5" ht="255">
      <c r="A81" t="s">
        <v>53</v>
      </c>
      <c r="E81" s="36" t="s">
        <v>407</v>
      </c>
    </row>
    <row r="82" spans="1:16" ht="25.5">
      <c r="A82" s="25" t="s">
        <v>46</v>
      </c>
      <c s="29" t="s">
        <v>118</v>
      </c>
      <c s="29" t="s">
        <v>408</v>
      </c>
      <c s="25" t="s">
        <v>48</v>
      </c>
      <c s="30" t="s">
        <v>409</v>
      </c>
      <c s="31" t="s">
        <v>60</v>
      </c>
      <c s="32">
        <v>100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688</v>
      </c>
    </row>
    <row r="85" spans="1:5" ht="178.5">
      <c r="A85" t="s">
        <v>53</v>
      </c>
      <c r="E85" s="36" t="s">
        <v>411</v>
      </c>
    </row>
    <row r="86" spans="1:16" ht="12.75">
      <c r="A86" s="25" t="s">
        <v>46</v>
      </c>
      <c s="29" t="s">
        <v>122</v>
      </c>
      <c s="29" t="s">
        <v>412</v>
      </c>
      <c s="25" t="s">
        <v>48</v>
      </c>
      <c s="30" t="s">
        <v>413</v>
      </c>
      <c s="31" t="s">
        <v>50</v>
      </c>
      <c s="32">
        <v>4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689</v>
      </c>
    </row>
    <row r="89" spans="1:5" ht="51">
      <c r="A89" t="s">
        <v>53</v>
      </c>
      <c r="E89" s="36" t="s">
        <v>415</v>
      </c>
    </row>
    <row r="90" spans="1:16" ht="12.75">
      <c r="A90" s="25" t="s">
        <v>46</v>
      </c>
      <c s="29" t="s">
        <v>126</v>
      </c>
      <c s="29" t="s">
        <v>416</v>
      </c>
      <c s="25" t="s">
        <v>48</v>
      </c>
      <c s="30" t="s">
        <v>417</v>
      </c>
      <c s="31" t="s">
        <v>60</v>
      </c>
      <c s="32">
        <v>30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690</v>
      </c>
    </row>
    <row r="93" spans="1:5" ht="102">
      <c r="A93" t="s">
        <v>53</v>
      </c>
      <c r="E93" s="36" t="s">
        <v>419</v>
      </c>
    </row>
    <row r="94" spans="1:18" ht="12.75" customHeight="1">
      <c r="A94" s="6" t="s">
        <v>43</v>
      </c>
      <c s="6"/>
      <c s="40" t="s">
        <v>40</v>
      </c>
      <c s="6"/>
      <c s="27" t="s">
        <v>420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46</v>
      </c>
      <c s="29" t="s">
        <v>129</v>
      </c>
      <c s="29" t="s">
        <v>421</v>
      </c>
      <c s="25" t="s">
        <v>48</v>
      </c>
      <c s="30" t="s">
        <v>422</v>
      </c>
      <c s="31" t="s">
        <v>60</v>
      </c>
      <c s="32">
        <v>3.6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691</v>
      </c>
    </row>
    <row r="98" spans="1:5" ht="140.25">
      <c r="A98" t="s">
        <v>53</v>
      </c>
      <c r="E98" s="36" t="s">
        <v>424</v>
      </c>
    </row>
    <row r="99" spans="1:16" ht="12.75">
      <c r="A99" s="25" t="s">
        <v>46</v>
      </c>
      <c s="29" t="s">
        <v>131</v>
      </c>
      <c s="29" t="s">
        <v>425</v>
      </c>
      <c s="25" t="s">
        <v>48</v>
      </c>
      <c s="30" t="s">
        <v>426</v>
      </c>
      <c s="31" t="s">
        <v>267</v>
      </c>
      <c s="32">
        <v>57.2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12.75">
      <c r="A101" s="37" t="s">
        <v>52</v>
      </c>
      <c r="E101" s="38" t="s">
        <v>692</v>
      </c>
    </row>
    <row r="102" spans="1:5" ht="102">
      <c r="A102" t="s">
        <v>53</v>
      </c>
      <c r="E102" s="36" t="s">
        <v>428</v>
      </c>
    </row>
    <row r="103" spans="1:16" ht="12.75">
      <c r="A103" s="25" t="s">
        <v>46</v>
      </c>
      <c s="29" t="s">
        <v>133</v>
      </c>
      <c s="29" t="s">
        <v>429</v>
      </c>
      <c s="25" t="s">
        <v>48</v>
      </c>
      <c s="30" t="s">
        <v>430</v>
      </c>
      <c s="31" t="s">
        <v>272</v>
      </c>
      <c s="32">
        <v>52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51</v>
      </c>
      <c r="E104" s="36" t="s">
        <v>48</v>
      </c>
    </row>
    <row r="105" spans="1:5" ht="12.75">
      <c r="A105" s="37" t="s">
        <v>52</v>
      </c>
      <c r="E105" s="38" t="s">
        <v>693</v>
      </c>
    </row>
    <row r="106" spans="1:5" ht="140.25">
      <c r="A106" t="s">
        <v>53</v>
      </c>
      <c r="E106" s="36" t="s">
        <v>432</v>
      </c>
    </row>
    <row r="107" spans="1:16" ht="25.5">
      <c r="A107" s="25" t="s">
        <v>46</v>
      </c>
      <c s="29" t="s">
        <v>137</v>
      </c>
      <c s="29" t="s">
        <v>433</v>
      </c>
      <c s="25" t="s">
        <v>48</v>
      </c>
      <c s="30" t="s">
        <v>434</v>
      </c>
      <c s="31" t="s">
        <v>435</v>
      </c>
      <c s="32">
        <v>1040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12.75">
      <c r="A109" s="37" t="s">
        <v>52</v>
      </c>
      <c r="E109" s="38" t="s">
        <v>694</v>
      </c>
    </row>
    <row r="110" spans="1:5" ht="127.5">
      <c r="A110" t="s">
        <v>53</v>
      </c>
      <c r="E110" s="36" t="s">
        <v>437</v>
      </c>
    </row>
    <row r="111" spans="1:16" ht="12.75">
      <c r="A111" s="25" t="s">
        <v>46</v>
      </c>
      <c s="29" t="s">
        <v>140</v>
      </c>
      <c s="29" t="s">
        <v>438</v>
      </c>
      <c s="25" t="s">
        <v>48</v>
      </c>
      <c s="30" t="s">
        <v>439</v>
      </c>
      <c s="31" t="s">
        <v>60</v>
      </c>
      <c s="32">
        <v>26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12.75">
      <c r="A113" s="37" t="s">
        <v>52</v>
      </c>
      <c r="E113" s="38" t="s">
        <v>695</v>
      </c>
    </row>
    <row r="114" spans="1:5" ht="178.5">
      <c r="A114" t="s">
        <v>53</v>
      </c>
      <c r="E114" s="36" t="s">
        <v>441</v>
      </c>
    </row>
    <row r="115" spans="1:16" ht="25.5">
      <c r="A115" s="25" t="s">
        <v>46</v>
      </c>
      <c s="29" t="s">
        <v>142</v>
      </c>
      <c s="29" t="s">
        <v>442</v>
      </c>
      <c s="25" t="s">
        <v>48</v>
      </c>
      <c s="30" t="s">
        <v>443</v>
      </c>
      <c s="31" t="s">
        <v>444</v>
      </c>
      <c s="32">
        <v>468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51</v>
      </c>
      <c r="E116" s="36" t="s">
        <v>48</v>
      </c>
    </row>
    <row r="117" spans="1:5" ht="12.75">
      <c r="A117" s="37" t="s">
        <v>52</v>
      </c>
      <c r="E117" s="38" t="s">
        <v>765</v>
      </c>
    </row>
    <row r="118" spans="1:5" ht="102">
      <c r="A118" t="s">
        <v>53</v>
      </c>
      <c r="E118" s="36" t="s">
        <v>446</v>
      </c>
    </row>
    <row r="119" spans="1:16" ht="12.75">
      <c r="A119" s="25" t="s">
        <v>46</v>
      </c>
      <c s="29" t="s">
        <v>145</v>
      </c>
      <c s="29" t="s">
        <v>447</v>
      </c>
      <c s="25" t="s">
        <v>48</v>
      </c>
      <c s="30" t="s">
        <v>448</v>
      </c>
      <c s="31" t="s">
        <v>267</v>
      </c>
      <c s="32">
        <v>25.92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51</v>
      </c>
      <c r="E120" s="36" t="s">
        <v>48</v>
      </c>
    </row>
    <row r="121" spans="1:5" ht="12.75">
      <c r="A121" s="37" t="s">
        <v>52</v>
      </c>
      <c r="E121" s="38" t="s">
        <v>697</v>
      </c>
    </row>
    <row r="122" spans="1:5" ht="178.5">
      <c r="A122" t="s">
        <v>53</v>
      </c>
      <c r="E122" s="36" t="s">
        <v>450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0+O8+O37+O106+O111+O132+O145+O166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766</v>
      </c>
      <c s="42">
        <f>0+I8+I37+I106+I111+I132+I145+I166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766</v>
      </c>
      <c s="6"/>
      <c s="18" t="s">
        <v>767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536.225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14.75">
      <c r="A11" s="37" t="s">
        <v>52</v>
      </c>
      <c r="E11" s="38" t="s">
        <v>768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146.441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02">
      <c r="A15" s="37" t="s">
        <v>52</v>
      </c>
      <c r="E15" s="38" t="s">
        <v>769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459</v>
      </c>
      <c s="25" t="s">
        <v>48</v>
      </c>
      <c s="30" t="s">
        <v>460</v>
      </c>
      <c s="31" t="s">
        <v>346</v>
      </c>
      <c s="32">
        <v>16.5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770</v>
      </c>
    </row>
    <row r="20" spans="1:5" ht="140.25">
      <c r="A20" t="s">
        <v>53</v>
      </c>
      <c r="E20" s="36" t="s">
        <v>348</v>
      </c>
    </row>
    <row r="21" spans="1:16" ht="12.75">
      <c r="A21" s="25" t="s">
        <v>46</v>
      </c>
      <c s="29" t="s">
        <v>33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462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366</v>
      </c>
    </row>
    <row r="25" spans="1:16" ht="12.75">
      <c r="A25" s="25" t="s">
        <v>46</v>
      </c>
      <c s="29" t="s">
        <v>35</v>
      </c>
      <c s="29" t="s">
        <v>463</v>
      </c>
      <c s="25" t="s">
        <v>48</v>
      </c>
      <c s="30" t="s">
        <v>464</v>
      </c>
      <c s="31" t="s">
        <v>314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51">
      <c r="A26" s="35" t="s">
        <v>51</v>
      </c>
      <c r="E26" s="36" t="s">
        <v>465</v>
      </c>
    </row>
    <row r="27" spans="1:5" ht="38.25">
      <c r="A27" s="37" t="s">
        <v>52</v>
      </c>
      <c r="E27" s="38" t="s">
        <v>466</v>
      </c>
    </row>
    <row r="28" spans="1:5" ht="12.75">
      <c r="A28" t="s">
        <v>53</v>
      </c>
      <c r="E28" s="36" t="s">
        <v>467</v>
      </c>
    </row>
    <row r="29" spans="1:16" ht="12.75">
      <c r="A29" s="25" t="s">
        <v>46</v>
      </c>
      <c s="29" t="s">
        <v>37</v>
      </c>
      <c s="29" t="s">
        <v>468</v>
      </c>
      <c s="25" t="s">
        <v>48</v>
      </c>
      <c s="30" t="s">
        <v>469</v>
      </c>
      <c s="31" t="s">
        <v>50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470</v>
      </c>
    </row>
    <row r="31" spans="1:5" ht="12.75">
      <c r="A31" s="37" t="s">
        <v>52</v>
      </c>
      <c r="E31" s="38" t="s">
        <v>471</v>
      </c>
    </row>
    <row r="32" spans="1:5" ht="12.75">
      <c r="A32" t="s">
        <v>53</v>
      </c>
      <c r="E32" s="36" t="s">
        <v>467</v>
      </c>
    </row>
    <row r="33" spans="1:16" ht="12.75">
      <c r="A33" s="25" t="s">
        <v>46</v>
      </c>
      <c s="29" t="s">
        <v>71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263</v>
      </c>
    </row>
    <row r="37" spans="1:18" ht="12.75" customHeight="1">
      <c r="A37" s="6" t="s">
        <v>43</v>
      </c>
      <c s="6"/>
      <c s="40" t="s">
        <v>29</v>
      </c>
      <c s="6"/>
      <c s="27" t="s">
        <v>258</v>
      </c>
      <c s="6"/>
      <c s="6"/>
      <c s="6"/>
      <c s="41">
        <f>0+Q37</f>
      </c>
      <c r="O37">
        <f>0+R37</f>
      </c>
      <c r="Q37">
        <f>0+I38+I42+I46+I50+I54+I58+I62+I66+I70+I74+I78+I82+I86+I90+I94+I98+I102</f>
      </c>
      <c>
        <f>0+O38+O42+O46+O50+O54+O58+O62+O66+O70+O74+O78+O82+O86+O90+O94+O98+O102</f>
      </c>
    </row>
    <row r="38" spans="1:16" ht="12.75">
      <c r="A38" s="25" t="s">
        <v>46</v>
      </c>
      <c s="29" t="s">
        <v>75</v>
      </c>
      <c s="29" t="s">
        <v>473</v>
      </c>
      <c s="25" t="s">
        <v>48</v>
      </c>
      <c s="30" t="s">
        <v>474</v>
      </c>
      <c s="31" t="s">
        <v>272</v>
      </c>
      <c s="32">
        <v>31.918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771</v>
      </c>
    </row>
    <row r="41" spans="1:5" ht="369.75">
      <c r="A41" t="s">
        <v>53</v>
      </c>
      <c r="E41" s="36" t="s">
        <v>476</v>
      </c>
    </row>
    <row r="42" spans="1:16" ht="12.75">
      <c r="A42" s="25" t="s">
        <v>46</v>
      </c>
      <c s="29" t="s">
        <v>40</v>
      </c>
      <c s="29" t="s">
        <v>477</v>
      </c>
      <c s="25" t="s">
        <v>48</v>
      </c>
      <c s="30" t="s">
        <v>478</v>
      </c>
      <c s="31" t="s">
        <v>435</v>
      </c>
      <c s="32">
        <v>638.36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772</v>
      </c>
    </row>
    <row r="45" spans="1:5" ht="25.5">
      <c r="A45" t="s">
        <v>53</v>
      </c>
      <c r="E45" s="36" t="s">
        <v>480</v>
      </c>
    </row>
    <row r="46" spans="1:16" ht="12.75">
      <c r="A46" s="25" t="s">
        <v>46</v>
      </c>
      <c s="29" t="s">
        <v>42</v>
      </c>
      <c s="29" t="s">
        <v>481</v>
      </c>
      <c s="25" t="s">
        <v>48</v>
      </c>
      <c s="30" t="s">
        <v>482</v>
      </c>
      <c s="31" t="s">
        <v>272</v>
      </c>
      <c s="32">
        <v>31.918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771</v>
      </c>
    </row>
    <row r="49" spans="1:5" ht="369.75">
      <c r="A49" t="s">
        <v>53</v>
      </c>
      <c r="E49" s="36" t="s">
        <v>483</v>
      </c>
    </row>
    <row r="50" spans="1:16" ht="12.75">
      <c r="A50" s="25" t="s">
        <v>46</v>
      </c>
      <c s="29" t="s">
        <v>85</v>
      </c>
      <c s="29" t="s">
        <v>484</v>
      </c>
      <c s="25" t="s">
        <v>48</v>
      </c>
      <c s="30" t="s">
        <v>485</v>
      </c>
      <c s="31" t="s">
        <v>435</v>
      </c>
      <c s="32">
        <v>31.918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773</v>
      </c>
    </row>
    <row r="53" spans="1:5" ht="25.5">
      <c r="A53" t="s">
        <v>53</v>
      </c>
      <c r="E53" s="36" t="s">
        <v>480</v>
      </c>
    </row>
    <row r="54" spans="1:16" ht="12.75">
      <c r="A54" s="25" t="s">
        <v>46</v>
      </c>
      <c s="29" t="s">
        <v>89</v>
      </c>
      <c s="29" t="s">
        <v>486</v>
      </c>
      <c s="25" t="s">
        <v>48</v>
      </c>
      <c s="30" t="s">
        <v>487</v>
      </c>
      <c s="31" t="s">
        <v>272</v>
      </c>
      <c s="32">
        <v>174.25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63.75">
      <c r="A56" s="37" t="s">
        <v>52</v>
      </c>
      <c r="E56" s="38" t="s">
        <v>774</v>
      </c>
    </row>
    <row r="57" spans="1:5" ht="63.75">
      <c r="A57" t="s">
        <v>53</v>
      </c>
      <c r="E57" s="36" t="s">
        <v>489</v>
      </c>
    </row>
    <row r="58" spans="1:16" ht="12.75">
      <c r="A58" s="25" t="s">
        <v>46</v>
      </c>
      <c s="29" t="s">
        <v>93</v>
      </c>
      <c s="29" t="s">
        <v>490</v>
      </c>
      <c s="25" t="s">
        <v>48</v>
      </c>
      <c s="30" t="s">
        <v>491</v>
      </c>
      <c s="31" t="s">
        <v>272</v>
      </c>
      <c s="32">
        <v>21.857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51">
      <c r="A60" s="37" t="s">
        <v>52</v>
      </c>
      <c r="E60" s="38" t="s">
        <v>775</v>
      </c>
    </row>
    <row r="61" spans="1:5" ht="318.75">
      <c r="A61" t="s">
        <v>53</v>
      </c>
      <c r="E61" s="36" t="s">
        <v>493</v>
      </c>
    </row>
    <row r="62" spans="1:16" ht="12.75">
      <c r="A62" s="25" t="s">
        <v>46</v>
      </c>
      <c s="29" t="s">
        <v>97</v>
      </c>
      <c s="29" t="s">
        <v>494</v>
      </c>
      <c s="25" t="s">
        <v>48</v>
      </c>
      <c s="30" t="s">
        <v>495</v>
      </c>
      <c s="31" t="s">
        <v>435</v>
      </c>
      <c s="32">
        <v>437.14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776</v>
      </c>
    </row>
    <row r="65" spans="1:5" ht="25.5">
      <c r="A65" t="s">
        <v>53</v>
      </c>
      <c r="E65" s="36" t="s">
        <v>480</v>
      </c>
    </row>
    <row r="66" spans="1:16" ht="12.75">
      <c r="A66" s="25" t="s">
        <v>46</v>
      </c>
      <c s="29" t="s">
        <v>101</v>
      </c>
      <c s="29" t="s">
        <v>497</v>
      </c>
      <c s="25" t="s">
        <v>48</v>
      </c>
      <c s="30" t="s">
        <v>498</v>
      </c>
      <c s="31" t="s">
        <v>272</v>
      </c>
      <c s="32">
        <v>21.857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51">
      <c r="A68" s="37" t="s">
        <v>52</v>
      </c>
      <c r="E68" s="38" t="s">
        <v>775</v>
      </c>
    </row>
    <row r="69" spans="1:5" ht="318.75">
      <c r="A69" t="s">
        <v>53</v>
      </c>
      <c r="E69" s="36" t="s">
        <v>499</v>
      </c>
    </row>
    <row r="70" spans="1:16" ht="12.75">
      <c r="A70" s="25" t="s">
        <v>46</v>
      </c>
      <c s="29" t="s">
        <v>106</v>
      </c>
      <c s="29" t="s">
        <v>500</v>
      </c>
      <c s="25" t="s">
        <v>48</v>
      </c>
      <c s="30" t="s">
        <v>501</v>
      </c>
      <c s="31" t="s">
        <v>435</v>
      </c>
      <c s="32">
        <v>437.14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776</v>
      </c>
    </row>
    <row r="73" spans="1:5" ht="25.5">
      <c r="A73" t="s">
        <v>53</v>
      </c>
      <c r="E73" s="36" t="s">
        <v>480</v>
      </c>
    </row>
    <row r="74" spans="1:16" ht="12.75">
      <c r="A74" s="25" t="s">
        <v>46</v>
      </c>
      <c s="29" t="s">
        <v>110</v>
      </c>
      <c s="29" t="s">
        <v>502</v>
      </c>
      <c s="25" t="s">
        <v>48</v>
      </c>
      <c s="30" t="s">
        <v>503</v>
      </c>
      <c s="31" t="s">
        <v>272</v>
      </c>
      <c s="32">
        <v>9.896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38.25">
      <c r="A76" s="37" t="s">
        <v>52</v>
      </c>
      <c r="E76" s="38" t="s">
        <v>777</v>
      </c>
    </row>
    <row r="77" spans="1:5" ht="318.75">
      <c r="A77" t="s">
        <v>53</v>
      </c>
      <c r="E77" s="36" t="s">
        <v>493</v>
      </c>
    </row>
    <row r="78" spans="1:16" ht="12.75">
      <c r="A78" s="25" t="s">
        <v>46</v>
      </c>
      <c s="29" t="s">
        <v>114</v>
      </c>
      <c s="29" t="s">
        <v>505</v>
      </c>
      <c s="25" t="s">
        <v>48</v>
      </c>
      <c s="30" t="s">
        <v>506</v>
      </c>
      <c s="31" t="s">
        <v>435</v>
      </c>
      <c s="32">
        <v>197.912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38.25">
      <c r="A80" s="37" t="s">
        <v>52</v>
      </c>
      <c r="E80" s="38" t="s">
        <v>778</v>
      </c>
    </row>
    <row r="81" spans="1:5" ht="25.5">
      <c r="A81" t="s">
        <v>53</v>
      </c>
      <c r="E81" s="36" t="s">
        <v>480</v>
      </c>
    </row>
    <row r="82" spans="1:16" ht="12.75">
      <c r="A82" s="25" t="s">
        <v>46</v>
      </c>
      <c s="29" t="s">
        <v>118</v>
      </c>
      <c s="29" t="s">
        <v>508</v>
      </c>
      <c s="25" t="s">
        <v>48</v>
      </c>
      <c s="30" t="s">
        <v>509</v>
      </c>
      <c s="31" t="s">
        <v>272</v>
      </c>
      <c s="32">
        <v>9.896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38.25">
      <c r="A84" s="37" t="s">
        <v>52</v>
      </c>
      <c r="E84" s="38" t="s">
        <v>777</v>
      </c>
    </row>
    <row r="85" spans="1:5" ht="318.75">
      <c r="A85" t="s">
        <v>53</v>
      </c>
      <c r="E85" s="36" t="s">
        <v>499</v>
      </c>
    </row>
    <row r="86" spans="1:16" ht="12.75">
      <c r="A86" s="25" t="s">
        <v>46</v>
      </c>
      <c s="29" t="s">
        <v>122</v>
      </c>
      <c s="29" t="s">
        <v>510</v>
      </c>
      <c s="25" t="s">
        <v>48</v>
      </c>
      <c s="30" t="s">
        <v>511</v>
      </c>
      <c s="31" t="s">
        <v>435</v>
      </c>
      <c s="32">
        <v>197.912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38.25">
      <c r="A88" s="37" t="s">
        <v>52</v>
      </c>
      <c r="E88" s="38" t="s">
        <v>778</v>
      </c>
    </row>
    <row r="89" spans="1:5" ht="25.5">
      <c r="A89" t="s">
        <v>53</v>
      </c>
      <c r="E89" s="36" t="s">
        <v>480</v>
      </c>
    </row>
    <row r="90" spans="1:16" ht="12.75">
      <c r="A90" s="25" t="s">
        <v>46</v>
      </c>
      <c s="29" t="s">
        <v>126</v>
      </c>
      <c s="29" t="s">
        <v>512</v>
      </c>
      <c s="25" t="s">
        <v>48</v>
      </c>
      <c s="30" t="s">
        <v>513</v>
      </c>
      <c s="31" t="s">
        <v>267</v>
      </c>
      <c s="32">
        <v>48.36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779</v>
      </c>
    </row>
    <row r="93" spans="1:5" ht="25.5">
      <c r="A93" t="s">
        <v>53</v>
      </c>
      <c r="E93" s="36" t="s">
        <v>515</v>
      </c>
    </row>
    <row r="94" spans="1:16" ht="12.75">
      <c r="A94" s="25" t="s">
        <v>46</v>
      </c>
      <c s="29" t="s">
        <v>129</v>
      </c>
      <c s="29" t="s">
        <v>516</v>
      </c>
      <c s="25" t="s">
        <v>48</v>
      </c>
      <c s="30" t="s">
        <v>517</v>
      </c>
      <c s="31" t="s">
        <v>267</v>
      </c>
      <c s="32">
        <v>48.36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12.75">
      <c r="A96" s="37" t="s">
        <v>52</v>
      </c>
      <c r="E96" s="38" t="s">
        <v>779</v>
      </c>
    </row>
    <row r="97" spans="1:5" ht="25.5">
      <c r="A97" t="s">
        <v>53</v>
      </c>
      <c r="E97" s="36" t="s">
        <v>515</v>
      </c>
    </row>
    <row r="98" spans="1:16" ht="12.75">
      <c r="A98" s="25" t="s">
        <v>46</v>
      </c>
      <c s="29" t="s">
        <v>131</v>
      </c>
      <c s="29" t="s">
        <v>518</v>
      </c>
      <c s="25" t="s">
        <v>48</v>
      </c>
      <c s="30" t="s">
        <v>519</v>
      </c>
      <c s="31" t="s">
        <v>267</v>
      </c>
      <c s="32">
        <v>419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51</v>
      </c>
      <c r="E99" s="36" t="s">
        <v>48</v>
      </c>
    </row>
    <row r="100" spans="1:5" ht="12.75">
      <c r="A100" s="37" t="s">
        <v>52</v>
      </c>
      <c r="E100" s="38" t="s">
        <v>780</v>
      </c>
    </row>
    <row r="101" spans="1:5" ht="38.25">
      <c r="A101" t="s">
        <v>53</v>
      </c>
      <c r="E101" s="36" t="s">
        <v>521</v>
      </c>
    </row>
    <row r="102" spans="1:16" ht="12.75">
      <c r="A102" s="25" t="s">
        <v>46</v>
      </c>
      <c s="29" t="s">
        <v>133</v>
      </c>
      <c s="29" t="s">
        <v>522</v>
      </c>
      <c s="25" t="s">
        <v>48</v>
      </c>
      <c s="30" t="s">
        <v>523</v>
      </c>
      <c s="31" t="s">
        <v>267</v>
      </c>
      <c s="32">
        <v>419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781</v>
      </c>
    </row>
    <row r="105" spans="1:5" ht="25.5">
      <c r="A105" t="s">
        <v>53</v>
      </c>
      <c r="E105" s="36" t="s">
        <v>525</v>
      </c>
    </row>
    <row r="106" spans="1:18" ht="12.75" customHeight="1">
      <c r="A106" s="6" t="s">
        <v>43</v>
      </c>
      <c s="6"/>
      <c s="40" t="s">
        <v>23</v>
      </c>
      <c s="6"/>
      <c s="27" t="s">
        <v>526</v>
      </c>
      <c s="6"/>
      <c s="6"/>
      <c s="6"/>
      <c s="41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46</v>
      </c>
      <c s="29" t="s">
        <v>137</v>
      </c>
      <c s="29" t="s">
        <v>527</v>
      </c>
      <c s="25" t="s">
        <v>48</v>
      </c>
      <c s="30" t="s">
        <v>528</v>
      </c>
      <c s="31" t="s">
        <v>267</v>
      </c>
      <c s="32">
        <v>46.8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12.75">
      <c r="A109" s="37" t="s">
        <v>52</v>
      </c>
      <c r="E109" s="38" t="s">
        <v>782</v>
      </c>
    </row>
    <row r="110" spans="1:5" ht="25.5">
      <c r="A110" t="s">
        <v>53</v>
      </c>
      <c r="E110" s="36" t="s">
        <v>530</v>
      </c>
    </row>
    <row r="111" spans="1:18" ht="12.75" customHeight="1">
      <c r="A111" s="6" t="s">
        <v>43</v>
      </c>
      <c s="6"/>
      <c s="40" t="s">
        <v>33</v>
      </c>
      <c s="6"/>
      <c s="27" t="s">
        <v>531</v>
      </c>
      <c s="6"/>
      <c s="6"/>
      <c s="6"/>
      <c s="41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25" t="s">
        <v>46</v>
      </c>
      <c s="29" t="s">
        <v>140</v>
      </c>
      <c s="29" t="s">
        <v>716</v>
      </c>
      <c s="25" t="s">
        <v>48</v>
      </c>
      <c s="30" t="s">
        <v>717</v>
      </c>
      <c s="31" t="s">
        <v>272</v>
      </c>
      <c s="32">
        <v>0.84</v>
      </c>
      <c s="33">
        <v>0</v>
      </c>
      <c s="34">
        <f>ROUND(ROUND(H112,2)*ROUND(G112,3),2)</f>
      </c>
      <c r="O112">
        <f>(I112*0)/100</f>
      </c>
      <c t="s">
        <v>27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783</v>
      </c>
    </row>
    <row r="115" spans="1:5" ht="369.75">
      <c r="A115" t="s">
        <v>53</v>
      </c>
      <c r="E115" s="36" t="s">
        <v>535</v>
      </c>
    </row>
    <row r="116" spans="1:16" ht="12.75">
      <c r="A116" s="25" t="s">
        <v>46</v>
      </c>
      <c s="29" t="s">
        <v>142</v>
      </c>
      <c s="29" t="s">
        <v>532</v>
      </c>
      <c s="25" t="s">
        <v>48</v>
      </c>
      <c s="30" t="s">
        <v>533</v>
      </c>
      <c s="31" t="s">
        <v>272</v>
      </c>
      <c s="32">
        <v>2.47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51">
      <c r="A118" s="37" t="s">
        <v>52</v>
      </c>
      <c r="E118" s="38" t="s">
        <v>784</v>
      </c>
    </row>
    <row r="119" spans="1:5" ht="369.75">
      <c r="A119" t="s">
        <v>53</v>
      </c>
      <c r="E119" s="36" t="s">
        <v>535</v>
      </c>
    </row>
    <row r="120" spans="1:16" ht="12.75">
      <c r="A120" s="25" t="s">
        <v>46</v>
      </c>
      <c s="29" t="s">
        <v>145</v>
      </c>
      <c s="29" t="s">
        <v>536</v>
      </c>
      <c s="25" t="s">
        <v>48</v>
      </c>
      <c s="30" t="s">
        <v>537</v>
      </c>
      <c s="31" t="s">
        <v>272</v>
      </c>
      <c s="32">
        <v>5.2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785</v>
      </c>
    </row>
    <row r="123" spans="1:5" ht="369.75">
      <c r="A123" t="s">
        <v>53</v>
      </c>
      <c r="E123" s="36" t="s">
        <v>535</v>
      </c>
    </row>
    <row r="124" spans="1:16" ht="12.75">
      <c r="A124" s="25" t="s">
        <v>46</v>
      </c>
      <c s="29" t="s">
        <v>148</v>
      </c>
      <c s="29" t="s">
        <v>539</v>
      </c>
      <c s="25" t="s">
        <v>48</v>
      </c>
      <c s="30" t="s">
        <v>540</v>
      </c>
      <c s="31" t="s">
        <v>272</v>
      </c>
      <c s="32">
        <v>31.49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63.75">
      <c r="A126" s="37" t="s">
        <v>52</v>
      </c>
      <c r="E126" s="38" t="s">
        <v>786</v>
      </c>
    </row>
    <row r="127" spans="1:5" ht="38.25">
      <c r="A127" t="s">
        <v>53</v>
      </c>
      <c r="E127" s="36" t="s">
        <v>542</v>
      </c>
    </row>
    <row r="128" spans="1:16" ht="12.75">
      <c r="A128" s="25" t="s">
        <v>46</v>
      </c>
      <c s="29" t="s">
        <v>151</v>
      </c>
      <c s="29" t="s">
        <v>543</v>
      </c>
      <c s="25" t="s">
        <v>48</v>
      </c>
      <c s="30" t="s">
        <v>544</v>
      </c>
      <c s="31" t="s">
        <v>272</v>
      </c>
      <c s="32">
        <v>8.4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51</v>
      </c>
      <c r="E129" s="36" t="s">
        <v>48</v>
      </c>
    </row>
    <row r="130" spans="1:5" ht="38.25">
      <c r="A130" s="37" t="s">
        <v>52</v>
      </c>
      <c r="E130" s="38" t="s">
        <v>787</v>
      </c>
    </row>
    <row r="131" spans="1:5" ht="102">
      <c r="A131" t="s">
        <v>53</v>
      </c>
      <c r="E131" s="36" t="s">
        <v>546</v>
      </c>
    </row>
    <row r="132" spans="1:18" ht="12.75" customHeight="1">
      <c r="A132" s="6" t="s">
        <v>43</v>
      </c>
      <c s="6"/>
      <c s="40" t="s">
        <v>35</v>
      </c>
      <c s="6"/>
      <c s="27" t="s">
        <v>377</v>
      </c>
      <c s="6"/>
      <c s="6"/>
      <c s="6"/>
      <c s="41">
        <f>0+Q132</f>
      </c>
      <c r="O132">
        <f>0+R132</f>
      </c>
      <c r="Q132">
        <f>0+I133+I137+I141</f>
      </c>
      <c>
        <f>0+O133+O137+O141</f>
      </c>
    </row>
    <row r="133" spans="1:16" ht="25.5">
      <c r="A133" s="25" t="s">
        <v>46</v>
      </c>
      <c s="29" t="s">
        <v>154</v>
      </c>
      <c s="29" t="s">
        <v>547</v>
      </c>
      <c s="25" t="s">
        <v>48</v>
      </c>
      <c s="30" t="s">
        <v>548</v>
      </c>
      <c s="31" t="s">
        <v>272</v>
      </c>
      <c s="32">
        <v>58.032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48</v>
      </c>
    </row>
    <row r="135" spans="1:5" ht="12.75">
      <c r="A135" s="37" t="s">
        <v>52</v>
      </c>
      <c r="E135" s="38" t="s">
        <v>788</v>
      </c>
    </row>
    <row r="136" spans="1:5" ht="280.5">
      <c r="A136" t="s">
        <v>53</v>
      </c>
      <c r="E136" s="36" t="s">
        <v>550</v>
      </c>
    </row>
    <row r="137" spans="1:16" ht="25.5">
      <c r="A137" s="25" t="s">
        <v>46</v>
      </c>
      <c s="29" t="s">
        <v>159</v>
      </c>
      <c s="29" t="s">
        <v>789</v>
      </c>
      <c s="25" t="s">
        <v>48</v>
      </c>
      <c s="30" t="s">
        <v>790</v>
      </c>
      <c s="31" t="s">
        <v>267</v>
      </c>
      <c s="32">
        <v>212.784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48</v>
      </c>
    </row>
    <row r="139" spans="1:5" ht="12.75">
      <c r="A139" s="37" t="s">
        <v>52</v>
      </c>
      <c r="E139" s="38" t="s">
        <v>791</v>
      </c>
    </row>
    <row r="140" spans="1:5" ht="178.5">
      <c r="A140" t="s">
        <v>53</v>
      </c>
      <c r="E140" s="36" t="s">
        <v>792</v>
      </c>
    </row>
    <row r="141" spans="1:16" ht="25.5">
      <c r="A141" s="25" t="s">
        <v>46</v>
      </c>
      <c s="29" t="s">
        <v>163</v>
      </c>
      <c s="29" t="s">
        <v>793</v>
      </c>
      <c s="25" t="s">
        <v>48</v>
      </c>
      <c s="30" t="s">
        <v>794</v>
      </c>
      <c s="31" t="s">
        <v>267</v>
      </c>
      <c s="32">
        <v>106.392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51</v>
      </c>
      <c r="E142" s="36" t="s">
        <v>48</v>
      </c>
    </row>
    <row r="143" spans="1:5" ht="12.75">
      <c r="A143" s="37" t="s">
        <v>52</v>
      </c>
      <c r="E143" s="38" t="s">
        <v>795</v>
      </c>
    </row>
    <row r="144" spans="1:5" ht="178.5">
      <c r="A144" t="s">
        <v>53</v>
      </c>
      <c r="E144" s="36" t="s">
        <v>792</v>
      </c>
    </row>
    <row r="145" spans="1:18" ht="12.75" customHeight="1">
      <c r="A145" s="6" t="s">
        <v>43</v>
      </c>
      <c s="6"/>
      <c s="40" t="s">
        <v>75</v>
      </c>
      <c s="6"/>
      <c s="27" t="s">
        <v>555</v>
      </c>
      <c s="6"/>
      <c s="6"/>
      <c s="6"/>
      <c s="41">
        <f>0+Q145</f>
      </c>
      <c r="O145">
        <f>0+R145</f>
      </c>
      <c r="Q145">
        <f>0+I146+I150+I154+I158+I162</f>
      </c>
      <c>
        <f>0+O146+O150+O154+O158+O162</f>
      </c>
    </row>
    <row r="146" spans="1:16" ht="12.75">
      <c r="A146" s="25" t="s">
        <v>46</v>
      </c>
      <c s="29" t="s">
        <v>168</v>
      </c>
      <c s="29" t="s">
        <v>556</v>
      </c>
      <c s="25" t="s">
        <v>48</v>
      </c>
      <c s="30" t="s">
        <v>557</v>
      </c>
      <c s="31" t="s">
        <v>60</v>
      </c>
      <c s="32">
        <v>1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48</v>
      </c>
    </row>
    <row r="148" spans="1:5" ht="12.75">
      <c r="A148" s="37" t="s">
        <v>52</v>
      </c>
      <c r="E148" s="38" t="s">
        <v>796</v>
      </c>
    </row>
    <row r="149" spans="1:5" ht="255">
      <c r="A149" t="s">
        <v>53</v>
      </c>
      <c r="E149" s="36" t="s">
        <v>559</v>
      </c>
    </row>
    <row r="150" spans="1:16" ht="12.75">
      <c r="A150" s="25" t="s">
        <v>46</v>
      </c>
      <c s="29" t="s">
        <v>171</v>
      </c>
      <c s="29" t="s">
        <v>560</v>
      </c>
      <c s="25" t="s">
        <v>48</v>
      </c>
      <c s="30" t="s">
        <v>561</v>
      </c>
      <c s="31" t="s">
        <v>60</v>
      </c>
      <c s="32">
        <v>16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12.75">
      <c r="A152" s="37" t="s">
        <v>52</v>
      </c>
      <c r="E152" s="38" t="s">
        <v>797</v>
      </c>
    </row>
    <row r="153" spans="1:5" ht="242.25">
      <c r="A153" t="s">
        <v>53</v>
      </c>
      <c r="E153" s="36" t="s">
        <v>563</v>
      </c>
    </row>
    <row r="154" spans="1:16" ht="12.75">
      <c r="A154" s="25" t="s">
        <v>46</v>
      </c>
      <c s="29" t="s">
        <v>175</v>
      </c>
      <c s="29" t="s">
        <v>798</v>
      </c>
      <c s="25" t="s">
        <v>48</v>
      </c>
      <c s="30" t="s">
        <v>799</v>
      </c>
      <c s="31" t="s">
        <v>50</v>
      </c>
      <c s="32">
        <v>1</v>
      </c>
      <c s="33">
        <v>0</v>
      </c>
      <c s="34">
        <f>ROUND(ROUND(H154,2)*ROUND(G154,3),2)</f>
      </c>
      <c r="O154">
        <f>(I154*0)/100</f>
      </c>
      <c t="s">
        <v>27</v>
      </c>
    </row>
    <row r="155" spans="1:5" ht="12.75">
      <c r="A155" s="35" t="s">
        <v>51</v>
      </c>
      <c r="E155" s="36" t="s">
        <v>800</v>
      </c>
    </row>
    <row r="156" spans="1:5" ht="12.75">
      <c r="A156" s="37" t="s">
        <v>52</v>
      </c>
      <c r="E156" s="38" t="s">
        <v>48</v>
      </c>
    </row>
    <row r="157" spans="1:5" ht="25.5">
      <c r="A157" t="s">
        <v>53</v>
      </c>
      <c r="E157" s="36" t="s">
        <v>801</v>
      </c>
    </row>
    <row r="158" spans="1:16" ht="12.75">
      <c r="A158" s="25" t="s">
        <v>46</v>
      </c>
      <c s="29" t="s">
        <v>179</v>
      </c>
      <c s="29" t="s">
        <v>564</v>
      </c>
      <c s="25" t="s">
        <v>48</v>
      </c>
      <c s="30" t="s">
        <v>565</v>
      </c>
      <c s="31" t="s">
        <v>50</v>
      </c>
      <c s="32">
        <v>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51</v>
      </c>
      <c r="E159" s="36" t="s">
        <v>48</v>
      </c>
    </row>
    <row r="160" spans="1:5" ht="12.75">
      <c r="A160" s="37" t="s">
        <v>52</v>
      </c>
      <c r="E160" s="38" t="s">
        <v>566</v>
      </c>
    </row>
    <row r="161" spans="1:5" ht="89.25">
      <c r="A161" t="s">
        <v>53</v>
      </c>
      <c r="E161" s="36" t="s">
        <v>567</v>
      </c>
    </row>
    <row r="162" spans="1:16" ht="12.75">
      <c r="A162" s="25" t="s">
        <v>46</v>
      </c>
      <c s="29" t="s">
        <v>183</v>
      </c>
      <c s="29" t="s">
        <v>568</v>
      </c>
      <c s="25" t="s">
        <v>48</v>
      </c>
      <c s="30" t="s">
        <v>569</v>
      </c>
      <c s="31" t="s">
        <v>50</v>
      </c>
      <c s="32">
        <v>1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51</v>
      </c>
      <c r="E163" s="36" t="s">
        <v>48</v>
      </c>
    </row>
    <row r="164" spans="1:5" ht="12.75">
      <c r="A164" s="37" t="s">
        <v>52</v>
      </c>
      <c r="E164" s="38" t="s">
        <v>727</v>
      </c>
    </row>
    <row r="165" spans="1:5" ht="89.25">
      <c r="A165" t="s">
        <v>53</v>
      </c>
      <c r="E165" s="36" t="s">
        <v>567</v>
      </c>
    </row>
    <row r="166" spans="1:18" ht="12.75" customHeight="1">
      <c r="A166" s="6" t="s">
        <v>43</v>
      </c>
      <c s="6"/>
      <c s="40" t="s">
        <v>40</v>
      </c>
      <c s="6"/>
      <c s="27" t="s">
        <v>420</v>
      </c>
      <c s="6"/>
      <c s="6"/>
      <c s="6"/>
      <c s="41">
        <f>0+Q166</f>
      </c>
      <c r="O166">
        <f>0+R166</f>
      </c>
      <c r="Q166">
        <f>0+I167+I171+I175+I179+I183</f>
      </c>
      <c>
        <f>0+O167+O171+O175+O179+O183</f>
      </c>
    </row>
    <row r="167" spans="1:16" ht="12.75">
      <c r="A167" s="25" t="s">
        <v>46</v>
      </c>
      <c s="29" t="s">
        <v>186</v>
      </c>
      <c s="29" t="s">
        <v>571</v>
      </c>
      <c s="25" t="s">
        <v>48</v>
      </c>
      <c s="30" t="s">
        <v>572</v>
      </c>
      <c s="31" t="s">
        <v>60</v>
      </c>
      <c s="32">
        <v>4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51</v>
      </c>
      <c r="E168" s="36" t="s">
        <v>48</v>
      </c>
    </row>
    <row r="169" spans="1:5" ht="12.75">
      <c r="A169" s="37" t="s">
        <v>52</v>
      </c>
      <c r="E169" s="38" t="s">
        <v>802</v>
      </c>
    </row>
    <row r="170" spans="1:5" ht="63.75">
      <c r="A170" t="s">
        <v>53</v>
      </c>
      <c r="E170" s="36" t="s">
        <v>574</v>
      </c>
    </row>
    <row r="171" spans="1:16" ht="12.75">
      <c r="A171" s="25" t="s">
        <v>46</v>
      </c>
      <c s="29" t="s">
        <v>190</v>
      </c>
      <c s="29" t="s">
        <v>575</v>
      </c>
      <c s="25" t="s">
        <v>48</v>
      </c>
      <c s="30" t="s">
        <v>576</v>
      </c>
      <c s="31" t="s">
        <v>50</v>
      </c>
      <c s="32">
        <v>4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51</v>
      </c>
      <c r="E172" s="36" t="s">
        <v>48</v>
      </c>
    </row>
    <row r="173" spans="1:5" ht="12.75">
      <c r="A173" s="37" t="s">
        <v>52</v>
      </c>
      <c r="E173" s="38" t="s">
        <v>803</v>
      </c>
    </row>
    <row r="174" spans="1:5" ht="409.5">
      <c r="A174" t="s">
        <v>53</v>
      </c>
      <c r="E174" s="36" t="s">
        <v>578</v>
      </c>
    </row>
    <row r="175" spans="1:16" ht="12.75">
      <c r="A175" s="25" t="s">
        <v>46</v>
      </c>
      <c s="29" t="s">
        <v>194</v>
      </c>
      <c s="29" t="s">
        <v>579</v>
      </c>
      <c s="25" t="s">
        <v>48</v>
      </c>
      <c s="30" t="s">
        <v>580</v>
      </c>
      <c s="31" t="s">
        <v>60</v>
      </c>
      <c s="32">
        <v>11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51</v>
      </c>
      <c r="E176" s="36" t="s">
        <v>48</v>
      </c>
    </row>
    <row r="177" spans="1:5" ht="12.75">
      <c r="A177" s="37" t="s">
        <v>52</v>
      </c>
      <c r="E177" s="38" t="s">
        <v>804</v>
      </c>
    </row>
    <row r="178" spans="1:5" ht="63.75">
      <c r="A178" t="s">
        <v>53</v>
      </c>
      <c r="E178" s="36" t="s">
        <v>582</v>
      </c>
    </row>
    <row r="179" spans="1:16" ht="12.75">
      <c r="A179" s="25" t="s">
        <v>46</v>
      </c>
      <c s="29" t="s">
        <v>197</v>
      </c>
      <c s="29" t="s">
        <v>728</v>
      </c>
      <c s="25" t="s">
        <v>48</v>
      </c>
      <c s="30" t="s">
        <v>729</v>
      </c>
      <c s="31" t="s">
        <v>60</v>
      </c>
      <c s="32">
        <v>14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51</v>
      </c>
      <c r="E180" s="36" t="s">
        <v>48</v>
      </c>
    </row>
    <row r="181" spans="1:5" ht="12.75">
      <c r="A181" s="37" t="s">
        <v>52</v>
      </c>
      <c r="E181" s="38" t="s">
        <v>805</v>
      </c>
    </row>
    <row r="182" spans="1:5" ht="89.25">
      <c r="A182" t="s">
        <v>53</v>
      </c>
      <c r="E182" s="36" t="s">
        <v>731</v>
      </c>
    </row>
    <row r="183" spans="1:16" ht="12.75">
      <c r="A183" s="25" t="s">
        <v>46</v>
      </c>
      <c s="29" t="s">
        <v>202</v>
      </c>
      <c s="29" t="s">
        <v>583</v>
      </c>
      <c s="25" t="s">
        <v>48</v>
      </c>
      <c s="30" t="s">
        <v>584</v>
      </c>
      <c s="31" t="s">
        <v>60</v>
      </c>
      <c s="32">
        <v>10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51</v>
      </c>
      <c r="E184" s="36" t="s">
        <v>48</v>
      </c>
    </row>
    <row r="185" spans="1:5" ht="12.75">
      <c r="A185" s="37" t="s">
        <v>52</v>
      </c>
      <c r="E185" s="38" t="s">
        <v>806</v>
      </c>
    </row>
    <row r="186" spans="1:5" ht="114.75">
      <c r="A186" t="s">
        <v>53</v>
      </c>
      <c r="E186" s="36" t="s">
        <v>586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807</v>
      </c>
      <c s="42">
        <f>0+I8+I21+I26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807</v>
      </c>
      <c s="6"/>
      <c s="18" t="s">
        <v>808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29</v>
      </c>
      <c s="29" t="s">
        <v>459</v>
      </c>
      <c s="25" t="s">
        <v>48</v>
      </c>
      <c s="30" t="s">
        <v>460</v>
      </c>
      <c s="31" t="s">
        <v>346</v>
      </c>
      <c s="32">
        <v>1.838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809</v>
      </c>
    </row>
    <row r="12" spans="1:5" ht="140.25">
      <c r="A12" t="s">
        <v>53</v>
      </c>
      <c r="E12" s="36" t="s">
        <v>348</v>
      </c>
    </row>
    <row r="13" spans="1:16" ht="12.75">
      <c r="A13" s="25" t="s">
        <v>46</v>
      </c>
      <c s="29" t="s">
        <v>23</v>
      </c>
      <c s="29" t="s">
        <v>590</v>
      </c>
      <c s="25" t="s">
        <v>48</v>
      </c>
      <c s="30" t="s">
        <v>591</v>
      </c>
      <c s="31" t="s">
        <v>314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592</v>
      </c>
    </row>
    <row r="16" spans="1:5" ht="12.75">
      <c r="A16" t="s">
        <v>53</v>
      </c>
      <c r="E16" s="36" t="s">
        <v>263</v>
      </c>
    </row>
    <row r="17" spans="1:16" ht="12.75">
      <c r="A17" s="25" t="s">
        <v>46</v>
      </c>
      <c s="29" t="s">
        <v>22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48</v>
      </c>
    </row>
    <row r="20" spans="1:5" ht="12.75">
      <c r="A20" t="s">
        <v>53</v>
      </c>
      <c r="E20" s="36" t="s">
        <v>263</v>
      </c>
    </row>
    <row r="21" spans="1:18" ht="12.75" customHeight="1">
      <c r="A21" s="6" t="s">
        <v>43</v>
      </c>
      <c s="6"/>
      <c s="40" t="s">
        <v>33</v>
      </c>
      <c s="6"/>
      <c s="27" t="s">
        <v>531</v>
      </c>
      <c s="6"/>
      <c s="6"/>
      <c s="6"/>
      <c s="41">
        <f>0+Q21</f>
      </c>
      <c r="O21">
        <f>0+R21</f>
      </c>
      <c r="Q21">
        <f>0+I22</f>
      </c>
      <c>
        <f>0+O22</f>
      </c>
    </row>
    <row r="22" spans="1:16" ht="12.75">
      <c r="A22" s="25" t="s">
        <v>46</v>
      </c>
      <c s="29" t="s">
        <v>33</v>
      </c>
      <c s="29" t="s">
        <v>593</v>
      </c>
      <c s="25" t="s">
        <v>48</v>
      </c>
      <c s="30" t="s">
        <v>594</v>
      </c>
      <c s="31" t="s">
        <v>272</v>
      </c>
      <c s="32">
        <v>2.88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51</v>
      </c>
      <c r="E23" s="36" t="s">
        <v>48</v>
      </c>
    </row>
    <row r="24" spans="1:5" ht="12.75">
      <c r="A24" s="37" t="s">
        <v>52</v>
      </c>
      <c r="E24" s="38" t="s">
        <v>735</v>
      </c>
    </row>
    <row r="25" spans="1:5" ht="369.75">
      <c r="A25" t="s">
        <v>53</v>
      </c>
      <c r="E25" s="36" t="s">
        <v>535</v>
      </c>
    </row>
    <row r="26" spans="1:18" ht="12.75" customHeight="1">
      <c r="A26" s="6" t="s">
        <v>43</v>
      </c>
      <c s="6"/>
      <c s="40" t="s">
        <v>40</v>
      </c>
      <c s="6"/>
      <c s="27" t="s">
        <v>420</v>
      </c>
      <c s="6"/>
      <c s="6"/>
      <c s="6"/>
      <c s="41">
        <f>0+Q26</f>
      </c>
      <c r="O26">
        <f>0+R26</f>
      </c>
      <c r="Q26">
        <f>0+I27+I31+I35</f>
      </c>
      <c>
        <f>0+O27+O31+O35</f>
      </c>
    </row>
    <row r="27" spans="1:16" ht="12.75">
      <c r="A27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267</v>
      </c>
      <c s="32">
        <v>12.96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51</v>
      </c>
      <c r="E28" s="36" t="s">
        <v>48</v>
      </c>
    </row>
    <row r="29" spans="1:5" ht="12.75">
      <c r="A29" s="37" t="s">
        <v>52</v>
      </c>
      <c r="E29" s="38" t="s">
        <v>736</v>
      </c>
    </row>
    <row r="30" spans="1:5" ht="267.75">
      <c r="A30" t="s">
        <v>53</v>
      </c>
      <c r="E30" s="36" t="s">
        <v>599</v>
      </c>
    </row>
    <row r="31" spans="1:16" ht="12.75">
      <c r="A31" s="25" t="s">
        <v>46</v>
      </c>
      <c s="29" t="s">
        <v>37</v>
      </c>
      <c s="29" t="s">
        <v>600</v>
      </c>
      <c s="25" t="s">
        <v>48</v>
      </c>
      <c s="30" t="s">
        <v>601</v>
      </c>
      <c s="31" t="s">
        <v>267</v>
      </c>
      <c s="32">
        <v>4.9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51</v>
      </c>
      <c r="E32" s="36" t="s">
        <v>48</v>
      </c>
    </row>
    <row r="33" spans="1:5" ht="12.75">
      <c r="A33" s="37" t="s">
        <v>52</v>
      </c>
      <c r="E33" s="38" t="s">
        <v>810</v>
      </c>
    </row>
    <row r="34" spans="1:5" ht="178.5">
      <c r="A34" t="s">
        <v>53</v>
      </c>
      <c r="E34" s="36" t="s">
        <v>450</v>
      </c>
    </row>
    <row r="35" spans="1:16" ht="25.5">
      <c r="A35" s="25" t="s">
        <v>46</v>
      </c>
      <c s="29" t="s">
        <v>71</v>
      </c>
      <c s="29" t="s">
        <v>603</v>
      </c>
      <c s="25" t="s">
        <v>48</v>
      </c>
      <c s="30" t="s">
        <v>604</v>
      </c>
      <c s="31" t="s">
        <v>444</v>
      </c>
      <c s="32">
        <v>36.75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51</v>
      </c>
      <c r="E36" s="36" t="s">
        <v>48</v>
      </c>
    </row>
    <row r="37" spans="1:5" ht="12.75">
      <c r="A37" s="37" t="s">
        <v>52</v>
      </c>
      <c r="E37" s="38" t="s">
        <v>811</v>
      </c>
    </row>
    <row r="38" spans="1:5" ht="127.5">
      <c r="A38" t="s">
        <v>53</v>
      </c>
      <c r="E38" s="36" t="s">
        <v>606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0+O8+O33+O70+O79+O104+O109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812</v>
      </c>
      <c s="42">
        <f>0+I8+I33+I70+I79+I104+I109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812</v>
      </c>
      <c s="6"/>
      <c s="18" t="s">
        <v>813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14.121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51">
      <c r="A11" s="37" t="s">
        <v>52</v>
      </c>
      <c r="E11" s="38" t="s">
        <v>814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15.466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51">
      <c r="A15" s="37" t="s">
        <v>52</v>
      </c>
      <c r="E15" s="38" t="s">
        <v>815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816</v>
      </c>
      <c s="25" t="s">
        <v>48</v>
      </c>
      <c s="30" t="s">
        <v>817</v>
      </c>
      <c s="31" t="s">
        <v>346</v>
      </c>
      <c s="32">
        <v>6.66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818</v>
      </c>
    </row>
    <row r="20" spans="1:5" ht="140.25">
      <c r="A20" t="s">
        <v>53</v>
      </c>
      <c r="E20" s="36" t="s">
        <v>348</v>
      </c>
    </row>
    <row r="21" spans="1:16" ht="12.75">
      <c r="A21" s="25" t="s">
        <v>46</v>
      </c>
      <c s="29" t="s">
        <v>33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462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366</v>
      </c>
    </row>
    <row r="25" spans="1:16" ht="25.5">
      <c r="A25" s="25" t="s">
        <v>46</v>
      </c>
      <c s="29" t="s">
        <v>35</v>
      </c>
      <c s="29" t="s">
        <v>615</v>
      </c>
      <c s="25" t="s">
        <v>48</v>
      </c>
      <c s="30" t="s">
        <v>616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617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366</v>
      </c>
    </row>
    <row r="29" spans="1:16" ht="12.75">
      <c r="A29" s="25" t="s">
        <v>46</v>
      </c>
      <c s="29" t="s">
        <v>37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263</v>
      </c>
    </row>
    <row r="33" spans="1:18" ht="12.75" customHeight="1">
      <c r="A33" s="6" t="s">
        <v>43</v>
      </c>
      <c s="6"/>
      <c s="40" t="s">
        <v>29</v>
      </c>
      <c s="6"/>
      <c s="27" t="s">
        <v>258</v>
      </c>
      <c s="6"/>
      <c s="6"/>
      <c s="6"/>
      <c s="41">
        <f>0+Q33</f>
      </c>
      <c r="O33">
        <f>0+R33</f>
      </c>
      <c r="Q33">
        <f>0+I34+I38+I42+I46+I50+I54+I58+I62+I66</f>
      </c>
      <c>
        <f>0+O34+O38+O42+O46+O50+O54+O58+O62+O66</f>
      </c>
    </row>
    <row r="34" spans="1:16" ht="25.5">
      <c r="A34" s="25" t="s">
        <v>46</v>
      </c>
      <c s="29" t="s">
        <v>71</v>
      </c>
      <c s="29" t="s">
        <v>819</v>
      </c>
      <c s="25" t="s">
        <v>48</v>
      </c>
      <c s="30" t="s">
        <v>820</v>
      </c>
      <c s="31" t="s">
        <v>272</v>
      </c>
      <c s="32">
        <v>3.7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821</v>
      </c>
    </row>
    <row r="37" spans="1:5" ht="63.75">
      <c r="A37" t="s">
        <v>53</v>
      </c>
      <c r="E37" s="36" t="s">
        <v>621</v>
      </c>
    </row>
    <row r="38" spans="1:16" ht="25.5">
      <c r="A38" s="25" t="s">
        <v>46</v>
      </c>
      <c s="29" t="s">
        <v>75</v>
      </c>
      <c s="29" t="s">
        <v>822</v>
      </c>
      <c s="25" t="s">
        <v>48</v>
      </c>
      <c s="30" t="s">
        <v>823</v>
      </c>
      <c s="31" t="s">
        <v>444</v>
      </c>
      <c s="32">
        <v>133.2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824</v>
      </c>
    </row>
    <row r="41" spans="1:5" ht="25.5">
      <c r="A41" t="s">
        <v>53</v>
      </c>
      <c r="E41" s="36" t="s">
        <v>625</v>
      </c>
    </row>
    <row r="42" spans="1:16" ht="12.75">
      <c r="A42" s="25" t="s">
        <v>46</v>
      </c>
      <c s="29" t="s">
        <v>40</v>
      </c>
      <c s="29" t="s">
        <v>473</v>
      </c>
      <c s="25" t="s">
        <v>48</v>
      </c>
      <c s="30" t="s">
        <v>474</v>
      </c>
      <c s="31" t="s">
        <v>272</v>
      </c>
      <c s="32">
        <v>6.724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38.25">
      <c r="A44" s="37" t="s">
        <v>52</v>
      </c>
      <c r="E44" s="38" t="s">
        <v>825</v>
      </c>
    </row>
    <row r="45" spans="1:5" ht="369.75">
      <c r="A45" t="s">
        <v>53</v>
      </c>
      <c r="E45" s="36" t="s">
        <v>476</v>
      </c>
    </row>
    <row r="46" spans="1:16" ht="12.75">
      <c r="A46" s="25" t="s">
        <v>46</v>
      </c>
      <c s="29" t="s">
        <v>42</v>
      </c>
      <c s="29" t="s">
        <v>477</v>
      </c>
      <c s="25" t="s">
        <v>48</v>
      </c>
      <c s="30" t="s">
        <v>478</v>
      </c>
      <c s="31" t="s">
        <v>435</v>
      </c>
      <c s="32">
        <v>134.486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38.25">
      <c r="A48" s="37" t="s">
        <v>52</v>
      </c>
      <c r="E48" s="38" t="s">
        <v>826</v>
      </c>
    </row>
    <row r="49" spans="1:5" ht="25.5">
      <c r="A49" t="s">
        <v>53</v>
      </c>
      <c r="E49" s="36" t="s">
        <v>480</v>
      </c>
    </row>
    <row r="50" spans="1:16" ht="12.75">
      <c r="A50" s="25" t="s">
        <v>46</v>
      </c>
      <c s="29" t="s">
        <v>85</v>
      </c>
      <c s="29" t="s">
        <v>481</v>
      </c>
      <c s="25" t="s">
        <v>48</v>
      </c>
      <c s="30" t="s">
        <v>482</v>
      </c>
      <c s="31" t="s">
        <v>272</v>
      </c>
      <c s="32">
        <v>6.724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38.25">
      <c r="A52" s="37" t="s">
        <v>52</v>
      </c>
      <c r="E52" s="38" t="s">
        <v>825</v>
      </c>
    </row>
    <row r="53" spans="1:5" ht="369.75">
      <c r="A53" t="s">
        <v>53</v>
      </c>
      <c r="E53" s="36" t="s">
        <v>483</v>
      </c>
    </row>
    <row r="54" spans="1:16" ht="12.75">
      <c r="A54" s="25" t="s">
        <v>46</v>
      </c>
      <c s="29" t="s">
        <v>89</v>
      </c>
      <c s="29" t="s">
        <v>484</v>
      </c>
      <c s="25" t="s">
        <v>48</v>
      </c>
      <c s="30" t="s">
        <v>485</v>
      </c>
      <c s="31" t="s">
        <v>435</v>
      </c>
      <c s="32">
        <v>134.486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38.25">
      <c r="A56" s="37" t="s">
        <v>52</v>
      </c>
      <c r="E56" s="38" t="s">
        <v>826</v>
      </c>
    </row>
    <row r="57" spans="1:5" ht="25.5">
      <c r="A57" t="s">
        <v>53</v>
      </c>
      <c r="E57" s="36" t="s">
        <v>480</v>
      </c>
    </row>
    <row r="58" spans="1:16" ht="12.75">
      <c r="A58" s="25" t="s">
        <v>46</v>
      </c>
      <c s="29" t="s">
        <v>93</v>
      </c>
      <c s="29" t="s">
        <v>629</v>
      </c>
      <c s="25" t="s">
        <v>48</v>
      </c>
      <c s="30" t="s">
        <v>630</v>
      </c>
      <c s="31" t="s">
        <v>272</v>
      </c>
      <c s="32">
        <v>20</v>
      </c>
      <c s="33">
        <v>0</v>
      </c>
      <c s="34">
        <f>ROUND(ROUND(H58,2)*ROUND(G58,3),2)</f>
      </c>
      <c r="O58">
        <f>(I58*0)/100</f>
      </c>
      <c t="s">
        <v>27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827</v>
      </c>
    </row>
    <row r="61" spans="1:5" ht="242.25">
      <c r="A61" t="s">
        <v>53</v>
      </c>
      <c r="E61" s="36" t="s">
        <v>632</v>
      </c>
    </row>
    <row r="62" spans="1:16" ht="12.75">
      <c r="A62" s="25" t="s">
        <v>46</v>
      </c>
      <c s="29" t="s">
        <v>97</v>
      </c>
      <c s="29" t="s">
        <v>512</v>
      </c>
      <c s="25" t="s">
        <v>48</v>
      </c>
      <c s="30" t="s">
        <v>513</v>
      </c>
      <c s="31" t="s">
        <v>267</v>
      </c>
      <c s="32">
        <v>15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828</v>
      </c>
    </row>
    <row r="65" spans="1:5" ht="25.5">
      <c r="A65" t="s">
        <v>53</v>
      </c>
      <c r="E65" s="36" t="s">
        <v>515</v>
      </c>
    </row>
    <row r="66" spans="1:16" ht="12.75">
      <c r="A66" s="25" t="s">
        <v>46</v>
      </c>
      <c s="29" t="s">
        <v>101</v>
      </c>
      <c s="29" t="s">
        <v>516</v>
      </c>
      <c s="25" t="s">
        <v>48</v>
      </c>
      <c s="30" t="s">
        <v>517</v>
      </c>
      <c s="31" t="s">
        <v>267</v>
      </c>
      <c s="32">
        <v>15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828</v>
      </c>
    </row>
    <row r="69" spans="1:5" ht="25.5">
      <c r="A69" t="s">
        <v>53</v>
      </c>
      <c r="E69" s="36" t="s">
        <v>515</v>
      </c>
    </row>
    <row r="70" spans="1:18" ht="12.75" customHeight="1">
      <c r="A70" s="6" t="s">
        <v>43</v>
      </c>
      <c s="6"/>
      <c s="40" t="s">
        <v>33</v>
      </c>
      <c s="6"/>
      <c s="27" t="s">
        <v>531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46</v>
      </c>
      <c s="29" t="s">
        <v>106</v>
      </c>
      <c s="29" t="s">
        <v>536</v>
      </c>
      <c s="25" t="s">
        <v>48</v>
      </c>
      <c s="30" t="s">
        <v>537</v>
      </c>
      <c s="31" t="s">
        <v>272</v>
      </c>
      <c s="32">
        <v>0.66</v>
      </c>
      <c s="33">
        <v>0</v>
      </c>
      <c s="34">
        <f>ROUND(ROUND(H71,2)*ROUND(G71,3),2)</f>
      </c>
      <c r="O71">
        <f>(I71*0)/100</f>
      </c>
      <c t="s">
        <v>27</v>
      </c>
    </row>
    <row r="72" spans="1:5" ht="12.75">
      <c r="A72" s="35" t="s">
        <v>51</v>
      </c>
      <c r="E72" s="36" t="s">
        <v>48</v>
      </c>
    </row>
    <row r="73" spans="1:5" ht="25.5">
      <c r="A73" s="37" t="s">
        <v>52</v>
      </c>
      <c r="E73" s="38" t="s">
        <v>750</v>
      </c>
    </row>
    <row r="74" spans="1:5" ht="369.75">
      <c r="A74" t="s">
        <v>53</v>
      </c>
      <c r="E74" s="36" t="s">
        <v>535</v>
      </c>
    </row>
    <row r="75" spans="1:16" ht="12.75">
      <c r="A75" s="25" t="s">
        <v>46</v>
      </c>
      <c s="29" t="s">
        <v>110</v>
      </c>
      <c s="29" t="s">
        <v>539</v>
      </c>
      <c s="25" t="s">
        <v>48</v>
      </c>
      <c s="30" t="s">
        <v>540</v>
      </c>
      <c s="31" t="s">
        <v>272</v>
      </c>
      <c s="32">
        <v>10.625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51</v>
      </c>
      <c r="E76" s="36" t="s">
        <v>48</v>
      </c>
    </row>
    <row r="77" spans="1:5" ht="51">
      <c r="A77" s="37" t="s">
        <v>52</v>
      </c>
      <c r="E77" s="38" t="s">
        <v>829</v>
      </c>
    </row>
    <row r="78" spans="1:5" ht="38.25">
      <c r="A78" t="s">
        <v>53</v>
      </c>
      <c r="E78" s="36" t="s">
        <v>542</v>
      </c>
    </row>
    <row r="79" spans="1:18" ht="12.75" customHeight="1">
      <c r="A79" s="6" t="s">
        <v>43</v>
      </c>
      <c s="6"/>
      <c s="40" t="s">
        <v>35</v>
      </c>
      <c s="6"/>
      <c s="27" t="s">
        <v>377</v>
      </c>
      <c s="6"/>
      <c s="6"/>
      <c s="6"/>
      <c s="41">
        <f>0+Q79</f>
      </c>
      <c r="O79">
        <f>0+R79</f>
      </c>
      <c r="Q79">
        <f>0+I80+I84+I88+I92+I96+I100</f>
      </c>
      <c>
        <f>0+O80+O84+O88+O92+O96+O100</f>
      </c>
    </row>
    <row r="80" spans="1:16" ht="12.75">
      <c r="A80" s="25" t="s">
        <v>46</v>
      </c>
      <c s="29" t="s">
        <v>114</v>
      </c>
      <c s="29" t="s">
        <v>830</v>
      </c>
      <c s="25" t="s">
        <v>48</v>
      </c>
      <c s="30" t="s">
        <v>831</v>
      </c>
      <c s="31" t="s">
        <v>272</v>
      </c>
      <c s="32">
        <v>2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51</v>
      </c>
      <c r="E81" s="36" t="s">
        <v>48</v>
      </c>
    </row>
    <row r="82" spans="1:5" ht="12.75">
      <c r="A82" s="37" t="s">
        <v>52</v>
      </c>
      <c r="E82" s="38" t="s">
        <v>832</v>
      </c>
    </row>
    <row r="83" spans="1:5" ht="102">
      <c r="A83" t="s">
        <v>53</v>
      </c>
      <c r="E83" s="36" t="s">
        <v>833</v>
      </c>
    </row>
    <row r="84" spans="1:16" ht="12.75">
      <c r="A84" s="25" t="s">
        <v>46</v>
      </c>
      <c s="29" t="s">
        <v>118</v>
      </c>
      <c s="29" t="s">
        <v>642</v>
      </c>
      <c s="25" t="s">
        <v>48</v>
      </c>
      <c s="30" t="s">
        <v>643</v>
      </c>
      <c s="31" t="s">
        <v>267</v>
      </c>
      <c s="32">
        <v>30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51</v>
      </c>
      <c r="E85" s="36" t="s">
        <v>48</v>
      </c>
    </row>
    <row r="86" spans="1:5" ht="12.75">
      <c r="A86" s="37" t="s">
        <v>52</v>
      </c>
      <c r="E86" s="38" t="s">
        <v>834</v>
      </c>
    </row>
    <row r="87" spans="1:5" ht="51">
      <c r="A87" t="s">
        <v>53</v>
      </c>
      <c r="E87" s="36" t="s">
        <v>645</v>
      </c>
    </row>
    <row r="88" spans="1:16" ht="12.75">
      <c r="A88" s="25" t="s">
        <v>46</v>
      </c>
      <c s="29" t="s">
        <v>122</v>
      </c>
      <c s="29" t="s">
        <v>646</v>
      </c>
      <c s="25" t="s">
        <v>48</v>
      </c>
      <c s="30" t="s">
        <v>647</v>
      </c>
      <c s="31" t="s">
        <v>267</v>
      </c>
      <c s="32">
        <v>10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51</v>
      </c>
      <c r="E89" s="36" t="s">
        <v>48</v>
      </c>
    </row>
    <row r="90" spans="1:5" ht="12.75">
      <c r="A90" s="37" t="s">
        <v>52</v>
      </c>
      <c r="E90" s="38" t="s">
        <v>835</v>
      </c>
    </row>
    <row r="91" spans="1:5" ht="51">
      <c r="A91" t="s">
        <v>53</v>
      </c>
      <c r="E91" s="36" t="s">
        <v>645</v>
      </c>
    </row>
    <row r="92" spans="1:16" ht="12.75">
      <c r="A92" s="25" t="s">
        <v>46</v>
      </c>
      <c s="29" t="s">
        <v>126</v>
      </c>
      <c s="29" t="s">
        <v>649</v>
      </c>
      <c s="25" t="s">
        <v>48</v>
      </c>
      <c s="30" t="s">
        <v>650</v>
      </c>
      <c s="31" t="s">
        <v>272</v>
      </c>
      <c s="32">
        <v>0.4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836</v>
      </c>
    </row>
    <row r="95" spans="1:5" ht="140.25">
      <c r="A95" t="s">
        <v>53</v>
      </c>
      <c r="E95" s="36" t="s">
        <v>652</v>
      </c>
    </row>
    <row r="96" spans="1:16" ht="12.75">
      <c r="A96" s="25" t="s">
        <v>46</v>
      </c>
      <c s="29" t="s">
        <v>129</v>
      </c>
      <c s="29" t="s">
        <v>653</v>
      </c>
      <c s="25" t="s">
        <v>48</v>
      </c>
      <c s="30" t="s">
        <v>654</v>
      </c>
      <c s="31" t="s">
        <v>272</v>
      </c>
      <c s="32">
        <v>0.5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837</v>
      </c>
    </row>
    <row r="99" spans="1:5" ht="140.25">
      <c r="A99" t="s">
        <v>53</v>
      </c>
      <c r="E99" s="36" t="s">
        <v>652</v>
      </c>
    </row>
    <row r="100" spans="1:16" ht="12.75">
      <c r="A100" s="25" t="s">
        <v>46</v>
      </c>
      <c s="29" t="s">
        <v>131</v>
      </c>
      <c s="29" t="s">
        <v>656</v>
      </c>
      <c s="25" t="s">
        <v>48</v>
      </c>
      <c s="30" t="s">
        <v>657</v>
      </c>
      <c s="31" t="s">
        <v>60</v>
      </c>
      <c s="32">
        <v>9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838</v>
      </c>
    </row>
    <row r="103" spans="1:5" ht="38.25">
      <c r="A103" t="s">
        <v>53</v>
      </c>
      <c r="E103" s="36" t="s">
        <v>659</v>
      </c>
    </row>
    <row r="104" spans="1:18" ht="12.75" customHeight="1">
      <c r="A104" s="6" t="s">
        <v>43</v>
      </c>
      <c s="6"/>
      <c s="40" t="s">
        <v>75</v>
      </c>
      <c s="6"/>
      <c s="27" t="s">
        <v>660</v>
      </c>
      <c s="6"/>
      <c s="6"/>
      <c s="6"/>
      <c s="41">
        <f>0+Q104</f>
      </c>
      <c r="O104">
        <f>0+R104</f>
      </c>
      <c r="Q104">
        <f>0+I105</f>
      </c>
      <c>
        <f>0+O105</f>
      </c>
    </row>
    <row r="105" spans="1:16" ht="12.75">
      <c r="A105" s="25" t="s">
        <v>46</v>
      </c>
      <c s="29" t="s">
        <v>133</v>
      </c>
      <c s="29" t="s">
        <v>556</v>
      </c>
      <c s="25" t="s">
        <v>48</v>
      </c>
      <c s="30" t="s">
        <v>557</v>
      </c>
      <c s="31" t="s">
        <v>60</v>
      </c>
      <c s="32">
        <v>2.5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48</v>
      </c>
    </row>
    <row r="107" spans="1:5" ht="12.75">
      <c r="A107" s="37" t="s">
        <v>52</v>
      </c>
      <c r="E107" s="38" t="s">
        <v>661</v>
      </c>
    </row>
    <row r="108" spans="1:5" ht="255">
      <c r="A108" t="s">
        <v>53</v>
      </c>
      <c r="E108" s="36" t="s">
        <v>559</v>
      </c>
    </row>
    <row r="109" spans="1:18" ht="12.75" customHeight="1">
      <c r="A109" s="6" t="s">
        <v>43</v>
      </c>
      <c s="6"/>
      <c s="40" t="s">
        <v>40</v>
      </c>
      <c s="6"/>
      <c s="27" t="s">
        <v>420</v>
      </c>
      <c s="6"/>
      <c s="6"/>
      <c s="6"/>
      <c s="41">
        <f>0+Q109</f>
      </c>
      <c r="O109">
        <f>0+R109</f>
      </c>
      <c r="Q109">
        <f>0+I110</f>
      </c>
      <c>
        <f>0+O110</f>
      </c>
    </row>
    <row r="110" spans="1:16" ht="12.75">
      <c r="A110" s="25" t="s">
        <v>46</v>
      </c>
      <c s="29" t="s">
        <v>137</v>
      </c>
      <c s="29" t="s">
        <v>669</v>
      </c>
      <c s="25" t="s">
        <v>48</v>
      </c>
      <c s="30" t="s">
        <v>670</v>
      </c>
      <c s="31" t="s">
        <v>60</v>
      </c>
      <c s="32">
        <v>3</v>
      </c>
      <c s="33">
        <v>0</v>
      </c>
      <c s="34">
        <f>ROUND(ROUND(H110,2)*ROUND(G110,3),2)</f>
      </c>
      <c r="O110">
        <f>(I110*0)/100</f>
      </c>
      <c t="s">
        <v>27</v>
      </c>
    </row>
    <row r="111" spans="1:5" ht="12.75">
      <c r="A111" s="35" t="s">
        <v>51</v>
      </c>
      <c r="E111" s="36" t="s">
        <v>48</v>
      </c>
    </row>
    <row r="112" spans="1:5" ht="12.75">
      <c r="A112" s="37" t="s">
        <v>52</v>
      </c>
      <c r="E112" s="38" t="s">
        <v>759</v>
      </c>
    </row>
    <row r="113" spans="1:5" ht="76.5">
      <c r="A113" t="s">
        <v>53</v>
      </c>
      <c r="E113" s="36" t="s">
        <v>672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839</v>
      </c>
      <c s="42">
        <f>0+I8+I69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839</v>
      </c>
      <c s="6"/>
      <c s="18" t="s">
        <v>840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841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25.5">
      <c r="A9" s="25" t="s">
        <v>46</v>
      </c>
      <c s="29" t="s">
        <v>29</v>
      </c>
      <c s="29" t="s">
        <v>842</v>
      </c>
      <c s="25" t="s">
        <v>48</v>
      </c>
      <c s="30" t="s">
        <v>843</v>
      </c>
      <c s="31" t="s">
        <v>60</v>
      </c>
      <c s="32">
        <v>50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51</v>
      </c>
      <c r="E10" s="36" t="s">
        <v>843</v>
      </c>
    </row>
    <row r="11" spans="1:5" ht="12.75">
      <c r="A11" s="37" t="s">
        <v>52</v>
      </c>
      <c r="E11" s="38" t="s">
        <v>48</v>
      </c>
    </row>
    <row r="12" spans="1:5" ht="76.5">
      <c r="A12" t="s">
        <v>53</v>
      </c>
      <c r="E12" s="36" t="s">
        <v>844</v>
      </c>
    </row>
    <row r="13" spans="1:16" ht="12.75">
      <c r="A13" s="25" t="s">
        <v>46</v>
      </c>
      <c s="29" t="s">
        <v>23</v>
      </c>
      <c s="29" t="s">
        <v>845</v>
      </c>
      <c s="25" t="s">
        <v>48</v>
      </c>
      <c s="30" t="s">
        <v>846</v>
      </c>
      <c s="31" t="s">
        <v>50</v>
      </c>
      <c s="32">
        <v>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846</v>
      </c>
    </row>
    <row r="15" spans="1:5" ht="12.75">
      <c r="A15" s="37" t="s">
        <v>52</v>
      </c>
      <c r="E15" s="38" t="s">
        <v>48</v>
      </c>
    </row>
    <row r="16" spans="1:5" ht="76.5">
      <c r="A16" t="s">
        <v>53</v>
      </c>
      <c r="E16" s="36" t="s">
        <v>847</v>
      </c>
    </row>
    <row r="17" spans="1:16" ht="12.75">
      <c r="A17" s="25" t="s">
        <v>46</v>
      </c>
      <c s="29" t="s">
        <v>22</v>
      </c>
      <c s="29" t="s">
        <v>848</v>
      </c>
      <c s="25" t="s">
        <v>48</v>
      </c>
      <c s="30" t="s">
        <v>849</v>
      </c>
      <c s="31" t="s">
        <v>50</v>
      </c>
      <c s="32">
        <v>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849</v>
      </c>
    </row>
    <row r="19" spans="1:5" ht="12.75">
      <c r="A19" s="37" t="s">
        <v>52</v>
      </c>
      <c r="E19" s="38" t="s">
        <v>48</v>
      </c>
    </row>
    <row r="20" spans="1:5" ht="76.5">
      <c r="A20" t="s">
        <v>53</v>
      </c>
      <c r="E20" s="36" t="s">
        <v>850</v>
      </c>
    </row>
    <row r="21" spans="1:16" ht="25.5">
      <c r="A21" s="25" t="s">
        <v>46</v>
      </c>
      <c s="29" t="s">
        <v>33</v>
      </c>
      <c s="29" t="s">
        <v>851</v>
      </c>
      <c s="25" t="s">
        <v>48</v>
      </c>
      <c s="30" t="s">
        <v>852</v>
      </c>
      <c s="31" t="s">
        <v>50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51</v>
      </c>
      <c r="E22" s="36" t="s">
        <v>852</v>
      </c>
    </row>
    <row r="23" spans="1:5" ht="12.75">
      <c r="A23" s="37" t="s">
        <v>52</v>
      </c>
      <c r="E23" s="38" t="s">
        <v>48</v>
      </c>
    </row>
    <row r="24" spans="1:5" ht="89.25">
      <c r="A24" t="s">
        <v>53</v>
      </c>
      <c r="E24" s="36" t="s">
        <v>853</v>
      </c>
    </row>
    <row r="25" spans="1:16" ht="25.5">
      <c r="A25" s="25" t="s">
        <v>46</v>
      </c>
      <c s="29" t="s">
        <v>35</v>
      </c>
      <c s="29" t="s">
        <v>854</v>
      </c>
      <c s="25" t="s">
        <v>48</v>
      </c>
      <c s="30" t="s">
        <v>855</v>
      </c>
      <c s="31" t="s">
        <v>50</v>
      </c>
      <c s="32">
        <v>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51</v>
      </c>
      <c r="E26" s="36" t="s">
        <v>855</v>
      </c>
    </row>
    <row r="27" spans="1:5" ht="12.75">
      <c r="A27" s="37" t="s">
        <v>52</v>
      </c>
      <c r="E27" s="38" t="s">
        <v>48</v>
      </c>
    </row>
    <row r="28" spans="1:5" ht="89.25">
      <c r="A28" t="s">
        <v>53</v>
      </c>
      <c r="E28" s="36" t="s">
        <v>853</v>
      </c>
    </row>
    <row r="29" spans="1:16" ht="12.75">
      <c r="A29" s="25" t="s">
        <v>46</v>
      </c>
      <c s="29" t="s">
        <v>37</v>
      </c>
      <c s="29" t="s">
        <v>856</v>
      </c>
      <c s="25" t="s">
        <v>48</v>
      </c>
      <c s="30" t="s">
        <v>857</v>
      </c>
      <c s="31" t="s">
        <v>50</v>
      </c>
      <c s="32">
        <v>3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857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858</v>
      </c>
    </row>
    <row r="33" spans="1:16" ht="12.75">
      <c r="A33" s="25" t="s">
        <v>46</v>
      </c>
      <c s="29" t="s">
        <v>71</v>
      </c>
      <c s="29" t="s">
        <v>859</v>
      </c>
      <c s="25" t="s">
        <v>48</v>
      </c>
      <c s="30" t="s">
        <v>860</v>
      </c>
      <c s="31" t="s">
        <v>50</v>
      </c>
      <c s="32">
        <v>3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860</v>
      </c>
    </row>
    <row r="35" spans="1:5" ht="12.75">
      <c r="A35" s="37" t="s">
        <v>52</v>
      </c>
      <c r="E35" s="38" t="s">
        <v>48</v>
      </c>
    </row>
    <row r="36" spans="1:5" ht="102">
      <c r="A36" t="s">
        <v>53</v>
      </c>
      <c r="E36" s="36" t="s">
        <v>858</v>
      </c>
    </row>
    <row r="37" spans="1:16" ht="12.75">
      <c r="A37" s="25" t="s">
        <v>46</v>
      </c>
      <c s="29" t="s">
        <v>75</v>
      </c>
      <c s="29" t="s">
        <v>861</v>
      </c>
      <c s="25" t="s">
        <v>48</v>
      </c>
      <c s="30" t="s">
        <v>862</v>
      </c>
      <c s="31" t="s">
        <v>50</v>
      </c>
      <c s="32">
        <v>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51</v>
      </c>
      <c r="E38" s="36" t="s">
        <v>862</v>
      </c>
    </row>
    <row r="39" spans="1:5" ht="12.75">
      <c r="A39" s="37" t="s">
        <v>52</v>
      </c>
      <c r="E39" s="38" t="s">
        <v>48</v>
      </c>
    </row>
    <row r="40" spans="1:5" ht="102">
      <c r="A40" t="s">
        <v>53</v>
      </c>
      <c r="E40" s="36" t="s">
        <v>858</v>
      </c>
    </row>
    <row r="41" spans="1:16" ht="12.75">
      <c r="A41" s="25" t="s">
        <v>46</v>
      </c>
      <c s="29" t="s">
        <v>40</v>
      </c>
      <c s="29" t="s">
        <v>863</v>
      </c>
      <c s="25" t="s">
        <v>48</v>
      </c>
      <c s="30" t="s">
        <v>864</v>
      </c>
      <c s="31" t="s">
        <v>50</v>
      </c>
      <c s="32">
        <v>3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51</v>
      </c>
      <c r="E42" s="36" t="s">
        <v>864</v>
      </c>
    </row>
    <row r="43" spans="1:5" ht="12.75">
      <c r="A43" s="37" t="s">
        <v>52</v>
      </c>
      <c r="E43" s="38" t="s">
        <v>48</v>
      </c>
    </row>
    <row r="44" spans="1:5" ht="102">
      <c r="A44" t="s">
        <v>53</v>
      </c>
      <c r="E44" s="36" t="s">
        <v>858</v>
      </c>
    </row>
    <row r="45" spans="1:16" ht="12.75">
      <c r="A45" s="25" t="s">
        <v>46</v>
      </c>
      <c s="29" t="s">
        <v>42</v>
      </c>
      <c s="29" t="s">
        <v>865</v>
      </c>
      <c s="25" t="s">
        <v>48</v>
      </c>
      <c s="30" t="s">
        <v>866</v>
      </c>
      <c s="31" t="s">
        <v>50</v>
      </c>
      <c s="32">
        <v>3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51</v>
      </c>
      <c r="E46" s="36" t="s">
        <v>866</v>
      </c>
    </row>
    <row r="47" spans="1:5" ht="12.75">
      <c r="A47" s="37" t="s">
        <v>52</v>
      </c>
      <c r="E47" s="38" t="s">
        <v>48</v>
      </c>
    </row>
    <row r="48" spans="1:5" ht="102">
      <c r="A48" t="s">
        <v>53</v>
      </c>
      <c r="E48" s="36" t="s">
        <v>858</v>
      </c>
    </row>
    <row r="49" spans="1:16" ht="12.75">
      <c r="A49" s="25" t="s">
        <v>46</v>
      </c>
      <c s="29" t="s">
        <v>85</v>
      </c>
      <c s="29" t="s">
        <v>867</v>
      </c>
      <c s="25" t="s">
        <v>48</v>
      </c>
      <c s="30" t="s">
        <v>868</v>
      </c>
      <c s="31" t="s">
        <v>50</v>
      </c>
      <c s="32">
        <v>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868</v>
      </c>
    </row>
    <row r="51" spans="1:5" ht="12.75">
      <c r="A51" s="37" t="s">
        <v>52</v>
      </c>
      <c r="E51" s="38" t="s">
        <v>48</v>
      </c>
    </row>
    <row r="52" spans="1:5" ht="102">
      <c r="A52" t="s">
        <v>53</v>
      </c>
      <c r="E52" s="36" t="s">
        <v>858</v>
      </c>
    </row>
    <row r="53" spans="1:16" ht="12.75">
      <c r="A53" s="25" t="s">
        <v>46</v>
      </c>
      <c s="29" t="s">
        <v>89</v>
      </c>
      <c s="29" t="s">
        <v>869</v>
      </c>
      <c s="25" t="s">
        <v>48</v>
      </c>
      <c s="30" t="s">
        <v>870</v>
      </c>
      <c s="31" t="s">
        <v>50</v>
      </c>
      <c s="32">
        <v>3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870</v>
      </c>
    </row>
    <row r="55" spans="1:5" ht="12.75">
      <c r="A55" s="37" t="s">
        <v>52</v>
      </c>
      <c r="E55" s="38" t="s">
        <v>48</v>
      </c>
    </row>
    <row r="56" spans="1:5" ht="178.5">
      <c r="A56" t="s">
        <v>53</v>
      </c>
      <c r="E56" s="36" t="s">
        <v>234</v>
      </c>
    </row>
    <row r="57" spans="1:16" ht="12.75">
      <c r="A57" s="25" t="s">
        <v>46</v>
      </c>
      <c s="29" t="s">
        <v>93</v>
      </c>
      <c s="29" t="s">
        <v>871</v>
      </c>
      <c s="25" t="s">
        <v>48</v>
      </c>
      <c s="30" t="s">
        <v>872</v>
      </c>
      <c s="31" t="s">
        <v>50</v>
      </c>
      <c s="32">
        <v>3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51</v>
      </c>
      <c r="E58" s="36" t="s">
        <v>872</v>
      </c>
    </row>
    <row r="59" spans="1:5" ht="12.75">
      <c r="A59" s="37" t="s">
        <v>52</v>
      </c>
      <c r="E59" s="38" t="s">
        <v>48</v>
      </c>
    </row>
    <row r="60" spans="1:5" ht="127.5">
      <c r="A60" t="s">
        <v>53</v>
      </c>
      <c r="E60" s="36" t="s">
        <v>125</v>
      </c>
    </row>
    <row r="61" spans="1:16" ht="12.75">
      <c r="A61" s="25" t="s">
        <v>46</v>
      </c>
      <c s="29" t="s">
        <v>97</v>
      </c>
      <c s="29" t="s">
        <v>187</v>
      </c>
      <c s="25" t="s">
        <v>48</v>
      </c>
      <c s="30" t="s">
        <v>188</v>
      </c>
      <c s="31" t="s">
        <v>60</v>
      </c>
      <c s="32">
        <v>90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51</v>
      </c>
      <c r="E62" s="36" t="s">
        <v>188</v>
      </c>
    </row>
    <row r="63" spans="1:5" ht="12.75">
      <c r="A63" s="37" t="s">
        <v>52</v>
      </c>
      <c r="E63" s="38" t="s">
        <v>48</v>
      </c>
    </row>
    <row r="64" spans="1:5" ht="140.25">
      <c r="A64" t="s">
        <v>53</v>
      </c>
      <c r="E64" s="36" t="s">
        <v>189</v>
      </c>
    </row>
    <row r="65" spans="1:16" ht="12.75">
      <c r="A65" s="25" t="s">
        <v>46</v>
      </c>
      <c s="29" t="s">
        <v>101</v>
      </c>
      <c s="29" t="s">
        <v>191</v>
      </c>
      <c s="25" t="s">
        <v>48</v>
      </c>
      <c s="30" t="s">
        <v>192</v>
      </c>
      <c s="31" t="s">
        <v>60</v>
      </c>
      <c s="32">
        <v>90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51</v>
      </c>
      <c r="E66" s="36" t="s">
        <v>192</v>
      </c>
    </row>
    <row r="67" spans="1:5" ht="12.75">
      <c r="A67" s="37" t="s">
        <v>52</v>
      </c>
      <c r="E67" s="38" t="s">
        <v>48</v>
      </c>
    </row>
    <row r="68" spans="1:5" ht="102">
      <c r="A68" t="s">
        <v>53</v>
      </c>
      <c r="E68" s="36" t="s">
        <v>193</v>
      </c>
    </row>
    <row r="69" spans="1:18" ht="12.75" customHeight="1">
      <c r="A69" s="6" t="s">
        <v>43</v>
      </c>
      <c s="6"/>
      <c s="40" t="s">
        <v>23</v>
      </c>
      <c s="6"/>
      <c s="27" t="s">
        <v>873</v>
      </c>
      <c s="6"/>
      <c s="6"/>
      <c s="6"/>
      <c s="41">
        <f>0+Q69</f>
      </c>
      <c r="O69">
        <f>0+R69</f>
      </c>
      <c r="Q69">
        <f>0+I70+I74+I78+I82+I86+I90+I94</f>
      </c>
      <c>
        <f>0+O70+O74+O78+O82+O86+O90+O94</f>
      </c>
    </row>
    <row r="70" spans="1:16" ht="12.75">
      <c r="A70" s="25" t="s">
        <v>46</v>
      </c>
      <c s="29" t="s">
        <v>106</v>
      </c>
      <c s="29" t="s">
        <v>270</v>
      </c>
      <c s="25" t="s">
        <v>48</v>
      </c>
      <c s="30" t="s">
        <v>271</v>
      </c>
      <c s="31" t="s">
        <v>272</v>
      </c>
      <c s="32">
        <v>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48</v>
      </c>
    </row>
    <row r="73" spans="1:5" ht="318.75">
      <c r="A73" t="s">
        <v>53</v>
      </c>
      <c r="E73" s="36" t="s">
        <v>273</v>
      </c>
    </row>
    <row r="74" spans="1:16" ht="12.75">
      <c r="A74" s="25" t="s">
        <v>46</v>
      </c>
      <c s="29" t="s">
        <v>110</v>
      </c>
      <c s="29" t="s">
        <v>275</v>
      </c>
      <c s="25" t="s">
        <v>48</v>
      </c>
      <c s="30" t="s">
        <v>276</v>
      </c>
      <c s="31" t="s">
        <v>272</v>
      </c>
      <c s="32">
        <v>32.4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48</v>
      </c>
    </row>
    <row r="77" spans="1:5" ht="318.75">
      <c r="A77" t="s">
        <v>53</v>
      </c>
      <c r="E77" s="36" t="s">
        <v>273</v>
      </c>
    </row>
    <row r="78" spans="1:16" ht="12.75">
      <c r="A78" s="25" t="s">
        <v>46</v>
      </c>
      <c s="29" t="s">
        <v>114</v>
      </c>
      <c s="29" t="s">
        <v>282</v>
      </c>
      <c s="25" t="s">
        <v>48</v>
      </c>
      <c s="30" t="s">
        <v>283</v>
      </c>
      <c s="31" t="s">
        <v>272</v>
      </c>
      <c s="32">
        <v>32.4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283</v>
      </c>
    </row>
    <row r="80" spans="1:5" ht="12.75">
      <c r="A80" s="37" t="s">
        <v>52</v>
      </c>
      <c r="E80" s="38" t="s">
        <v>48</v>
      </c>
    </row>
    <row r="81" spans="1:5" ht="229.5">
      <c r="A81" t="s">
        <v>53</v>
      </c>
      <c r="E81" s="36" t="s">
        <v>284</v>
      </c>
    </row>
    <row r="82" spans="1:16" ht="12.75">
      <c r="A82" s="25" t="s">
        <v>46</v>
      </c>
      <c s="29" t="s">
        <v>118</v>
      </c>
      <c s="29" t="s">
        <v>298</v>
      </c>
      <c s="25" t="s">
        <v>48</v>
      </c>
      <c s="30" t="s">
        <v>299</v>
      </c>
      <c s="31" t="s">
        <v>60</v>
      </c>
      <c s="32">
        <v>180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299</v>
      </c>
    </row>
    <row r="84" spans="1:5" ht="12.75">
      <c r="A84" s="37" t="s">
        <v>52</v>
      </c>
      <c r="E84" s="38" t="s">
        <v>48</v>
      </c>
    </row>
    <row r="85" spans="1:5" ht="140.25">
      <c r="A85" t="s">
        <v>53</v>
      </c>
      <c r="E85" s="36" t="s">
        <v>300</v>
      </c>
    </row>
    <row r="86" spans="1:16" ht="12.75">
      <c r="A86" s="25" t="s">
        <v>46</v>
      </c>
      <c s="29" t="s">
        <v>122</v>
      </c>
      <c s="29" t="s">
        <v>874</v>
      </c>
      <c s="25" t="s">
        <v>48</v>
      </c>
      <c s="30" t="s">
        <v>875</v>
      </c>
      <c s="31" t="s">
        <v>60</v>
      </c>
      <c s="32">
        <v>180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875</v>
      </c>
    </row>
    <row r="88" spans="1:5" ht="12.75">
      <c r="A88" s="37" t="s">
        <v>52</v>
      </c>
      <c r="E88" s="38" t="s">
        <v>48</v>
      </c>
    </row>
    <row r="89" spans="1:5" ht="102">
      <c r="A89" t="s">
        <v>53</v>
      </c>
      <c r="E89" s="36" t="s">
        <v>304</v>
      </c>
    </row>
    <row r="90" spans="1:16" ht="12.75">
      <c r="A90" s="25" t="s">
        <v>46</v>
      </c>
      <c s="29" t="s">
        <v>126</v>
      </c>
      <c s="29" t="s">
        <v>876</v>
      </c>
      <c s="25" t="s">
        <v>48</v>
      </c>
      <c s="30" t="s">
        <v>877</v>
      </c>
      <c s="31" t="s">
        <v>60</v>
      </c>
      <c s="32">
        <v>180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877</v>
      </c>
    </row>
    <row r="92" spans="1:5" ht="12.75">
      <c r="A92" s="37" t="s">
        <v>52</v>
      </c>
      <c r="E92" s="38" t="s">
        <v>48</v>
      </c>
    </row>
    <row r="93" spans="1:5" ht="89.25">
      <c r="A93" t="s">
        <v>53</v>
      </c>
      <c r="E93" s="36" t="s">
        <v>878</v>
      </c>
    </row>
    <row r="94" spans="1:16" ht="25.5">
      <c r="A94" s="25" t="s">
        <v>46</v>
      </c>
      <c s="29" t="s">
        <v>129</v>
      </c>
      <c s="29" t="s">
        <v>879</v>
      </c>
      <c s="25" t="s">
        <v>48</v>
      </c>
      <c s="30" t="s">
        <v>880</v>
      </c>
      <c s="31" t="s">
        <v>50</v>
      </c>
      <c s="32">
        <v>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51</v>
      </c>
      <c r="E95" s="36" t="s">
        <v>880</v>
      </c>
    </row>
    <row r="96" spans="1:5" ht="12.75">
      <c r="A96" s="37" t="s">
        <v>52</v>
      </c>
      <c r="E96" s="38" t="s">
        <v>48</v>
      </c>
    </row>
    <row r="97" spans="1:5" ht="102">
      <c r="A97" t="s">
        <v>53</v>
      </c>
      <c r="E97" s="36" t="s">
        <v>881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882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882</v>
      </c>
      <c s="6"/>
      <c s="18" t="s">
        <v>883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884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885</v>
      </c>
      <c s="25" t="s">
        <v>48</v>
      </c>
      <c s="30" t="s">
        <v>886</v>
      </c>
      <c s="31" t="s">
        <v>314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887</v>
      </c>
    </row>
    <row r="11" spans="1:5" ht="12.75">
      <c r="A11" s="37" t="s">
        <v>52</v>
      </c>
      <c r="E11" s="38" t="s">
        <v>888</v>
      </c>
    </row>
    <row r="12" spans="1:5" ht="89.25">
      <c r="A12" t="s">
        <v>53</v>
      </c>
      <c r="E12" s="36" t="s">
        <v>889</v>
      </c>
    </row>
    <row r="13" spans="1:16" ht="12.75">
      <c r="A13" s="25" t="s">
        <v>46</v>
      </c>
      <c s="29" t="s">
        <v>23</v>
      </c>
      <c s="29" t="s">
        <v>890</v>
      </c>
      <c s="25" t="s">
        <v>48</v>
      </c>
      <c s="30" t="s">
        <v>891</v>
      </c>
      <c s="31" t="s">
        <v>314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892</v>
      </c>
    </row>
    <row r="15" spans="1:5" ht="12.75">
      <c r="A15" s="37" t="s">
        <v>52</v>
      </c>
      <c r="E15" s="38" t="s">
        <v>888</v>
      </c>
    </row>
    <row r="16" spans="1:5" ht="102">
      <c r="A16" t="s">
        <v>53</v>
      </c>
      <c r="E16" s="36" t="s">
        <v>893</v>
      </c>
    </row>
    <row r="17" spans="1:16" ht="12.75">
      <c r="A17" s="25" t="s">
        <v>46</v>
      </c>
      <c s="29" t="s">
        <v>22</v>
      </c>
      <c s="29" t="s">
        <v>894</v>
      </c>
      <c s="25" t="s">
        <v>48</v>
      </c>
      <c s="30" t="s">
        <v>895</v>
      </c>
      <c s="31" t="s">
        <v>314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896</v>
      </c>
    </row>
    <row r="19" spans="1:5" ht="12.75">
      <c r="A19" s="37" t="s">
        <v>52</v>
      </c>
      <c r="E19" s="38" t="s">
        <v>888</v>
      </c>
    </row>
    <row r="20" spans="1:5" ht="38.25">
      <c r="A20" t="s">
        <v>53</v>
      </c>
      <c r="E20" s="36" t="s">
        <v>897</v>
      </c>
    </row>
    <row r="21" spans="1:16" ht="12.75">
      <c r="A21" s="25" t="s">
        <v>46</v>
      </c>
      <c s="29" t="s">
        <v>33</v>
      </c>
      <c s="29" t="s">
        <v>898</v>
      </c>
      <c s="25" t="s">
        <v>48</v>
      </c>
      <c s="30" t="s">
        <v>899</v>
      </c>
      <c s="31" t="s">
        <v>314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900</v>
      </c>
    </row>
    <row r="23" spans="1:5" ht="12.75">
      <c r="A23" s="37" t="s">
        <v>52</v>
      </c>
      <c r="E23" s="38" t="s">
        <v>888</v>
      </c>
    </row>
    <row r="24" spans="1:5" ht="63.75">
      <c r="A24" t="s">
        <v>53</v>
      </c>
      <c r="E24" s="36" t="s">
        <v>901</v>
      </c>
    </row>
    <row r="25" spans="1:18" ht="12.75" customHeight="1">
      <c r="A25" s="6" t="s">
        <v>43</v>
      </c>
      <c s="6"/>
      <c s="40" t="s">
        <v>23</v>
      </c>
      <c s="6"/>
      <c s="27" t="s">
        <v>902</v>
      </c>
      <c s="6"/>
      <c s="6"/>
      <c s="6"/>
      <c s="41">
        <f>0+Q25</f>
      </c>
      <c r="O25">
        <f>0+R25</f>
      </c>
      <c r="Q25">
        <f>0+I26+I30+I34</f>
      </c>
      <c>
        <f>0+O26+O30+O34</f>
      </c>
    </row>
    <row r="26" spans="1:16" ht="12.75">
      <c r="A26" s="25" t="s">
        <v>46</v>
      </c>
      <c s="29" t="s">
        <v>35</v>
      </c>
      <c s="29" t="s">
        <v>903</v>
      </c>
      <c s="25" t="s">
        <v>48</v>
      </c>
      <c s="30" t="s">
        <v>904</v>
      </c>
      <c s="31" t="s">
        <v>314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51</v>
      </c>
      <c r="E27" s="36" t="s">
        <v>905</v>
      </c>
    </row>
    <row r="28" spans="1:5" ht="12.75">
      <c r="A28" s="37" t="s">
        <v>52</v>
      </c>
      <c r="E28" s="38" t="s">
        <v>888</v>
      </c>
    </row>
    <row r="29" spans="1:5" ht="89.25">
      <c r="A29" t="s">
        <v>53</v>
      </c>
      <c r="E29" s="36" t="s">
        <v>906</v>
      </c>
    </row>
    <row r="30" spans="1:16" ht="12.75">
      <c r="A30" s="25" t="s">
        <v>46</v>
      </c>
      <c s="29" t="s">
        <v>37</v>
      </c>
      <c s="29" t="s">
        <v>907</v>
      </c>
      <c s="25" t="s">
        <v>48</v>
      </c>
      <c s="30" t="s">
        <v>908</v>
      </c>
      <c s="31" t="s">
        <v>314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909</v>
      </c>
    </row>
    <row r="32" spans="1:5" ht="12.75">
      <c r="A32" s="37" t="s">
        <v>52</v>
      </c>
      <c r="E32" s="38" t="s">
        <v>888</v>
      </c>
    </row>
    <row r="33" spans="1:5" ht="76.5">
      <c r="A33" t="s">
        <v>53</v>
      </c>
      <c r="E33" s="36" t="s">
        <v>910</v>
      </c>
    </row>
    <row r="34" spans="1:16" ht="12.75">
      <c r="A34" s="25" t="s">
        <v>46</v>
      </c>
      <c s="29" t="s">
        <v>71</v>
      </c>
      <c s="29" t="s">
        <v>911</v>
      </c>
      <c s="25" t="s">
        <v>48</v>
      </c>
      <c s="30" t="s">
        <v>912</v>
      </c>
      <c s="31" t="s">
        <v>314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51</v>
      </c>
      <c r="E35" s="36" t="s">
        <v>913</v>
      </c>
    </row>
    <row r="36" spans="1:5" ht="12.75">
      <c r="A36" s="37" t="s">
        <v>52</v>
      </c>
      <c r="E36" s="38" t="s">
        <v>888</v>
      </c>
    </row>
    <row r="37" spans="1:5" ht="12.75">
      <c r="A37" t="s">
        <v>53</v>
      </c>
      <c r="E37" s="36" t="s">
        <v>48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0+O8+O133+O178+O247+O304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0+I8+I133+I178+I247+I304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44</v>
      </c>
      <c s="19"/>
      <c s="27" t="s">
        <v>45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0+I9+I13+I17+I21+I25+I29+I33+I37+I41+I45+I49+I53+I57+I61+I65+I69+I73+I77+I81+I85+I89+I93+I97+I101+I105+I109+I113+I117+I121+I125+I129</f>
      </c>
      <c>
        <f>0+O9+O13+O17+O21+O25+O29+O33+O37+O41+O45+O49+O53+O57+O61+O65+O69+O73+O77+O81+O85+O89+O93+O97+O101+O105+O109+O113+O117+O121+O125+O129</f>
      </c>
    </row>
    <row r="9" spans="1:16" ht="12.75">
      <c r="A9" s="25" t="s">
        <v>46</v>
      </c>
      <c s="29" t="s">
        <v>29</v>
      </c>
      <c s="29" t="s">
        <v>47</v>
      </c>
      <c s="25" t="s">
        <v>48</v>
      </c>
      <c s="30" t="s">
        <v>49</v>
      </c>
      <c s="31" t="s">
        <v>50</v>
      </c>
      <c s="32">
        <v>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49</v>
      </c>
    </row>
    <row r="11" spans="1:5" ht="12.75">
      <c r="A11" s="37" t="s">
        <v>52</v>
      </c>
      <c r="E11" s="38" t="s">
        <v>48</v>
      </c>
    </row>
    <row r="12" spans="1:5" ht="89.25">
      <c r="A12" t="s">
        <v>53</v>
      </c>
      <c r="E12" s="36" t="s">
        <v>54</v>
      </c>
    </row>
    <row r="13" spans="1:16" ht="12.75">
      <c r="A13" s="25" t="s">
        <v>46</v>
      </c>
      <c s="29" t="s">
        <v>23</v>
      </c>
      <c s="29" t="s">
        <v>55</v>
      </c>
      <c s="25" t="s">
        <v>48</v>
      </c>
      <c s="30" t="s">
        <v>56</v>
      </c>
      <c s="31" t="s">
        <v>50</v>
      </c>
      <c s="32">
        <v>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56</v>
      </c>
    </row>
    <row r="15" spans="1:5" ht="12.75">
      <c r="A15" s="37" t="s">
        <v>52</v>
      </c>
      <c r="E15" s="38" t="s">
        <v>48</v>
      </c>
    </row>
    <row r="16" spans="1:5" ht="89.25">
      <c r="A16" t="s">
        <v>53</v>
      </c>
      <c r="E16" s="36" t="s">
        <v>57</v>
      </c>
    </row>
    <row r="17" spans="1:16" ht="12.75">
      <c r="A17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59</v>
      </c>
    </row>
    <row r="19" spans="1:5" ht="12.75">
      <c r="A19" s="37" t="s">
        <v>52</v>
      </c>
      <c r="E19" s="38" t="s">
        <v>48</v>
      </c>
    </row>
    <row r="20" spans="1:5" ht="114.75">
      <c r="A20" t="s">
        <v>53</v>
      </c>
      <c r="E20" s="36" t="s">
        <v>61</v>
      </c>
    </row>
    <row r="21" spans="1:16" ht="12.75">
      <c r="A21" s="25" t="s">
        <v>46</v>
      </c>
      <c s="29" t="s">
        <v>33</v>
      </c>
      <c s="29" t="s">
        <v>62</v>
      </c>
      <c s="25" t="s">
        <v>48</v>
      </c>
      <c s="30" t="s">
        <v>63</v>
      </c>
      <c s="31" t="s">
        <v>60</v>
      </c>
      <c s="32">
        <v>30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63</v>
      </c>
    </row>
    <row r="23" spans="1:5" ht="12.75">
      <c r="A23" s="37" t="s">
        <v>52</v>
      </c>
      <c r="E23" s="38" t="s">
        <v>48</v>
      </c>
    </row>
    <row r="24" spans="1:5" ht="114.75">
      <c r="A24" t="s">
        <v>53</v>
      </c>
      <c r="E24" s="36" t="s">
        <v>64</v>
      </c>
    </row>
    <row r="25" spans="1:16" ht="12.75">
      <c r="A25" s="25" t="s">
        <v>46</v>
      </c>
      <c s="29" t="s">
        <v>35</v>
      </c>
      <c s="29" t="s">
        <v>65</v>
      </c>
      <c s="25" t="s">
        <v>48</v>
      </c>
      <c s="30" t="s">
        <v>66</v>
      </c>
      <c s="31" t="s">
        <v>50</v>
      </c>
      <c s="32">
        <v>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66</v>
      </c>
    </row>
    <row r="27" spans="1:5" ht="12.75">
      <c r="A27" s="37" t="s">
        <v>52</v>
      </c>
      <c r="E27" s="38" t="s">
        <v>48</v>
      </c>
    </row>
    <row r="28" spans="1:5" ht="102">
      <c r="A28" t="s">
        <v>53</v>
      </c>
      <c r="E28" s="36" t="s">
        <v>67</v>
      </c>
    </row>
    <row r="29" spans="1:16" ht="12.75">
      <c r="A29" s="25" t="s">
        <v>46</v>
      </c>
      <c s="29" t="s">
        <v>37</v>
      </c>
      <c s="29" t="s">
        <v>68</v>
      </c>
      <c s="25" t="s">
        <v>48</v>
      </c>
      <c s="30" t="s">
        <v>69</v>
      </c>
      <c s="31" t="s">
        <v>50</v>
      </c>
      <c s="32">
        <v>3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69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70</v>
      </c>
    </row>
    <row r="33" spans="1:16" ht="12.75">
      <c r="A33" s="25" t="s">
        <v>46</v>
      </c>
      <c s="29" t="s">
        <v>71</v>
      </c>
      <c s="29" t="s">
        <v>72</v>
      </c>
      <c s="25" t="s">
        <v>48</v>
      </c>
      <c s="30" t="s">
        <v>73</v>
      </c>
      <c s="31" t="s">
        <v>50</v>
      </c>
      <c s="32">
        <v>3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73</v>
      </c>
    </row>
    <row r="35" spans="1:5" ht="12.75">
      <c r="A35" s="37" t="s">
        <v>52</v>
      </c>
      <c r="E35" s="38" t="s">
        <v>48</v>
      </c>
    </row>
    <row r="36" spans="1:5" ht="114.75">
      <c r="A36" t="s">
        <v>53</v>
      </c>
      <c r="E36" s="36" t="s">
        <v>74</v>
      </c>
    </row>
    <row r="37" spans="1:16" ht="25.5">
      <c r="A37" s="25" t="s">
        <v>46</v>
      </c>
      <c s="29" t="s">
        <v>75</v>
      </c>
      <c s="29" t="s">
        <v>76</v>
      </c>
      <c s="25" t="s">
        <v>48</v>
      </c>
      <c s="30" t="s">
        <v>77</v>
      </c>
      <c s="31" t="s">
        <v>50</v>
      </c>
      <c s="32">
        <v>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51</v>
      </c>
      <c r="E38" s="36" t="s">
        <v>77</v>
      </c>
    </row>
    <row r="39" spans="1:5" ht="12.75">
      <c r="A39" s="37" t="s">
        <v>52</v>
      </c>
      <c r="E39" s="38" t="s">
        <v>48</v>
      </c>
    </row>
    <row r="40" spans="1:5" ht="114.75">
      <c r="A40" t="s">
        <v>53</v>
      </c>
      <c r="E40" s="36" t="s">
        <v>78</v>
      </c>
    </row>
    <row r="41" spans="1:16" ht="25.5">
      <c r="A41" s="25" t="s">
        <v>46</v>
      </c>
      <c s="29" t="s">
        <v>40</v>
      </c>
      <c s="29" t="s">
        <v>79</v>
      </c>
      <c s="25" t="s">
        <v>48</v>
      </c>
      <c s="30" t="s">
        <v>80</v>
      </c>
      <c s="31" t="s">
        <v>50</v>
      </c>
      <c s="32">
        <v>3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51</v>
      </c>
      <c r="E42" s="36" t="s">
        <v>80</v>
      </c>
    </row>
    <row r="43" spans="1:5" ht="12.75">
      <c r="A43" s="37" t="s">
        <v>52</v>
      </c>
      <c r="E43" s="38" t="s">
        <v>48</v>
      </c>
    </row>
    <row r="44" spans="1:5" ht="140.25">
      <c r="A44" t="s">
        <v>53</v>
      </c>
      <c r="E44" s="36" t="s">
        <v>81</v>
      </c>
    </row>
    <row r="45" spans="1:16" ht="25.5">
      <c r="A45" s="25" t="s">
        <v>46</v>
      </c>
      <c s="29" t="s">
        <v>42</v>
      </c>
      <c s="29" t="s">
        <v>82</v>
      </c>
      <c s="25" t="s">
        <v>48</v>
      </c>
      <c s="30" t="s">
        <v>83</v>
      </c>
      <c s="31" t="s">
        <v>50</v>
      </c>
      <c s="32">
        <v>3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51</v>
      </c>
      <c r="E46" s="36" t="s">
        <v>83</v>
      </c>
    </row>
    <row r="47" spans="1:5" ht="12.75">
      <c r="A47" s="37" t="s">
        <v>52</v>
      </c>
      <c r="E47" s="38" t="s">
        <v>48</v>
      </c>
    </row>
    <row r="48" spans="1:5" ht="114.75">
      <c r="A48" t="s">
        <v>53</v>
      </c>
      <c r="E48" s="36" t="s">
        <v>84</v>
      </c>
    </row>
    <row r="49" spans="1:16" ht="12.75">
      <c r="A49" s="25" t="s">
        <v>46</v>
      </c>
      <c s="29" t="s">
        <v>85</v>
      </c>
      <c s="29" t="s">
        <v>86</v>
      </c>
      <c s="25" t="s">
        <v>48</v>
      </c>
      <c s="30" t="s">
        <v>87</v>
      </c>
      <c s="31" t="s">
        <v>50</v>
      </c>
      <c s="32">
        <v>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87</v>
      </c>
    </row>
    <row r="51" spans="1:5" ht="12.75">
      <c r="A51" s="37" t="s">
        <v>52</v>
      </c>
      <c r="E51" s="38" t="s">
        <v>48</v>
      </c>
    </row>
    <row r="52" spans="1:5" ht="165.75">
      <c r="A52" t="s">
        <v>53</v>
      </c>
      <c r="E52" s="36" t="s">
        <v>88</v>
      </c>
    </row>
    <row r="53" spans="1:16" ht="12.75">
      <c r="A53" s="25" t="s">
        <v>46</v>
      </c>
      <c s="29" t="s">
        <v>89</v>
      </c>
      <c s="29" t="s">
        <v>90</v>
      </c>
      <c s="25" t="s">
        <v>48</v>
      </c>
      <c s="30" t="s">
        <v>91</v>
      </c>
      <c s="31" t="s">
        <v>50</v>
      </c>
      <c s="32">
        <v>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91</v>
      </c>
    </row>
    <row r="55" spans="1:5" ht="12.75">
      <c r="A55" s="37" t="s">
        <v>52</v>
      </c>
      <c r="E55" s="38" t="s">
        <v>48</v>
      </c>
    </row>
    <row r="56" spans="1:5" ht="114.75">
      <c r="A56" t="s">
        <v>53</v>
      </c>
      <c r="E56" s="36" t="s">
        <v>92</v>
      </c>
    </row>
    <row r="57" spans="1:16" ht="12.75">
      <c r="A57" s="25" t="s">
        <v>46</v>
      </c>
      <c s="29" t="s">
        <v>93</v>
      </c>
      <c s="29" t="s">
        <v>94</v>
      </c>
      <c s="25" t="s">
        <v>48</v>
      </c>
      <c s="30" t="s">
        <v>95</v>
      </c>
      <c s="31" t="s">
        <v>50</v>
      </c>
      <c s="32">
        <v>4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51</v>
      </c>
      <c r="E58" s="36" t="s">
        <v>95</v>
      </c>
    </row>
    <row r="59" spans="1:5" ht="12.75">
      <c r="A59" s="37" t="s">
        <v>52</v>
      </c>
      <c r="E59" s="38" t="s">
        <v>48</v>
      </c>
    </row>
    <row r="60" spans="1:5" ht="140.25">
      <c r="A60" t="s">
        <v>53</v>
      </c>
      <c r="E60" s="36" t="s">
        <v>96</v>
      </c>
    </row>
    <row r="61" spans="1:16" ht="12.75">
      <c r="A61" s="25" t="s">
        <v>46</v>
      </c>
      <c s="29" t="s">
        <v>97</v>
      </c>
      <c s="29" t="s">
        <v>98</v>
      </c>
      <c s="25" t="s">
        <v>48</v>
      </c>
      <c s="30" t="s">
        <v>99</v>
      </c>
      <c s="31" t="s">
        <v>50</v>
      </c>
      <c s="32">
        <v>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51</v>
      </c>
      <c r="E62" s="36" t="s">
        <v>99</v>
      </c>
    </row>
    <row r="63" spans="1:5" ht="12.75">
      <c r="A63" s="37" t="s">
        <v>52</v>
      </c>
      <c r="E63" s="38" t="s">
        <v>48</v>
      </c>
    </row>
    <row r="64" spans="1:5" ht="140.25">
      <c r="A64" t="s">
        <v>53</v>
      </c>
      <c r="E64" s="36" t="s">
        <v>100</v>
      </c>
    </row>
    <row r="65" spans="1:16" ht="12.75">
      <c r="A65" s="25" t="s">
        <v>46</v>
      </c>
      <c s="29" t="s">
        <v>101</v>
      </c>
      <c s="29" t="s">
        <v>102</v>
      </c>
      <c s="25" t="s">
        <v>48</v>
      </c>
      <c s="30" t="s">
        <v>103</v>
      </c>
      <c s="31" t="s">
        <v>104</v>
      </c>
      <c s="32">
        <v>80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51</v>
      </c>
      <c r="E66" s="36" t="s">
        <v>103</v>
      </c>
    </row>
    <row r="67" spans="1:5" ht="12.75">
      <c r="A67" s="37" t="s">
        <v>52</v>
      </c>
      <c r="E67" s="38" t="s">
        <v>48</v>
      </c>
    </row>
    <row r="68" spans="1:5" ht="114.75">
      <c r="A68" t="s">
        <v>53</v>
      </c>
      <c r="E68" s="36" t="s">
        <v>105</v>
      </c>
    </row>
    <row r="69" spans="1:16" ht="12.75">
      <c r="A69" s="25" t="s">
        <v>46</v>
      </c>
      <c s="29" t="s">
        <v>106</v>
      </c>
      <c s="29" t="s">
        <v>107</v>
      </c>
      <c s="25" t="s">
        <v>48</v>
      </c>
      <c s="30" t="s">
        <v>108</v>
      </c>
      <c s="31" t="s">
        <v>104</v>
      </c>
      <c s="32">
        <v>72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51</v>
      </c>
      <c r="E70" s="36" t="s">
        <v>108</v>
      </c>
    </row>
    <row r="71" spans="1:5" ht="12.75">
      <c r="A71" s="37" t="s">
        <v>52</v>
      </c>
      <c r="E71" s="38" t="s">
        <v>48</v>
      </c>
    </row>
    <row r="72" spans="1:5" ht="102">
      <c r="A72" t="s">
        <v>53</v>
      </c>
      <c r="E72" s="36" t="s">
        <v>109</v>
      </c>
    </row>
    <row r="73" spans="1:16" ht="25.5">
      <c r="A73" s="25" t="s">
        <v>46</v>
      </c>
      <c s="29" t="s">
        <v>110</v>
      </c>
      <c s="29" t="s">
        <v>111</v>
      </c>
      <c s="25" t="s">
        <v>48</v>
      </c>
      <c s="30" t="s">
        <v>112</v>
      </c>
      <c s="31" t="s">
        <v>50</v>
      </c>
      <c s="32">
        <v>3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51</v>
      </c>
      <c r="E74" s="36" t="s">
        <v>112</v>
      </c>
    </row>
    <row r="75" spans="1:5" ht="12.75">
      <c r="A75" s="37" t="s">
        <v>52</v>
      </c>
      <c r="E75" s="38" t="s">
        <v>48</v>
      </c>
    </row>
    <row r="76" spans="1:5" ht="102">
      <c r="A76" t="s">
        <v>53</v>
      </c>
      <c r="E76" s="36" t="s">
        <v>113</v>
      </c>
    </row>
    <row r="77" spans="1:16" ht="12.75">
      <c r="A77" s="25" t="s">
        <v>46</v>
      </c>
      <c s="29" t="s">
        <v>114</v>
      </c>
      <c s="29" t="s">
        <v>115</v>
      </c>
      <c s="25" t="s">
        <v>48</v>
      </c>
      <c s="30" t="s">
        <v>116</v>
      </c>
      <c s="31" t="s">
        <v>104</v>
      </c>
      <c s="32">
        <v>72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51</v>
      </c>
      <c r="E78" s="36" t="s">
        <v>116</v>
      </c>
    </row>
    <row r="79" spans="1:5" ht="12.75">
      <c r="A79" s="37" t="s">
        <v>52</v>
      </c>
      <c r="E79" s="38" t="s">
        <v>48</v>
      </c>
    </row>
    <row r="80" spans="1:5" ht="114.75">
      <c r="A80" t="s">
        <v>53</v>
      </c>
      <c r="E80" s="36" t="s">
        <v>117</v>
      </c>
    </row>
    <row r="81" spans="1:16" ht="12.75">
      <c r="A81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50</v>
      </c>
      <c s="32">
        <v>3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51</v>
      </c>
      <c r="E82" s="36" t="s">
        <v>120</v>
      </c>
    </row>
    <row r="83" spans="1:5" ht="12.75">
      <c r="A83" s="37" t="s">
        <v>52</v>
      </c>
      <c r="E83" s="38" t="s">
        <v>48</v>
      </c>
    </row>
    <row r="84" spans="1:5" ht="114.75">
      <c r="A84" t="s">
        <v>53</v>
      </c>
      <c r="E84" s="36" t="s">
        <v>121</v>
      </c>
    </row>
    <row r="85" spans="1:16" ht="12.75">
      <c r="A85" s="25" t="s">
        <v>46</v>
      </c>
      <c s="29" t="s">
        <v>122</v>
      </c>
      <c s="29" t="s">
        <v>123</v>
      </c>
      <c s="25" t="s">
        <v>48</v>
      </c>
      <c s="30" t="s">
        <v>124</v>
      </c>
      <c s="31" t="s">
        <v>50</v>
      </c>
      <c s="32">
        <v>3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51</v>
      </c>
      <c r="E86" s="36" t="s">
        <v>124</v>
      </c>
    </row>
    <row r="87" spans="1:5" ht="12.75">
      <c r="A87" s="37" t="s">
        <v>52</v>
      </c>
      <c r="E87" s="38" t="s">
        <v>48</v>
      </c>
    </row>
    <row r="88" spans="1:5" ht="127.5">
      <c r="A88" t="s">
        <v>53</v>
      </c>
      <c r="E88" s="36" t="s">
        <v>125</v>
      </c>
    </row>
    <row r="89" spans="1:16" ht="12.75">
      <c r="A89" s="25" t="s">
        <v>46</v>
      </c>
      <c s="29" t="s">
        <v>126</v>
      </c>
      <c s="29" t="s">
        <v>127</v>
      </c>
      <c s="25" t="s">
        <v>29</v>
      </c>
      <c s="30" t="s">
        <v>128</v>
      </c>
      <c s="31" t="s">
        <v>50</v>
      </c>
      <c s="32">
        <v>9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51</v>
      </c>
      <c r="E90" s="36" t="s">
        <v>128</v>
      </c>
    </row>
    <row r="91" spans="1:5" ht="12.75">
      <c r="A91" s="37" t="s">
        <v>52</v>
      </c>
      <c r="E91" s="38" t="s">
        <v>48</v>
      </c>
    </row>
    <row r="92" spans="1:5" ht="12.75">
      <c r="A92" t="s">
        <v>53</v>
      </c>
      <c r="E92" s="36" t="s">
        <v>48</v>
      </c>
    </row>
    <row r="93" spans="1:16" ht="12.75">
      <c r="A93" s="25" t="s">
        <v>46</v>
      </c>
      <c s="29" t="s">
        <v>129</v>
      </c>
      <c s="29" t="s">
        <v>127</v>
      </c>
      <c s="25" t="s">
        <v>23</v>
      </c>
      <c s="30" t="s">
        <v>130</v>
      </c>
      <c s="31" t="s">
        <v>50</v>
      </c>
      <c s="32">
        <v>9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51</v>
      </c>
      <c r="E94" s="36" t="s">
        <v>130</v>
      </c>
    </row>
    <row r="95" spans="1:5" ht="12.75">
      <c r="A95" s="37" t="s">
        <v>52</v>
      </c>
      <c r="E95" s="38" t="s">
        <v>48</v>
      </c>
    </row>
    <row r="96" spans="1:5" ht="12.75">
      <c r="A96" t="s">
        <v>53</v>
      </c>
      <c r="E96" s="36" t="s">
        <v>48</v>
      </c>
    </row>
    <row r="97" spans="1:16" ht="12.75">
      <c r="A97" s="25" t="s">
        <v>46</v>
      </c>
      <c s="29" t="s">
        <v>131</v>
      </c>
      <c s="29" t="s">
        <v>127</v>
      </c>
      <c s="25" t="s">
        <v>22</v>
      </c>
      <c s="30" t="s">
        <v>132</v>
      </c>
      <c s="31" t="s">
        <v>50</v>
      </c>
      <c s="32">
        <v>3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51</v>
      </c>
      <c r="E98" s="36" t="s">
        <v>132</v>
      </c>
    </row>
    <row r="99" spans="1:5" ht="12.75">
      <c r="A99" s="37" t="s">
        <v>52</v>
      </c>
      <c r="E99" s="38" t="s">
        <v>48</v>
      </c>
    </row>
    <row r="100" spans="1:5" ht="12.75">
      <c r="A100" t="s">
        <v>53</v>
      </c>
      <c r="E100" s="36" t="s">
        <v>48</v>
      </c>
    </row>
    <row r="101" spans="1:16" ht="12.75">
      <c r="A101" s="25" t="s">
        <v>46</v>
      </c>
      <c s="29" t="s">
        <v>133</v>
      </c>
      <c s="29" t="s">
        <v>134</v>
      </c>
      <c s="25" t="s">
        <v>48</v>
      </c>
      <c s="30" t="s">
        <v>135</v>
      </c>
      <c s="31" t="s">
        <v>50</v>
      </c>
      <c s="32">
        <v>3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25.5">
      <c r="A102" s="35" t="s">
        <v>51</v>
      </c>
      <c r="E102" s="36" t="s">
        <v>136</v>
      </c>
    </row>
    <row r="103" spans="1:5" ht="12.75">
      <c r="A103" s="37" t="s">
        <v>52</v>
      </c>
      <c r="E103" s="38" t="s">
        <v>48</v>
      </c>
    </row>
    <row r="104" spans="1:5" ht="12.75">
      <c r="A104" t="s">
        <v>53</v>
      </c>
      <c r="E104" s="36" t="s">
        <v>48</v>
      </c>
    </row>
    <row r="105" spans="1:16" ht="12.75">
      <c r="A105" s="25" t="s">
        <v>46</v>
      </c>
      <c s="29" t="s">
        <v>137</v>
      </c>
      <c s="29" t="s">
        <v>138</v>
      </c>
      <c s="25" t="s">
        <v>48</v>
      </c>
      <c s="30" t="s">
        <v>139</v>
      </c>
      <c s="31" t="s">
        <v>50</v>
      </c>
      <c s="32">
        <v>1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139</v>
      </c>
    </row>
    <row r="107" spans="1:5" ht="12.75">
      <c r="A107" s="37" t="s">
        <v>52</v>
      </c>
      <c r="E107" s="38" t="s">
        <v>48</v>
      </c>
    </row>
    <row r="108" spans="1:5" ht="12.75">
      <c r="A108" t="s">
        <v>53</v>
      </c>
      <c r="E108" s="36" t="s">
        <v>48</v>
      </c>
    </row>
    <row r="109" spans="1:16" ht="12.75">
      <c r="A109" s="25" t="s">
        <v>46</v>
      </c>
      <c s="29" t="s">
        <v>140</v>
      </c>
      <c s="29" t="s">
        <v>138</v>
      </c>
      <c s="25" t="s">
        <v>29</v>
      </c>
      <c s="30" t="s">
        <v>141</v>
      </c>
      <c s="31" t="s">
        <v>50</v>
      </c>
      <c s="32">
        <v>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51</v>
      </c>
      <c r="E110" s="36" t="s">
        <v>141</v>
      </c>
    </row>
    <row r="111" spans="1:5" ht="12.75">
      <c r="A111" s="37" t="s">
        <v>52</v>
      </c>
      <c r="E111" s="38" t="s">
        <v>48</v>
      </c>
    </row>
    <row r="112" spans="1:5" ht="12.75">
      <c r="A112" t="s">
        <v>53</v>
      </c>
      <c r="E112" s="36" t="s">
        <v>48</v>
      </c>
    </row>
    <row r="113" spans="1:16" ht="12.75">
      <c r="A113" s="25" t="s">
        <v>46</v>
      </c>
      <c s="29" t="s">
        <v>142</v>
      </c>
      <c s="29" t="s">
        <v>143</v>
      </c>
      <c s="25" t="s">
        <v>48</v>
      </c>
      <c s="30" t="s">
        <v>144</v>
      </c>
      <c s="31" t="s">
        <v>50</v>
      </c>
      <c s="32">
        <v>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51</v>
      </c>
      <c r="E114" s="36" t="s">
        <v>144</v>
      </c>
    </row>
    <row r="115" spans="1:5" ht="12.75">
      <c r="A115" s="37" t="s">
        <v>52</v>
      </c>
      <c r="E115" s="38" t="s">
        <v>48</v>
      </c>
    </row>
    <row r="116" spans="1:5" ht="12.75">
      <c r="A116" t="s">
        <v>53</v>
      </c>
      <c r="E116" s="36" t="s">
        <v>48</v>
      </c>
    </row>
    <row r="117" spans="1:16" ht="12.75">
      <c r="A117" s="25" t="s">
        <v>46</v>
      </c>
      <c s="29" t="s">
        <v>145</v>
      </c>
      <c s="29" t="s">
        <v>146</v>
      </c>
      <c s="25" t="s">
        <v>48</v>
      </c>
      <c s="30" t="s">
        <v>147</v>
      </c>
      <c s="31" t="s">
        <v>50</v>
      </c>
      <c s="32">
        <v>3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51</v>
      </c>
      <c r="E118" s="36" t="s">
        <v>147</v>
      </c>
    </row>
    <row r="119" spans="1:5" ht="12.75">
      <c r="A119" s="37" t="s">
        <v>52</v>
      </c>
      <c r="E119" s="38" t="s">
        <v>48</v>
      </c>
    </row>
    <row r="120" spans="1:5" ht="12.75">
      <c r="A120" t="s">
        <v>53</v>
      </c>
      <c r="E120" s="36" t="s">
        <v>48</v>
      </c>
    </row>
    <row r="121" spans="1:16" ht="12.75">
      <c r="A121" s="25" t="s">
        <v>46</v>
      </c>
      <c s="29" t="s">
        <v>148</v>
      </c>
      <c s="29" t="s">
        <v>149</v>
      </c>
      <c s="25" t="s">
        <v>48</v>
      </c>
      <c s="30" t="s">
        <v>150</v>
      </c>
      <c s="31" t="s">
        <v>50</v>
      </c>
      <c s="32">
        <v>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51</v>
      </c>
      <c r="E122" s="36" t="s">
        <v>150</v>
      </c>
    </row>
    <row r="123" spans="1:5" ht="12.75">
      <c r="A123" s="37" t="s">
        <v>52</v>
      </c>
      <c r="E123" s="38" t="s">
        <v>48</v>
      </c>
    </row>
    <row r="124" spans="1:5" ht="12.75">
      <c r="A124" t="s">
        <v>53</v>
      </c>
      <c r="E124" s="36" t="s">
        <v>48</v>
      </c>
    </row>
    <row r="125" spans="1:16" ht="12.75">
      <c r="A125" s="25" t="s">
        <v>46</v>
      </c>
      <c s="29" t="s">
        <v>151</v>
      </c>
      <c s="29" t="s">
        <v>152</v>
      </c>
      <c s="25" t="s">
        <v>48</v>
      </c>
      <c s="30" t="s">
        <v>153</v>
      </c>
      <c s="31" t="s">
        <v>50</v>
      </c>
      <c s="32">
        <v>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153</v>
      </c>
    </row>
    <row r="127" spans="1:5" ht="12.75">
      <c r="A127" s="37" t="s">
        <v>52</v>
      </c>
      <c r="E127" s="38" t="s">
        <v>48</v>
      </c>
    </row>
    <row r="128" spans="1:5" ht="12.75">
      <c r="A128" t="s">
        <v>53</v>
      </c>
      <c r="E128" s="36" t="s">
        <v>48</v>
      </c>
    </row>
    <row r="129" spans="1:16" ht="12.75">
      <c r="A129" s="25" t="s">
        <v>46</v>
      </c>
      <c s="29" t="s">
        <v>154</v>
      </c>
      <c s="29" t="s">
        <v>155</v>
      </c>
      <c s="25" t="s">
        <v>48</v>
      </c>
      <c s="30" t="s">
        <v>156</v>
      </c>
      <c s="31" t="s">
        <v>50</v>
      </c>
      <c s="32">
        <v>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156</v>
      </c>
    </row>
    <row r="131" spans="1:5" ht="12.75">
      <c r="A131" s="37" t="s">
        <v>52</v>
      </c>
      <c r="E131" s="38" t="s">
        <v>48</v>
      </c>
    </row>
    <row r="132" spans="1:5" ht="12.75">
      <c r="A132" t="s">
        <v>53</v>
      </c>
      <c r="E132" s="36" t="s">
        <v>48</v>
      </c>
    </row>
    <row r="133" spans="1:18" ht="12.75" customHeight="1">
      <c r="A133" s="6" t="s">
        <v>43</v>
      </c>
      <c s="6"/>
      <c s="40" t="s">
        <v>157</v>
      </c>
      <c s="6"/>
      <c s="27" t="s">
        <v>158</v>
      </c>
      <c s="6"/>
      <c s="6"/>
      <c s="6"/>
      <c s="41">
        <f>0+Q133</f>
      </c>
      <c r="O133">
        <f>0+R133</f>
      </c>
      <c r="Q133">
        <f>0+I134+I138+I142+I146+I150+I154+I158+I162+I166+I170+I174</f>
      </c>
      <c>
        <f>0+O134+O138+O142+O146+O150+O154+O158+O162+O166+O170+O174</f>
      </c>
    </row>
    <row r="134" spans="1:16" ht="12.75">
      <c r="A134" s="25" t="s">
        <v>46</v>
      </c>
      <c s="29" t="s">
        <v>159</v>
      </c>
      <c s="29" t="s">
        <v>160</v>
      </c>
      <c s="25" t="s">
        <v>48</v>
      </c>
      <c s="30" t="s">
        <v>161</v>
      </c>
      <c s="31" t="s">
        <v>50</v>
      </c>
      <c s="32">
        <v>12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51</v>
      </c>
      <c r="E135" s="36" t="s">
        <v>161</v>
      </c>
    </row>
    <row r="136" spans="1:5" ht="12.75">
      <c r="A136" s="37" t="s">
        <v>52</v>
      </c>
      <c r="E136" s="38" t="s">
        <v>48</v>
      </c>
    </row>
    <row r="137" spans="1:5" ht="102">
      <c r="A137" t="s">
        <v>53</v>
      </c>
      <c r="E137" s="36" t="s">
        <v>162</v>
      </c>
    </row>
    <row r="138" spans="1:16" ht="12.75">
      <c r="A138" s="25" t="s">
        <v>46</v>
      </c>
      <c s="29" t="s">
        <v>163</v>
      </c>
      <c s="29" t="s">
        <v>164</v>
      </c>
      <c s="25" t="s">
        <v>48</v>
      </c>
      <c s="30" t="s">
        <v>165</v>
      </c>
      <c s="31" t="s">
        <v>166</v>
      </c>
      <c s="32">
        <v>5.745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51</v>
      </c>
      <c r="E139" s="36" t="s">
        <v>165</v>
      </c>
    </row>
    <row r="140" spans="1:5" ht="12.75">
      <c r="A140" s="37" t="s">
        <v>52</v>
      </c>
      <c r="E140" s="38" t="s">
        <v>48</v>
      </c>
    </row>
    <row r="141" spans="1:5" ht="76.5">
      <c r="A141" t="s">
        <v>53</v>
      </c>
      <c r="E141" s="36" t="s">
        <v>167</v>
      </c>
    </row>
    <row r="142" spans="1:16" ht="12.75">
      <c r="A142" s="25" t="s">
        <v>46</v>
      </c>
      <c s="29" t="s">
        <v>168</v>
      </c>
      <c s="29" t="s">
        <v>169</v>
      </c>
      <c s="25" t="s">
        <v>48</v>
      </c>
      <c s="30" t="s">
        <v>170</v>
      </c>
      <c s="31" t="s">
        <v>166</v>
      </c>
      <c s="32">
        <v>29.52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170</v>
      </c>
    </row>
    <row r="144" spans="1:5" ht="12.75">
      <c r="A144" s="37" t="s">
        <v>52</v>
      </c>
      <c r="E144" s="38" t="s">
        <v>48</v>
      </c>
    </row>
    <row r="145" spans="1:5" ht="76.5">
      <c r="A145" t="s">
        <v>53</v>
      </c>
      <c r="E145" s="36" t="s">
        <v>167</v>
      </c>
    </row>
    <row r="146" spans="1:16" ht="12.75">
      <c r="A146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166</v>
      </c>
      <c s="32">
        <v>5.745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173</v>
      </c>
    </row>
    <row r="148" spans="1:5" ht="12.75">
      <c r="A148" s="37" t="s">
        <v>52</v>
      </c>
      <c r="E148" s="38" t="s">
        <v>48</v>
      </c>
    </row>
    <row r="149" spans="1:5" ht="204">
      <c r="A149" t="s">
        <v>53</v>
      </c>
      <c r="E149" s="36" t="s">
        <v>174</v>
      </c>
    </row>
    <row r="150" spans="1:16" ht="12.75">
      <c r="A150" s="25" t="s">
        <v>46</v>
      </c>
      <c s="29" t="s">
        <v>175</v>
      </c>
      <c s="29" t="s">
        <v>176</v>
      </c>
      <c s="25" t="s">
        <v>48</v>
      </c>
      <c s="30" t="s">
        <v>177</v>
      </c>
      <c s="31" t="s">
        <v>166</v>
      </c>
      <c s="32">
        <v>29.52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177</v>
      </c>
    </row>
    <row r="152" spans="1:5" ht="12.75">
      <c r="A152" s="37" t="s">
        <v>52</v>
      </c>
      <c r="E152" s="38" t="s">
        <v>48</v>
      </c>
    </row>
    <row r="153" spans="1:5" ht="204">
      <c r="A153" t="s">
        <v>53</v>
      </c>
      <c r="E153" s="36" t="s">
        <v>178</v>
      </c>
    </row>
    <row r="154" spans="1:16" ht="12.75">
      <c r="A154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50</v>
      </c>
      <c s="32">
        <v>24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51</v>
      </c>
      <c r="E155" s="36" t="s">
        <v>181</v>
      </c>
    </row>
    <row r="156" spans="1:5" ht="12.75">
      <c r="A156" s="37" t="s">
        <v>52</v>
      </c>
      <c r="E156" s="38" t="s">
        <v>48</v>
      </c>
    </row>
    <row r="157" spans="1:5" ht="165.75">
      <c r="A157" t="s">
        <v>53</v>
      </c>
      <c r="E157" s="36" t="s">
        <v>182</v>
      </c>
    </row>
    <row r="158" spans="1:16" ht="12.75">
      <c r="A158" s="25" t="s">
        <v>46</v>
      </c>
      <c s="29" t="s">
        <v>183</v>
      </c>
      <c s="29" t="s">
        <v>184</v>
      </c>
      <c s="25" t="s">
        <v>48</v>
      </c>
      <c s="30" t="s">
        <v>185</v>
      </c>
      <c s="31" t="s">
        <v>50</v>
      </c>
      <c s="32">
        <v>24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51</v>
      </c>
      <c r="E159" s="36" t="s">
        <v>185</v>
      </c>
    </row>
    <row r="160" spans="1:5" ht="12.75">
      <c r="A160" s="37" t="s">
        <v>52</v>
      </c>
      <c r="E160" s="38" t="s">
        <v>48</v>
      </c>
    </row>
    <row r="161" spans="1:5" ht="127.5">
      <c r="A161" t="s">
        <v>53</v>
      </c>
      <c r="E161" s="36" t="s">
        <v>125</v>
      </c>
    </row>
    <row r="162" spans="1:16" ht="12.75">
      <c r="A162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60</v>
      </c>
      <c s="32">
        <v>450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51</v>
      </c>
      <c r="E163" s="36" t="s">
        <v>188</v>
      </c>
    </row>
    <row r="164" spans="1:5" ht="12.75">
      <c r="A164" s="37" t="s">
        <v>52</v>
      </c>
      <c r="E164" s="38" t="s">
        <v>48</v>
      </c>
    </row>
    <row r="165" spans="1:5" ht="140.25">
      <c r="A165" t="s">
        <v>53</v>
      </c>
      <c r="E165" s="36" t="s">
        <v>189</v>
      </c>
    </row>
    <row r="166" spans="1:16" ht="12.75">
      <c r="A166" s="25" t="s">
        <v>46</v>
      </c>
      <c s="29" t="s">
        <v>190</v>
      </c>
      <c s="29" t="s">
        <v>191</v>
      </c>
      <c s="25" t="s">
        <v>48</v>
      </c>
      <c s="30" t="s">
        <v>192</v>
      </c>
      <c s="31" t="s">
        <v>60</v>
      </c>
      <c s="32">
        <v>450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51</v>
      </c>
      <c r="E167" s="36" t="s">
        <v>192</v>
      </c>
    </row>
    <row r="168" spans="1:5" ht="12.75">
      <c r="A168" s="37" t="s">
        <v>52</v>
      </c>
      <c r="E168" s="38" t="s">
        <v>48</v>
      </c>
    </row>
    <row r="169" spans="1:5" ht="102">
      <c r="A169" t="s">
        <v>53</v>
      </c>
      <c r="E169" s="36" t="s">
        <v>193</v>
      </c>
    </row>
    <row r="170" spans="1:16" ht="12.75">
      <c r="A170" s="25" t="s">
        <v>46</v>
      </c>
      <c s="29" t="s">
        <v>194</v>
      </c>
      <c s="29" t="s">
        <v>195</v>
      </c>
      <c s="25" t="s">
        <v>48</v>
      </c>
      <c s="30" t="s">
        <v>196</v>
      </c>
      <c s="31" t="s">
        <v>50</v>
      </c>
      <c s="32">
        <v>12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51</v>
      </c>
      <c r="E171" s="36" t="s">
        <v>196</v>
      </c>
    </row>
    <row r="172" spans="1:5" ht="12.75">
      <c r="A172" s="37" t="s">
        <v>52</v>
      </c>
      <c r="E172" s="38" t="s">
        <v>48</v>
      </c>
    </row>
    <row r="173" spans="1:5" ht="165.75">
      <c r="A173" t="s">
        <v>53</v>
      </c>
      <c r="E173" s="36" t="s">
        <v>182</v>
      </c>
    </row>
    <row r="174" spans="1:16" ht="12.75">
      <c r="A174" s="25" t="s">
        <v>46</v>
      </c>
      <c s="29" t="s">
        <v>197</v>
      </c>
      <c s="29" t="s">
        <v>198</v>
      </c>
      <c s="25" t="s">
        <v>48</v>
      </c>
      <c s="30" t="s">
        <v>199</v>
      </c>
      <c s="31" t="s">
        <v>50</v>
      </c>
      <c s="32">
        <v>12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51</v>
      </c>
      <c r="E175" s="36" t="s">
        <v>199</v>
      </c>
    </row>
    <row r="176" spans="1:5" ht="12.75">
      <c r="A176" s="37" t="s">
        <v>52</v>
      </c>
      <c r="E176" s="38" t="s">
        <v>48</v>
      </c>
    </row>
    <row r="177" spans="1:5" ht="127.5">
      <c r="A177" t="s">
        <v>53</v>
      </c>
      <c r="E177" s="36" t="s">
        <v>125</v>
      </c>
    </row>
    <row r="178" spans="1:18" ht="12.75" customHeight="1">
      <c r="A178" s="6" t="s">
        <v>43</v>
      </c>
      <c s="6"/>
      <c s="40" t="s">
        <v>200</v>
      </c>
      <c s="6"/>
      <c s="27" t="s">
        <v>201</v>
      </c>
      <c s="6"/>
      <c s="6"/>
      <c s="6"/>
      <c s="41">
        <f>0+Q178</f>
      </c>
      <c r="O178">
        <f>0+R178</f>
      </c>
      <c r="Q178">
        <f>0+I179+I183+I187+I191+I195+I199+I203+I207+I211+I215+I219+I223+I227+I231+I235+I239+I243</f>
      </c>
      <c>
        <f>0+O179+O183+O187+O191+O195+O199+O203+O207+O211+O215+O219+O223+O227+O231+O235+O239+O243</f>
      </c>
    </row>
    <row r="179" spans="1:16" ht="12.75">
      <c r="A179" s="25" t="s">
        <v>46</v>
      </c>
      <c s="29" t="s">
        <v>202</v>
      </c>
      <c s="29" t="s">
        <v>160</v>
      </c>
      <c s="25" t="s">
        <v>48</v>
      </c>
      <c s="30" t="s">
        <v>161</v>
      </c>
      <c s="31" t="s">
        <v>50</v>
      </c>
      <c s="32">
        <v>15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51</v>
      </c>
      <c r="E180" s="36" t="s">
        <v>161</v>
      </c>
    </row>
    <row r="181" spans="1:5" ht="12.75">
      <c r="A181" s="37" t="s">
        <v>52</v>
      </c>
      <c r="E181" s="38" t="s">
        <v>48</v>
      </c>
    </row>
    <row r="182" spans="1:5" ht="102">
      <c r="A182" t="s">
        <v>53</v>
      </c>
      <c r="E182" s="36" t="s">
        <v>162</v>
      </c>
    </row>
    <row r="183" spans="1:16" ht="12.75">
      <c r="A183" s="25" t="s">
        <v>46</v>
      </c>
      <c s="29" t="s">
        <v>203</v>
      </c>
      <c s="29" t="s">
        <v>204</v>
      </c>
      <c s="25" t="s">
        <v>48</v>
      </c>
      <c s="30" t="s">
        <v>205</v>
      </c>
      <c s="31" t="s">
        <v>206</v>
      </c>
      <c s="32">
        <v>0.66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51</v>
      </c>
      <c r="E184" s="36" t="s">
        <v>205</v>
      </c>
    </row>
    <row r="185" spans="1:5" ht="12.75">
      <c r="A185" s="37" t="s">
        <v>52</v>
      </c>
      <c r="E185" s="38" t="s">
        <v>48</v>
      </c>
    </row>
    <row r="186" spans="1:5" ht="153">
      <c r="A186" t="s">
        <v>53</v>
      </c>
      <c r="E186" s="36" t="s">
        <v>207</v>
      </c>
    </row>
    <row r="187" spans="1:16" ht="12.75">
      <c r="A187" s="25" t="s">
        <v>46</v>
      </c>
      <c s="29" t="s">
        <v>208</v>
      </c>
      <c s="29" t="s">
        <v>209</v>
      </c>
      <c s="25" t="s">
        <v>48</v>
      </c>
      <c s="30" t="s">
        <v>210</v>
      </c>
      <c s="31" t="s">
        <v>206</v>
      </c>
      <c s="32">
        <v>28.5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51</v>
      </c>
      <c r="E188" s="36" t="s">
        <v>210</v>
      </c>
    </row>
    <row r="189" spans="1:5" ht="12.75">
      <c r="A189" s="37" t="s">
        <v>52</v>
      </c>
      <c r="E189" s="38" t="s">
        <v>48</v>
      </c>
    </row>
    <row r="190" spans="1:5" ht="153">
      <c r="A190" t="s">
        <v>53</v>
      </c>
      <c r="E190" s="36" t="s">
        <v>207</v>
      </c>
    </row>
    <row r="191" spans="1:16" ht="25.5">
      <c r="A191" s="25" t="s">
        <v>46</v>
      </c>
      <c s="29" t="s">
        <v>211</v>
      </c>
      <c s="29" t="s">
        <v>212</v>
      </c>
      <c s="25" t="s">
        <v>48</v>
      </c>
      <c s="30" t="s">
        <v>213</v>
      </c>
      <c s="31" t="s">
        <v>60</v>
      </c>
      <c s="32">
        <v>2040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25.5">
      <c r="A192" s="35" t="s">
        <v>51</v>
      </c>
      <c r="E192" s="36" t="s">
        <v>213</v>
      </c>
    </row>
    <row r="193" spans="1:5" ht="12.75">
      <c r="A193" s="37" t="s">
        <v>52</v>
      </c>
      <c r="E193" s="38" t="s">
        <v>48</v>
      </c>
    </row>
    <row r="194" spans="1:5" ht="114.75">
      <c r="A194" t="s">
        <v>53</v>
      </c>
      <c r="E194" s="36" t="s">
        <v>214</v>
      </c>
    </row>
    <row r="195" spans="1:16" ht="12.75">
      <c r="A195" s="25" t="s">
        <v>46</v>
      </c>
      <c s="29" t="s">
        <v>215</v>
      </c>
      <c s="29" t="s">
        <v>216</v>
      </c>
      <c s="25" t="s">
        <v>48</v>
      </c>
      <c s="30" t="s">
        <v>217</v>
      </c>
      <c s="31" t="s">
        <v>60</v>
      </c>
      <c s="32">
        <v>3800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51</v>
      </c>
      <c r="E196" s="36" t="s">
        <v>217</v>
      </c>
    </row>
    <row r="197" spans="1:5" ht="12.75">
      <c r="A197" s="37" t="s">
        <v>52</v>
      </c>
      <c r="E197" s="38" t="s">
        <v>48</v>
      </c>
    </row>
    <row r="198" spans="1:5" ht="153">
      <c r="A198" t="s">
        <v>53</v>
      </c>
      <c r="E198" s="36" t="s">
        <v>218</v>
      </c>
    </row>
    <row r="199" spans="1:16" ht="12.75">
      <c r="A199" s="25" t="s">
        <v>46</v>
      </c>
      <c s="29" t="s">
        <v>219</v>
      </c>
      <c s="29" t="s">
        <v>220</v>
      </c>
      <c s="25" t="s">
        <v>48</v>
      </c>
      <c s="30" t="s">
        <v>221</v>
      </c>
      <c s="31" t="s">
        <v>60</v>
      </c>
      <c s="32">
        <v>3800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51</v>
      </c>
      <c r="E200" s="36" t="s">
        <v>221</v>
      </c>
    </row>
    <row r="201" spans="1:5" ht="12.75">
      <c r="A201" s="37" t="s">
        <v>52</v>
      </c>
      <c r="E201" s="38" t="s">
        <v>48</v>
      </c>
    </row>
    <row r="202" spans="1:5" ht="114.75">
      <c r="A202" t="s">
        <v>53</v>
      </c>
      <c r="E202" s="36" t="s">
        <v>214</v>
      </c>
    </row>
    <row r="203" spans="1:16" ht="12.75">
      <c r="A203" s="25" t="s">
        <v>46</v>
      </c>
      <c s="29" t="s">
        <v>222</v>
      </c>
      <c s="29" t="s">
        <v>223</v>
      </c>
      <c s="25" t="s">
        <v>48</v>
      </c>
      <c s="30" t="s">
        <v>224</v>
      </c>
      <c s="31" t="s">
        <v>225</v>
      </c>
      <c s="32">
        <v>4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51</v>
      </c>
      <c r="E204" s="36" t="s">
        <v>224</v>
      </c>
    </row>
    <row r="205" spans="1:5" ht="12.75">
      <c r="A205" s="37" t="s">
        <v>52</v>
      </c>
      <c r="E205" s="38" t="s">
        <v>48</v>
      </c>
    </row>
    <row r="206" spans="1:5" ht="127.5">
      <c r="A206" t="s">
        <v>53</v>
      </c>
      <c r="E206" s="36" t="s">
        <v>226</v>
      </c>
    </row>
    <row r="207" spans="1:16" ht="12.75">
      <c r="A207" s="25" t="s">
        <v>46</v>
      </c>
      <c s="29" t="s">
        <v>227</v>
      </c>
      <c s="29" t="s">
        <v>228</v>
      </c>
      <c s="25" t="s">
        <v>48</v>
      </c>
      <c s="30" t="s">
        <v>229</v>
      </c>
      <c s="31" t="s">
        <v>60</v>
      </c>
      <c s="32">
        <v>3800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2.75">
      <c r="A208" s="35" t="s">
        <v>51</v>
      </c>
      <c r="E208" s="36" t="s">
        <v>229</v>
      </c>
    </row>
    <row r="209" spans="1:5" ht="12.75">
      <c r="A209" s="37" t="s">
        <v>52</v>
      </c>
      <c r="E209" s="38" t="s">
        <v>48</v>
      </c>
    </row>
    <row r="210" spans="1:5" ht="127.5">
      <c r="A210" t="s">
        <v>53</v>
      </c>
      <c r="E210" s="36" t="s">
        <v>230</v>
      </c>
    </row>
    <row r="211" spans="1:16" ht="12.75">
      <c r="A211" s="25" t="s">
        <v>46</v>
      </c>
      <c s="29" t="s">
        <v>231</v>
      </c>
      <c s="29" t="s">
        <v>232</v>
      </c>
      <c s="25" t="s">
        <v>48</v>
      </c>
      <c s="30" t="s">
        <v>233</v>
      </c>
      <c s="31" t="s">
        <v>50</v>
      </c>
      <c s="32">
        <v>10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51</v>
      </c>
      <c r="E212" s="36" t="s">
        <v>233</v>
      </c>
    </row>
    <row r="213" spans="1:5" ht="12.75">
      <c r="A213" s="37" t="s">
        <v>52</v>
      </c>
      <c r="E213" s="38" t="s">
        <v>48</v>
      </c>
    </row>
    <row r="214" spans="1:5" ht="178.5">
      <c r="A214" t="s">
        <v>53</v>
      </c>
      <c r="E214" s="36" t="s">
        <v>234</v>
      </c>
    </row>
    <row r="215" spans="1:16" ht="12.75">
      <c r="A215" s="25" t="s">
        <v>46</v>
      </c>
      <c s="29" t="s">
        <v>235</v>
      </c>
      <c s="29" t="s">
        <v>236</v>
      </c>
      <c s="25" t="s">
        <v>48</v>
      </c>
      <c s="30" t="s">
        <v>237</v>
      </c>
      <c s="31" t="s">
        <v>50</v>
      </c>
      <c s="32">
        <v>10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51</v>
      </c>
      <c r="E216" s="36" t="s">
        <v>237</v>
      </c>
    </row>
    <row r="217" spans="1:5" ht="12.75">
      <c r="A217" s="37" t="s">
        <v>52</v>
      </c>
      <c r="E217" s="38" t="s">
        <v>48</v>
      </c>
    </row>
    <row r="218" spans="1:5" ht="127.5">
      <c r="A218" t="s">
        <v>53</v>
      </c>
      <c r="E218" s="36" t="s">
        <v>125</v>
      </c>
    </row>
    <row r="219" spans="1:16" ht="12.75">
      <c r="A219" s="25" t="s">
        <v>46</v>
      </c>
      <c s="29" t="s">
        <v>238</v>
      </c>
      <c s="29" t="s">
        <v>239</v>
      </c>
      <c s="25" t="s">
        <v>48</v>
      </c>
      <c s="30" t="s">
        <v>240</v>
      </c>
      <c s="31" t="s">
        <v>50</v>
      </c>
      <c s="32">
        <v>4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51</v>
      </c>
      <c r="E220" s="36" t="s">
        <v>240</v>
      </c>
    </row>
    <row r="221" spans="1:5" ht="12.75">
      <c r="A221" s="37" t="s">
        <v>52</v>
      </c>
      <c r="E221" s="38" t="s">
        <v>48</v>
      </c>
    </row>
    <row r="222" spans="1:5" ht="178.5">
      <c r="A222" t="s">
        <v>53</v>
      </c>
      <c r="E222" s="36" t="s">
        <v>234</v>
      </c>
    </row>
    <row r="223" spans="1:16" ht="12.75">
      <c r="A223" s="25" t="s">
        <v>46</v>
      </c>
      <c s="29" t="s">
        <v>241</v>
      </c>
      <c s="29" t="s">
        <v>242</v>
      </c>
      <c s="25" t="s">
        <v>48</v>
      </c>
      <c s="30" t="s">
        <v>243</v>
      </c>
      <c s="31" t="s">
        <v>50</v>
      </c>
      <c s="32">
        <v>4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51</v>
      </c>
      <c r="E224" s="36" t="s">
        <v>243</v>
      </c>
    </row>
    <row r="225" spans="1:5" ht="12.75">
      <c r="A225" s="37" t="s">
        <v>52</v>
      </c>
      <c r="E225" s="38" t="s">
        <v>48</v>
      </c>
    </row>
    <row r="226" spans="1:5" ht="127.5">
      <c r="A226" t="s">
        <v>53</v>
      </c>
      <c r="E226" s="36" t="s">
        <v>125</v>
      </c>
    </row>
    <row r="227" spans="1:16" ht="12.75">
      <c r="A227" s="25" t="s">
        <v>46</v>
      </c>
      <c s="29" t="s">
        <v>244</v>
      </c>
      <c s="29" t="s">
        <v>245</v>
      </c>
      <c s="25" t="s">
        <v>48</v>
      </c>
      <c s="30" t="s">
        <v>246</v>
      </c>
      <c s="31" t="s">
        <v>50</v>
      </c>
      <c s="32">
        <v>1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51</v>
      </c>
      <c r="E228" s="36" t="s">
        <v>246</v>
      </c>
    </row>
    <row r="229" spans="1:5" ht="12.75">
      <c r="A229" s="37" t="s">
        <v>52</v>
      </c>
      <c r="E229" s="38" t="s">
        <v>48</v>
      </c>
    </row>
    <row r="230" spans="1:5" ht="178.5">
      <c r="A230" t="s">
        <v>53</v>
      </c>
      <c r="E230" s="36" t="s">
        <v>234</v>
      </c>
    </row>
    <row r="231" spans="1:16" ht="12.75">
      <c r="A231" s="25" t="s">
        <v>46</v>
      </c>
      <c s="29" t="s">
        <v>247</v>
      </c>
      <c s="29" t="s">
        <v>248</v>
      </c>
      <c s="25" t="s">
        <v>48</v>
      </c>
      <c s="30" t="s">
        <v>249</v>
      </c>
      <c s="31" t="s">
        <v>50</v>
      </c>
      <c s="32">
        <v>1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51</v>
      </c>
      <c r="E232" s="36" t="s">
        <v>249</v>
      </c>
    </row>
    <row r="233" spans="1:5" ht="12.75">
      <c r="A233" s="37" t="s">
        <v>52</v>
      </c>
      <c r="E233" s="38" t="s">
        <v>48</v>
      </c>
    </row>
    <row r="234" spans="1:5" ht="127.5">
      <c r="A234" t="s">
        <v>53</v>
      </c>
      <c r="E234" s="36" t="s">
        <v>125</v>
      </c>
    </row>
    <row r="235" spans="1:16" ht="12.75">
      <c r="A235" s="25" t="s">
        <v>46</v>
      </c>
      <c s="29" t="s">
        <v>250</v>
      </c>
      <c s="29" t="s">
        <v>195</v>
      </c>
      <c s="25" t="s">
        <v>48</v>
      </c>
      <c s="30" t="s">
        <v>196</v>
      </c>
      <c s="31" t="s">
        <v>50</v>
      </c>
      <c s="32">
        <v>15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51</v>
      </c>
      <c r="E236" s="36" t="s">
        <v>196</v>
      </c>
    </row>
    <row r="237" spans="1:5" ht="12.75">
      <c r="A237" s="37" t="s">
        <v>52</v>
      </c>
      <c r="E237" s="38" t="s">
        <v>48</v>
      </c>
    </row>
    <row r="238" spans="1:5" ht="165.75">
      <c r="A238" t="s">
        <v>53</v>
      </c>
      <c r="E238" s="36" t="s">
        <v>182</v>
      </c>
    </row>
    <row r="239" spans="1:16" ht="12.75">
      <c r="A239" s="25" t="s">
        <v>46</v>
      </c>
      <c s="29" t="s">
        <v>251</v>
      </c>
      <c s="29" t="s">
        <v>198</v>
      </c>
      <c s="25" t="s">
        <v>48</v>
      </c>
      <c s="30" t="s">
        <v>199</v>
      </c>
      <c s="31" t="s">
        <v>50</v>
      </c>
      <c s="32">
        <v>15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51</v>
      </c>
      <c r="E240" s="36" t="s">
        <v>199</v>
      </c>
    </row>
    <row r="241" spans="1:5" ht="12.75">
      <c r="A241" s="37" t="s">
        <v>52</v>
      </c>
      <c r="E241" s="38" t="s">
        <v>48</v>
      </c>
    </row>
    <row r="242" spans="1:5" ht="127.5">
      <c r="A242" t="s">
        <v>53</v>
      </c>
      <c r="E242" s="36" t="s">
        <v>125</v>
      </c>
    </row>
    <row r="243" spans="1:16" ht="25.5">
      <c r="A243" s="25" t="s">
        <v>46</v>
      </c>
      <c s="29" t="s">
        <v>252</v>
      </c>
      <c s="29" t="s">
        <v>253</v>
      </c>
      <c s="25" t="s">
        <v>48</v>
      </c>
      <c s="30" t="s">
        <v>254</v>
      </c>
      <c s="31" t="s">
        <v>255</v>
      </c>
      <c s="32">
        <v>15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25.5">
      <c r="A244" s="35" t="s">
        <v>51</v>
      </c>
      <c r="E244" s="36" t="s">
        <v>254</v>
      </c>
    </row>
    <row r="245" spans="1:5" ht="12.75">
      <c r="A245" s="37" t="s">
        <v>52</v>
      </c>
      <c r="E245" s="38" t="s">
        <v>48</v>
      </c>
    </row>
    <row r="246" spans="1:5" ht="127.5">
      <c r="A246" t="s">
        <v>53</v>
      </c>
      <c r="E246" s="36" t="s">
        <v>256</v>
      </c>
    </row>
    <row r="247" spans="1:18" ht="12.75" customHeight="1">
      <c r="A247" s="6" t="s">
        <v>43</v>
      </c>
      <c s="6"/>
      <c s="40" t="s">
        <v>257</v>
      </c>
      <c s="6"/>
      <c s="27" t="s">
        <v>258</v>
      </c>
      <c s="6"/>
      <c s="6"/>
      <c s="6"/>
      <c s="41">
        <f>0+Q247</f>
      </c>
      <c r="O247">
        <f>0+R247</f>
      </c>
      <c r="Q247">
        <f>0+I248+I252+I256+I260+I264+I268+I272+I276+I280+I284+I288+I292+I296+I300</f>
      </c>
      <c>
        <f>0+O248+O252+O256+O260+O264+O268+O272+O276+O280+O284+O288+O292+O296+O300</f>
      </c>
    </row>
    <row r="248" spans="1:16" ht="12.75">
      <c r="A248" s="25" t="s">
        <v>46</v>
      </c>
      <c s="29" t="s">
        <v>259</v>
      </c>
      <c s="29" t="s">
        <v>260</v>
      </c>
      <c s="25" t="s">
        <v>48</v>
      </c>
      <c s="30" t="s">
        <v>261</v>
      </c>
      <c s="31" t="s">
        <v>262</v>
      </c>
      <c s="32">
        <v>125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51</v>
      </c>
      <c r="E249" s="36" t="s">
        <v>261</v>
      </c>
    </row>
    <row r="250" spans="1:5" ht="12.75">
      <c r="A250" s="37" t="s">
        <v>52</v>
      </c>
      <c r="E250" s="38" t="s">
        <v>48</v>
      </c>
    </row>
    <row r="251" spans="1:5" ht="12.75">
      <c r="A251" t="s">
        <v>53</v>
      </c>
      <c r="E251" s="36" t="s">
        <v>263</v>
      </c>
    </row>
    <row r="252" spans="1:16" ht="12.75">
      <c r="A252" s="25" t="s">
        <v>46</v>
      </c>
      <c s="29" t="s">
        <v>264</v>
      </c>
      <c s="29" t="s">
        <v>265</v>
      </c>
      <c s="25" t="s">
        <v>48</v>
      </c>
      <c s="30" t="s">
        <v>266</v>
      </c>
      <c s="31" t="s">
        <v>267</v>
      </c>
      <c s="32">
        <v>600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51</v>
      </c>
      <c r="E253" s="36" t="s">
        <v>266</v>
      </c>
    </row>
    <row r="254" spans="1:5" ht="12.75">
      <c r="A254" s="37" t="s">
        <v>52</v>
      </c>
      <c r="E254" s="38" t="s">
        <v>48</v>
      </c>
    </row>
    <row r="255" spans="1:5" ht="38.25">
      <c r="A255" t="s">
        <v>53</v>
      </c>
      <c r="E255" s="36" t="s">
        <v>268</v>
      </c>
    </row>
    <row r="256" spans="1:16" ht="12.75">
      <c r="A256" s="25" t="s">
        <v>46</v>
      </c>
      <c s="29" t="s">
        <v>269</v>
      </c>
      <c s="29" t="s">
        <v>270</v>
      </c>
      <c s="25" t="s">
        <v>48</v>
      </c>
      <c s="30" t="s">
        <v>271</v>
      </c>
      <c s="31" t="s">
        <v>272</v>
      </c>
      <c s="32">
        <v>21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51</v>
      </c>
      <c r="E257" s="36" t="s">
        <v>48</v>
      </c>
    </row>
    <row r="258" spans="1:5" ht="12.75">
      <c r="A258" s="37" t="s">
        <v>52</v>
      </c>
      <c r="E258" s="38" t="s">
        <v>48</v>
      </c>
    </row>
    <row r="259" spans="1:5" ht="318.75">
      <c r="A259" t="s">
        <v>53</v>
      </c>
      <c r="E259" s="36" t="s">
        <v>273</v>
      </c>
    </row>
    <row r="260" spans="1:16" ht="12.75">
      <c r="A260" s="25" t="s">
        <v>46</v>
      </c>
      <c s="29" t="s">
        <v>274</v>
      </c>
      <c s="29" t="s">
        <v>275</v>
      </c>
      <c s="25" t="s">
        <v>48</v>
      </c>
      <c s="30" t="s">
        <v>276</v>
      </c>
      <c s="31" t="s">
        <v>272</v>
      </c>
      <c s="32">
        <v>658.35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51</v>
      </c>
      <c r="E261" s="36" t="s">
        <v>48</v>
      </c>
    </row>
    <row r="262" spans="1:5" ht="12.75">
      <c r="A262" s="37" t="s">
        <v>52</v>
      </c>
      <c r="E262" s="38" t="s">
        <v>48</v>
      </c>
    </row>
    <row r="263" spans="1:5" ht="318.75">
      <c r="A263" t="s">
        <v>53</v>
      </c>
      <c r="E263" s="36" t="s">
        <v>273</v>
      </c>
    </row>
    <row r="264" spans="1:16" ht="12.75">
      <c r="A264" s="25" t="s">
        <v>46</v>
      </c>
      <c s="29" t="s">
        <v>277</v>
      </c>
      <c s="29" t="s">
        <v>278</v>
      </c>
      <c s="25" t="s">
        <v>48</v>
      </c>
      <c s="30" t="s">
        <v>279</v>
      </c>
      <c s="31" t="s">
        <v>60</v>
      </c>
      <c s="32">
        <v>56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51</v>
      </c>
      <c r="E265" s="36" t="s">
        <v>279</v>
      </c>
    </row>
    <row r="266" spans="1:5" ht="12.75">
      <c r="A266" s="37" t="s">
        <v>52</v>
      </c>
      <c r="E266" s="38" t="s">
        <v>48</v>
      </c>
    </row>
    <row r="267" spans="1:5" ht="25.5">
      <c r="A267" t="s">
        <v>53</v>
      </c>
      <c r="E267" s="36" t="s">
        <v>280</v>
      </c>
    </row>
    <row r="268" spans="1:16" ht="12.75">
      <c r="A268" s="25" t="s">
        <v>46</v>
      </c>
      <c s="29" t="s">
        <v>281</v>
      </c>
      <c s="29" t="s">
        <v>282</v>
      </c>
      <c s="25" t="s">
        <v>48</v>
      </c>
      <c s="30" t="s">
        <v>283</v>
      </c>
      <c s="31" t="s">
        <v>272</v>
      </c>
      <c s="32">
        <v>658.35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12.75">
      <c r="A269" s="35" t="s">
        <v>51</v>
      </c>
      <c r="E269" s="36" t="s">
        <v>283</v>
      </c>
    </row>
    <row r="270" spans="1:5" ht="12.75">
      <c r="A270" s="37" t="s">
        <v>52</v>
      </c>
      <c r="E270" s="38" t="s">
        <v>48</v>
      </c>
    </row>
    <row r="271" spans="1:5" ht="229.5">
      <c r="A271" t="s">
        <v>53</v>
      </c>
      <c r="E271" s="36" t="s">
        <v>284</v>
      </c>
    </row>
    <row r="272" spans="1:16" ht="12.75">
      <c r="A272" s="25" t="s">
        <v>46</v>
      </c>
      <c s="29" t="s">
        <v>285</v>
      </c>
      <c s="29" t="s">
        <v>286</v>
      </c>
      <c s="25" t="s">
        <v>48</v>
      </c>
      <c s="30" t="s">
        <v>287</v>
      </c>
      <c s="31" t="s">
        <v>272</v>
      </c>
      <c s="32">
        <v>313.5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51</v>
      </c>
      <c r="E273" s="36" t="s">
        <v>287</v>
      </c>
    </row>
    <row r="274" spans="1:5" ht="12.75">
      <c r="A274" s="37" t="s">
        <v>52</v>
      </c>
      <c r="E274" s="38" t="s">
        <v>48</v>
      </c>
    </row>
    <row r="275" spans="1:5" ht="12.75">
      <c r="A275" t="s">
        <v>53</v>
      </c>
      <c r="E275" s="36" t="s">
        <v>288</v>
      </c>
    </row>
    <row r="276" spans="1:16" ht="12.75">
      <c r="A276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267</v>
      </c>
      <c s="32">
        <v>60.75</v>
      </c>
      <c s="33">
        <v>0</v>
      </c>
      <c s="34">
        <f>ROUND(ROUND(H276,2)*ROUND(G276,3),2)</f>
      </c>
      <c r="O276">
        <f>(I276*21)/100</f>
      </c>
      <c t="s">
        <v>23</v>
      </c>
    </row>
    <row r="277" spans="1:5" ht="12.75">
      <c r="A277" s="35" t="s">
        <v>51</v>
      </c>
      <c r="E277" s="36" t="s">
        <v>291</v>
      </c>
    </row>
    <row r="278" spans="1:5" ht="12.75">
      <c r="A278" s="37" t="s">
        <v>52</v>
      </c>
      <c r="E278" s="38" t="s">
        <v>48</v>
      </c>
    </row>
    <row r="279" spans="1:5" ht="89.25">
      <c r="A279" t="s">
        <v>53</v>
      </c>
      <c r="E279" s="36" t="s">
        <v>292</v>
      </c>
    </row>
    <row r="280" spans="1:16" ht="12.75">
      <c r="A280" s="25" t="s">
        <v>46</v>
      </c>
      <c s="29" t="s">
        <v>293</v>
      </c>
      <c s="29" t="s">
        <v>294</v>
      </c>
      <c s="25" t="s">
        <v>48</v>
      </c>
      <c s="30" t="s">
        <v>295</v>
      </c>
      <c s="31" t="s">
        <v>60</v>
      </c>
      <c s="32">
        <v>100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51</v>
      </c>
      <c r="E281" s="36" t="s">
        <v>295</v>
      </c>
    </row>
    <row r="282" spans="1:5" ht="12.75">
      <c r="A282" s="37" t="s">
        <v>52</v>
      </c>
      <c r="E282" s="38" t="s">
        <v>48</v>
      </c>
    </row>
    <row r="283" spans="1:5" ht="102">
      <c r="A283" t="s">
        <v>53</v>
      </c>
      <c r="E283" s="36" t="s">
        <v>296</v>
      </c>
    </row>
    <row r="284" spans="1:16" ht="12.75">
      <c r="A284" s="25" t="s">
        <v>46</v>
      </c>
      <c s="29" t="s">
        <v>297</v>
      </c>
      <c s="29" t="s">
        <v>298</v>
      </c>
      <c s="25" t="s">
        <v>48</v>
      </c>
      <c s="30" t="s">
        <v>299</v>
      </c>
      <c s="31" t="s">
        <v>60</v>
      </c>
      <c s="32">
        <v>2090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12.75">
      <c r="A285" s="35" t="s">
        <v>51</v>
      </c>
      <c r="E285" s="36" t="s">
        <v>299</v>
      </c>
    </row>
    <row r="286" spans="1:5" ht="12.75">
      <c r="A286" s="37" t="s">
        <v>52</v>
      </c>
      <c r="E286" s="38" t="s">
        <v>48</v>
      </c>
    </row>
    <row r="287" spans="1:5" ht="140.25">
      <c r="A287" t="s">
        <v>53</v>
      </c>
      <c r="E287" s="36" t="s">
        <v>300</v>
      </c>
    </row>
    <row r="288" spans="1:16" ht="25.5">
      <c r="A288" s="25" t="s">
        <v>46</v>
      </c>
      <c s="29" t="s">
        <v>301</v>
      </c>
      <c s="29" t="s">
        <v>302</v>
      </c>
      <c s="25" t="s">
        <v>48</v>
      </c>
      <c s="30" t="s">
        <v>303</v>
      </c>
      <c s="31" t="s">
        <v>50</v>
      </c>
      <c s="32">
        <v>6</v>
      </c>
      <c s="33">
        <v>0</v>
      </c>
      <c s="34">
        <f>ROUND(ROUND(H288,2)*ROUND(G288,3),2)</f>
      </c>
      <c r="O288">
        <f>(I288*21)/100</f>
      </c>
      <c t="s">
        <v>23</v>
      </c>
    </row>
    <row r="289" spans="1:5" ht="25.5">
      <c r="A289" s="35" t="s">
        <v>51</v>
      </c>
      <c r="E289" s="36" t="s">
        <v>303</v>
      </c>
    </row>
    <row r="290" spans="1:5" ht="12.75">
      <c r="A290" s="37" t="s">
        <v>52</v>
      </c>
      <c r="E290" s="38" t="s">
        <v>48</v>
      </c>
    </row>
    <row r="291" spans="1:5" ht="102">
      <c r="A291" t="s">
        <v>53</v>
      </c>
      <c r="E291" s="36" t="s">
        <v>304</v>
      </c>
    </row>
    <row r="292" spans="1:16" ht="12.75">
      <c r="A292" s="25" t="s">
        <v>46</v>
      </c>
      <c s="29" t="s">
        <v>305</v>
      </c>
      <c s="29" t="s">
        <v>306</v>
      </c>
      <c s="25" t="s">
        <v>48</v>
      </c>
      <c s="30" t="s">
        <v>307</v>
      </c>
      <c s="31" t="s">
        <v>60</v>
      </c>
      <c s="32">
        <v>100</v>
      </c>
      <c s="33">
        <v>0</v>
      </c>
      <c s="34">
        <f>ROUND(ROUND(H292,2)*ROUND(G292,3),2)</f>
      </c>
      <c r="O292">
        <f>(I292*21)/100</f>
      </c>
      <c t="s">
        <v>23</v>
      </c>
    </row>
    <row r="293" spans="1:5" ht="12.75">
      <c r="A293" s="35" t="s">
        <v>51</v>
      </c>
      <c r="E293" s="36" t="s">
        <v>307</v>
      </c>
    </row>
    <row r="294" spans="1:5" ht="12.75">
      <c r="A294" s="37" t="s">
        <v>52</v>
      </c>
      <c r="E294" s="38" t="s">
        <v>48</v>
      </c>
    </row>
    <row r="295" spans="1:5" ht="76.5">
      <c r="A295" t="s">
        <v>53</v>
      </c>
      <c r="E295" s="36" t="s">
        <v>308</v>
      </c>
    </row>
    <row r="296" spans="1:16" ht="12.75">
      <c r="A296" s="25" t="s">
        <v>46</v>
      </c>
      <c s="29" t="s">
        <v>309</v>
      </c>
      <c s="29" t="s">
        <v>127</v>
      </c>
      <c s="25" t="s">
        <v>48</v>
      </c>
      <c s="30" t="s">
        <v>310</v>
      </c>
      <c s="31" t="s">
        <v>311</v>
      </c>
      <c s="32">
        <v>2.09</v>
      </c>
      <c s="33">
        <v>0</v>
      </c>
      <c s="34">
        <f>ROUND(ROUND(H296,2)*ROUND(G296,3),2)</f>
      </c>
      <c r="O296">
        <f>(I296*21)/100</f>
      </c>
      <c t="s">
        <v>23</v>
      </c>
    </row>
    <row r="297" spans="1:5" ht="12.75">
      <c r="A297" s="35" t="s">
        <v>51</v>
      </c>
      <c r="E297" s="36" t="s">
        <v>310</v>
      </c>
    </row>
    <row r="298" spans="1:5" ht="12.75">
      <c r="A298" s="37" t="s">
        <v>52</v>
      </c>
      <c r="E298" s="38" t="s">
        <v>48</v>
      </c>
    </row>
    <row r="299" spans="1:5" ht="12.75">
      <c r="A299" t="s">
        <v>53</v>
      </c>
      <c r="E299" s="36" t="s">
        <v>48</v>
      </c>
    </row>
    <row r="300" spans="1:16" ht="12.75">
      <c r="A300" s="25" t="s">
        <v>46</v>
      </c>
      <c s="29" t="s">
        <v>312</v>
      </c>
      <c s="29" t="s">
        <v>127</v>
      </c>
      <c s="25" t="s">
        <v>29</v>
      </c>
      <c s="30" t="s">
        <v>313</v>
      </c>
      <c s="31" t="s">
        <v>314</v>
      </c>
      <c s="32">
        <v>1</v>
      </c>
      <c s="33">
        <v>0</v>
      </c>
      <c s="34">
        <f>ROUND(ROUND(H300,2)*ROUND(G300,3),2)</f>
      </c>
      <c r="O300">
        <f>(I300*21)/100</f>
      </c>
      <c t="s">
        <v>23</v>
      </c>
    </row>
    <row r="301" spans="1:5" ht="12.75">
      <c r="A301" s="35" t="s">
        <v>51</v>
      </c>
      <c r="E301" s="36" t="s">
        <v>313</v>
      </c>
    </row>
    <row r="302" spans="1:5" ht="12.75">
      <c r="A302" s="37" t="s">
        <v>52</v>
      </c>
      <c r="E302" s="38" t="s">
        <v>48</v>
      </c>
    </row>
    <row r="303" spans="1:5" ht="12.75">
      <c r="A303" t="s">
        <v>53</v>
      </c>
      <c r="E303" s="36" t="s">
        <v>48</v>
      </c>
    </row>
    <row r="304" spans="1:18" ht="12.75" customHeight="1">
      <c r="A304" s="6" t="s">
        <v>43</v>
      </c>
      <c s="6"/>
      <c s="40" t="s">
        <v>315</v>
      </c>
      <c s="6"/>
      <c s="27" t="s">
        <v>316</v>
      </c>
      <c s="6"/>
      <c s="6"/>
      <c s="6"/>
      <c s="41">
        <f>0+Q304</f>
      </c>
      <c r="O304">
        <f>0+R304</f>
      </c>
      <c r="Q304">
        <f>0+I305+I309+I313+I317+I321+I325</f>
      </c>
      <c>
        <f>0+O305+O309+O313+O317+O321+O325</f>
      </c>
    </row>
    <row r="305" spans="1:16" ht="12.75">
      <c r="A305" s="25" t="s">
        <v>46</v>
      </c>
      <c s="29" t="s">
        <v>317</v>
      </c>
      <c s="29" t="s">
        <v>318</v>
      </c>
      <c s="25" t="s">
        <v>48</v>
      </c>
      <c s="30" t="s">
        <v>319</v>
      </c>
      <c s="31" t="s">
        <v>50</v>
      </c>
      <c s="32">
        <v>3</v>
      </c>
      <c s="33">
        <v>0</v>
      </c>
      <c s="34">
        <f>ROUND(ROUND(H305,2)*ROUND(G305,3),2)</f>
      </c>
      <c r="O305">
        <f>(I305*21)/100</f>
      </c>
      <c t="s">
        <v>23</v>
      </c>
    </row>
    <row r="306" spans="1:5" ht="12.75">
      <c r="A306" s="35" t="s">
        <v>51</v>
      </c>
      <c r="E306" s="36" t="s">
        <v>319</v>
      </c>
    </row>
    <row r="307" spans="1:5" ht="12.75">
      <c r="A307" s="37" t="s">
        <v>52</v>
      </c>
      <c r="E307" s="38" t="s">
        <v>48</v>
      </c>
    </row>
    <row r="308" spans="1:5" ht="127.5">
      <c r="A308" t="s">
        <v>53</v>
      </c>
      <c r="E308" s="36" t="s">
        <v>320</v>
      </c>
    </row>
    <row r="309" spans="1:16" ht="12.75">
      <c r="A309" s="25" t="s">
        <v>46</v>
      </c>
      <c s="29" t="s">
        <v>321</v>
      </c>
      <c s="29" t="s">
        <v>322</v>
      </c>
      <c s="25" t="s">
        <v>48</v>
      </c>
      <c s="30" t="s">
        <v>323</v>
      </c>
      <c s="31" t="s">
        <v>50</v>
      </c>
      <c s="32">
        <v>3</v>
      </c>
      <c s="33">
        <v>0</v>
      </c>
      <c s="34">
        <f>ROUND(ROUND(H309,2)*ROUND(G309,3),2)</f>
      </c>
      <c r="O309">
        <f>(I309*21)/100</f>
      </c>
      <c t="s">
        <v>23</v>
      </c>
    </row>
    <row r="310" spans="1:5" ht="12.75">
      <c r="A310" s="35" t="s">
        <v>51</v>
      </c>
      <c r="E310" s="36" t="s">
        <v>323</v>
      </c>
    </row>
    <row r="311" spans="1:5" ht="12.75">
      <c r="A311" s="37" t="s">
        <v>52</v>
      </c>
      <c r="E311" s="38" t="s">
        <v>48</v>
      </c>
    </row>
    <row r="312" spans="1:5" ht="127.5">
      <c r="A312" t="s">
        <v>53</v>
      </c>
      <c r="E312" s="36" t="s">
        <v>324</v>
      </c>
    </row>
    <row r="313" spans="1:16" ht="25.5">
      <c r="A313" s="25" t="s">
        <v>46</v>
      </c>
      <c s="29" t="s">
        <v>325</v>
      </c>
      <c s="29" t="s">
        <v>326</v>
      </c>
      <c s="25" t="s">
        <v>48</v>
      </c>
      <c s="30" t="s">
        <v>327</v>
      </c>
      <c s="31" t="s">
        <v>50</v>
      </c>
      <c s="32">
        <v>3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25.5">
      <c r="A314" s="35" t="s">
        <v>51</v>
      </c>
      <c r="E314" s="36" t="s">
        <v>327</v>
      </c>
    </row>
    <row r="315" spans="1:5" ht="12.75">
      <c r="A315" s="37" t="s">
        <v>52</v>
      </c>
      <c r="E315" s="38" t="s">
        <v>48</v>
      </c>
    </row>
    <row r="316" spans="1:5" ht="127.5">
      <c r="A316" t="s">
        <v>53</v>
      </c>
      <c r="E316" s="36" t="s">
        <v>328</v>
      </c>
    </row>
    <row r="317" spans="1:16" ht="25.5">
      <c r="A317" s="25" t="s">
        <v>46</v>
      </c>
      <c s="29" t="s">
        <v>329</v>
      </c>
      <c s="29" t="s">
        <v>330</v>
      </c>
      <c s="25" t="s">
        <v>48</v>
      </c>
      <c s="30" t="s">
        <v>331</v>
      </c>
      <c s="31" t="s">
        <v>50</v>
      </c>
      <c s="32">
        <v>3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25.5">
      <c r="A318" s="35" t="s">
        <v>51</v>
      </c>
      <c r="E318" s="36" t="s">
        <v>331</v>
      </c>
    </row>
    <row r="319" spans="1:5" ht="12.75">
      <c r="A319" s="37" t="s">
        <v>52</v>
      </c>
      <c r="E319" s="38" t="s">
        <v>48</v>
      </c>
    </row>
    <row r="320" spans="1:5" ht="153">
      <c r="A320" t="s">
        <v>53</v>
      </c>
      <c r="E320" s="36" t="s">
        <v>332</v>
      </c>
    </row>
    <row r="321" spans="1:16" ht="12.75">
      <c r="A321" s="25" t="s">
        <v>46</v>
      </c>
      <c s="29" t="s">
        <v>333</v>
      </c>
      <c s="29" t="s">
        <v>334</v>
      </c>
      <c s="25" t="s">
        <v>48</v>
      </c>
      <c s="30" t="s">
        <v>335</v>
      </c>
      <c s="31" t="s">
        <v>50</v>
      </c>
      <c s="32">
        <v>3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12.75">
      <c r="A322" s="35" t="s">
        <v>51</v>
      </c>
      <c r="E322" s="36" t="s">
        <v>335</v>
      </c>
    </row>
    <row r="323" spans="1:5" ht="12.75">
      <c r="A323" s="37" t="s">
        <v>52</v>
      </c>
      <c r="E323" s="38" t="s">
        <v>48</v>
      </c>
    </row>
    <row r="324" spans="1:5" ht="153">
      <c r="A324" t="s">
        <v>53</v>
      </c>
      <c r="E324" s="36" t="s">
        <v>336</v>
      </c>
    </row>
    <row r="325" spans="1:16" ht="12.75">
      <c r="A325" s="25" t="s">
        <v>46</v>
      </c>
      <c s="29" t="s">
        <v>337</v>
      </c>
      <c s="29" t="s">
        <v>338</v>
      </c>
      <c s="25" t="s">
        <v>48</v>
      </c>
      <c s="30" t="s">
        <v>339</v>
      </c>
      <c s="31" t="s">
        <v>50</v>
      </c>
      <c s="32">
        <v>6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12.75">
      <c r="A326" s="35" t="s">
        <v>51</v>
      </c>
      <c r="E326" s="36" t="s">
        <v>339</v>
      </c>
    </row>
    <row r="327" spans="1:5" ht="12.75">
      <c r="A327" s="37" t="s">
        <v>52</v>
      </c>
      <c r="E327" s="38" t="s">
        <v>48</v>
      </c>
    </row>
    <row r="328" spans="1:5" ht="153">
      <c r="A328" t="s">
        <v>53</v>
      </c>
      <c r="E328" s="36" t="s">
        <v>340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42">
        <f>0+I8+I49+I94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46</v>
      </c>
      <c s="29" t="s">
        <v>29</v>
      </c>
      <c s="29" t="s">
        <v>344</v>
      </c>
      <c s="25" t="s">
        <v>48</v>
      </c>
      <c s="30" t="s">
        <v>345</v>
      </c>
      <c s="31" t="s">
        <v>346</v>
      </c>
      <c s="32">
        <v>93.6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25.5">
      <c r="A11" s="37" t="s">
        <v>52</v>
      </c>
      <c r="E11" s="38" t="s">
        <v>347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349</v>
      </c>
      <c s="25" t="s">
        <v>48</v>
      </c>
      <c s="30" t="s">
        <v>350</v>
      </c>
      <c s="31" t="s">
        <v>346</v>
      </c>
      <c s="32">
        <v>0.54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351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352</v>
      </c>
      <c s="25" t="s">
        <v>48</v>
      </c>
      <c s="30" t="s">
        <v>353</v>
      </c>
      <c s="31" t="s">
        <v>346</v>
      </c>
      <c s="32">
        <v>0.013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25.5">
      <c r="A19" s="37" t="s">
        <v>52</v>
      </c>
      <c r="E19" s="38" t="s">
        <v>354</v>
      </c>
    </row>
    <row r="20" spans="1:5" ht="140.25">
      <c r="A20" t="s">
        <v>53</v>
      </c>
      <c r="E20" s="36" t="s">
        <v>348</v>
      </c>
    </row>
    <row r="21" spans="1:16" ht="25.5">
      <c r="A21" s="25" t="s">
        <v>46</v>
      </c>
      <c s="29" t="s">
        <v>33</v>
      </c>
      <c s="29" t="s">
        <v>355</v>
      </c>
      <c s="25" t="s">
        <v>48</v>
      </c>
      <c s="30" t="s">
        <v>356</v>
      </c>
      <c s="31" t="s">
        <v>346</v>
      </c>
      <c s="32">
        <v>0.013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25.5">
      <c r="A23" s="37" t="s">
        <v>52</v>
      </c>
      <c r="E23" s="38" t="s">
        <v>354</v>
      </c>
    </row>
    <row r="24" spans="1:5" ht="140.25">
      <c r="A24" t="s">
        <v>53</v>
      </c>
      <c r="E24" s="36" t="s">
        <v>348</v>
      </c>
    </row>
    <row r="25" spans="1:16" ht="25.5">
      <c r="A25" s="25" t="s">
        <v>46</v>
      </c>
      <c s="29" t="s">
        <v>35</v>
      </c>
      <c s="29" t="s">
        <v>357</v>
      </c>
      <c s="25" t="s">
        <v>48</v>
      </c>
      <c s="30" t="s">
        <v>358</v>
      </c>
      <c s="31" t="s">
        <v>346</v>
      </c>
      <c s="32">
        <v>3.04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25.5">
      <c r="A27" s="37" t="s">
        <v>52</v>
      </c>
      <c r="E27" s="38" t="s">
        <v>359</v>
      </c>
    </row>
    <row r="28" spans="1:5" ht="140.25">
      <c r="A28" t="s">
        <v>53</v>
      </c>
      <c r="E28" s="36" t="s">
        <v>348</v>
      </c>
    </row>
    <row r="29" spans="1:16" ht="12.75">
      <c r="A29" s="25" t="s">
        <v>46</v>
      </c>
      <c s="29" t="s">
        <v>37</v>
      </c>
      <c s="29" t="s">
        <v>360</v>
      </c>
      <c s="25" t="s">
        <v>48</v>
      </c>
      <c s="30" t="s">
        <v>361</v>
      </c>
      <c s="31" t="s">
        <v>262</v>
      </c>
      <c s="32">
        <v>6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362</v>
      </c>
    </row>
    <row r="32" spans="1:5" ht="12.75">
      <c r="A32" t="s">
        <v>53</v>
      </c>
      <c r="E32" s="36" t="s">
        <v>263</v>
      </c>
    </row>
    <row r="33" spans="1:16" ht="12.75">
      <c r="A33" s="25" t="s">
        <v>46</v>
      </c>
      <c s="29" t="s">
        <v>71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51</v>
      </c>
      <c r="E34" s="36" t="s">
        <v>365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366</v>
      </c>
    </row>
    <row r="37" spans="1:16" ht="12.75">
      <c r="A37" s="25" t="s">
        <v>46</v>
      </c>
      <c s="29" t="s">
        <v>75</v>
      </c>
      <c s="29" t="s">
        <v>367</v>
      </c>
      <c s="25" t="s">
        <v>48</v>
      </c>
      <c s="30" t="s">
        <v>368</v>
      </c>
      <c s="31" t="s">
        <v>314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369</v>
      </c>
    </row>
    <row r="39" spans="1:5" ht="12.75">
      <c r="A39" s="37" t="s">
        <v>52</v>
      </c>
      <c r="E39" s="38" t="s">
        <v>48</v>
      </c>
    </row>
    <row r="40" spans="1:5" ht="25.5">
      <c r="A40" t="s">
        <v>53</v>
      </c>
      <c r="E40" s="36" t="s">
        <v>370</v>
      </c>
    </row>
    <row r="41" spans="1:16" ht="25.5">
      <c r="A41" s="25" t="s">
        <v>46</v>
      </c>
      <c s="29" t="s">
        <v>40</v>
      </c>
      <c s="29" t="s">
        <v>371</v>
      </c>
      <c s="25" t="s">
        <v>48</v>
      </c>
      <c s="30" t="s">
        <v>372</v>
      </c>
      <c s="31" t="s">
        <v>314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51</v>
      </c>
      <c r="E42" s="36" t="s">
        <v>373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263</v>
      </c>
    </row>
    <row r="45" spans="1:16" ht="25.5">
      <c r="A45" s="25" t="s">
        <v>46</v>
      </c>
      <c s="29" t="s">
        <v>42</v>
      </c>
      <c s="29" t="s">
        <v>374</v>
      </c>
      <c s="25" t="s">
        <v>48</v>
      </c>
      <c s="30" t="s">
        <v>375</v>
      </c>
      <c s="31" t="s">
        <v>314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376</v>
      </c>
    </row>
    <row r="47" spans="1:5" ht="12.75">
      <c r="A47" s="37" t="s">
        <v>52</v>
      </c>
      <c r="E47" s="38" t="s">
        <v>48</v>
      </c>
    </row>
    <row r="48" spans="1:5" ht="12.75">
      <c r="A48" t="s">
        <v>53</v>
      </c>
      <c r="E48" s="36" t="s">
        <v>263</v>
      </c>
    </row>
    <row r="49" spans="1:18" ht="12.75" customHeight="1">
      <c r="A49" s="6" t="s">
        <v>43</v>
      </c>
      <c s="6"/>
      <c s="40" t="s">
        <v>35</v>
      </c>
      <c s="6"/>
      <c s="27" t="s">
        <v>377</v>
      </c>
      <c s="6"/>
      <c s="6"/>
      <c s="6"/>
      <c s="41">
        <f>0+Q49</f>
      </c>
      <c r="O49">
        <f>0+R49</f>
      </c>
      <c r="Q49">
        <f>0+I50+I54+I58+I62+I66+I70+I74+I78+I82+I86+I90</f>
      </c>
      <c>
        <f>0+O50+O54+O58+O62+O66+O70+O74+O78+O82+O86+O90</f>
      </c>
    </row>
    <row r="50" spans="1:16" ht="12.75">
      <c r="A50" s="25" t="s">
        <v>46</v>
      </c>
      <c s="29" t="s">
        <v>85</v>
      </c>
      <c s="29" t="s">
        <v>378</v>
      </c>
      <c s="25" t="s">
        <v>48</v>
      </c>
      <c s="30" t="s">
        <v>379</v>
      </c>
      <c s="31" t="s">
        <v>272</v>
      </c>
      <c s="32">
        <v>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25.5">
      <c r="A52" s="37" t="s">
        <v>52</v>
      </c>
      <c r="E52" s="38" t="s">
        <v>380</v>
      </c>
    </row>
    <row r="53" spans="1:5" ht="89.25">
      <c r="A53" t="s">
        <v>53</v>
      </c>
      <c r="E53" s="36" t="s">
        <v>381</v>
      </c>
    </row>
    <row r="54" spans="1:16" ht="12.75">
      <c r="A54" s="25" t="s">
        <v>46</v>
      </c>
      <c s="29" t="s">
        <v>89</v>
      </c>
      <c s="29" t="s">
        <v>382</v>
      </c>
      <c s="25" t="s">
        <v>48</v>
      </c>
      <c s="30" t="s">
        <v>383</v>
      </c>
      <c s="31" t="s">
        <v>272</v>
      </c>
      <c s="32">
        <v>176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25.5">
      <c r="A56" s="37" t="s">
        <v>52</v>
      </c>
      <c r="E56" s="38" t="s">
        <v>384</v>
      </c>
    </row>
    <row r="57" spans="1:5" ht="89.25">
      <c r="A57" t="s">
        <v>53</v>
      </c>
      <c r="E57" s="36" t="s">
        <v>381</v>
      </c>
    </row>
    <row r="58" spans="1:16" ht="12.75">
      <c r="A58" s="25" t="s">
        <v>46</v>
      </c>
      <c s="29" t="s">
        <v>93</v>
      </c>
      <c s="29" t="s">
        <v>385</v>
      </c>
      <c s="25" t="s">
        <v>48</v>
      </c>
      <c s="30" t="s">
        <v>386</v>
      </c>
      <c s="31" t="s">
        <v>60</v>
      </c>
      <c s="32">
        <v>20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25.5">
      <c r="A60" s="37" t="s">
        <v>52</v>
      </c>
      <c r="E60" s="38" t="s">
        <v>387</v>
      </c>
    </row>
    <row r="61" spans="1:5" ht="306">
      <c r="A61" t="s">
        <v>53</v>
      </c>
      <c r="E61" s="36" t="s">
        <v>388</v>
      </c>
    </row>
    <row r="62" spans="1:16" ht="12.75">
      <c r="A62" s="25" t="s">
        <v>46</v>
      </c>
      <c s="29" t="s">
        <v>97</v>
      </c>
      <c s="29" t="s">
        <v>389</v>
      </c>
      <c s="25" t="s">
        <v>48</v>
      </c>
      <c s="30" t="s">
        <v>390</v>
      </c>
      <c s="31" t="s">
        <v>60</v>
      </c>
      <c s="32">
        <v>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25.5">
      <c r="A64" s="37" t="s">
        <v>52</v>
      </c>
      <c r="E64" s="38" t="s">
        <v>391</v>
      </c>
    </row>
    <row r="65" spans="1:5" ht="306">
      <c r="A65" t="s">
        <v>53</v>
      </c>
      <c r="E65" s="36" t="s">
        <v>388</v>
      </c>
    </row>
    <row r="66" spans="1:16" ht="25.5">
      <c r="A66" s="25" t="s">
        <v>46</v>
      </c>
      <c s="29" t="s">
        <v>101</v>
      </c>
      <c s="29" t="s">
        <v>392</v>
      </c>
      <c s="25" t="s">
        <v>48</v>
      </c>
      <c s="30" t="s">
        <v>393</v>
      </c>
      <c s="31" t="s">
        <v>60</v>
      </c>
      <c s="32">
        <v>300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25.5">
      <c r="A68" s="37" t="s">
        <v>52</v>
      </c>
      <c r="E68" s="38" t="s">
        <v>394</v>
      </c>
    </row>
    <row r="69" spans="1:5" ht="114.75">
      <c r="A69" t="s">
        <v>53</v>
      </c>
      <c r="E69" s="36" t="s">
        <v>395</v>
      </c>
    </row>
    <row r="70" spans="1:16" ht="25.5">
      <c r="A70" s="25" t="s">
        <v>46</v>
      </c>
      <c s="29" t="s">
        <v>106</v>
      </c>
      <c s="29" t="s">
        <v>396</v>
      </c>
      <c s="25" t="s">
        <v>48</v>
      </c>
      <c s="30" t="s">
        <v>397</v>
      </c>
      <c s="31" t="s">
        <v>60</v>
      </c>
      <c s="32">
        <v>130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398</v>
      </c>
    </row>
    <row r="73" spans="1:5" ht="102">
      <c r="A73" t="s">
        <v>53</v>
      </c>
      <c r="E73" s="36" t="s">
        <v>399</v>
      </c>
    </row>
    <row r="74" spans="1:16" ht="12.75">
      <c r="A74" s="25" t="s">
        <v>46</v>
      </c>
      <c s="29" t="s">
        <v>110</v>
      </c>
      <c s="29" t="s">
        <v>400</v>
      </c>
      <c s="25" t="s">
        <v>48</v>
      </c>
      <c s="30" t="s">
        <v>401</v>
      </c>
      <c s="31" t="s">
        <v>60</v>
      </c>
      <c s="32">
        <v>28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38.25">
      <c r="A76" s="37" t="s">
        <v>52</v>
      </c>
      <c r="E76" s="38" t="s">
        <v>402</v>
      </c>
    </row>
    <row r="77" spans="1:5" ht="153">
      <c r="A77" t="s">
        <v>53</v>
      </c>
      <c r="E77" s="36" t="s">
        <v>403</v>
      </c>
    </row>
    <row r="78" spans="1:16" ht="12.75">
      <c r="A78" s="25" t="s">
        <v>46</v>
      </c>
      <c s="29" t="s">
        <v>114</v>
      </c>
      <c s="29" t="s">
        <v>404</v>
      </c>
      <c s="25" t="s">
        <v>48</v>
      </c>
      <c s="30" t="s">
        <v>405</v>
      </c>
      <c s="31" t="s">
        <v>50</v>
      </c>
      <c s="32">
        <v>12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38.25">
      <c r="A80" s="37" t="s">
        <v>52</v>
      </c>
      <c r="E80" s="38" t="s">
        <v>406</v>
      </c>
    </row>
    <row r="81" spans="1:5" ht="255">
      <c r="A81" t="s">
        <v>53</v>
      </c>
      <c r="E81" s="36" t="s">
        <v>407</v>
      </c>
    </row>
    <row r="82" spans="1:16" ht="25.5">
      <c r="A82" s="25" t="s">
        <v>46</v>
      </c>
      <c s="29" t="s">
        <v>118</v>
      </c>
      <c s="29" t="s">
        <v>408</v>
      </c>
      <c s="25" t="s">
        <v>48</v>
      </c>
      <c s="30" t="s">
        <v>409</v>
      </c>
      <c s="31" t="s">
        <v>60</v>
      </c>
      <c s="32">
        <v>100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25.5">
      <c r="A84" s="37" t="s">
        <v>52</v>
      </c>
      <c r="E84" s="38" t="s">
        <v>410</v>
      </c>
    </row>
    <row r="85" spans="1:5" ht="178.5">
      <c r="A85" t="s">
        <v>53</v>
      </c>
      <c r="E85" s="36" t="s">
        <v>411</v>
      </c>
    </row>
    <row r="86" spans="1:16" ht="12.75">
      <c r="A86" s="25" t="s">
        <v>46</v>
      </c>
      <c s="29" t="s">
        <v>122</v>
      </c>
      <c s="29" t="s">
        <v>412</v>
      </c>
      <c s="25" t="s">
        <v>48</v>
      </c>
      <c s="30" t="s">
        <v>413</v>
      </c>
      <c s="31" t="s">
        <v>50</v>
      </c>
      <c s="32">
        <v>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63.75">
      <c r="A88" s="37" t="s">
        <v>52</v>
      </c>
      <c r="E88" s="38" t="s">
        <v>414</v>
      </c>
    </row>
    <row r="89" spans="1:5" ht="51">
      <c r="A89" t="s">
        <v>53</v>
      </c>
      <c r="E89" s="36" t="s">
        <v>415</v>
      </c>
    </row>
    <row r="90" spans="1:16" ht="12.75">
      <c r="A90" s="25" t="s">
        <v>46</v>
      </c>
      <c s="29" t="s">
        <v>126</v>
      </c>
      <c s="29" t="s">
        <v>416</v>
      </c>
      <c s="25" t="s">
        <v>48</v>
      </c>
      <c s="30" t="s">
        <v>417</v>
      </c>
      <c s="31" t="s">
        <v>60</v>
      </c>
      <c s="32">
        <v>30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25.5">
      <c r="A92" s="37" t="s">
        <v>52</v>
      </c>
      <c r="E92" s="38" t="s">
        <v>418</v>
      </c>
    </row>
    <row r="93" spans="1:5" ht="102">
      <c r="A93" t="s">
        <v>53</v>
      </c>
      <c r="E93" s="36" t="s">
        <v>419</v>
      </c>
    </row>
    <row r="94" spans="1:18" ht="12.75" customHeight="1">
      <c r="A94" s="6" t="s">
        <v>43</v>
      </c>
      <c s="6"/>
      <c s="40" t="s">
        <v>40</v>
      </c>
      <c s="6"/>
      <c s="27" t="s">
        <v>420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46</v>
      </c>
      <c s="29" t="s">
        <v>129</v>
      </c>
      <c s="29" t="s">
        <v>421</v>
      </c>
      <c s="25" t="s">
        <v>48</v>
      </c>
      <c s="30" t="s">
        <v>422</v>
      </c>
      <c s="31" t="s">
        <v>60</v>
      </c>
      <c s="32">
        <v>6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25.5">
      <c r="A97" s="37" t="s">
        <v>52</v>
      </c>
      <c r="E97" s="38" t="s">
        <v>423</v>
      </c>
    </row>
    <row r="98" spans="1:5" ht="140.25">
      <c r="A98" t="s">
        <v>53</v>
      </c>
      <c r="E98" s="36" t="s">
        <v>424</v>
      </c>
    </row>
    <row r="99" spans="1:16" ht="12.75">
      <c r="A99" s="25" t="s">
        <v>46</v>
      </c>
      <c s="29" t="s">
        <v>131</v>
      </c>
      <c s="29" t="s">
        <v>425</v>
      </c>
      <c s="25" t="s">
        <v>48</v>
      </c>
      <c s="30" t="s">
        <v>426</v>
      </c>
      <c s="31" t="s">
        <v>267</v>
      </c>
      <c s="32">
        <v>52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25.5">
      <c r="A101" s="37" t="s">
        <v>52</v>
      </c>
      <c r="E101" s="38" t="s">
        <v>427</v>
      </c>
    </row>
    <row r="102" spans="1:5" ht="102">
      <c r="A102" t="s">
        <v>53</v>
      </c>
      <c r="E102" s="36" t="s">
        <v>428</v>
      </c>
    </row>
    <row r="103" spans="1:16" ht="12.75">
      <c r="A103" s="25" t="s">
        <v>46</v>
      </c>
      <c s="29" t="s">
        <v>133</v>
      </c>
      <c s="29" t="s">
        <v>429</v>
      </c>
      <c s="25" t="s">
        <v>48</v>
      </c>
      <c s="30" t="s">
        <v>430</v>
      </c>
      <c s="31" t="s">
        <v>272</v>
      </c>
      <c s="32">
        <v>52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51</v>
      </c>
      <c r="E104" s="36" t="s">
        <v>48</v>
      </c>
    </row>
    <row r="105" spans="1:5" ht="25.5">
      <c r="A105" s="37" t="s">
        <v>52</v>
      </c>
      <c r="E105" s="38" t="s">
        <v>431</v>
      </c>
    </row>
    <row r="106" spans="1:5" ht="140.25">
      <c r="A106" t="s">
        <v>53</v>
      </c>
      <c r="E106" s="36" t="s">
        <v>432</v>
      </c>
    </row>
    <row r="107" spans="1:16" ht="25.5">
      <c r="A107" s="25" t="s">
        <v>46</v>
      </c>
      <c s="29" t="s">
        <v>137</v>
      </c>
      <c s="29" t="s">
        <v>433</v>
      </c>
      <c s="25" t="s">
        <v>48</v>
      </c>
      <c s="30" t="s">
        <v>434</v>
      </c>
      <c s="31" t="s">
        <v>435</v>
      </c>
      <c s="32">
        <v>1040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25.5">
      <c r="A109" s="37" t="s">
        <v>52</v>
      </c>
      <c r="E109" s="38" t="s">
        <v>436</v>
      </c>
    </row>
    <row r="110" spans="1:5" ht="127.5">
      <c r="A110" t="s">
        <v>53</v>
      </c>
      <c r="E110" s="36" t="s">
        <v>437</v>
      </c>
    </row>
    <row r="111" spans="1:16" ht="12.75">
      <c r="A111" s="25" t="s">
        <v>46</v>
      </c>
      <c s="29" t="s">
        <v>140</v>
      </c>
      <c s="29" t="s">
        <v>438</v>
      </c>
      <c s="25" t="s">
        <v>48</v>
      </c>
      <c s="30" t="s">
        <v>439</v>
      </c>
      <c s="31" t="s">
        <v>60</v>
      </c>
      <c s="32">
        <v>26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25.5">
      <c r="A113" s="37" t="s">
        <v>52</v>
      </c>
      <c r="E113" s="38" t="s">
        <v>440</v>
      </c>
    </row>
    <row r="114" spans="1:5" ht="178.5">
      <c r="A114" t="s">
        <v>53</v>
      </c>
      <c r="E114" s="36" t="s">
        <v>441</v>
      </c>
    </row>
    <row r="115" spans="1:16" ht="25.5">
      <c r="A115" s="25" t="s">
        <v>46</v>
      </c>
      <c s="29" t="s">
        <v>142</v>
      </c>
      <c s="29" t="s">
        <v>442</v>
      </c>
      <c s="25" t="s">
        <v>48</v>
      </c>
      <c s="30" t="s">
        <v>443</v>
      </c>
      <c s="31" t="s">
        <v>444</v>
      </c>
      <c s="32">
        <v>468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51</v>
      </c>
      <c r="E116" s="36" t="s">
        <v>48</v>
      </c>
    </row>
    <row r="117" spans="1:5" ht="25.5">
      <c r="A117" s="37" t="s">
        <v>52</v>
      </c>
      <c r="E117" s="38" t="s">
        <v>445</v>
      </c>
    </row>
    <row r="118" spans="1:5" ht="102">
      <c r="A118" t="s">
        <v>53</v>
      </c>
      <c r="E118" s="36" t="s">
        <v>446</v>
      </c>
    </row>
    <row r="119" spans="1:16" ht="12.75">
      <c r="A119" s="25" t="s">
        <v>46</v>
      </c>
      <c s="29" t="s">
        <v>145</v>
      </c>
      <c s="29" t="s">
        <v>447</v>
      </c>
      <c s="25" t="s">
        <v>48</v>
      </c>
      <c s="30" t="s">
        <v>448</v>
      </c>
      <c s="31" t="s">
        <v>267</v>
      </c>
      <c s="32">
        <v>43.2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51</v>
      </c>
      <c r="E120" s="36" t="s">
        <v>48</v>
      </c>
    </row>
    <row r="121" spans="1:5" ht="12.75">
      <c r="A121" s="37" t="s">
        <v>52</v>
      </c>
      <c r="E121" s="38" t="s">
        <v>449</v>
      </c>
    </row>
    <row r="122" spans="1:5" ht="178.5">
      <c r="A122" t="s">
        <v>53</v>
      </c>
      <c r="E122" s="36" t="s">
        <v>450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0+O8+O37+O106+O111+O128+O137+O154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451</v>
      </c>
      <c s="42">
        <f>0+I8+I37+I106+I111+I128+I137+I154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451</v>
      </c>
      <c s="6"/>
      <c s="18" t="s">
        <v>452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255.357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14.75">
      <c r="A11" s="37" t="s">
        <v>52</v>
      </c>
      <c r="E11" s="38" t="s">
        <v>455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184.801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02">
      <c r="A15" s="37" t="s">
        <v>52</v>
      </c>
      <c r="E15" s="38" t="s">
        <v>458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459</v>
      </c>
      <c s="25" t="s">
        <v>48</v>
      </c>
      <c s="30" t="s">
        <v>460</v>
      </c>
      <c s="31" t="s">
        <v>346</v>
      </c>
      <c s="32">
        <v>10.5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461</v>
      </c>
    </row>
    <row r="20" spans="1:5" ht="140.25">
      <c r="A20" t="s">
        <v>53</v>
      </c>
      <c r="E20" s="36" t="s">
        <v>348</v>
      </c>
    </row>
    <row r="21" spans="1:16" ht="12.75">
      <c r="A21" s="25" t="s">
        <v>46</v>
      </c>
      <c s="29" t="s">
        <v>33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462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366</v>
      </c>
    </row>
    <row r="25" spans="1:16" ht="12.75">
      <c r="A25" s="25" t="s">
        <v>46</v>
      </c>
      <c s="29" t="s">
        <v>35</v>
      </c>
      <c s="29" t="s">
        <v>463</v>
      </c>
      <c s="25" t="s">
        <v>48</v>
      </c>
      <c s="30" t="s">
        <v>464</v>
      </c>
      <c s="31" t="s">
        <v>314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51">
      <c r="A26" s="35" t="s">
        <v>51</v>
      </c>
      <c r="E26" s="36" t="s">
        <v>465</v>
      </c>
    </row>
    <row r="27" spans="1:5" ht="38.25">
      <c r="A27" s="37" t="s">
        <v>52</v>
      </c>
      <c r="E27" s="38" t="s">
        <v>466</v>
      </c>
    </row>
    <row r="28" spans="1:5" ht="12.75">
      <c r="A28" t="s">
        <v>53</v>
      </c>
      <c r="E28" s="36" t="s">
        <v>467</v>
      </c>
    </row>
    <row r="29" spans="1:16" ht="12.75">
      <c r="A29" s="25" t="s">
        <v>46</v>
      </c>
      <c s="29" t="s">
        <v>37</v>
      </c>
      <c s="29" t="s">
        <v>468</v>
      </c>
      <c s="25" t="s">
        <v>48</v>
      </c>
      <c s="30" t="s">
        <v>469</v>
      </c>
      <c s="31" t="s">
        <v>50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470</v>
      </c>
    </row>
    <row r="31" spans="1:5" ht="12.75">
      <c r="A31" s="37" t="s">
        <v>52</v>
      </c>
      <c r="E31" s="38" t="s">
        <v>471</v>
      </c>
    </row>
    <row r="32" spans="1:5" ht="12.75">
      <c r="A32" t="s">
        <v>53</v>
      </c>
      <c r="E32" s="36" t="s">
        <v>467</v>
      </c>
    </row>
    <row r="33" spans="1:16" ht="12.75">
      <c r="A33" s="25" t="s">
        <v>46</v>
      </c>
      <c s="29" t="s">
        <v>71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263</v>
      </c>
    </row>
    <row r="37" spans="1:18" ht="12.75" customHeight="1">
      <c r="A37" s="6" t="s">
        <v>43</v>
      </c>
      <c s="6"/>
      <c s="40" t="s">
        <v>29</v>
      </c>
      <c s="6"/>
      <c s="27" t="s">
        <v>258</v>
      </c>
      <c s="6"/>
      <c s="6"/>
      <c s="6"/>
      <c s="41">
        <f>0+Q37</f>
      </c>
      <c r="O37">
        <f>0+R37</f>
      </c>
      <c r="Q37">
        <f>0+I38+I42+I46+I50+I54+I58+I62+I66+I70+I74+I78+I82+I86+I90+I94+I98+I102</f>
      </c>
      <c>
        <f>0+O38+O42+O46+O50+O54+O58+O62+O66+O70+O74+O78+O82+O86+O90+O94+O98+O102</f>
      </c>
    </row>
    <row r="38" spans="1:16" ht="12.75">
      <c r="A38" s="25" t="s">
        <v>46</v>
      </c>
      <c s="29" t="s">
        <v>75</v>
      </c>
      <c s="29" t="s">
        <v>473</v>
      </c>
      <c s="25" t="s">
        <v>48</v>
      </c>
      <c s="30" t="s">
        <v>474</v>
      </c>
      <c s="31" t="s">
        <v>272</v>
      </c>
      <c s="32">
        <v>42.966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475</v>
      </c>
    </row>
    <row r="41" spans="1:5" ht="369.75">
      <c r="A41" t="s">
        <v>53</v>
      </c>
      <c r="E41" s="36" t="s">
        <v>476</v>
      </c>
    </row>
    <row r="42" spans="1:16" ht="12.75">
      <c r="A42" s="25" t="s">
        <v>46</v>
      </c>
      <c s="29" t="s">
        <v>40</v>
      </c>
      <c s="29" t="s">
        <v>477</v>
      </c>
      <c s="25" t="s">
        <v>48</v>
      </c>
      <c s="30" t="s">
        <v>478</v>
      </c>
      <c s="31" t="s">
        <v>435</v>
      </c>
      <c s="32">
        <v>859.32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25.5">
      <c r="A44" s="37" t="s">
        <v>52</v>
      </c>
      <c r="E44" s="38" t="s">
        <v>479</v>
      </c>
    </row>
    <row r="45" spans="1:5" ht="25.5">
      <c r="A45" t="s">
        <v>53</v>
      </c>
      <c r="E45" s="36" t="s">
        <v>480</v>
      </c>
    </row>
    <row r="46" spans="1:16" ht="12.75">
      <c r="A46" s="25" t="s">
        <v>46</v>
      </c>
      <c s="29" t="s">
        <v>42</v>
      </c>
      <c s="29" t="s">
        <v>481</v>
      </c>
      <c s="25" t="s">
        <v>48</v>
      </c>
      <c s="30" t="s">
        <v>482</v>
      </c>
      <c s="31" t="s">
        <v>272</v>
      </c>
      <c s="32">
        <v>42.966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475</v>
      </c>
    </row>
    <row r="49" spans="1:5" ht="369.75">
      <c r="A49" t="s">
        <v>53</v>
      </c>
      <c r="E49" s="36" t="s">
        <v>483</v>
      </c>
    </row>
    <row r="50" spans="1:16" ht="12.75">
      <c r="A50" s="25" t="s">
        <v>46</v>
      </c>
      <c s="29" t="s">
        <v>85</v>
      </c>
      <c s="29" t="s">
        <v>484</v>
      </c>
      <c s="25" t="s">
        <v>48</v>
      </c>
      <c s="30" t="s">
        <v>485</v>
      </c>
      <c s="31" t="s">
        <v>435</v>
      </c>
      <c s="32">
        <v>859.32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25.5">
      <c r="A52" s="37" t="s">
        <v>52</v>
      </c>
      <c r="E52" s="38" t="s">
        <v>479</v>
      </c>
    </row>
    <row r="53" spans="1:5" ht="25.5">
      <c r="A53" t="s">
        <v>53</v>
      </c>
      <c r="E53" s="36" t="s">
        <v>480</v>
      </c>
    </row>
    <row r="54" spans="1:16" ht="12.75">
      <c r="A54" s="25" t="s">
        <v>46</v>
      </c>
      <c s="29" t="s">
        <v>89</v>
      </c>
      <c s="29" t="s">
        <v>486</v>
      </c>
      <c s="25" t="s">
        <v>48</v>
      </c>
      <c s="30" t="s">
        <v>487</v>
      </c>
      <c s="31" t="s">
        <v>272</v>
      </c>
      <c s="32">
        <v>37.5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488</v>
      </c>
    </row>
    <row r="57" spans="1:5" ht="63.75">
      <c r="A57" t="s">
        <v>53</v>
      </c>
      <c r="E57" s="36" t="s">
        <v>489</v>
      </c>
    </row>
    <row r="58" spans="1:16" ht="12.75">
      <c r="A58" s="25" t="s">
        <v>46</v>
      </c>
      <c s="29" t="s">
        <v>93</v>
      </c>
      <c s="29" t="s">
        <v>490</v>
      </c>
      <c s="25" t="s">
        <v>48</v>
      </c>
      <c s="30" t="s">
        <v>491</v>
      </c>
      <c s="31" t="s">
        <v>272</v>
      </c>
      <c s="32">
        <v>30.899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51">
      <c r="A60" s="37" t="s">
        <v>52</v>
      </c>
      <c r="E60" s="38" t="s">
        <v>492</v>
      </c>
    </row>
    <row r="61" spans="1:5" ht="318.75">
      <c r="A61" t="s">
        <v>53</v>
      </c>
      <c r="E61" s="36" t="s">
        <v>493</v>
      </c>
    </row>
    <row r="62" spans="1:16" ht="12.75">
      <c r="A62" s="25" t="s">
        <v>46</v>
      </c>
      <c s="29" t="s">
        <v>97</v>
      </c>
      <c s="29" t="s">
        <v>494</v>
      </c>
      <c s="25" t="s">
        <v>48</v>
      </c>
      <c s="30" t="s">
        <v>495</v>
      </c>
      <c s="31" t="s">
        <v>435</v>
      </c>
      <c s="32">
        <v>617.98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51">
      <c r="A64" s="37" t="s">
        <v>52</v>
      </c>
      <c r="E64" s="38" t="s">
        <v>496</v>
      </c>
    </row>
    <row r="65" spans="1:5" ht="25.5">
      <c r="A65" t="s">
        <v>53</v>
      </c>
      <c r="E65" s="36" t="s">
        <v>480</v>
      </c>
    </row>
    <row r="66" spans="1:16" ht="12.75">
      <c r="A66" s="25" t="s">
        <v>46</v>
      </c>
      <c s="29" t="s">
        <v>101</v>
      </c>
      <c s="29" t="s">
        <v>497</v>
      </c>
      <c s="25" t="s">
        <v>48</v>
      </c>
      <c s="30" t="s">
        <v>498</v>
      </c>
      <c s="31" t="s">
        <v>272</v>
      </c>
      <c s="32">
        <v>30.899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51">
      <c r="A68" s="37" t="s">
        <v>52</v>
      </c>
      <c r="E68" s="38" t="s">
        <v>492</v>
      </c>
    </row>
    <row r="69" spans="1:5" ht="318.75">
      <c r="A69" t="s">
        <v>53</v>
      </c>
      <c r="E69" s="36" t="s">
        <v>499</v>
      </c>
    </row>
    <row r="70" spans="1:16" ht="12.75">
      <c r="A70" s="25" t="s">
        <v>46</v>
      </c>
      <c s="29" t="s">
        <v>106</v>
      </c>
      <c s="29" t="s">
        <v>500</v>
      </c>
      <c s="25" t="s">
        <v>48</v>
      </c>
      <c s="30" t="s">
        <v>501</v>
      </c>
      <c s="31" t="s">
        <v>435</v>
      </c>
      <c s="32">
        <v>617.98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51">
      <c r="A72" s="37" t="s">
        <v>52</v>
      </c>
      <c r="E72" s="38" t="s">
        <v>496</v>
      </c>
    </row>
    <row r="73" spans="1:5" ht="25.5">
      <c r="A73" t="s">
        <v>53</v>
      </c>
      <c r="E73" s="36" t="s">
        <v>480</v>
      </c>
    </row>
    <row r="74" spans="1:16" ht="12.75">
      <c r="A74" s="25" t="s">
        <v>46</v>
      </c>
      <c s="29" t="s">
        <v>110</v>
      </c>
      <c s="29" t="s">
        <v>502</v>
      </c>
      <c s="25" t="s">
        <v>48</v>
      </c>
      <c s="30" t="s">
        <v>503</v>
      </c>
      <c s="31" t="s">
        <v>272</v>
      </c>
      <c s="32">
        <v>6.483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38.25">
      <c r="A76" s="37" t="s">
        <v>52</v>
      </c>
      <c r="E76" s="38" t="s">
        <v>504</v>
      </c>
    </row>
    <row r="77" spans="1:5" ht="318.75">
      <c r="A77" t="s">
        <v>53</v>
      </c>
      <c r="E77" s="36" t="s">
        <v>493</v>
      </c>
    </row>
    <row r="78" spans="1:16" ht="12.75">
      <c r="A78" s="25" t="s">
        <v>46</v>
      </c>
      <c s="29" t="s">
        <v>114</v>
      </c>
      <c s="29" t="s">
        <v>505</v>
      </c>
      <c s="25" t="s">
        <v>48</v>
      </c>
      <c s="30" t="s">
        <v>506</v>
      </c>
      <c s="31" t="s">
        <v>435</v>
      </c>
      <c s="32">
        <v>129.668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38.25">
      <c r="A80" s="37" t="s">
        <v>52</v>
      </c>
      <c r="E80" s="38" t="s">
        <v>507</v>
      </c>
    </row>
    <row r="81" spans="1:5" ht="25.5">
      <c r="A81" t="s">
        <v>53</v>
      </c>
      <c r="E81" s="36" t="s">
        <v>480</v>
      </c>
    </row>
    <row r="82" spans="1:16" ht="12.75">
      <c r="A82" s="25" t="s">
        <v>46</v>
      </c>
      <c s="29" t="s">
        <v>118</v>
      </c>
      <c s="29" t="s">
        <v>508</v>
      </c>
      <c s="25" t="s">
        <v>48</v>
      </c>
      <c s="30" t="s">
        <v>509</v>
      </c>
      <c s="31" t="s">
        <v>272</v>
      </c>
      <c s="32">
        <v>6.483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38.25">
      <c r="A84" s="37" t="s">
        <v>52</v>
      </c>
      <c r="E84" s="38" t="s">
        <v>504</v>
      </c>
    </row>
    <row r="85" spans="1:5" ht="318.75">
      <c r="A85" t="s">
        <v>53</v>
      </c>
      <c r="E85" s="36" t="s">
        <v>499</v>
      </c>
    </row>
    <row r="86" spans="1:16" ht="12.75">
      <c r="A86" s="25" t="s">
        <v>46</v>
      </c>
      <c s="29" t="s">
        <v>122</v>
      </c>
      <c s="29" t="s">
        <v>510</v>
      </c>
      <c s="25" t="s">
        <v>48</v>
      </c>
      <c s="30" t="s">
        <v>511</v>
      </c>
      <c s="31" t="s">
        <v>435</v>
      </c>
      <c s="32">
        <v>129.668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38.25">
      <c r="A88" s="37" t="s">
        <v>52</v>
      </c>
      <c r="E88" s="38" t="s">
        <v>507</v>
      </c>
    </row>
    <row r="89" spans="1:5" ht="25.5">
      <c r="A89" t="s">
        <v>53</v>
      </c>
      <c r="E89" s="36" t="s">
        <v>480</v>
      </c>
    </row>
    <row r="90" spans="1:16" ht="12.75">
      <c r="A90" s="25" t="s">
        <v>46</v>
      </c>
      <c s="29" t="s">
        <v>126</v>
      </c>
      <c s="29" t="s">
        <v>512</v>
      </c>
      <c s="25" t="s">
        <v>48</v>
      </c>
      <c s="30" t="s">
        <v>513</v>
      </c>
      <c s="31" t="s">
        <v>267</v>
      </c>
      <c s="32">
        <v>55.8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25.5">
      <c r="A92" s="37" t="s">
        <v>52</v>
      </c>
      <c r="E92" s="38" t="s">
        <v>514</v>
      </c>
    </row>
    <row r="93" spans="1:5" ht="25.5">
      <c r="A93" t="s">
        <v>53</v>
      </c>
      <c r="E93" s="36" t="s">
        <v>515</v>
      </c>
    </row>
    <row r="94" spans="1:16" ht="12.75">
      <c r="A94" s="25" t="s">
        <v>46</v>
      </c>
      <c s="29" t="s">
        <v>129</v>
      </c>
      <c s="29" t="s">
        <v>516</v>
      </c>
      <c s="25" t="s">
        <v>48</v>
      </c>
      <c s="30" t="s">
        <v>517</v>
      </c>
      <c s="31" t="s">
        <v>267</v>
      </c>
      <c s="32">
        <v>55.8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25.5">
      <c r="A96" s="37" t="s">
        <v>52</v>
      </c>
      <c r="E96" s="38" t="s">
        <v>514</v>
      </c>
    </row>
    <row r="97" spans="1:5" ht="25.5">
      <c r="A97" t="s">
        <v>53</v>
      </c>
      <c r="E97" s="36" t="s">
        <v>515</v>
      </c>
    </row>
    <row r="98" spans="1:16" ht="12.75">
      <c r="A98" s="25" t="s">
        <v>46</v>
      </c>
      <c s="29" t="s">
        <v>131</v>
      </c>
      <c s="29" t="s">
        <v>518</v>
      </c>
      <c s="25" t="s">
        <v>48</v>
      </c>
      <c s="30" t="s">
        <v>519</v>
      </c>
      <c s="31" t="s">
        <v>267</v>
      </c>
      <c s="32">
        <v>52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51</v>
      </c>
      <c r="E99" s="36" t="s">
        <v>48</v>
      </c>
    </row>
    <row r="100" spans="1:5" ht="25.5">
      <c r="A100" s="37" t="s">
        <v>52</v>
      </c>
      <c r="E100" s="38" t="s">
        <v>520</v>
      </c>
    </row>
    <row r="101" spans="1:5" ht="38.25">
      <c r="A101" t="s">
        <v>53</v>
      </c>
      <c r="E101" s="36" t="s">
        <v>521</v>
      </c>
    </row>
    <row r="102" spans="1:16" ht="12.75">
      <c r="A102" s="25" t="s">
        <v>46</v>
      </c>
      <c s="29" t="s">
        <v>133</v>
      </c>
      <c s="29" t="s">
        <v>522</v>
      </c>
      <c s="25" t="s">
        <v>48</v>
      </c>
      <c s="30" t="s">
        <v>523</v>
      </c>
      <c s="31" t="s">
        <v>267</v>
      </c>
      <c s="32">
        <v>52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524</v>
      </c>
    </row>
    <row r="105" spans="1:5" ht="25.5">
      <c r="A105" t="s">
        <v>53</v>
      </c>
      <c r="E105" s="36" t="s">
        <v>525</v>
      </c>
    </row>
    <row r="106" spans="1:18" ht="12.75" customHeight="1">
      <c r="A106" s="6" t="s">
        <v>43</v>
      </c>
      <c s="6"/>
      <c s="40" t="s">
        <v>23</v>
      </c>
      <c s="6"/>
      <c s="27" t="s">
        <v>526</v>
      </c>
      <c s="6"/>
      <c s="6"/>
      <c s="6"/>
      <c s="41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46</v>
      </c>
      <c s="29" t="s">
        <v>137</v>
      </c>
      <c s="29" t="s">
        <v>527</v>
      </c>
      <c s="25" t="s">
        <v>48</v>
      </c>
      <c s="30" t="s">
        <v>528</v>
      </c>
      <c s="31" t="s">
        <v>267</v>
      </c>
      <c s="32">
        <v>119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25.5">
      <c r="A109" s="37" t="s">
        <v>52</v>
      </c>
      <c r="E109" s="38" t="s">
        <v>529</v>
      </c>
    </row>
    <row r="110" spans="1:5" ht="25.5">
      <c r="A110" t="s">
        <v>53</v>
      </c>
      <c r="E110" s="36" t="s">
        <v>530</v>
      </c>
    </row>
    <row r="111" spans="1:18" ht="12.75" customHeight="1">
      <c r="A111" s="6" t="s">
        <v>43</v>
      </c>
      <c s="6"/>
      <c s="40" t="s">
        <v>33</v>
      </c>
      <c s="6"/>
      <c s="27" t="s">
        <v>531</v>
      </c>
      <c s="6"/>
      <c s="6"/>
      <c s="6"/>
      <c s="41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25" t="s">
        <v>46</v>
      </c>
      <c s="29" t="s">
        <v>140</v>
      </c>
      <c s="29" t="s">
        <v>532</v>
      </c>
      <c s="25" t="s">
        <v>48</v>
      </c>
      <c s="30" t="s">
        <v>533</v>
      </c>
      <c s="31" t="s">
        <v>272</v>
      </c>
      <c s="32">
        <v>1.71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51</v>
      </c>
      <c r="E113" s="36" t="s">
        <v>48</v>
      </c>
    </row>
    <row r="114" spans="1:5" ht="51">
      <c r="A114" s="37" t="s">
        <v>52</v>
      </c>
      <c r="E114" s="38" t="s">
        <v>534</v>
      </c>
    </row>
    <row r="115" spans="1:5" ht="369.75">
      <c r="A115" t="s">
        <v>53</v>
      </c>
      <c r="E115" s="36" t="s">
        <v>535</v>
      </c>
    </row>
    <row r="116" spans="1:16" ht="12.75">
      <c r="A116" s="25" t="s">
        <v>46</v>
      </c>
      <c s="29" t="s">
        <v>142</v>
      </c>
      <c s="29" t="s">
        <v>536</v>
      </c>
      <c s="25" t="s">
        <v>48</v>
      </c>
      <c s="30" t="s">
        <v>537</v>
      </c>
      <c s="31" t="s">
        <v>272</v>
      </c>
      <c s="32">
        <v>2.2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12.75">
      <c r="A118" s="37" t="s">
        <v>52</v>
      </c>
      <c r="E118" s="38" t="s">
        <v>538</v>
      </c>
    </row>
    <row r="119" spans="1:5" ht="369.75">
      <c r="A119" t="s">
        <v>53</v>
      </c>
      <c r="E119" s="36" t="s">
        <v>535</v>
      </c>
    </row>
    <row r="120" spans="1:16" ht="12.75">
      <c r="A120" s="25" t="s">
        <v>46</v>
      </c>
      <c s="29" t="s">
        <v>145</v>
      </c>
      <c s="29" t="s">
        <v>539</v>
      </c>
      <c s="25" t="s">
        <v>48</v>
      </c>
      <c s="30" t="s">
        <v>540</v>
      </c>
      <c s="31" t="s">
        <v>272</v>
      </c>
      <c s="32">
        <v>37.85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63.75">
      <c r="A122" s="37" t="s">
        <v>52</v>
      </c>
      <c r="E122" s="38" t="s">
        <v>541</v>
      </c>
    </row>
    <row r="123" spans="1:5" ht="38.25">
      <c r="A123" t="s">
        <v>53</v>
      </c>
      <c r="E123" s="36" t="s">
        <v>542</v>
      </c>
    </row>
    <row r="124" spans="1:16" ht="12.75">
      <c r="A124" s="25" t="s">
        <v>46</v>
      </c>
      <c s="29" t="s">
        <v>148</v>
      </c>
      <c s="29" t="s">
        <v>543</v>
      </c>
      <c s="25" t="s">
        <v>48</v>
      </c>
      <c s="30" t="s">
        <v>544</v>
      </c>
      <c s="31" t="s">
        <v>272</v>
      </c>
      <c s="32">
        <v>3.75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38.25">
      <c r="A126" s="37" t="s">
        <v>52</v>
      </c>
      <c r="E126" s="38" t="s">
        <v>545</v>
      </c>
    </row>
    <row r="127" spans="1:5" ht="102">
      <c r="A127" t="s">
        <v>53</v>
      </c>
      <c r="E127" s="36" t="s">
        <v>546</v>
      </c>
    </row>
    <row r="128" spans="1:18" ht="12.75" customHeight="1">
      <c r="A128" s="6" t="s">
        <v>43</v>
      </c>
      <c s="6"/>
      <c s="40" t="s">
        <v>35</v>
      </c>
      <c s="6"/>
      <c s="27" t="s">
        <v>377</v>
      </c>
      <c s="6"/>
      <c s="6"/>
      <c s="6"/>
      <c s="41">
        <f>0+Q128</f>
      </c>
      <c r="O128">
        <f>0+R128</f>
      </c>
      <c r="Q128">
        <f>0+I129+I133</f>
      </c>
      <c>
        <f>0+O129+O133</f>
      </c>
    </row>
    <row r="129" spans="1:16" ht="25.5">
      <c r="A129" s="25" t="s">
        <v>46</v>
      </c>
      <c s="29" t="s">
        <v>151</v>
      </c>
      <c s="29" t="s">
        <v>547</v>
      </c>
      <c s="25" t="s">
        <v>48</v>
      </c>
      <c s="30" t="s">
        <v>548</v>
      </c>
      <c s="31" t="s">
        <v>272</v>
      </c>
      <c s="32">
        <v>44.64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48</v>
      </c>
    </row>
    <row r="131" spans="1:5" ht="12.75">
      <c r="A131" s="37" t="s">
        <v>52</v>
      </c>
      <c r="E131" s="38" t="s">
        <v>549</v>
      </c>
    </row>
    <row r="132" spans="1:5" ht="280.5">
      <c r="A132" t="s">
        <v>53</v>
      </c>
      <c r="E132" s="36" t="s">
        <v>550</v>
      </c>
    </row>
    <row r="133" spans="1:16" ht="25.5">
      <c r="A133" s="25" t="s">
        <v>46</v>
      </c>
      <c s="29" t="s">
        <v>154</v>
      </c>
      <c s="29" t="s">
        <v>551</v>
      </c>
      <c s="25" t="s">
        <v>48</v>
      </c>
      <c s="30" t="s">
        <v>552</v>
      </c>
      <c s="31" t="s">
        <v>272</v>
      </c>
      <c s="32">
        <v>33.48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48</v>
      </c>
    </row>
    <row r="135" spans="1:5" ht="12.75">
      <c r="A135" s="37" t="s">
        <v>52</v>
      </c>
      <c r="E135" s="38" t="s">
        <v>553</v>
      </c>
    </row>
    <row r="136" spans="1:5" ht="165.75">
      <c r="A136" t="s">
        <v>53</v>
      </c>
      <c r="E136" s="36" t="s">
        <v>554</v>
      </c>
    </row>
    <row r="137" spans="1:18" ht="12.75" customHeight="1">
      <c r="A137" s="6" t="s">
        <v>43</v>
      </c>
      <c s="6"/>
      <c s="40" t="s">
        <v>75</v>
      </c>
      <c s="6"/>
      <c s="27" t="s">
        <v>555</v>
      </c>
      <c s="6"/>
      <c s="6"/>
      <c s="6"/>
      <c s="41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25" t="s">
        <v>46</v>
      </c>
      <c s="29" t="s">
        <v>159</v>
      </c>
      <c s="29" t="s">
        <v>556</v>
      </c>
      <c s="25" t="s">
        <v>48</v>
      </c>
      <c s="30" t="s">
        <v>557</v>
      </c>
      <c s="31" t="s">
        <v>60</v>
      </c>
      <c s="32">
        <v>2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51</v>
      </c>
      <c r="E139" s="36" t="s">
        <v>48</v>
      </c>
    </row>
    <row r="140" spans="1:5" ht="12.75">
      <c r="A140" s="37" t="s">
        <v>52</v>
      </c>
      <c r="E140" s="38" t="s">
        <v>558</v>
      </c>
    </row>
    <row r="141" spans="1:5" ht="255">
      <c r="A141" t="s">
        <v>53</v>
      </c>
      <c r="E141" s="36" t="s">
        <v>559</v>
      </c>
    </row>
    <row r="142" spans="1:16" ht="12.75">
      <c r="A142" s="25" t="s">
        <v>46</v>
      </c>
      <c s="29" t="s">
        <v>163</v>
      </c>
      <c s="29" t="s">
        <v>560</v>
      </c>
      <c s="25" t="s">
        <v>48</v>
      </c>
      <c s="30" t="s">
        <v>561</v>
      </c>
      <c s="31" t="s">
        <v>60</v>
      </c>
      <c s="32">
        <v>35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48</v>
      </c>
    </row>
    <row r="144" spans="1:5" ht="12.75">
      <c r="A144" s="37" t="s">
        <v>52</v>
      </c>
      <c r="E144" s="38" t="s">
        <v>562</v>
      </c>
    </row>
    <row r="145" spans="1:5" ht="242.25">
      <c r="A145" t="s">
        <v>53</v>
      </c>
      <c r="E145" s="36" t="s">
        <v>563</v>
      </c>
    </row>
    <row r="146" spans="1:16" ht="12.75">
      <c r="A146" s="25" t="s">
        <v>46</v>
      </c>
      <c s="29" t="s">
        <v>168</v>
      </c>
      <c s="29" t="s">
        <v>564</v>
      </c>
      <c s="25" t="s">
        <v>48</v>
      </c>
      <c s="30" t="s">
        <v>565</v>
      </c>
      <c s="31" t="s">
        <v>50</v>
      </c>
      <c s="32">
        <v>1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48</v>
      </c>
    </row>
    <row r="148" spans="1:5" ht="12.75">
      <c r="A148" s="37" t="s">
        <v>52</v>
      </c>
      <c r="E148" s="38" t="s">
        <v>566</v>
      </c>
    </row>
    <row r="149" spans="1:5" ht="89.25">
      <c r="A149" t="s">
        <v>53</v>
      </c>
      <c r="E149" s="36" t="s">
        <v>567</v>
      </c>
    </row>
    <row r="150" spans="1:16" ht="12.75">
      <c r="A150" s="25" t="s">
        <v>46</v>
      </c>
      <c s="29" t="s">
        <v>171</v>
      </c>
      <c s="29" t="s">
        <v>568</v>
      </c>
      <c s="25" t="s">
        <v>48</v>
      </c>
      <c s="30" t="s">
        <v>569</v>
      </c>
      <c s="31" t="s">
        <v>50</v>
      </c>
      <c s="32">
        <v>1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12.75">
      <c r="A152" s="37" t="s">
        <v>52</v>
      </c>
      <c r="E152" s="38" t="s">
        <v>570</v>
      </c>
    </row>
    <row r="153" spans="1:5" ht="89.25">
      <c r="A153" t="s">
        <v>53</v>
      </c>
      <c r="E153" s="36" t="s">
        <v>567</v>
      </c>
    </row>
    <row r="154" spans="1:18" ht="12.75" customHeight="1">
      <c r="A154" s="6" t="s">
        <v>43</v>
      </c>
      <c s="6"/>
      <c s="40" t="s">
        <v>40</v>
      </c>
      <c s="6"/>
      <c s="27" t="s">
        <v>420</v>
      </c>
      <c s="6"/>
      <c s="6"/>
      <c s="6"/>
      <c s="41">
        <f>0+Q154</f>
      </c>
      <c r="O154">
        <f>0+R154</f>
      </c>
      <c r="Q154">
        <f>0+I155+I159+I163+I167</f>
      </c>
      <c>
        <f>0+O155+O159+O163+O167</f>
      </c>
    </row>
    <row r="155" spans="1:16" ht="12.75">
      <c r="A155" s="25" t="s">
        <v>46</v>
      </c>
      <c s="29" t="s">
        <v>175</v>
      </c>
      <c s="29" t="s">
        <v>571</v>
      </c>
      <c s="25" t="s">
        <v>48</v>
      </c>
      <c s="30" t="s">
        <v>572</v>
      </c>
      <c s="31" t="s">
        <v>60</v>
      </c>
      <c s="32">
        <v>2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51</v>
      </c>
      <c r="E156" s="36" t="s">
        <v>48</v>
      </c>
    </row>
    <row r="157" spans="1:5" ht="12.75">
      <c r="A157" s="37" t="s">
        <v>52</v>
      </c>
      <c r="E157" s="38" t="s">
        <v>573</v>
      </c>
    </row>
    <row r="158" spans="1:5" ht="63.75">
      <c r="A158" t="s">
        <v>53</v>
      </c>
      <c r="E158" s="36" t="s">
        <v>574</v>
      </c>
    </row>
    <row r="159" spans="1:16" ht="12.75">
      <c r="A159" s="25" t="s">
        <v>46</v>
      </c>
      <c s="29" t="s">
        <v>179</v>
      </c>
      <c s="29" t="s">
        <v>575</v>
      </c>
      <c s="25" t="s">
        <v>48</v>
      </c>
      <c s="30" t="s">
        <v>576</v>
      </c>
      <c s="31" t="s">
        <v>50</v>
      </c>
      <c s="32">
        <v>2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51</v>
      </c>
      <c r="E160" s="36" t="s">
        <v>48</v>
      </c>
    </row>
    <row r="161" spans="1:5" ht="12.75">
      <c r="A161" s="37" t="s">
        <v>52</v>
      </c>
      <c r="E161" s="38" t="s">
        <v>577</v>
      </c>
    </row>
    <row r="162" spans="1:5" ht="409.5">
      <c r="A162" t="s">
        <v>53</v>
      </c>
      <c r="E162" s="36" t="s">
        <v>578</v>
      </c>
    </row>
    <row r="163" spans="1:16" ht="12.75">
      <c r="A163" s="25" t="s">
        <v>46</v>
      </c>
      <c s="29" t="s">
        <v>183</v>
      </c>
      <c s="29" t="s">
        <v>579</v>
      </c>
      <c s="25" t="s">
        <v>48</v>
      </c>
      <c s="30" t="s">
        <v>580</v>
      </c>
      <c s="31" t="s">
        <v>60</v>
      </c>
      <c s="32">
        <v>7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51</v>
      </c>
      <c r="E164" s="36" t="s">
        <v>48</v>
      </c>
    </row>
    <row r="165" spans="1:5" ht="12.75">
      <c r="A165" s="37" t="s">
        <v>52</v>
      </c>
      <c r="E165" s="38" t="s">
        <v>581</v>
      </c>
    </row>
    <row r="166" spans="1:5" ht="63.75">
      <c r="A166" t="s">
        <v>53</v>
      </c>
      <c r="E166" s="36" t="s">
        <v>582</v>
      </c>
    </row>
    <row r="167" spans="1:16" ht="12.75">
      <c r="A167" s="25" t="s">
        <v>46</v>
      </c>
      <c s="29" t="s">
        <v>186</v>
      </c>
      <c s="29" t="s">
        <v>583</v>
      </c>
      <c s="25" t="s">
        <v>48</v>
      </c>
      <c s="30" t="s">
        <v>584</v>
      </c>
      <c s="31" t="s">
        <v>60</v>
      </c>
      <c s="32">
        <v>7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51</v>
      </c>
      <c r="E168" s="36" t="s">
        <v>48</v>
      </c>
    </row>
    <row r="169" spans="1:5" ht="12.75">
      <c r="A169" s="37" t="s">
        <v>52</v>
      </c>
      <c r="E169" s="38" t="s">
        <v>585</v>
      </c>
    </row>
    <row r="170" spans="1:5" ht="114.75">
      <c r="A170" t="s">
        <v>53</v>
      </c>
      <c r="E170" s="36" t="s">
        <v>586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587</v>
      </c>
      <c s="42">
        <f>0+I8+I21+I26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587</v>
      </c>
      <c s="6"/>
      <c s="18" t="s">
        <v>588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29</v>
      </c>
      <c s="29" t="s">
        <v>459</v>
      </c>
      <c s="25" t="s">
        <v>48</v>
      </c>
      <c s="30" t="s">
        <v>460</v>
      </c>
      <c s="31" t="s">
        <v>346</v>
      </c>
      <c s="32">
        <v>7.155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589</v>
      </c>
    </row>
    <row r="12" spans="1:5" ht="140.25">
      <c r="A12" t="s">
        <v>53</v>
      </c>
      <c r="E12" s="36" t="s">
        <v>348</v>
      </c>
    </row>
    <row r="13" spans="1:16" ht="12.75">
      <c r="A13" s="25" t="s">
        <v>46</v>
      </c>
      <c s="29" t="s">
        <v>23</v>
      </c>
      <c s="29" t="s">
        <v>590</v>
      </c>
      <c s="25" t="s">
        <v>48</v>
      </c>
      <c s="30" t="s">
        <v>591</v>
      </c>
      <c s="31" t="s">
        <v>314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592</v>
      </c>
    </row>
    <row r="16" spans="1:5" ht="12.75">
      <c r="A16" t="s">
        <v>53</v>
      </c>
      <c r="E16" s="36" t="s">
        <v>263</v>
      </c>
    </row>
    <row r="17" spans="1:16" ht="12.75">
      <c r="A17" s="25" t="s">
        <v>46</v>
      </c>
      <c s="29" t="s">
        <v>22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48</v>
      </c>
    </row>
    <row r="20" spans="1:5" ht="12.75">
      <c r="A20" t="s">
        <v>53</v>
      </c>
      <c r="E20" s="36" t="s">
        <v>263</v>
      </c>
    </row>
    <row r="21" spans="1:18" ht="12.75" customHeight="1">
      <c r="A21" s="6" t="s">
        <v>43</v>
      </c>
      <c s="6"/>
      <c s="40" t="s">
        <v>33</v>
      </c>
      <c s="6"/>
      <c s="27" t="s">
        <v>531</v>
      </c>
      <c s="6"/>
      <c s="6"/>
      <c s="6"/>
      <c s="41">
        <f>0+Q21</f>
      </c>
      <c r="O21">
        <f>0+R21</f>
      </c>
      <c r="Q21">
        <f>0+I22</f>
      </c>
      <c>
        <f>0+O22</f>
      </c>
    </row>
    <row r="22" spans="1:16" ht="12.75">
      <c r="A22" s="25" t="s">
        <v>46</v>
      </c>
      <c s="29" t="s">
        <v>33</v>
      </c>
      <c s="29" t="s">
        <v>593</v>
      </c>
      <c s="25" t="s">
        <v>48</v>
      </c>
      <c s="30" t="s">
        <v>594</v>
      </c>
      <c s="31" t="s">
        <v>272</v>
      </c>
      <c s="32">
        <v>4.8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51</v>
      </c>
      <c r="E23" s="36" t="s">
        <v>48</v>
      </c>
    </row>
    <row r="24" spans="1:5" ht="12.75">
      <c r="A24" s="37" t="s">
        <v>52</v>
      </c>
      <c r="E24" s="38" t="s">
        <v>595</v>
      </c>
    </row>
    <row r="25" spans="1:5" ht="369.75">
      <c r="A25" t="s">
        <v>53</v>
      </c>
      <c r="E25" s="36" t="s">
        <v>535</v>
      </c>
    </row>
    <row r="26" spans="1:18" ht="12.75" customHeight="1">
      <c r="A26" s="6" t="s">
        <v>43</v>
      </c>
      <c s="6"/>
      <c s="40" t="s">
        <v>40</v>
      </c>
      <c s="6"/>
      <c s="27" t="s">
        <v>420</v>
      </c>
      <c s="6"/>
      <c s="6"/>
      <c s="6"/>
      <c s="41">
        <f>0+Q26</f>
      </c>
      <c r="O26">
        <f>0+R26</f>
      </c>
      <c r="Q26">
        <f>0+I27+I31+I35</f>
      </c>
      <c>
        <f>0+O27+O31+O35</f>
      </c>
    </row>
    <row r="27" spans="1:16" ht="12.75">
      <c r="A27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267</v>
      </c>
      <c s="32">
        <v>21.6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51</v>
      </c>
      <c r="E28" s="36" t="s">
        <v>48</v>
      </c>
    </row>
    <row r="29" spans="1:5" ht="12.75">
      <c r="A29" s="37" t="s">
        <v>52</v>
      </c>
      <c r="E29" s="38" t="s">
        <v>598</v>
      </c>
    </row>
    <row r="30" spans="1:5" ht="267.75">
      <c r="A30" t="s">
        <v>53</v>
      </c>
      <c r="E30" s="36" t="s">
        <v>599</v>
      </c>
    </row>
    <row r="31" spans="1:16" ht="12.75">
      <c r="A31" s="25" t="s">
        <v>46</v>
      </c>
      <c s="29" t="s">
        <v>37</v>
      </c>
      <c s="29" t="s">
        <v>600</v>
      </c>
      <c s="25" t="s">
        <v>48</v>
      </c>
      <c s="30" t="s">
        <v>601</v>
      </c>
      <c s="31" t="s">
        <v>267</v>
      </c>
      <c s="32">
        <v>19.08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51</v>
      </c>
      <c r="E32" s="36" t="s">
        <v>48</v>
      </c>
    </row>
    <row r="33" spans="1:5" ht="12.75">
      <c r="A33" s="37" t="s">
        <v>52</v>
      </c>
      <c r="E33" s="38" t="s">
        <v>602</v>
      </c>
    </row>
    <row r="34" spans="1:5" ht="178.5">
      <c r="A34" t="s">
        <v>53</v>
      </c>
      <c r="E34" s="36" t="s">
        <v>450</v>
      </c>
    </row>
    <row r="35" spans="1:16" ht="25.5">
      <c r="A35" s="25" t="s">
        <v>46</v>
      </c>
      <c s="29" t="s">
        <v>71</v>
      </c>
      <c s="29" t="s">
        <v>603</v>
      </c>
      <c s="25" t="s">
        <v>48</v>
      </c>
      <c s="30" t="s">
        <v>604</v>
      </c>
      <c s="31" t="s">
        <v>444</v>
      </c>
      <c s="32">
        <v>143.1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51</v>
      </c>
      <c r="E36" s="36" t="s">
        <v>48</v>
      </c>
    </row>
    <row r="37" spans="1:5" ht="12.75">
      <c r="A37" s="37" t="s">
        <v>52</v>
      </c>
      <c r="E37" s="38" t="s">
        <v>605</v>
      </c>
    </row>
    <row r="38" spans="1:5" ht="127.5">
      <c r="A38" t="s">
        <v>53</v>
      </c>
      <c r="E38" s="36" t="s">
        <v>606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0+O8+O37+O82+O99+O124+O133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607</v>
      </c>
      <c s="42">
        <f>0+I8+I37+I82+I99+I124+I133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607</v>
      </c>
      <c s="6"/>
      <c s="18" t="s">
        <v>608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15.299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51">
      <c r="A11" s="37" t="s">
        <v>52</v>
      </c>
      <c r="E11" s="38" t="s">
        <v>609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16.756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51">
      <c r="A15" s="37" t="s">
        <v>52</v>
      </c>
      <c r="E15" s="38" t="s">
        <v>610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611</v>
      </c>
      <c s="25" t="s">
        <v>48</v>
      </c>
      <c s="30" t="s">
        <v>612</v>
      </c>
      <c s="31" t="s">
        <v>346</v>
      </c>
      <c s="32">
        <v>6.96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613</v>
      </c>
    </row>
    <row r="20" spans="1:5" ht="140.25">
      <c r="A20" t="s">
        <v>53</v>
      </c>
      <c r="E20" s="36" t="s">
        <v>348</v>
      </c>
    </row>
    <row r="21" spans="1:16" ht="25.5">
      <c r="A21" s="25" t="s">
        <v>46</v>
      </c>
      <c s="29" t="s">
        <v>33</v>
      </c>
      <c s="29" t="s">
        <v>459</v>
      </c>
      <c s="25" t="s">
        <v>48</v>
      </c>
      <c s="30" t="s">
        <v>460</v>
      </c>
      <c s="31" t="s">
        <v>346</v>
      </c>
      <c s="32">
        <v>5.25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38.25">
      <c r="A23" s="37" t="s">
        <v>52</v>
      </c>
      <c r="E23" s="38" t="s">
        <v>614</v>
      </c>
    </row>
    <row r="24" spans="1:5" ht="140.25">
      <c r="A24" t="s">
        <v>53</v>
      </c>
      <c r="E24" s="36" t="s">
        <v>348</v>
      </c>
    </row>
    <row r="25" spans="1:16" ht="12.75">
      <c r="A25" s="25" t="s">
        <v>46</v>
      </c>
      <c s="29" t="s">
        <v>35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51</v>
      </c>
      <c r="E26" s="36" t="s">
        <v>462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366</v>
      </c>
    </row>
    <row r="29" spans="1:16" ht="25.5">
      <c r="A29" s="25" t="s">
        <v>46</v>
      </c>
      <c s="29" t="s">
        <v>37</v>
      </c>
      <c s="29" t="s">
        <v>615</v>
      </c>
      <c s="25" t="s">
        <v>48</v>
      </c>
      <c s="30" t="s">
        <v>616</v>
      </c>
      <c s="31" t="s">
        <v>50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617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366</v>
      </c>
    </row>
    <row r="33" spans="1:16" ht="12.75">
      <c r="A33" s="25" t="s">
        <v>46</v>
      </c>
      <c s="29" t="s">
        <v>71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263</v>
      </c>
    </row>
    <row r="37" spans="1:18" ht="12.75" customHeight="1">
      <c r="A37" s="6" t="s">
        <v>43</v>
      </c>
      <c s="6"/>
      <c s="40" t="s">
        <v>29</v>
      </c>
      <c s="6"/>
      <c s="27" t="s">
        <v>258</v>
      </c>
      <c s="6"/>
      <c s="6"/>
      <c s="6"/>
      <c s="41">
        <f>0+Q37</f>
      </c>
      <c r="O37">
        <f>0+R37</f>
      </c>
      <c r="Q37">
        <f>0+I38+I42+I46+I50+I54+I58+I62+I66+I70+I74+I78</f>
      </c>
      <c>
        <f>0+O38+O42+O46+O50+O54+O58+O62+O66+O70+O74+O78</f>
      </c>
    </row>
    <row r="38" spans="1:16" ht="12.75">
      <c r="A38" s="25" t="s">
        <v>46</v>
      </c>
      <c s="29" t="s">
        <v>75</v>
      </c>
      <c s="29" t="s">
        <v>618</v>
      </c>
      <c s="25" t="s">
        <v>48</v>
      </c>
      <c s="30" t="s">
        <v>619</v>
      </c>
      <c s="31" t="s">
        <v>272</v>
      </c>
      <c s="32">
        <v>2.9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620</v>
      </c>
    </row>
    <row r="41" spans="1:5" ht="63.75">
      <c r="A41" t="s">
        <v>53</v>
      </c>
      <c r="E41" s="36" t="s">
        <v>621</v>
      </c>
    </row>
    <row r="42" spans="1:16" ht="12.75">
      <c r="A42" s="25" t="s">
        <v>46</v>
      </c>
      <c s="29" t="s">
        <v>40</v>
      </c>
      <c s="29" t="s">
        <v>622</v>
      </c>
      <c s="25" t="s">
        <v>48</v>
      </c>
      <c s="30" t="s">
        <v>623</v>
      </c>
      <c s="31" t="s">
        <v>444</v>
      </c>
      <c s="32">
        <v>139.2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624</v>
      </c>
    </row>
    <row r="45" spans="1:5" ht="25.5">
      <c r="A45" t="s">
        <v>53</v>
      </c>
      <c r="E45" s="36" t="s">
        <v>625</v>
      </c>
    </row>
    <row r="46" spans="1:16" ht="12.75">
      <c r="A46" s="25" t="s">
        <v>46</v>
      </c>
      <c s="29" t="s">
        <v>42</v>
      </c>
      <c s="29" t="s">
        <v>473</v>
      </c>
      <c s="25" t="s">
        <v>48</v>
      </c>
      <c s="30" t="s">
        <v>474</v>
      </c>
      <c s="31" t="s">
        <v>272</v>
      </c>
      <c s="32">
        <v>4.785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626</v>
      </c>
    </row>
    <row r="49" spans="1:5" ht="369.75">
      <c r="A49" t="s">
        <v>53</v>
      </c>
      <c r="E49" s="36" t="s">
        <v>476</v>
      </c>
    </row>
    <row r="50" spans="1:16" ht="12.75">
      <c r="A50" s="25" t="s">
        <v>46</v>
      </c>
      <c s="29" t="s">
        <v>85</v>
      </c>
      <c s="29" t="s">
        <v>477</v>
      </c>
      <c s="25" t="s">
        <v>48</v>
      </c>
      <c s="30" t="s">
        <v>478</v>
      </c>
      <c s="31" t="s">
        <v>435</v>
      </c>
      <c s="32">
        <v>95.7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627</v>
      </c>
    </row>
    <row r="53" spans="1:5" ht="25.5">
      <c r="A53" t="s">
        <v>53</v>
      </c>
      <c r="E53" s="36" t="s">
        <v>480</v>
      </c>
    </row>
    <row r="54" spans="1:16" ht="12.75">
      <c r="A54" s="25" t="s">
        <v>46</v>
      </c>
      <c s="29" t="s">
        <v>89</v>
      </c>
      <c s="29" t="s">
        <v>481</v>
      </c>
      <c s="25" t="s">
        <v>48</v>
      </c>
      <c s="30" t="s">
        <v>482</v>
      </c>
      <c s="31" t="s">
        <v>272</v>
      </c>
      <c s="32">
        <v>4.785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626</v>
      </c>
    </row>
    <row r="57" spans="1:5" ht="369.75">
      <c r="A57" t="s">
        <v>53</v>
      </c>
      <c r="E57" s="36" t="s">
        <v>483</v>
      </c>
    </row>
    <row r="58" spans="1:16" ht="12.75">
      <c r="A58" s="25" t="s">
        <v>46</v>
      </c>
      <c s="29" t="s">
        <v>93</v>
      </c>
      <c s="29" t="s">
        <v>484</v>
      </c>
      <c s="25" t="s">
        <v>48</v>
      </c>
      <c s="30" t="s">
        <v>485</v>
      </c>
      <c s="31" t="s">
        <v>435</v>
      </c>
      <c s="32">
        <v>95.7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627</v>
      </c>
    </row>
    <row r="61" spans="1:5" ht="25.5">
      <c r="A61" t="s">
        <v>53</v>
      </c>
      <c r="E61" s="36" t="s">
        <v>480</v>
      </c>
    </row>
    <row r="62" spans="1:16" ht="12.75">
      <c r="A62" s="25" t="s">
        <v>46</v>
      </c>
      <c s="29" t="s">
        <v>97</v>
      </c>
      <c s="29" t="s">
        <v>490</v>
      </c>
      <c s="25" t="s">
        <v>48</v>
      </c>
      <c s="30" t="s">
        <v>491</v>
      </c>
      <c s="31" t="s">
        <v>272</v>
      </c>
      <c s="32">
        <v>2.5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628</v>
      </c>
    </row>
    <row r="65" spans="1:5" ht="318.75">
      <c r="A65" t="s">
        <v>53</v>
      </c>
      <c r="E65" s="36" t="s">
        <v>493</v>
      </c>
    </row>
    <row r="66" spans="1:16" ht="12.75">
      <c r="A66" s="25" t="s">
        <v>46</v>
      </c>
      <c s="29" t="s">
        <v>101</v>
      </c>
      <c s="29" t="s">
        <v>497</v>
      </c>
      <c s="25" t="s">
        <v>48</v>
      </c>
      <c s="30" t="s">
        <v>498</v>
      </c>
      <c s="31" t="s">
        <v>272</v>
      </c>
      <c s="32">
        <v>2.5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628</v>
      </c>
    </row>
    <row r="69" spans="1:5" ht="318.75">
      <c r="A69" t="s">
        <v>53</v>
      </c>
      <c r="E69" s="36" t="s">
        <v>499</v>
      </c>
    </row>
    <row r="70" spans="1:16" ht="12.75">
      <c r="A70" s="25" t="s">
        <v>46</v>
      </c>
      <c s="29" t="s">
        <v>106</v>
      </c>
      <c s="29" t="s">
        <v>629</v>
      </c>
      <c s="25" t="s">
        <v>48</v>
      </c>
      <c s="30" t="s">
        <v>630</v>
      </c>
      <c s="31" t="s">
        <v>272</v>
      </c>
      <c s="32">
        <v>14</v>
      </c>
      <c s="33">
        <v>0</v>
      </c>
      <c s="34">
        <f>ROUND(ROUND(H70,2)*ROUND(G70,3),2)</f>
      </c>
      <c r="O70">
        <f>(I70*0)/100</f>
      </c>
      <c t="s">
        <v>27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631</v>
      </c>
    </row>
    <row r="73" spans="1:5" ht="242.25">
      <c r="A73" t="s">
        <v>53</v>
      </c>
      <c r="E73" s="36" t="s">
        <v>632</v>
      </c>
    </row>
    <row r="74" spans="1:16" ht="12.75">
      <c r="A74" s="25" t="s">
        <v>46</v>
      </c>
      <c s="29" t="s">
        <v>110</v>
      </c>
      <c s="29" t="s">
        <v>512</v>
      </c>
      <c s="25" t="s">
        <v>48</v>
      </c>
      <c s="30" t="s">
        <v>513</v>
      </c>
      <c s="31" t="s">
        <v>267</v>
      </c>
      <c s="32">
        <v>26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633</v>
      </c>
    </row>
    <row r="77" spans="1:5" ht="25.5">
      <c r="A77" t="s">
        <v>53</v>
      </c>
      <c r="E77" s="36" t="s">
        <v>515</v>
      </c>
    </row>
    <row r="78" spans="1:16" ht="12.75">
      <c r="A78" s="25" t="s">
        <v>46</v>
      </c>
      <c s="29" t="s">
        <v>114</v>
      </c>
      <c s="29" t="s">
        <v>516</v>
      </c>
      <c s="25" t="s">
        <v>48</v>
      </c>
      <c s="30" t="s">
        <v>517</v>
      </c>
      <c s="31" t="s">
        <v>267</v>
      </c>
      <c s="32">
        <v>26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633</v>
      </c>
    </row>
    <row r="81" spans="1:5" ht="25.5">
      <c r="A81" t="s">
        <v>53</v>
      </c>
      <c r="E81" s="36" t="s">
        <v>515</v>
      </c>
    </row>
    <row r="82" spans="1:18" ht="12.75" customHeight="1">
      <c r="A82" s="6" t="s">
        <v>43</v>
      </c>
      <c s="6"/>
      <c s="40" t="s">
        <v>33</v>
      </c>
      <c s="6"/>
      <c s="27" t="s">
        <v>531</v>
      </c>
      <c s="6"/>
      <c s="6"/>
      <c s="6"/>
      <c s="41">
        <f>0+Q82</f>
      </c>
      <c r="O82">
        <f>0+R82</f>
      </c>
      <c r="Q82">
        <f>0+I83+I87+I91+I95</f>
      </c>
      <c>
        <f>0+O83+O87+O91+O95</f>
      </c>
    </row>
    <row r="83" spans="1:16" ht="12.75">
      <c r="A83" s="25" t="s">
        <v>46</v>
      </c>
      <c s="29" t="s">
        <v>118</v>
      </c>
      <c s="29" t="s">
        <v>532</v>
      </c>
      <c s="25" t="s">
        <v>48</v>
      </c>
      <c s="30" t="s">
        <v>533</v>
      </c>
      <c s="31" t="s">
        <v>272</v>
      </c>
      <c s="32">
        <v>0.1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51</v>
      </c>
      <c r="E84" s="36" t="s">
        <v>48</v>
      </c>
    </row>
    <row r="85" spans="1:5" ht="12.75">
      <c r="A85" s="37" t="s">
        <v>52</v>
      </c>
      <c r="E85" s="38" t="s">
        <v>634</v>
      </c>
    </row>
    <row r="86" spans="1:5" ht="369.75">
      <c r="A86" t="s">
        <v>53</v>
      </c>
      <c r="E86" s="36" t="s">
        <v>535</v>
      </c>
    </row>
    <row r="87" spans="1:16" ht="12.75">
      <c r="A87" s="25" t="s">
        <v>46</v>
      </c>
      <c s="29" t="s">
        <v>122</v>
      </c>
      <c s="29" t="s">
        <v>536</v>
      </c>
      <c s="25" t="s">
        <v>48</v>
      </c>
      <c s="30" t="s">
        <v>537</v>
      </c>
      <c s="31" t="s">
        <v>272</v>
      </c>
      <c s="32">
        <v>1.1</v>
      </c>
      <c s="33">
        <v>0</v>
      </c>
      <c s="34">
        <f>ROUND(ROUND(H87,2)*ROUND(G87,3),2)</f>
      </c>
      <c r="O87">
        <f>(I87*0)/100</f>
      </c>
      <c t="s">
        <v>27</v>
      </c>
    </row>
    <row r="88" spans="1:5" ht="12.75">
      <c r="A88" s="35" t="s">
        <v>51</v>
      </c>
      <c r="E88" s="36" t="s">
        <v>48</v>
      </c>
    </row>
    <row r="89" spans="1:5" ht="25.5">
      <c r="A89" s="37" t="s">
        <v>52</v>
      </c>
      <c r="E89" s="38" t="s">
        <v>635</v>
      </c>
    </row>
    <row r="90" spans="1:5" ht="369.75">
      <c r="A90" t="s">
        <v>53</v>
      </c>
      <c r="E90" s="36" t="s">
        <v>535</v>
      </c>
    </row>
    <row r="91" spans="1:16" ht="12.75">
      <c r="A91" s="25" t="s">
        <v>46</v>
      </c>
      <c s="29" t="s">
        <v>126</v>
      </c>
      <c s="29" t="s">
        <v>539</v>
      </c>
      <c s="25" t="s">
        <v>48</v>
      </c>
      <c s="30" t="s">
        <v>540</v>
      </c>
      <c s="31" t="s">
        <v>272</v>
      </c>
      <c s="32">
        <v>10.175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51</v>
      </c>
      <c r="E92" s="36" t="s">
        <v>48</v>
      </c>
    </row>
    <row r="93" spans="1:5" ht="51">
      <c r="A93" s="37" t="s">
        <v>52</v>
      </c>
      <c r="E93" s="38" t="s">
        <v>636</v>
      </c>
    </row>
    <row r="94" spans="1:5" ht="38.25">
      <c r="A94" t="s">
        <v>53</v>
      </c>
      <c r="E94" s="36" t="s">
        <v>542</v>
      </c>
    </row>
    <row r="95" spans="1:16" ht="12.75">
      <c r="A95" s="25" t="s">
        <v>46</v>
      </c>
      <c s="29" t="s">
        <v>129</v>
      </c>
      <c s="29" t="s">
        <v>543</v>
      </c>
      <c s="25" t="s">
        <v>48</v>
      </c>
      <c s="30" t="s">
        <v>544</v>
      </c>
      <c s="31" t="s">
        <v>272</v>
      </c>
      <c s="32">
        <v>0.15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637</v>
      </c>
    </row>
    <row r="98" spans="1:5" ht="102">
      <c r="A98" t="s">
        <v>53</v>
      </c>
      <c r="E98" s="36" t="s">
        <v>546</v>
      </c>
    </row>
    <row r="99" spans="1:18" ht="12.75" customHeight="1">
      <c r="A99" s="6" t="s">
        <v>43</v>
      </c>
      <c s="6"/>
      <c s="40" t="s">
        <v>35</v>
      </c>
      <c s="6"/>
      <c s="27" t="s">
        <v>377</v>
      </c>
      <c s="6"/>
      <c s="6"/>
      <c s="6"/>
      <c s="41">
        <f>0+Q99</f>
      </c>
      <c r="O99">
        <f>0+R99</f>
      </c>
      <c r="Q99">
        <f>0+I100+I104+I108+I112+I116+I120</f>
      </c>
      <c>
        <f>0+O100+O104+O108+O112+O116+O120</f>
      </c>
    </row>
    <row r="100" spans="1:16" ht="12.75">
      <c r="A100" s="25" t="s">
        <v>46</v>
      </c>
      <c s="29" t="s">
        <v>131</v>
      </c>
      <c s="29" t="s">
        <v>638</v>
      </c>
      <c s="25" t="s">
        <v>48</v>
      </c>
      <c s="30" t="s">
        <v>639</v>
      </c>
      <c s="31" t="s">
        <v>267</v>
      </c>
      <c s="32">
        <v>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640</v>
      </c>
    </row>
    <row r="103" spans="1:5" ht="38.25">
      <c r="A103" t="s">
        <v>53</v>
      </c>
      <c r="E103" s="36" t="s">
        <v>641</v>
      </c>
    </row>
    <row r="104" spans="1:16" ht="12.75">
      <c r="A104" s="25" t="s">
        <v>46</v>
      </c>
      <c s="29" t="s">
        <v>133</v>
      </c>
      <c s="29" t="s">
        <v>642</v>
      </c>
      <c s="25" t="s">
        <v>48</v>
      </c>
      <c s="30" t="s">
        <v>643</v>
      </c>
      <c s="31" t="s">
        <v>267</v>
      </c>
      <c s="32">
        <v>26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644</v>
      </c>
    </row>
    <row r="107" spans="1:5" ht="51">
      <c r="A107" t="s">
        <v>53</v>
      </c>
      <c r="E107" s="36" t="s">
        <v>645</v>
      </c>
    </row>
    <row r="108" spans="1:16" ht="12.75">
      <c r="A108" s="25" t="s">
        <v>46</v>
      </c>
      <c s="29" t="s">
        <v>137</v>
      </c>
      <c s="29" t="s">
        <v>646</v>
      </c>
      <c s="25" t="s">
        <v>48</v>
      </c>
      <c s="30" t="s">
        <v>647</v>
      </c>
      <c s="31" t="s">
        <v>267</v>
      </c>
      <c s="32">
        <v>26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51</v>
      </c>
      <c r="E109" s="36" t="s">
        <v>48</v>
      </c>
    </row>
    <row r="110" spans="1:5" ht="12.75">
      <c r="A110" s="37" t="s">
        <v>52</v>
      </c>
      <c r="E110" s="38" t="s">
        <v>648</v>
      </c>
    </row>
    <row r="111" spans="1:5" ht="51">
      <c r="A111" t="s">
        <v>53</v>
      </c>
      <c r="E111" s="36" t="s">
        <v>645</v>
      </c>
    </row>
    <row r="112" spans="1:16" ht="12.75">
      <c r="A112" s="25" t="s">
        <v>46</v>
      </c>
      <c s="29" t="s">
        <v>140</v>
      </c>
      <c s="29" t="s">
        <v>649</v>
      </c>
      <c s="25" t="s">
        <v>48</v>
      </c>
      <c s="30" t="s">
        <v>650</v>
      </c>
      <c s="31" t="s">
        <v>272</v>
      </c>
      <c s="32">
        <v>1.04</v>
      </c>
      <c s="33">
        <v>0</v>
      </c>
      <c s="34">
        <f>ROUND(ROUND(H112,2)*ROUND(G112,3),2)</f>
      </c>
      <c r="O112">
        <f>(I112*0)/100</f>
      </c>
      <c t="s">
        <v>27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651</v>
      </c>
    </row>
    <row r="115" spans="1:5" ht="140.25">
      <c r="A115" t="s">
        <v>53</v>
      </c>
      <c r="E115" s="36" t="s">
        <v>652</v>
      </c>
    </row>
    <row r="116" spans="1:16" ht="12.75">
      <c r="A116" s="25" t="s">
        <v>46</v>
      </c>
      <c s="29" t="s">
        <v>142</v>
      </c>
      <c s="29" t="s">
        <v>653</v>
      </c>
      <c s="25" t="s">
        <v>48</v>
      </c>
      <c s="30" t="s">
        <v>654</v>
      </c>
      <c s="31" t="s">
        <v>272</v>
      </c>
      <c s="32">
        <v>1.3</v>
      </c>
      <c s="33">
        <v>0</v>
      </c>
      <c s="34">
        <f>ROUND(ROUND(H116,2)*ROUND(G116,3),2)</f>
      </c>
      <c r="O116">
        <f>(I116*0)/100</f>
      </c>
      <c t="s">
        <v>27</v>
      </c>
    </row>
    <row r="117" spans="1:5" ht="12.75">
      <c r="A117" s="35" t="s">
        <v>51</v>
      </c>
      <c r="E117" s="36" t="s">
        <v>48</v>
      </c>
    </row>
    <row r="118" spans="1:5" ht="12.75">
      <c r="A118" s="37" t="s">
        <v>52</v>
      </c>
      <c r="E118" s="38" t="s">
        <v>655</v>
      </c>
    </row>
    <row r="119" spans="1:5" ht="140.25">
      <c r="A119" t="s">
        <v>53</v>
      </c>
      <c r="E119" s="36" t="s">
        <v>652</v>
      </c>
    </row>
    <row r="120" spans="1:16" ht="12.75">
      <c r="A120" s="25" t="s">
        <v>46</v>
      </c>
      <c s="29" t="s">
        <v>145</v>
      </c>
      <c s="29" t="s">
        <v>656</v>
      </c>
      <c s="25" t="s">
        <v>48</v>
      </c>
      <c s="30" t="s">
        <v>657</v>
      </c>
      <c s="31" t="s">
        <v>60</v>
      </c>
      <c s="32">
        <v>32.2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658</v>
      </c>
    </row>
    <row r="123" spans="1:5" ht="38.25">
      <c r="A123" t="s">
        <v>53</v>
      </c>
      <c r="E123" s="36" t="s">
        <v>659</v>
      </c>
    </row>
    <row r="124" spans="1:18" ht="12.75" customHeight="1">
      <c r="A124" s="6" t="s">
        <v>43</v>
      </c>
      <c s="6"/>
      <c s="40" t="s">
        <v>75</v>
      </c>
      <c s="6"/>
      <c s="27" t="s">
        <v>660</v>
      </c>
      <c s="6"/>
      <c s="6"/>
      <c s="6"/>
      <c s="41">
        <f>0+Q124</f>
      </c>
      <c r="O124">
        <f>0+R124</f>
      </c>
      <c r="Q124">
        <f>0+I125+I129</f>
      </c>
      <c>
        <f>0+O125+O129</f>
      </c>
    </row>
    <row r="125" spans="1:16" ht="12.75">
      <c r="A125" s="25" t="s">
        <v>46</v>
      </c>
      <c s="29" t="s">
        <v>148</v>
      </c>
      <c s="29" t="s">
        <v>556</v>
      </c>
      <c s="25" t="s">
        <v>48</v>
      </c>
      <c s="30" t="s">
        <v>557</v>
      </c>
      <c s="31" t="s">
        <v>60</v>
      </c>
      <c s="32">
        <v>2.5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48</v>
      </c>
    </row>
    <row r="127" spans="1:5" ht="12.75">
      <c r="A127" s="37" t="s">
        <v>52</v>
      </c>
      <c r="E127" s="38" t="s">
        <v>661</v>
      </c>
    </row>
    <row r="128" spans="1:5" ht="255">
      <c r="A128" t="s">
        <v>53</v>
      </c>
      <c r="E128" s="36" t="s">
        <v>559</v>
      </c>
    </row>
    <row r="129" spans="1:16" ht="12.75">
      <c r="A129" s="25" t="s">
        <v>46</v>
      </c>
      <c s="29" t="s">
        <v>151</v>
      </c>
      <c s="29" t="s">
        <v>662</v>
      </c>
      <c s="25" t="s">
        <v>48</v>
      </c>
      <c s="30" t="s">
        <v>663</v>
      </c>
      <c s="31" t="s">
        <v>60</v>
      </c>
      <c s="32">
        <v>7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48</v>
      </c>
    </row>
    <row r="131" spans="1:5" ht="12.75">
      <c r="A131" s="37" t="s">
        <v>52</v>
      </c>
      <c r="E131" s="38" t="s">
        <v>664</v>
      </c>
    </row>
    <row r="132" spans="1:5" ht="255">
      <c r="A132" t="s">
        <v>53</v>
      </c>
      <c r="E132" s="36" t="s">
        <v>559</v>
      </c>
    </row>
    <row r="133" spans="1:18" ht="12.75" customHeight="1">
      <c r="A133" s="6" t="s">
        <v>43</v>
      </c>
      <c s="6"/>
      <c s="40" t="s">
        <v>40</v>
      </c>
      <c s="6"/>
      <c s="27" t="s">
        <v>420</v>
      </c>
      <c s="6"/>
      <c s="6"/>
      <c s="6"/>
      <c s="41">
        <f>0+Q133</f>
      </c>
      <c r="O133">
        <f>0+R133</f>
      </c>
      <c r="Q133">
        <f>0+I134+I138+I142</f>
      </c>
      <c>
        <f>0+O134+O138+O142</f>
      </c>
    </row>
    <row r="134" spans="1:16" ht="12.75">
      <c r="A134" s="25" t="s">
        <v>46</v>
      </c>
      <c s="29" t="s">
        <v>154</v>
      </c>
      <c s="29" t="s">
        <v>665</v>
      </c>
      <c s="25" t="s">
        <v>48</v>
      </c>
      <c s="30" t="s">
        <v>666</v>
      </c>
      <c s="31" t="s">
        <v>60</v>
      </c>
      <c s="32">
        <v>9.5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51</v>
      </c>
      <c r="E135" s="36" t="s">
        <v>48</v>
      </c>
    </row>
    <row r="136" spans="1:5" ht="12.75">
      <c r="A136" s="37" t="s">
        <v>52</v>
      </c>
      <c r="E136" s="38" t="s">
        <v>667</v>
      </c>
    </row>
    <row r="137" spans="1:5" ht="25.5">
      <c r="A137" t="s">
        <v>53</v>
      </c>
      <c r="E137" s="36" t="s">
        <v>668</v>
      </c>
    </row>
    <row r="138" spans="1:16" ht="12.75">
      <c r="A138" s="25" t="s">
        <v>46</v>
      </c>
      <c s="29" t="s">
        <v>159</v>
      </c>
      <c s="29" t="s">
        <v>669</v>
      </c>
      <c s="25" t="s">
        <v>48</v>
      </c>
      <c s="30" t="s">
        <v>670</v>
      </c>
      <c s="31" t="s">
        <v>60</v>
      </c>
      <c s="32">
        <v>5</v>
      </c>
      <c s="33">
        <v>0</v>
      </c>
      <c s="34">
        <f>ROUND(ROUND(H138,2)*ROUND(G138,3),2)</f>
      </c>
      <c r="O138">
        <f>(I138*0)/100</f>
      </c>
      <c t="s">
        <v>27</v>
      </c>
    </row>
    <row r="139" spans="1:5" ht="12.75">
      <c r="A139" s="35" t="s">
        <v>51</v>
      </c>
      <c r="E139" s="36" t="s">
        <v>48</v>
      </c>
    </row>
    <row r="140" spans="1:5" ht="12.75">
      <c r="A140" s="37" t="s">
        <v>52</v>
      </c>
      <c r="E140" s="38" t="s">
        <v>671</v>
      </c>
    </row>
    <row r="141" spans="1:5" ht="76.5">
      <c r="A141" t="s">
        <v>53</v>
      </c>
      <c r="E141" s="36" t="s">
        <v>672</v>
      </c>
    </row>
    <row r="142" spans="1:16" ht="12.75">
      <c r="A142" s="25" t="s">
        <v>46</v>
      </c>
      <c s="29" t="s">
        <v>163</v>
      </c>
      <c s="29" t="s">
        <v>673</v>
      </c>
      <c s="25" t="s">
        <v>48</v>
      </c>
      <c s="30" t="s">
        <v>674</v>
      </c>
      <c s="31" t="s">
        <v>60</v>
      </c>
      <c s="32">
        <v>7</v>
      </c>
      <c s="33">
        <v>0</v>
      </c>
      <c s="34">
        <f>ROUND(ROUND(H142,2)*ROUND(G142,3),2)</f>
      </c>
      <c r="O142">
        <f>(I142*0)/100</f>
      </c>
      <c t="s">
        <v>27</v>
      </c>
    </row>
    <row r="143" spans="1:5" ht="12.75">
      <c r="A143" s="35" t="s">
        <v>51</v>
      </c>
      <c r="E143" s="36" t="s">
        <v>48</v>
      </c>
    </row>
    <row r="144" spans="1:5" ht="12.75">
      <c r="A144" s="37" t="s">
        <v>52</v>
      </c>
      <c r="E144" s="38" t="s">
        <v>675</v>
      </c>
    </row>
    <row r="145" spans="1:5" ht="114.75">
      <c r="A145" t="s">
        <v>53</v>
      </c>
      <c r="E145" s="36" t="s">
        <v>586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676</v>
      </c>
      <c s="42">
        <f>0+I8+I49+I94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676</v>
      </c>
      <c s="6"/>
      <c s="18" t="s">
        <v>677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46</v>
      </c>
      <c s="29" t="s">
        <v>29</v>
      </c>
      <c s="29" t="s">
        <v>344</v>
      </c>
      <c s="25" t="s">
        <v>48</v>
      </c>
      <c s="30" t="s">
        <v>345</v>
      </c>
      <c s="31" t="s">
        <v>346</v>
      </c>
      <c s="32">
        <v>93.6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678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349</v>
      </c>
      <c s="25" t="s">
        <v>48</v>
      </c>
      <c s="30" t="s">
        <v>350</v>
      </c>
      <c s="31" t="s">
        <v>346</v>
      </c>
      <c s="32">
        <v>0.54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351</v>
      </c>
    </row>
    <row r="16" spans="1:5" ht="140.25">
      <c r="A16" t="s">
        <v>53</v>
      </c>
      <c r="E16" s="36" t="s">
        <v>348</v>
      </c>
    </row>
    <row r="17" spans="1:16" ht="25.5">
      <c r="A17" s="25" t="s">
        <v>46</v>
      </c>
      <c s="29" t="s">
        <v>22</v>
      </c>
      <c s="29" t="s">
        <v>352</v>
      </c>
      <c s="25" t="s">
        <v>48</v>
      </c>
      <c s="30" t="s">
        <v>353</v>
      </c>
      <c s="31" t="s">
        <v>346</v>
      </c>
      <c s="32">
        <v>0.013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25.5">
      <c r="A19" s="37" t="s">
        <v>52</v>
      </c>
      <c r="E19" s="38" t="s">
        <v>354</v>
      </c>
    </row>
    <row r="20" spans="1:5" ht="140.25">
      <c r="A20" t="s">
        <v>53</v>
      </c>
      <c r="E20" s="36" t="s">
        <v>348</v>
      </c>
    </row>
    <row r="21" spans="1:16" ht="25.5">
      <c r="A21" s="25" t="s">
        <v>46</v>
      </c>
      <c s="29" t="s">
        <v>33</v>
      </c>
      <c s="29" t="s">
        <v>355</v>
      </c>
      <c s="25" t="s">
        <v>48</v>
      </c>
      <c s="30" t="s">
        <v>356</v>
      </c>
      <c s="31" t="s">
        <v>346</v>
      </c>
      <c s="32">
        <v>0.013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25.5">
      <c r="A23" s="37" t="s">
        <v>52</v>
      </c>
      <c r="E23" s="38" t="s">
        <v>354</v>
      </c>
    </row>
    <row r="24" spans="1:5" ht="140.25">
      <c r="A24" t="s">
        <v>53</v>
      </c>
      <c r="E24" s="36" t="s">
        <v>348</v>
      </c>
    </row>
    <row r="25" spans="1:16" ht="25.5">
      <c r="A25" s="25" t="s">
        <v>46</v>
      </c>
      <c s="29" t="s">
        <v>35</v>
      </c>
      <c s="29" t="s">
        <v>357</v>
      </c>
      <c s="25" t="s">
        <v>48</v>
      </c>
      <c s="30" t="s">
        <v>358</v>
      </c>
      <c s="31" t="s">
        <v>346</v>
      </c>
      <c s="32">
        <v>3.04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25.5">
      <c r="A27" s="37" t="s">
        <v>52</v>
      </c>
      <c r="E27" s="38" t="s">
        <v>359</v>
      </c>
    </row>
    <row r="28" spans="1:5" ht="140.25">
      <c r="A28" t="s">
        <v>53</v>
      </c>
      <c r="E28" s="36" t="s">
        <v>348</v>
      </c>
    </row>
    <row r="29" spans="1:16" ht="12.75">
      <c r="A29" s="25" t="s">
        <v>46</v>
      </c>
      <c s="29" t="s">
        <v>37</v>
      </c>
      <c s="29" t="s">
        <v>360</v>
      </c>
      <c s="25" t="s">
        <v>48</v>
      </c>
      <c s="30" t="s">
        <v>361</v>
      </c>
      <c s="31" t="s">
        <v>262</v>
      </c>
      <c s="32">
        <v>9.4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679</v>
      </c>
    </row>
    <row r="32" spans="1:5" ht="12.75">
      <c r="A32" t="s">
        <v>53</v>
      </c>
      <c r="E32" s="36" t="s">
        <v>263</v>
      </c>
    </row>
    <row r="33" spans="1:16" ht="12.75">
      <c r="A33" s="25" t="s">
        <v>46</v>
      </c>
      <c s="29" t="s">
        <v>71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51</v>
      </c>
      <c r="E34" s="36" t="s">
        <v>365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366</v>
      </c>
    </row>
    <row r="37" spans="1:16" ht="12.75">
      <c r="A37" s="25" t="s">
        <v>46</v>
      </c>
      <c s="29" t="s">
        <v>75</v>
      </c>
      <c s="29" t="s">
        <v>367</v>
      </c>
      <c s="25" t="s">
        <v>48</v>
      </c>
      <c s="30" t="s">
        <v>368</v>
      </c>
      <c s="31" t="s">
        <v>314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369</v>
      </c>
    </row>
    <row r="39" spans="1:5" ht="12.75">
      <c r="A39" s="37" t="s">
        <v>52</v>
      </c>
      <c r="E39" s="38" t="s">
        <v>48</v>
      </c>
    </row>
    <row r="40" spans="1:5" ht="25.5">
      <c r="A40" t="s">
        <v>53</v>
      </c>
      <c r="E40" s="36" t="s">
        <v>370</v>
      </c>
    </row>
    <row r="41" spans="1:16" ht="25.5">
      <c r="A41" s="25" t="s">
        <v>46</v>
      </c>
      <c s="29" t="s">
        <v>40</v>
      </c>
      <c s="29" t="s">
        <v>371</v>
      </c>
      <c s="25" t="s">
        <v>48</v>
      </c>
      <c s="30" t="s">
        <v>372</v>
      </c>
      <c s="31" t="s">
        <v>314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51</v>
      </c>
      <c r="E42" s="36" t="s">
        <v>373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263</v>
      </c>
    </row>
    <row r="45" spans="1:16" ht="25.5">
      <c r="A45" s="25" t="s">
        <v>46</v>
      </c>
      <c s="29" t="s">
        <v>42</v>
      </c>
      <c s="29" t="s">
        <v>374</v>
      </c>
      <c s="25" t="s">
        <v>48</v>
      </c>
      <c s="30" t="s">
        <v>375</v>
      </c>
      <c s="31" t="s">
        <v>314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376</v>
      </c>
    </row>
    <row r="47" spans="1:5" ht="12.75">
      <c r="A47" s="37" t="s">
        <v>52</v>
      </c>
      <c r="E47" s="38" t="s">
        <v>48</v>
      </c>
    </row>
    <row r="48" spans="1:5" ht="12.75">
      <c r="A48" t="s">
        <v>53</v>
      </c>
      <c r="E48" s="36" t="s">
        <v>263</v>
      </c>
    </row>
    <row r="49" spans="1:18" ht="12.75" customHeight="1">
      <c r="A49" s="6" t="s">
        <v>43</v>
      </c>
      <c s="6"/>
      <c s="40" t="s">
        <v>35</v>
      </c>
      <c s="6"/>
      <c s="27" t="s">
        <v>377</v>
      </c>
      <c s="6"/>
      <c s="6"/>
      <c s="6"/>
      <c s="41">
        <f>0+Q49</f>
      </c>
      <c r="O49">
        <f>0+R49</f>
      </c>
      <c r="Q49">
        <f>0+I50+I54+I58+I62+I66+I70+I74+I78+I82+I86+I90</f>
      </c>
      <c>
        <f>0+O50+O54+O58+O62+O66+O70+O74+O78+O82+O86+O90</f>
      </c>
    </row>
    <row r="50" spans="1:16" ht="12.75">
      <c r="A50" s="25" t="s">
        <v>46</v>
      </c>
      <c s="29" t="s">
        <v>85</v>
      </c>
      <c s="29" t="s">
        <v>378</v>
      </c>
      <c s="25" t="s">
        <v>48</v>
      </c>
      <c s="30" t="s">
        <v>379</v>
      </c>
      <c s="31" t="s">
        <v>272</v>
      </c>
      <c s="32">
        <v>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680</v>
      </c>
    </row>
    <row r="53" spans="1:5" ht="89.25">
      <c r="A53" t="s">
        <v>53</v>
      </c>
      <c r="E53" s="36" t="s">
        <v>381</v>
      </c>
    </row>
    <row r="54" spans="1:16" ht="12.75">
      <c r="A54" s="25" t="s">
        <v>46</v>
      </c>
      <c s="29" t="s">
        <v>89</v>
      </c>
      <c s="29" t="s">
        <v>382</v>
      </c>
      <c s="25" t="s">
        <v>48</v>
      </c>
      <c s="30" t="s">
        <v>383</v>
      </c>
      <c s="31" t="s">
        <v>272</v>
      </c>
      <c s="32">
        <v>265.25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681</v>
      </c>
    </row>
    <row r="57" spans="1:5" ht="89.25">
      <c r="A57" t="s">
        <v>53</v>
      </c>
      <c r="E57" s="36" t="s">
        <v>381</v>
      </c>
    </row>
    <row r="58" spans="1:16" ht="12.75">
      <c r="A58" s="25" t="s">
        <v>46</v>
      </c>
      <c s="29" t="s">
        <v>93</v>
      </c>
      <c s="29" t="s">
        <v>385</v>
      </c>
      <c s="25" t="s">
        <v>48</v>
      </c>
      <c s="30" t="s">
        <v>386</v>
      </c>
      <c s="31" t="s">
        <v>60</v>
      </c>
      <c s="32">
        <v>22.4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682</v>
      </c>
    </row>
    <row r="61" spans="1:5" ht="306">
      <c r="A61" t="s">
        <v>53</v>
      </c>
      <c r="E61" s="36" t="s">
        <v>388</v>
      </c>
    </row>
    <row r="62" spans="1:16" ht="12.75">
      <c r="A62" s="25" t="s">
        <v>46</v>
      </c>
      <c s="29" t="s">
        <v>97</v>
      </c>
      <c s="29" t="s">
        <v>389</v>
      </c>
      <c s="25" t="s">
        <v>48</v>
      </c>
      <c s="30" t="s">
        <v>390</v>
      </c>
      <c s="31" t="s">
        <v>60</v>
      </c>
      <c s="32">
        <v>3.6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683</v>
      </c>
    </row>
    <row r="65" spans="1:5" ht="306">
      <c r="A65" t="s">
        <v>53</v>
      </c>
      <c r="E65" s="36" t="s">
        <v>388</v>
      </c>
    </row>
    <row r="66" spans="1:16" ht="25.5">
      <c r="A66" s="25" t="s">
        <v>46</v>
      </c>
      <c s="29" t="s">
        <v>101</v>
      </c>
      <c s="29" t="s">
        <v>392</v>
      </c>
      <c s="25" t="s">
        <v>48</v>
      </c>
      <c s="30" t="s">
        <v>393</v>
      </c>
      <c s="31" t="s">
        <v>60</v>
      </c>
      <c s="32">
        <v>470.5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684</v>
      </c>
    </row>
    <row r="69" spans="1:5" ht="114.75">
      <c r="A69" t="s">
        <v>53</v>
      </c>
      <c r="E69" s="36" t="s">
        <v>395</v>
      </c>
    </row>
    <row r="70" spans="1:16" ht="25.5">
      <c r="A70" s="25" t="s">
        <v>46</v>
      </c>
      <c s="29" t="s">
        <v>106</v>
      </c>
      <c s="29" t="s">
        <v>396</v>
      </c>
      <c s="25" t="s">
        <v>48</v>
      </c>
      <c s="30" t="s">
        <v>397</v>
      </c>
      <c s="31" t="s">
        <v>60</v>
      </c>
      <c s="32">
        <v>150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685</v>
      </c>
    </row>
    <row r="73" spans="1:5" ht="102">
      <c r="A73" t="s">
        <v>53</v>
      </c>
      <c r="E73" s="36" t="s">
        <v>399</v>
      </c>
    </row>
    <row r="74" spans="1:16" ht="12.75">
      <c r="A74" s="25" t="s">
        <v>46</v>
      </c>
      <c s="29" t="s">
        <v>110</v>
      </c>
      <c s="29" t="s">
        <v>400</v>
      </c>
      <c s="25" t="s">
        <v>48</v>
      </c>
      <c s="30" t="s">
        <v>401</v>
      </c>
      <c s="31" t="s">
        <v>60</v>
      </c>
      <c s="32">
        <v>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686</v>
      </c>
    </row>
    <row r="77" spans="1:5" ht="153">
      <c r="A77" t="s">
        <v>53</v>
      </c>
      <c r="E77" s="36" t="s">
        <v>403</v>
      </c>
    </row>
    <row r="78" spans="1:16" ht="12.75">
      <c r="A78" s="25" t="s">
        <v>46</v>
      </c>
      <c s="29" t="s">
        <v>114</v>
      </c>
      <c s="29" t="s">
        <v>404</v>
      </c>
      <c s="25" t="s">
        <v>48</v>
      </c>
      <c s="30" t="s">
        <v>405</v>
      </c>
      <c s="31" t="s">
        <v>50</v>
      </c>
      <c s="32">
        <v>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687</v>
      </c>
    </row>
    <row r="81" spans="1:5" ht="255">
      <c r="A81" t="s">
        <v>53</v>
      </c>
      <c r="E81" s="36" t="s">
        <v>407</v>
      </c>
    </row>
    <row r="82" spans="1:16" ht="25.5">
      <c r="A82" s="25" t="s">
        <v>46</v>
      </c>
      <c s="29" t="s">
        <v>118</v>
      </c>
      <c s="29" t="s">
        <v>408</v>
      </c>
      <c s="25" t="s">
        <v>48</v>
      </c>
      <c s="30" t="s">
        <v>409</v>
      </c>
      <c s="31" t="s">
        <v>60</v>
      </c>
      <c s="32">
        <v>100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688</v>
      </c>
    </row>
    <row r="85" spans="1:5" ht="178.5">
      <c r="A85" t="s">
        <v>53</v>
      </c>
      <c r="E85" s="36" t="s">
        <v>411</v>
      </c>
    </row>
    <row r="86" spans="1:16" ht="12.75">
      <c r="A86" s="25" t="s">
        <v>46</v>
      </c>
      <c s="29" t="s">
        <v>122</v>
      </c>
      <c s="29" t="s">
        <v>412</v>
      </c>
      <c s="25" t="s">
        <v>48</v>
      </c>
      <c s="30" t="s">
        <v>413</v>
      </c>
      <c s="31" t="s">
        <v>50</v>
      </c>
      <c s="32">
        <v>4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689</v>
      </c>
    </row>
    <row r="89" spans="1:5" ht="51">
      <c r="A89" t="s">
        <v>53</v>
      </c>
      <c r="E89" s="36" t="s">
        <v>415</v>
      </c>
    </row>
    <row r="90" spans="1:16" ht="12.75">
      <c r="A90" s="25" t="s">
        <v>46</v>
      </c>
      <c s="29" t="s">
        <v>126</v>
      </c>
      <c s="29" t="s">
        <v>416</v>
      </c>
      <c s="25" t="s">
        <v>48</v>
      </c>
      <c s="30" t="s">
        <v>417</v>
      </c>
      <c s="31" t="s">
        <v>60</v>
      </c>
      <c s="32">
        <v>30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690</v>
      </c>
    </row>
    <row r="93" spans="1:5" ht="102">
      <c r="A93" t="s">
        <v>53</v>
      </c>
      <c r="E93" s="36" t="s">
        <v>419</v>
      </c>
    </row>
    <row r="94" spans="1:18" ht="12.75" customHeight="1">
      <c r="A94" s="6" t="s">
        <v>43</v>
      </c>
      <c s="6"/>
      <c s="40" t="s">
        <v>40</v>
      </c>
      <c s="6"/>
      <c s="27" t="s">
        <v>420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46</v>
      </c>
      <c s="29" t="s">
        <v>129</v>
      </c>
      <c s="29" t="s">
        <v>421</v>
      </c>
      <c s="25" t="s">
        <v>48</v>
      </c>
      <c s="30" t="s">
        <v>422</v>
      </c>
      <c s="31" t="s">
        <v>60</v>
      </c>
      <c s="32">
        <v>3.6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691</v>
      </c>
    </row>
    <row r="98" spans="1:5" ht="140.25">
      <c r="A98" t="s">
        <v>53</v>
      </c>
      <c r="E98" s="36" t="s">
        <v>424</v>
      </c>
    </row>
    <row r="99" spans="1:16" ht="12.75">
      <c r="A99" s="25" t="s">
        <v>46</v>
      </c>
      <c s="29" t="s">
        <v>131</v>
      </c>
      <c s="29" t="s">
        <v>425</v>
      </c>
      <c s="25" t="s">
        <v>48</v>
      </c>
      <c s="30" t="s">
        <v>426</v>
      </c>
      <c s="31" t="s">
        <v>267</v>
      </c>
      <c s="32">
        <v>57.2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12.75">
      <c r="A101" s="37" t="s">
        <v>52</v>
      </c>
      <c r="E101" s="38" t="s">
        <v>692</v>
      </c>
    </row>
    <row r="102" spans="1:5" ht="102">
      <c r="A102" t="s">
        <v>53</v>
      </c>
      <c r="E102" s="36" t="s">
        <v>428</v>
      </c>
    </row>
    <row r="103" spans="1:16" ht="12.75">
      <c r="A103" s="25" t="s">
        <v>46</v>
      </c>
      <c s="29" t="s">
        <v>133</v>
      </c>
      <c s="29" t="s">
        <v>429</v>
      </c>
      <c s="25" t="s">
        <v>48</v>
      </c>
      <c s="30" t="s">
        <v>430</v>
      </c>
      <c s="31" t="s">
        <v>272</v>
      </c>
      <c s="32">
        <v>52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51</v>
      </c>
      <c r="E104" s="36" t="s">
        <v>48</v>
      </c>
    </row>
    <row r="105" spans="1:5" ht="12.75">
      <c r="A105" s="37" t="s">
        <v>52</v>
      </c>
      <c r="E105" s="38" t="s">
        <v>693</v>
      </c>
    </row>
    <row r="106" spans="1:5" ht="140.25">
      <c r="A106" t="s">
        <v>53</v>
      </c>
      <c r="E106" s="36" t="s">
        <v>432</v>
      </c>
    </row>
    <row r="107" spans="1:16" ht="25.5">
      <c r="A107" s="25" t="s">
        <v>46</v>
      </c>
      <c s="29" t="s">
        <v>137</v>
      </c>
      <c s="29" t="s">
        <v>433</v>
      </c>
      <c s="25" t="s">
        <v>48</v>
      </c>
      <c s="30" t="s">
        <v>434</v>
      </c>
      <c s="31" t="s">
        <v>435</v>
      </c>
      <c s="32">
        <v>1040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12.75">
      <c r="A109" s="37" t="s">
        <v>52</v>
      </c>
      <c r="E109" s="38" t="s">
        <v>694</v>
      </c>
    </row>
    <row r="110" spans="1:5" ht="127.5">
      <c r="A110" t="s">
        <v>53</v>
      </c>
      <c r="E110" s="36" t="s">
        <v>437</v>
      </c>
    </row>
    <row r="111" spans="1:16" ht="12.75">
      <c r="A111" s="25" t="s">
        <v>46</v>
      </c>
      <c s="29" t="s">
        <v>140</v>
      </c>
      <c s="29" t="s">
        <v>438</v>
      </c>
      <c s="25" t="s">
        <v>48</v>
      </c>
      <c s="30" t="s">
        <v>439</v>
      </c>
      <c s="31" t="s">
        <v>60</v>
      </c>
      <c s="32">
        <v>26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12.75">
      <c r="A113" s="37" t="s">
        <v>52</v>
      </c>
      <c r="E113" s="38" t="s">
        <v>695</v>
      </c>
    </row>
    <row r="114" spans="1:5" ht="178.5">
      <c r="A114" t="s">
        <v>53</v>
      </c>
      <c r="E114" s="36" t="s">
        <v>441</v>
      </c>
    </row>
    <row r="115" spans="1:16" ht="25.5">
      <c r="A115" s="25" t="s">
        <v>46</v>
      </c>
      <c s="29" t="s">
        <v>142</v>
      </c>
      <c s="29" t="s">
        <v>442</v>
      </c>
      <c s="25" t="s">
        <v>48</v>
      </c>
      <c s="30" t="s">
        <v>443</v>
      </c>
      <c s="31" t="s">
        <v>444</v>
      </c>
      <c s="32">
        <v>468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51</v>
      </c>
      <c r="E116" s="36" t="s">
        <v>48</v>
      </c>
    </row>
    <row r="117" spans="1:5" ht="12.75">
      <c r="A117" s="37" t="s">
        <v>52</v>
      </c>
      <c r="E117" s="38" t="s">
        <v>696</v>
      </c>
    </row>
    <row r="118" spans="1:5" ht="102">
      <c r="A118" t="s">
        <v>53</v>
      </c>
      <c r="E118" s="36" t="s">
        <v>446</v>
      </c>
    </row>
    <row r="119" spans="1:16" ht="12.75">
      <c r="A119" s="25" t="s">
        <v>46</v>
      </c>
      <c s="29" t="s">
        <v>145</v>
      </c>
      <c s="29" t="s">
        <v>447</v>
      </c>
      <c s="25" t="s">
        <v>48</v>
      </c>
      <c s="30" t="s">
        <v>448</v>
      </c>
      <c s="31" t="s">
        <v>267</v>
      </c>
      <c s="32">
        <v>25.92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51</v>
      </c>
      <c r="E120" s="36" t="s">
        <v>48</v>
      </c>
    </row>
    <row r="121" spans="1:5" ht="12.75">
      <c r="A121" s="37" t="s">
        <v>52</v>
      </c>
      <c r="E121" s="38" t="s">
        <v>697</v>
      </c>
    </row>
    <row r="122" spans="1:5" ht="178.5">
      <c r="A122" t="s">
        <v>53</v>
      </c>
      <c r="E122" s="36" t="s">
        <v>450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0+O8+O33+O106+O111+O128+O137+O154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698</v>
      </c>
      <c s="42">
        <f>0+I8+I33+I106+I111+I128+I137+I154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698</v>
      </c>
      <c s="6"/>
      <c s="18" t="s">
        <v>699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453</v>
      </c>
      <c s="25" t="s">
        <v>48</v>
      </c>
      <c s="30" t="s">
        <v>454</v>
      </c>
      <c s="31" t="s">
        <v>346</v>
      </c>
      <c s="32">
        <v>296.029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14.75">
      <c r="A11" s="37" t="s">
        <v>52</v>
      </c>
      <c r="E11" s="38" t="s">
        <v>700</v>
      </c>
    </row>
    <row r="12" spans="1:5" ht="140.25">
      <c r="A12" t="s">
        <v>53</v>
      </c>
      <c r="E12" s="36" t="s">
        <v>348</v>
      </c>
    </row>
    <row r="13" spans="1:16" ht="25.5">
      <c r="A13" s="25" t="s">
        <v>46</v>
      </c>
      <c s="29" t="s">
        <v>23</v>
      </c>
      <c s="29" t="s">
        <v>456</v>
      </c>
      <c s="25" t="s">
        <v>48</v>
      </c>
      <c s="30" t="s">
        <v>457</v>
      </c>
      <c s="31" t="s">
        <v>346</v>
      </c>
      <c s="32">
        <v>129.539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89.25">
      <c r="A15" s="37" t="s">
        <v>52</v>
      </c>
      <c r="E15" s="38" t="s">
        <v>701</v>
      </c>
    </row>
    <row r="16" spans="1:5" ht="140.25">
      <c r="A16" t="s">
        <v>53</v>
      </c>
      <c r="E16" s="36" t="s">
        <v>348</v>
      </c>
    </row>
    <row r="17" spans="1:16" ht="12.75">
      <c r="A17" s="25" t="s">
        <v>46</v>
      </c>
      <c s="29" t="s">
        <v>22</v>
      </c>
      <c s="29" t="s">
        <v>363</v>
      </c>
      <c s="25" t="s">
        <v>48</v>
      </c>
      <c s="30" t="s">
        <v>364</v>
      </c>
      <c s="31" t="s">
        <v>50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25.5">
      <c r="A18" s="35" t="s">
        <v>51</v>
      </c>
      <c r="E18" s="36" t="s">
        <v>462</v>
      </c>
    </row>
    <row r="19" spans="1:5" ht="12.75">
      <c r="A19" s="37" t="s">
        <v>52</v>
      </c>
      <c r="E19" s="38" t="s">
        <v>48</v>
      </c>
    </row>
    <row r="20" spans="1:5" ht="12.75">
      <c r="A20" t="s">
        <v>53</v>
      </c>
      <c r="E20" s="36" t="s">
        <v>366</v>
      </c>
    </row>
    <row r="21" spans="1:16" ht="12.75">
      <c r="A21" s="25" t="s">
        <v>46</v>
      </c>
      <c s="29" t="s">
        <v>33</v>
      </c>
      <c s="29" t="s">
        <v>463</v>
      </c>
      <c s="25" t="s">
        <v>48</v>
      </c>
      <c s="30" t="s">
        <v>464</v>
      </c>
      <c s="31" t="s">
        <v>314</v>
      </c>
      <c s="32">
        <v>2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51">
      <c r="A22" s="35" t="s">
        <v>51</v>
      </c>
      <c r="E22" s="36" t="s">
        <v>465</v>
      </c>
    </row>
    <row r="23" spans="1:5" ht="38.25">
      <c r="A23" s="37" t="s">
        <v>52</v>
      </c>
      <c r="E23" s="38" t="s">
        <v>466</v>
      </c>
    </row>
    <row r="24" spans="1:5" ht="12.75">
      <c r="A24" t="s">
        <v>53</v>
      </c>
      <c r="E24" s="36" t="s">
        <v>467</v>
      </c>
    </row>
    <row r="25" spans="1:16" ht="12.75">
      <c r="A25" s="25" t="s">
        <v>46</v>
      </c>
      <c s="29" t="s">
        <v>35</v>
      </c>
      <c s="29" t="s">
        <v>468</v>
      </c>
      <c s="25" t="s">
        <v>48</v>
      </c>
      <c s="30" t="s">
        <v>469</v>
      </c>
      <c s="31" t="s">
        <v>50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470</v>
      </c>
    </row>
    <row r="27" spans="1:5" ht="12.75">
      <c r="A27" s="37" t="s">
        <v>52</v>
      </c>
      <c r="E27" s="38" t="s">
        <v>471</v>
      </c>
    </row>
    <row r="28" spans="1:5" ht="12.75">
      <c r="A28" t="s">
        <v>53</v>
      </c>
      <c r="E28" s="36" t="s">
        <v>467</v>
      </c>
    </row>
    <row r="29" spans="1:16" ht="12.75">
      <c r="A29" s="25" t="s">
        <v>46</v>
      </c>
      <c s="29" t="s">
        <v>37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263</v>
      </c>
    </row>
    <row r="33" spans="1:18" ht="12.75" customHeight="1">
      <c r="A33" s="6" t="s">
        <v>43</v>
      </c>
      <c s="6"/>
      <c s="40" t="s">
        <v>29</v>
      </c>
      <c s="6"/>
      <c s="27" t="s">
        <v>258</v>
      </c>
      <c s="6"/>
      <c s="6"/>
      <c s="6"/>
      <c s="41">
        <f>0+Q33</f>
      </c>
      <c r="O33">
        <f>0+R33</f>
      </c>
      <c r="Q33">
        <f>0+I34+I38+I42+I46+I50+I54+I58+I62+I66+I70+I74+I78+I82+I86+I90+I94+I98+I102</f>
      </c>
      <c>
        <f>0+O34+O38+O42+O46+O50+O54+O58+O62+O66+O70+O74+O78+O82+O86+O90+O94+O98+O102</f>
      </c>
    </row>
    <row r="34" spans="1:16" ht="12.75">
      <c r="A34" s="25" t="s">
        <v>46</v>
      </c>
      <c s="29" t="s">
        <v>71</v>
      </c>
      <c s="29" t="s">
        <v>473</v>
      </c>
      <c s="25" t="s">
        <v>48</v>
      </c>
      <c s="30" t="s">
        <v>474</v>
      </c>
      <c s="31" t="s">
        <v>272</v>
      </c>
      <c s="32">
        <v>44.398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702</v>
      </c>
    </row>
    <row r="37" spans="1:5" ht="369.75">
      <c r="A37" t="s">
        <v>53</v>
      </c>
      <c r="E37" s="36" t="s">
        <v>476</v>
      </c>
    </row>
    <row r="38" spans="1:16" ht="12.75">
      <c r="A38" s="25" t="s">
        <v>46</v>
      </c>
      <c s="29" t="s">
        <v>75</v>
      </c>
      <c s="29" t="s">
        <v>477</v>
      </c>
      <c s="25" t="s">
        <v>48</v>
      </c>
      <c s="30" t="s">
        <v>478</v>
      </c>
      <c s="31" t="s">
        <v>435</v>
      </c>
      <c s="32">
        <v>887.964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703</v>
      </c>
    </row>
    <row r="41" spans="1:5" ht="25.5">
      <c r="A41" t="s">
        <v>53</v>
      </c>
      <c r="E41" s="36" t="s">
        <v>480</v>
      </c>
    </row>
    <row r="42" spans="1:16" ht="12.75">
      <c r="A42" s="25" t="s">
        <v>46</v>
      </c>
      <c s="29" t="s">
        <v>40</v>
      </c>
      <c s="29" t="s">
        <v>481</v>
      </c>
      <c s="25" t="s">
        <v>48</v>
      </c>
      <c s="30" t="s">
        <v>482</v>
      </c>
      <c s="31" t="s">
        <v>272</v>
      </c>
      <c s="32">
        <v>44.398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702</v>
      </c>
    </row>
    <row r="45" spans="1:5" ht="369.75">
      <c r="A45" t="s">
        <v>53</v>
      </c>
      <c r="E45" s="36" t="s">
        <v>483</v>
      </c>
    </row>
    <row r="46" spans="1:16" ht="12.75">
      <c r="A46" s="25" t="s">
        <v>46</v>
      </c>
      <c s="29" t="s">
        <v>42</v>
      </c>
      <c s="29" t="s">
        <v>484</v>
      </c>
      <c s="25" t="s">
        <v>48</v>
      </c>
      <c s="30" t="s">
        <v>485</v>
      </c>
      <c s="31" t="s">
        <v>435</v>
      </c>
      <c s="32">
        <v>887.964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703</v>
      </c>
    </row>
    <row r="49" spans="1:5" ht="25.5">
      <c r="A49" t="s">
        <v>53</v>
      </c>
      <c r="E49" s="36" t="s">
        <v>480</v>
      </c>
    </row>
    <row r="50" spans="1:16" ht="12.75">
      <c r="A50" s="25" t="s">
        <v>46</v>
      </c>
      <c s="29" t="s">
        <v>85</v>
      </c>
      <c s="29" t="s">
        <v>486</v>
      </c>
      <c s="25" t="s">
        <v>48</v>
      </c>
      <c s="30" t="s">
        <v>487</v>
      </c>
      <c s="31" t="s">
        <v>272</v>
      </c>
      <c s="32">
        <v>76.95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38.25">
      <c r="A52" s="37" t="s">
        <v>52</v>
      </c>
      <c r="E52" s="38" t="s">
        <v>704</v>
      </c>
    </row>
    <row r="53" spans="1:5" ht="63.75">
      <c r="A53" t="s">
        <v>53</v>
      </c>
      <c r="E53" s="36" t="s">
        <v>489</v>
      </c>
    </row>
    <row r="54" spans="1:16" ht="12.75">
      <c r="A54" s="25" t="s">
        <v>46</v>
      </c>
      <c s="29" t="s">
        <v>89</v>
      </c>
      <c s="29" t="s">
        <v>490</v>
      </c>
      <c s="25" t="s">
        <v>48</v>
      </c>
      <c s="30" t="s">
        <v>491</v>
      </c>
      <c s="31" t="s">
        <v>272</v>
      </c>
      <c s="32">
        <v>8.002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51">
      <c r="A56" s="37" t="s">
        <v>52</v>
      </c>
      <c r="E56" s="38" t="s">
        <v>705</v>
      </c>
    </row>
    <row r="57" spans="1:5" ht="318.75">
      <c r="A57" t="s">
        <v>53</v>
      </c>
      <c r="E57" s="36" t="s">
        <v>493</v>
      </c>
    </row>
    <row r="58" spans="1:16" ht="12.75">
      <c r="A58" s="25" t="s">
        <v>46</v>
      </c>
      <c s="29" t="s">
        <v>93</v>
      </c>
      <c s="29" t="s">
        <v>494</v>
      </c>
      <c s="25" t="s">
        <v>48</v>
      </c>
      <c s="30" t="s">
        <v>495</v>
      </c>
      <c s="31" t="s">
        <v>435</v>
      </c>
      <c s="32">
        <v>160.05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51">
      <c r="A60" s="37" t="s">
        <v>52</v>
      </c>
      <c r="E60" s="38" t="s">
        <v>706</v>
      </c>
    </row>
    <row r="61" spans="1:5" ht="25.5">
      <c r="A61" t="s">
        <v>53</v>
      </c>
      <c r="E61" s="36" t="s">
        <v>480</v>
      </c>
    </row>
    <row r="62" spans="1:16" ht="12.75">
      <c r="A62" s="25" t="s">
        <v>46</v>
      </c>
      <c s="29" t="s">
        <v>97</v>
      </c>
      <c s="29" t="s">
        <v>497</v>
      </c>
      <c s="25" t="s">
        <v>48</v>
      </c>
      <c s="30" t="s">
        <v>498</v>
      </c>
      <c s="31" t="s">
        <v>272</v>
      </c>
      <c s="32">
        <v>8.002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51">
      <c r="A64" s="37" t="s">
        <v>52</v>
      </c>
      <c r="E64" s="38" t="s">
        <v>705</v>
      </c>
    </row>
    <row r="65" spans="1:5" ht="318.75">
      <c r="A65" t="s">
        <v>53</v>
      </c>
      <c r="E65" s="36" t="s">
        <v>499</v>
      </c>
    </row>
    <row r="66" spans="1:16" ht="12.75">
      <c r="A66" s="25" t="s">
        <v>46</v>
      </c>
      <c s="29" t="s">
        <v>101</v>
      </c>
      <c s="29" t="s">
        <v>500</v>
      </c>
      <c s="25" t="s">
        <v>48</v>
      </c>
      <c s="30" t="s">
        <v>501</v>
      </c>
      <c s="31" t="s">
        <v>435</v>
      </c>
      <c s="32">
        <v>160.05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51">
      <c r="A68" s="37" t="s">
        <v>52</v>
      </c>
      <c r="E68" s="38" t="s">
        <v>706</v>
      </c>
    </row>
    <row r="69" spans="1:5" ht="25.5">
      <c r="A69" t="s">
        <v>53</v>
      </c>
      <c r="E69" s="36" t="s">
        <v>480</v>
      </c>
    </row>
    <row r="70" spans="1:16" ht="12.75">
      <c r="A70" s="25" t="s">
        <v>46</v>
      </c>
      <c s="29" t="s">
        <v>106</v>
      </c>
      <c s="29" t="s">
        <v>502</v>
      </c>
      <c s="25" t="s">
        <v>48</v>
      </c>
      <c s="30" t="s">
        <v>503</v>
      </c>
      <c s="31" t="s">
        <v>272</v>
      </c>
      <c s="32">
        <v>3.92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707</v>
      </c>
    </row>
    <row r="73" spans="1:5" ht="318.75">
      <c r="A73" t="s">
        <v>53</v>
      </c>
      <c r="E73" s="36" t="s">
        <v>493</v>
      </c>
    </row>
    <row r="74" spans="1:16" ht="12.75">
      <c r="A74" s="25" t="s">
        <v>46</v>
      </c>
      <c s="29" t="s">
        <v>110</v>
      </c>
      <c s="29" t="s">
        <v>505</v>
      </c>
      <c s="25" t="s">
        <v>48</v>
      </c>
      <c s="30" t="s">
        <v>506</v>
      </c>
      <c s="31" t="s">
        <v>435</v>
      </c>
      <c s="32">
        <v>78.408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708</v>
      </c>
    </row>
    <row r="77" spans="1:5" ht="25.5">
      <c r="A77" t="s">
        <v>53</v>
      </c>
      <c r="E77" s="36" t="s">
        <v>480</v>
      </c>
    </row>
    <row r="78" spans="1:16" ht="12.75">
      <c r="A78" s="25" t="s">
        <v>46</v>
      </c>
      <c s="29" t="s">
        <v>114</v>
      </c>
      <c s="29" t="s">
        <v>508</v>
      </c>
      <c s="25" t="s">
        <v>48</v>
      </c>
      <c s="30" t="s">
        <v>509</v>
      </c>
      <c s="31" t="s">
        <v>272</v>
      </c>
      <c s="32">
        <v>3.92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707</v>
      </c>
    </row>
    <row r="81" spans="1:5" ht="318.75">
      <c r="A81" t="s">
        <v>53</v>
      </c>
      <c r="E81" s="36" t="s">
        <v>499</v>
      </c>
    </row>
    <row r="82" spans="1:16" ht="12.75">
      <c r="A82" s="25" t="s">
        <v>46</v>
      </c>
      <c s="29" t="s">
        <v>118</v>
      </c>
      <c s="29" t="s">
        <v>510</v>
      </c>
      <c s="25" t="s">
        <v>48</v>
      </c>
      <c s="30" t="s">
        <v>511</v>
      </c>
      <c s="31" t="s">
        <v>435</v>
      </c>
      <c s="32">
        <v>78.408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708</v>
      </c>
    </row>
    <row r="85" spans="1:5" ht="25.5">
      <c r="A85" t="s">
        <v>53</v>
      </c>
      <c r="E85" s="36" t="s">
        <v>480</v>
      </c>
    </row>
    <row r="86" spans="1:16" ht="12.75">
      <c r="A86" s="25" t="s">
        <v>46</v>
      </c>
      <c s="29" t="s">
        <v>122</v>
      </c>
      <c s="29" t="s">
        <v>512</v>
      </c>
      <c s="25" t="s">
        <v>48</v>
      </c>
      <c s="30" t="s">
        <v>513</v>
      </c>
      <c s="31" t="s">
        <v>267</v>
      </c>
      <c s="32">
        <v>57.66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709</v>
      </c>
    </row>
    <row r="89" spans="1:5" ht="25.5">
      <c r="A89" t="s">
        <v>53</v>
      </c>
      <c r="E89" s="36" t="s">
        <v>515</v>
      </c>
    </row>
    <row r="90" spans="1:16" ht="12.75">
      <c r="A90" s="25" t="s">
        <v>46</v>
      </c>
      <c s="29" t="s">
        <v>126</v>
      </c>
      <c s="29" t="s">
        <v>516</v>
      </c>
      <c s="25" t="s">
        <v>48</v>
      </c>
      <c s="30" t="s">
        <v>517</v>
      </c>
      <c s="31" t="s">
        <v>267</v>
      </c>
      <c s="32">
        <v>57.66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709</v>
      </c>
    </row>
    <row r="93" spans="1:5" ht="25.5">
      <c r="A93" t="s">
        <v>53</v>
      </c>
      <c r="E93" s="36" t="s">
        <v>515</v>
      </c>
    </row>
    <row r="94" spans="1:16" ht="12.75">
      <c r="A94" s="25" t="s">
        <v>46</v>
      </c>
      <c s="29" t="s">
        <v>129</v>
      </c>
      <c s="29" t="s">
        <v>518</v>
      </c>
      <c s="25" t="s">
        <v>48</v>
      </c>
      <c s="30" t="s">
        <v>519</v>
      </c>
      <c s="31" t="s">
        <v>267</v>
      </c>
      <c s="32">
        <v>145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12.75">
      <c r="A96" s="37" t="s">
        <v>52</v>
      </c>
      <c r="E96" s="38" t="s">
        <v>710</v>
      </c>
    </row>
    <row r="97" spans="1:5" ht="38.25">
      <c r="A97" t="s">
        <v>53</v>
      </c>
      <c r="E97" s="36" t="s">
        <v>521</v>
      </c>
    </row>
    <row r="98" spans="1:16" ht="12.75">
      <c r="A98" s="25" t="s">
        <v>46</v>
      </c>
      <c s="29" t="s">
        <v>131</v>
      </c>
      <c s="29" t="s">
        <v>522</v>
      </c>
      <c s="25" t="s">
        <v>48</v>
      </c>
      <c s="30" t="s">
        <v>523</v>
      </c>
      <c s="31" t="s">
        <v>267</v>
      </c>
      <c s="32">
        <v>145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51</v>
      </c>
      <c r="E99" s="36" t="s">
        <v>48</v>
      </c>
    </row>
    <row r="100" spans="1:5" ht="12.75">
      <c r="A100" s="37" t="s">
        <v>52</v>
      </c>
      <c r="E100" s="38" t="s">
        <v>711</v>
      </c>
    </row>
    <row r="101" spans="1:5" ht="25.5">
      <c r="A101" t="s">
        <v>53</v>
      </c>
      <c r="E101" s="36" t="s">
        <v>525</v>
      </c>
    </row>
    <row r="102" spans="1:16" ht="12.75">
      <c r="A102" s="25" t="s">
        <v>46</v>
      </c>
      <c s="29" t="s">
        <v>133</v>
      </c>
      <c s="29" t="s">
        <v>712</v>
      </c>
      <c s="25" t="s">
        <v>48</v>
      </c>
      <c s="30" t="s">
        <v>713</v>
      </c>
      <c s="31" t="s">
        <v>60</v>
      </c>
      <c s="32">
        <v>8.5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714</v>
      </c>
    </row>
    <row r="105" spans="1:5" ht="63.75">
      <c r="A105" t="s">
        <v>53</v>
      </c>
      <c r="E105" s="36" t="s">
        <v>489</v>
      </c>
    </row>
    <row r="106" spans="1:18" ht="12.75" customHeight="1">
      <c r="A106" s="6" t="s">
        <v>43</v>
      </c>
      <c s="6"/>
      <c s="40" t="s">
        <v>23</v>
      </c>
      <c s="6"/>
      <c s="27" t="s">
        <v>526</v>
      </c>
      <c s="6"/>
      <c s="6"/>
      <c s="6"/>
      <c s="41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46</v>
      </c>
      <c s="29" t="s">
        <v>137</v>
      </c>
      <c s="29" t="s">
        <v>527</v>
      </c>
      <c s="25" t="s">
        <v>48</v>
      </c>
      <c s="30" t="s">
        <v>528</v>
      </c>
      <c s="31" t="s">
        <v>267</v>
      </c>
      <c s="32">
        <v>33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12.75">
      <c r="A109" s="37" t="s">
        <v>52</v>
      </c>
      <c r="E109" s="38" t="s">
        <v>715</v>
      </c>
    </row>
    <row r="110" spans="1:5" ht="25.5">
      <c r="A110" t="s">
        <v>53</v>
      </c>
      <c r="E110" s="36" t="s">
        <v>530</v>
      </c>
    </row>
    <row r="111" spans="1:18" ht="12.75" customHeight="1">
      <c r="A111" s="6" t="s">
        <v>43</v>
      </c>
      <c s="6"/>
      <c s="40" t="s">
        <v>33</v>
      </c>
      <c s="6"/>
      <c s="27" t="s">
        <v>531</v>
      </c>
      <c s="6"/>
      <c s="6"/>
      <c s="6"/>
      <c s="41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25" t="s">
        <v>46</v>
      </c>
      <c s="29" t="s">
        <v>140</v>
      </c>
      <c s="29" t="s">
        <v>716</v>
      </c>
      <c s="25" t="s">
        <v>48</v>
      </c>
      <c s="30" t="s">
        <v>717</v>
      </c>
      <c s="31" t="s">
        <v>272</v>
      </c>
      <c s="32">
        <v>0.54</v>
      </c>
      <c s="33">
        <v>0</v>
      </c>
      <c s="34">
        <f>ROUND(ROUND(H112,2)*ROUND(G112,3),2)</f>
      </c>
      <c r="O112">
        <f>(I112*0)/100</f>
      </c>
      <c t="s">
        <v>27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718</v>
      </c>
    </row>
    <row r="115" spans="1:5" ht="369.75">
      <c r="A115" t="s">
        <v>53</v>
      </c>
      <c r="E115" s="36" t="s">
        <v>535</v>
      </c>
    </row>
    <row r="116" spans="1:16" ht="12.75">
      <c r="A116" s="25" t="s">
        <v>46</v>
      </c>
      <c s="29" t="s">
        <v>142</v>
      </c>
      <c s="29" t="s">
        <v>532</v>
      </c>
      <c s="25" t="s">
        <v>48</v>
      </c>
      <c s="30" t="s">
        <v>533</v>
      </c>
      <c s="31" t="s">
        <v>272</v>
      </c>
      <c s="32">
        <v>1.32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51">
      <c r="A118" s="37" t="s">
        <v>52</v>
      </c>
      <c r="E118" s="38" t="s">
        <v>719</v>
      </c>
    </row>
    <row r="119" spans="1:5" ht="369.75">
      <c r="A119" t="s">
        <v>53</v>
      </c>
      <c r="E119" s="36" t="s">
        <v>535</v>
      </c>
    </row>
    <row r="120" spans="1:16" ht="12.75">
      <c r="A120" s="25" t="s">
        <v>46</v>
      </c>
      <c s="29" t="s">
        <v>145</v>
      </c>
      <c s="29" t="s">
        <v>539</v>
      </c>
      <c s="25" t="s">
        <v>48</v>
      </c>
      <c s="30" t="s">
        <v>540</v>
      </c>
      <c s="31" t="s">
        <v>272</v>
      </c>
      <c s="32">
        <v>14.55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51">
      <c r="A122" s="37" t="s">
        <v>52</v>
      </c>
      <c r="E122" s="38" t="s">
        <v>720</v>
      </c>
    </row>
    <row r="123" spans="1:5" ht="38.25">
      <c r="A123" t="s">
        <v>53</v>
      </c>
      <c r="E123" s="36" t="s">
        <v>542</v>
      </c>
    </row>
    <row r="124" spans="1:16" ht="12.75">
      <c r="A124" s="25" t="s">
        <v>46</v>
      </c>
      <c s="29" t="s">
        <v>148</v>
      </c>
      <c s="29" t="s">
        <v>543</v>
      </c>
      <c s="25" t="s">
        <v>48</v>
      </c>
      <c s="30" t="s">
        <v>544</v>
      </c>
      <c s="31" t="s">
        <v>272</v>
      </c>
      <c s="32">
        <v>1.845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38.25">
      <c r="A126" s="37" t="s">
        <v>52</v>
      </c>
      <c r="E126" s="38" t="s">
        <v>721</v>
      </c>
    </row>
    <row r="127" spans="1:5" ht="102">
      <c r="A127" t="s">
        <v>53</v>
      </c>
      <c r="E127" s="36" t="s">
        <v>546</v>
      </c>
    </row>
    <row r="128" spans="1:18" ht="12.75" customHeight="1">
      <c r="A128" s="6" t="s">
        <v>43</v>
      </c>
      <c s="6"/>
      <c s="40" t="s">
        <v>35</v>
      </c>
      <c s="6"/>
      <c s="27" t="s">
        <v>377</v>
      </c>
      <c s="6"/>
      <c s="6"/>
      <c s="6"/>
      <c s="41">
        <f>0+Q128</f>
      </c>
      <c r="O128">
        <f>0+R128</f>
      </c>
      <c r="Q128">
        <f>0+I129+I133</f>
      </c>
      <c>
        <f>0+O129+O133</f>
      </c>
    </row>
    <row r="129" spans="1:16" ht="25.5">
      <c r="A129" s="25" t="s">
        <v>46</v>
      </c>
      <c s="29" t="s">
        <v>151</v>
      </c>
      <c s="29" t="s">
        <v>547</v>
      </c>
      <c s="25" t="s">
        <v>48</v>
      </c>
      <c s="30" t="s">
        <v>548</v>
      </c>
      <c s="31" t="s">
        <v>272</v>
      </c>
      <c s="32">
        <v>46.128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48</v>
      </c>
    </row>
    <row r="131" spans="1:5" ht="12.75">
      <c r="A131" s="37" t="s">
        <v>52</v>
      </c>
      <c r="E131" s="38" t="s">
        <v>722</v>
      </c>
    </row>
    <row r="132" spans="1:5" ht="280.5">
      <c r="A132" t="s">
        <v>53</v>
      </c>
      <c r="E132" s="36" t="s">
        <v>550</v>
      </c>
    </row>
    <row r="133" spans="1:16" ht="25.5">
      <c r="A133" s="25" t="s">
        <v>46</v>
      </c>
      <c s="29" t="s">
        <v>154</v>
      </c>
      <c s="29" t="s">
        <v>551</v>
      </c>
      <c s="25" t="s">
        <v>48</v>
      </c>
      <c s="30" t="s">
        <v>552</v>
      </c>
      <c s="31" t="s">
        <v>272</v>
      </c>
      <c s="32">
        <v>34.596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48</v>
      </c>
    </row>
    <row r="135" spans="1:5" ht="12.75">
      <c r="A135" s="37" t="s">
        <v>52</v>
      </c>
      <c r="E135" s="38" t="s">
        <v>723</v>
      </c>
    </row>
    <row r="136" spans="1:5" ht="165.75">
      <c r="A136" t="s">
        <v>53</v>
      </c>
      <c r="E136" s="36" t="s">
        <v>554</v>
      </c>
    </row>
    <row r="137" spans="1:18" ht="12.75" customHeight="1">
      <c r="A137" s="6" t="s">
        <v>43</v>
      </c>
      <c s="6"/>
      <c s="40" t="s">
        <v>75</v>
      </c>
      <c s="6"/>
      <c s="27" t="s">
        <v>555</v>
      </c>
      <c s="6"/>
      <c s="6"/>
      <c s="6"/>
      <c s="41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25" t="s">
        <v>46</v>
      </c>
      <c s="29" t="s">
        <v>159</v>
      </c>
      <c s="29" t="s">
        <v>556</v>
      </c>
      <c s="25" t="s">
        <v>48</v>
      </c>
      <c s="30" t="s">
        <v>557</v>
      </c>
      <c s="31" t="s">
        <v>60</v>
      </c>
      <c s="32">
        <v>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51</v>
      </c>
      <c r="E139" s="36" t="s">
        <v>48</v>
      </c>
    </row>
    <row r="140" spans="1:5" ht="12.75">
      <c r="A140" s="37" t="s">
        <v>52</v>
      </c>
      <c r="E140" s="38" t="s">
        <v>724</v>
      </c>
    </row>
    <row r="141" spans="1:5" ht="255">
      <c r="A141" t="s">
        <v>53</v>
      </c>
      <c r="E141" s="36" t="s">
        <v>559</v>
      </c>
    </row>
    <row r="142" spans="1:16" ht="12.75">
      <c r="A142" s="25" t="s">
        <v>46</v>
      </c>
      <c s="29" t="s">
        <v>163</v>
      </c>
      <c s="29" t="s">
        <v>560</v>
      </c>
      <c s="25" t="s">
        <v>48</v>
      </c>
      <c s="30" t="s">
        <v>561</v>
      </c>
      <c s="31" t="s">
        <v>60</v>
      </c>
      <c s="32">
        <v>11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48</v>
      </c>
    </row>
    <row r="144" spans="1:5" ht="12.75">
      <c r="A144" s="37" t="s">
        <v>52</v>
      </c>
      <c r="E144" s="38" t="s">
        <v>725</v>
      </c>
    </row>
    <row r="145" spans="1:5" ht="242.25">
      <c r="A145" t="s">
        <v>53</v>
      </c>
      <c r="E145" s="36" t="s">
        <v>563</v>
      </c>
    </row>
    <row r="146" spans="1:16" ht="12.75">
      <c r="A146" s="25" t="s">
        <v>46</v>
      </c>
      <c s="29" t="s">
        <v>168</v>
      </c>
      <c s="29" t="s">
        <v>564</v>
      </c>
      <c s="25" t="s">
        <v>48</v>
      </c>
      <c s="30" t="s">
        <v>565</v>
      </c>
      <c s="31" t="s">
        <v>50</v>
      </c>
      <c s="32">
        <v>2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48</v>
      </c>
    </row>
    <row r="148" spans="1:5" ht="12.75">
      <c r="A148" s="37" t="s">
        <v>52</v>
      </c>
      <c r="E148" s="38" t="s">
        <v>726</v>
      </c>
    </row>
    <row r="149" spans="1:5" ht="89.25">
      <c r="A149" t="s">
        <v>53</v>
      </c>
      <c r="E149" s="36" t="s">
        <v>567</v>
      </c>
    </row>
    <row r="150" spans="1:16" ht="12.75">
      <c r="A150" s="25" t="s">
        <v>46</v>
      </c>
      <c s="29" t="s">
        <v>171</v>
      </c>
      <c s="29" t="s">
        <v>568</v>
      </c>
      <c s="25" t="s">
        <v>48</v>
      </c>
      <c s="30" t="s">
        <v>569</v>
      </c>
      <c s="31" t="s">
        <v>50</v>
      </c>
      <c s="32">
        <v>1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12.75">
      <c r="A152" s="37" t="s">
        <v>52</v>
      </c>
      <c r="E152" s="38" t="s">
        <v>727</v>
      </c>
    </row>
    <row r="153" spans="1:5" ht="89.25">
      <c r="A153" t="s">
        <v>53</v>
      </c>
      <c r="E153" s="36" t="s">
        <v>567</v>
      </c>
    </row>
    <row r="154" spans="1:18" ht="12.75" customHeight="1">
      <c r="A154" s="6" t="s">
        <v>43</v>
      </c>
      <c s="6"/>
      <c s="40" t="s">
        <v>40</v>
      </c>
      <c s="6"/>
      <c s="27" t="s">
        <v>420</v>
      </c>
      <c s="6"/>
      <c s="6"/>
      <c s="6"/>
      <c s="41">
        <f>0+Q154</f>
      </c>
      <c r="O154">
        <f>0+R154</f>
      </c>
      <c r="Q154">
        <f>0+I155</f>
      </c>
      <c>
        <f>0+O155</f>
      </c>
    </row>
    <row r="155" spans="1:16" ht="12.75">
      <c r="A155" s="25" t="s">
        <v>46</v>
      </c>
      <c s="29" t="s">
        <v>175</v>
      </c>
      <c s="29" t="s">
        <v>728</v>
      </c>
      <c s="25" t="s">
        <v>48</v>
      </c>
      <c s="30" t="s">
        <v>729</v>
      </c>
      <c s="31" t="s">
        <v>60</v>
      </c>
      <c s="32">
        <v>9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51</v>
      </c>
      <c r="E156" s="36" t="s">
        <v>48</v>
      </c>
    </row>
    <row r="157" spans="1:5" ht="12.75">
      <c r="A157" s="37" t="s">
        <v>52</v>
      </c>
      <c r="E157" s="38" t="s">
        <v>730</v>
      </c>
    </row>
    <row r="158" spans="1:5" ht="89.25">
      <c r="A158" t="s">
        <v>53</v>
      </c>
      <c r="E158" s="36" t="s">
        <v>731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732</v>
      </c>
      <c s="42">
        <f>0+I8+I21+I26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732</v>
      </c>
      <c s="6"/>
      <c s="18" t="s">
        <v>733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29</v>
      </c>
      <c s="29" t="s">
        <v>459</v>
      </c>
      <c s="25" t="s">
        <v>48</v>
      </c>
      <c s="30" t="s">
        <v>460</v>
      </c>
      <c s="31" t="s">
        <v>346</v>
      </c>
      <c s="32">
        <v>4.725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734</v>
      </c>
    </row>
    <row r="12" spans="1:5" ht="140.25">
      <c r="A12" t="s">
        <v>53</v>
      </c>
      <c r="E12" s="36" t="s">
        <v>348</v>
      </c>
    </row>
    <row r="13" spans="1:16" ht="12.75">
      <c r="A13" s="25" t="s">
        <v>46</v>
      </c>
      <c s="29" t="s">
        <v>23</v>
      </c>
      <c s="29" t="s">
        <v>590</v>
      </c>
      <c s="25" t="s">
        <v>48</v>
      </c>
      <c s="30" t="s">
        <v>591</v>
      </c>
      <c s="31" t="s">
        <v>314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592</v>
      </c>
    </row>
    <row r="16" spans="1:5" ht="12.75">
      <c r="A16" t="s">
        <v>53</v>
      </c>
      <c r="E16" s="36" t="s">
        <v>263</v>
      </c>
    </row>
    <row r="17" spans="1:16" ht="12.75">
      <c r="A17" s="25" t="s">
        <v>46</v>
      </c>
      <c s="29" t="s">
        <v>22</v>
      </c>
      <c s="29" t="s">
        <v>472</v>
      </c>
      <c s="25" t="s">
        <v>48</v>
      </c>
      <c s="30" t="s">
        <v>261</v>
      </c>
      <c s="31" t="s">
        <v>314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48</v>
      </c>
    </row>
    <row r="20" spans="1:5" ht="12.75">
      <c r="A20" t="s">
        <v>53</v>
      </c>
      <c r="E20" s="36" t="s">
        <v>263</v>
      </c>
    </row>
    <row r="21" spans="1:18" ht="12.75" customHeight="1">
      <c r="A21" s="6" t="s">
        <v>43</v>
      </c>
      <c s="6"/>
      <c s="40" t="s">
        <v>33</v>
      </c>
      <c s="6"/>
      <c s="27" t="s">
        <v>531</v>
      </c>
      <c s="6"/>
      <c s="6"/>
      <c s="6"/>
      <c s="41">
        <f>0+Q21</f>
      </c>
      <c r="O21">
        <f>0+R21</f>
      </c>
      <c r="Q21">
        <f>0+I22</f>
      </c>
      <c>
        <f>0+O22</f>
      </c>
    </row>
    <row r="22" spans="1:16" ht="12.75">
      <c r="A22" s="25" t="s">
        <v>46</v>
      </c>
      <c s="29" t="s">
        <v>33</v>
      </c>
      <c s="29" t="s">
        <v>593</v>
      </c>
      <c s="25" t="s">
        <v>48</v>
      </c>
      <c s="30" t="s">
        <v>594</v>
      </c>
      <c s="31" t="s">
        <v>272</v>
      </c>
      <c s="32">
        <v>2.88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51</v>
      </c>
      <c r="E23" s="36" t="s">
        <v>48</v>
      </c>
    </row>
    <row r="24" spans="1:5" ht="12.75">
      <c r="A24" s="37" t="s">
        <v>52</v>
      </c>
      <c r="E24" s="38" t="s">
        <v>735</v>
      </c>
    </row>
    <row r="25" spans="1:5" ht="369.75">
      <c r="A25" t="s">
        <v>53</v>
      </c>
      <c r="E25" s="36" t="s">
        <v>535</v>
      </c>
    </row>
    <row r="26" spans="1:18" ht="12.75" customHeight="1">
      <c r="A26" s="6" t="s">
        <v>43</v>
      </c>
      <c s="6"/>
      <c s="40" t="s">
        <v>40</v>
      </c>
      <c s="6"/>
      <c s="27" t="s">
        <v>420</v>
      </c>
      <c s="6"/>
      <c s="6"/>
      <c s="6"/>
      <c s="41">
        <f>0+Q26</f>
      </c>
      <c r="O26">
        <f>0+R26</f>
      </c>
      <c r="Q26">
        <f>0+I27+I31+I35</f>
      </c>
      <c>
        <f>0+O27+O31+O35</f>
      </c>
    </row>
    <row r="27" spans="1:16" ht="12.75">
      <c r="A27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267</v>
      </c>
      <c s="32">
        <v>12.96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51</v>
      </c>
      <c r="E28" s="36" t="s">
        <v>48</v>
      </c>
    </row>
    <row r="29" spans="1:5" ht="12.75">
      <c r="A29" s="37" t="s">
        <v>52</v>
      </c>
      <c r="E29" s="38" t="s">
        <v>736</v>
      </c>
    </row>
    <row r="30" spans="1:5" ht="267.75">
      <c r="A30" t="s">
        <v>53</v>
      </c>
      <c r="E30" s="36" t="s">
        <v>599</v>
      </c>
    </row>
    <row r="31" spans="1:16" ht="12.75">
      <c r="A31" s="25" t="s">
        <v>46</v>
      </c>
      <c s="29" t="s">
        <v>37</v>
      </c>
      <c s="29" t="s">
        <v>600</v>
      </c>
      <c s="25" t="s">
        <v>48</v>
      </c>
      <c s="30" t="s">
        <v>601</v>
      </c>
      <c s="31" t="s">
        <v>267</v>
      </c>
      <c s="32">
        <v>12.6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51</v>
      </c>
      <c r="E32" s="36" t="s">
        <v>48</v>
      </c>
    </row>
    <row r="33" spans="1:5" ht="12.75">
      <c r="A33" s="37" t="s">
        <v>52</v>
      </c>
      <c r="E33" s="38" t="s">
        <v>737</v>
      </c>
    </row>
    <row r="34" spans="1:5" ht="178.5">
      <c r="A34" t="s">
        <v>53</v>
      </c>
      <c r="E34" s="36" t="s">
        <v>450</v>
      </c>
    </row>
    <row r="35" spans="1:16" ht="25.5">
      <c r="A35" s="25" t="s">
        <v>46</v>
      </c>
      <c s="29" t="s">
        <v>71</v>
      </c>
      <c s="29" t="s">
        <v>603</v>
      </c>
      <c s="25" t="s">
        <v>48</v>
      </c>
      <c s="30" t="s">
        <v>604</v>
      </c>
      <c s="31" t="s">
        <v>444</v>
      </c>
      <c s="32">
        <v>94.5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51</v>
      </c>
      <c r="E36" s="36" t="s">
        <v>48</v>
      </c>
    </row>
    <row r="37" spans="1:5" ht="12.75">
      <c r="A37" s="37" t="s">
        <v>52</v>
      </c>
      <c r="E37" s="38" t="s">
        <v>738</v>
      </c>
    </row>
    <row r="38" spans="1:5" ht="127.5">
      <c r="A38" t="s">
        <v>53</v>
      </c>
      <c r="E38" s="36" t="s">
        <v>606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