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PS 103" sheetId="2" r:id="rId2"/>
    <sheet name="SO 601" sheetId="3" r:id="rId3"/>
    <sheet name="SO 602" sheetId="4" r:id="rId4"/>
    <sheet name="SO 603" sheetId="5" r:id="rId5"/>
    <sheet name="SO 701" sheetId="6" r:id="rId6"/>
    <sheet name="SO 702" sheetId="7" r:id="rId7"/>
    <sheet name="SO 703" sheetId="8" r:id="rId8"/>
    <sheet name="SO 801" sheetId="9" r:id="rId9"/>
    <sheet name="SO 802" sheetId="10" r:id="rId10"/>
    <sheet name="SO 803" sheetId="11" r:id="rId11"/>
    <sheet name="SO 903" sheetId="12" r:id="rId12"/>
    <sheet name="SO 98-98" sheetId="13" r:id="rId13"/>
  </sheets>
  <definedNames/>
  <calcPr/>
  <webPublishing/>
</workbook>
</file>

<file path=xl/sharedStrings.xml><?xml version="1.0" encoding="utf-8"?>
<sst xmlns="http://schemas.openxmlformats.org/spreadsheetml/2006/main" count="5424" uniqueCount="847">
  <si>
    <t>Firma: DMC Havlíčkův Brod s.r.o.</t>
  </si>
  <si>
    <t>Rekapitulace ceny</t>
  </si>
  <si>
    <t>Stavba: E3 19043 - ETAPA3 - Rekonstrukce PZZ v km 36,832 (P5293); 36,593 (P5292) a 36,326 (P5291)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</si>
  <si>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</si>
  <si>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</si>
  <si>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</si>
  <si>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</si>
  <si>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</si>
  <si>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</si>
  <si>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</si>
  <si>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</si>
  <si>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</si>
  <si>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</si>
  <si>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</si>
  <si>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</si>
  <si>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E3 19043</t>
  </si>
  <si>
    <t>ETAPA3 - Rekonstrukce PZZ v km 36,832 (P5293); 36,593 (P5292) a 36,326 (P5291)</t>
  </si>
  <si>
    <t>O</t>
  </si>
  <si>
    <t>Rozpočet:</t>
  </si>
  <si>
    <t>0,00</t>
  </si>
  <si>
    <t>15,00</t>
  </si>
  <si>
    <t>21,00</t>
  </si>
  <si>
    <t>3</t>
  </si>
  <si>
    <t>2</t>
  </si>
  <si>
    <t>PS 103</t>
  </si>
  <si>
    <t>Rekonstrukce PZS P5293, P5292 a P5291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</si>
  <si>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</si>
  <si>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</si>
  <si>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</si>
  <si>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</si>
  <si>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</si>
  <si>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</si>
  <si>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</si>
  <si>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</si>
  <si>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</si>
  <si>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</si>
  <si>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</si>
  <si>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</si>
  <si>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</si>
  <si>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</si>
  <si>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</si>
  <si>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</si>
  <si>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</si>
  <si>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</si>
  <si>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D1</t>
  </si>
  <si>
    <t>Přejezdová technologie</t>
  </si>
  <si>
    <t>P</t>
  </si>
  <si>
    <t>74F321</t>
  </si>
  <si>
    <t/>
  </si>
  <si>
    <t>PROTOKOL ZPŮSOBILOSTI</t>
  </si>
  <si>
    <t>KUS</t>
  </si>
  <si>
    <t>PP</t>
  </si>
  <si>
    <t>VV</t>
  </si>
  <si>
    <t>TS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</si>
  <si>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</si>
  <si>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</si>
  <si>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</si>
  <si>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</si>
  <si>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75B111</t>
  </si>
  <si>
    <t>VNITŘNÍ KABELOVÉ ROZVODY DO 20 KABELŮ - DODÁVKA</t>
  </si>
  <si>
    <t>M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</si>
  <si>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</si>
  <si>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75B117</t>
  </si>
  <si>
    <t>VNITŘNÍ KABELOVÉ ROZVODY DO 20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</si>
  <si>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</si>
  <si>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</si>
  <si>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</si>
  <si>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</si>
  <si>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</si>
  <si>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</si>
  <si>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</si>
  <si>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7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</si>
  <si>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</si>
  <si>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</si>
  <si>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</si>
  <si>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8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</si>
  <si>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</si>
  <si>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</si>
  <si>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</si>
  <si>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</si>
  <si>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</si>
  <si>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</si>
  <si>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</si>
  <si>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</si>
  <si>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</si>
  <si>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11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</si>
  <si>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</si>
  <si>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</si>
  <si>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</si>
  <si>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12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</si>
  <si>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</si>
  <si>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</si>
  <si>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</si>
  <si>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13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</si>
  <si>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</si>
  <si>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</si>
  <si>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</si>
  <si>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14</t>
  </si>
  <si>
    <t>75D247</t>
  </si>
  <si>
    <t>VÝSTRAŽNÍK BEZ ZÁVORY, 2 SKŘÍNĚ - MONTÁŽ</t>
  </si>
  <si>
    <t>1. Položka obsahuje:  
 – výkop jámy pro betonový základ výstražníku  
 – usazení betonového základu, montáž výstražníku bez závory 2 skříně, zapojení kabelových forem (včetně měření a zapojení po měření)  
 – montáž výstražníku bez závory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</si>
  <si>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15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</si>
  <si>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</si>
  <si>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</si>
  <si>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</si>
  <si>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16</t>
  </si>
  <si>
    <t>75D277</t>
  </si>
  <si>
    <t>ZAŘÍZENÍ (PZZ) PRO NEVIDOMÉ - MONTÁŽ</t>
  </si>
  <si>
    <t>1. Položka obsahuje:  
 – montáž zařízení (PZZ) pro nevidomé, připojení na kabelové rozvody  
 – montáž zařízení (PZZ) pro nevidomé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</si>
  <si>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17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</si>
  <si>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</si>
  <si>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</si>
  <si>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</si>
  <si>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</si>
  <si>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18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</si>
  <si>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</si>
  <si>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</si>
  <si>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</si>
  <si>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19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</si>
  <si>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</si>
  <si>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</si>
  <si>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</si>
  <si>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20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</si>
  <si>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</si>
  <si>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</si>
  <si>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</si>
  <si>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21</t>
  </si>
  <si>
    <t>75IEC1</t>
  </si>
  <si>
    <t>VENKOVNÍ TELEFONNÍ OBJEKT NA SLOUPKU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</si>
  <si>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</si>
  <si>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22</t>
  </si>
  <si>
    <t>75IECX</t>
  </si>
  <si>
    <t>VENKOVNÍ TELEFONNÍ OBJEKT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</si>
  <si>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</si>
  <si>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23</t>
  </si>
  <si>
    <t>R1</t>
  </si>
  <si>
    <t>BEZÚDRŽBOVÁ BATERIE 24 V/132 AH - DODÁVKA</t>
  </si>
  <si>
    <t>24</t>
  </si>
  <si>
    <t>BEZÚDRŽBOVÁ BATERIE 24 V/176 AH - DODÁVKA</t>
  </si>
  <si>
    <t>25</t>
  </si>
  <si>
    <t>R10</t>
  </si>
  <si>
    <t>Přechodné dopravní značení - DODÁVKA A MONTÁŽ</t>
  </si>
  <si>
    <t>26</t>
  </si>
  <si>
    <t>R3</t>
  </si>
  <si>
    <t>Skříňka místního ovládání - dodávka</t>
  </si>
  <si>
    <t>27</t>
  </si>
  <si>
    <t>R4</t>
  </si>
  <si>
    <t>Skříňka místního ovládání - montáž</t>
  </si>
  <si>
    <t>28</t>
  </si>
  <si>
    <t>R5</t>
  </si>
  <si>
    <t>Elektronické záznamové zařízení - dodávka</t>
  </si>
  <si>
    <t>29</t>
  </si>
  <si>
    <t>R6</t>
  </si>
  <si>
    <t>Elektronické záznamové zařízení - montáž</t>
  </si>
  <si>
    <t>30</t>
  </si>
  <si>
    <t>R7</t>
  </si>
  <si>
    <t>Systém PCN, diagnostický systém, EZS - dodávka a montáž</t>
  </si>
  <si>
    <t>Systém PCN, diagnostický systém, EZS - dodávka a montáž včetně nutné úpravy softwaru.</t>
  </si>
  <si>
    <t>31</t>
  </si>
  <si>
    <t>R75D241</t>
  </si>
  <si>
    <t>VÝSTRAŽNÍK BEZ ZÁVORY, 2 SKŘÍNĚ - DODÁVKA</t>
  </si>
  <si>
    <t>32</t>
  </si>
  <si>
    <t>R8</t>
  </si>
  <si>
    <t>DODÁVKA PŘEPĚŤOVÉ OCHRANY PRO SNÍMACÍ BOD POČÍTAČE NÁPRAV</t>
  </si>
  <si>
    <t>33</t>
  </si>
  <si>
    <t>R9</t>
  </si>
  <si>
    <t>MONTÁŽ PŘEPĚŤOVÉ OCHRANY PRO SNÍMACÍ BOD POČÍTAČE NÁPRAV</t>
  </si>
  <si>
    <t>D2</t>
  </si>
  <si>
    <t>Kabelizace</t>
  </si>
  <si>
    <t>34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</si>
  <si>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</si>
  <si>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</si>
  <si>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</si>
  <si>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35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</si>
  <si>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</si>
  <si>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</si>
  <si>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</si>
  <si>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</si>
  <si>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36</t>
  </si>
  <si>
    <t>75A141</t>
  </si>
  <si>
    <t>KABEL METALICKÝ DVOUPLÁŠŤOVÝ PŘES 12 PÁRŮ - DODÁVKA</t>
  </si>
  <si>
    <t>37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</si>
  <si>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</si>
  <si>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</si>
  <si>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</si>
  <si>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38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</si>
  <si>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</si>
  <si>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</si>
  <si>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</si>
  <si>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39</t>
  </si>
  <si>
    <t>75IG11</t>
  </si>
  <si>
    <t>TYČ UZEMŇOVACÍ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</si>
  <si>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</si>
  <si>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40</t>
  </si>
  <si>
    <t>75IG1X</t>
  </si>
  <si>
    <t>TYČ UZEMŇOVACÍ - MONTÁŽ</t>
  </si>
  <si>
    <t>41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</si>
  <si>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</si>
  <si>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</si>
  <si>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</si>
  <si>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42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</si>
  <si>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</si>
  <si>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</si>
  <si>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</si>
  <si>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</si>
  <si>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</si>
  <si>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</si>
  <si>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</si>
  <si>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</si>
  <si>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</si>
  <si>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D3</t>
  </si>
  <si>
    <t>Přílož HDPE + TK</t>
  </si>
  <si>
    <t>45</t>
  </si>
  <si>
    <t>46</t>
  </si>
  <si>
    <t>75I221</t>
  </si>
  <si>
    <t>KABEL ZEMNÍ DVOUPLÁŠŤOVÝ BEZ PANCÍŘE PRŮMĚRU ŽÍLY 0,8 MM DO 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</si>
  <si>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</si>
  <si>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</si>
  <si>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47</t>
  </si>
  <si>
    <t>75I222</t>
  </si>
  <si>
    <t>KABEL ZEMNÍ DVOUPLÁŠŤOVÝ BEZ PANCÍŘE PRŮMĚRU ŽÍLY 0,8 MM DO 25XN</t>
  </si>
  <si>
    <t>48</t>
  </si>
  <si>
    <t>75I22X</t>
  </si>
  <si>
    <t>KABEL ZEMNÍ DVOUPLÁŠŤOVÝ BEZ PANCÍŘE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</si>
  <si>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</si>
  <si>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49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</si>
  <si>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</si>
  <si>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</si>
  <si>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</si>
  <si>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50</t>
  </si>
  <si>
    <t>75I91X</t>
  </si>
  <si>
    <t>OPTOTRUBKA HDPE - MONTÁŽ</t>
  </si>
  <si>
    <t>51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</si>
  <si>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</si>
  <si>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</si>
  <si>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</si>
  <si>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</si>
  <si>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52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</si>
  <si>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</si>
  <si>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</si>
  <si>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</si>
  <si>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53</t>
  </si>
  <si>
    <t>75IA11</t>
  </si>
  <si>
    <t>OPTOTRUBKOVÁ SPOJKA 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</si>
  <si>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</si>
  <si>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54</t>
  </si>
  <si>
    <t>75IA1X</t>
  </si>
  <si>
    <t>OPTOTRUBKOVÁ SPOJKA  - MONTÁŽ</t>
  </si>
  <si>
    <t>55</t>
  </si>
  <si>
    <t>75IA61</t>
  </si>
  <si>
    <t>OPTOTRUBKOVÁ KONCOKA S VENTILKEM PRŮMĚRU DO 40 MM</t>
  </si>
  <si>
    <t>56</t>
  </si>
  <si>
    <t>75IA6X</t>
  </si>
  <si>
    <t>OPTOTRUBKOVÁ KONCOKA S VENTILKEM - MONTÁŽ</t>
  </si>
  <si>
    <t>57</t>
  </si>
  <si>
    <t>75IE41</t>
  </si>
  <si>
    <t>SLOUPKOVÝ ROZVADĚČ DO 100 PÁRŮ</t>
  </si>
  <si>
    <t>58</t>
  </si>
  <si>
    <t>75IE5X</t>
  </si>
  <si>
    <t>SLOUPKOVÝ ROZVADĚČ PŘES 100 PÁRŮ - MONTÁŽ</t>
  </si>
  <si>
    <t>59</t>
  </si>
  <si>
    <t>60</t>
  </si>
  <si>
    <t>61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</si>
  <si>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</si>
  <si>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</si>
  <si>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</si>
  <si>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</si>
  <si>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D4</t>
  </si>
  <si>
    <t>Zemní práce</t>
  </si>
  <si>
    <t>62</t>
  </si>
  <si>
    <t>02911</t>
  </si>
  <si>
    <t>OSTATNÍ POŽADAVKY - GEODETICKÉ ZAMĚŘENÍ</t>
  </si>
  <si>
    <t>HM</t>
  </si>
  <si>
    <t>zahrnuje veškeré náklady spojené s objednatelem požadovanými pracemi</t>
  </si>
  <si>
    <t>63</t>
  </si>
  <si>
    <t>111204</t>
  </si>
  <si>
    <t>ODSTRANĚNÍ KŘOVIN S ODVOZEM DO 5KM</t>
  </si>
  <si>
    <t>M2</t>
  </si>
  <si>
    <t>odstranění křovin a stromů do průměru 100 mm  
doprava dřevin na předepsanou vzdálenost  
spálení na hromadách nebo štěpkování</t>
  </si>
  <si>
    <t>64</t>
  </si>
  <si>
    <t>13173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</si>
  <si>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</si>
  <si>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</si>
  <si>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</si>
  <si>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65</t>
  </si>
  <si>
    <t>13273</t>
  </si>
  <si>
    <t>HLOUBENÍ RÝH ŠÍŘ DO 2M PAŽ I NEPAŽ TŘ. I</t>
  </si>
  <si>
    <t>66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</si>
  <si>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</si>
  <si>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</si>
  <si>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</si>
  <si>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67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</si>
  <si>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</si>
  <si>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</si>
  <si>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</si>
  <si>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68</t>
  </si>
  <si>
    <t>18210</t>
  </si>
  <si>
    <t>ÚPRAVA POVRCHŮ SROVNÁNÍM ÚZEMÍ</t>
  </si>
  <si>
    <t>položka zahrnuje srovnání výškových rozdílů terénu</t>
  </si>
  <si>
    <t>69</t>
  </si>
  <si>
    <t>465922</t>
  </si>
  <si>
    <t>DLAŽBY Z BETONOVÝCH DLAŽDIC NA MC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</si>
  <si>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</si>
  <si>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70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</si>
  <si>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</si>
  <si>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</si>
  <si>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</si>
  <si>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71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</si>
  <si>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</si>
  <si>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</si>
  <si>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</si>
  <si>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72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</si>
  <si>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</si>
  <si>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</si>
  <si>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</si>
  <si>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73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</si>
  <si>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</si>
  <si>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</si>
  <si>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</si>
  <si>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</t>
  </si>
  <si>
    <t>R11</t>
  </si>
  <si>
    <t>Vytyčení trasy kabelového vedení ve volném terénu</t>
  </si>
  <si>
    <t>KM</t>
  </si>
  <si>
    <t>75</t>
  </si>
  <si>
    <t>R12</t>
  </si>
  <si>
    <t>POMOC PRÁCE ZŘÍZ NEBO ZAJIŠŤ OCHRANU INŽENÝRSKÝCH SÍTÍ</t>
  </si>
  <si>
    <t>KPL</t>
  </si>
  <si>
    <t>D5</t>
  </si>
  <si>
    <t>Demontáže</t>
  </si>
  <si>
    <t>76</t>
  </si>
  <si>
    <t>75B6G8</t>
  </si>
  <si>
    <t>USMĚRŇOVAČ - DEMONTÁŽ</t>
  </si>
  <si>
    <t>1. Položka obsahuje:  
 – demontáž usměrňovače,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</si>
  <si>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77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</si>
  <si>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</si>
  <si>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</si>
  <si>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</si>
  <si>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78</t>
  </si>
  <si>
    <t>75B818</t>
  </si>
  <si>
    <t>SKŘÍŇ TRAŤOVÝCH KOLEJOVÝCH OBVODŮ S NJ A RJ VYSTROJENÁ DO 10-TI KO - DEMONTÁŽ</t>
  </si>
  <si>
    <t>1. Položka obsahuje:  
 – demontáž skříně traťových kolejových obvodů,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</si>
  <si>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79</t>
  </si>
  <si>
    <t>75D178</t>
  </si>
  <si>
    <t>SKŘÍN PŘEJEZDOVÉHO ZABEZPEČOVACÍHO ZAŘÍZENÍ S TRANSFORMÁTORY - DEMONTÁŽ</t>
  </si>
  <si>
    <t>1. Položka obsahuje:  
 – demontáž skříně přejezdového zabezpečovacího zařízení s transformátory včetně odpojení od kabelových rozvodů  
 – demontáž skříně přejezdového zabezpečovacího zařízení s transformátory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</si>
  <si>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80</t>
  </si>
  <si>
    <t>75D188</t>
  </si>
  <si>
    <t>NAPÁJECÍ SKŘÍŇ PŘEJEZDOVÉHO ZABEZPEČOVACÍHO ZAŘÍZENÍ - DEMONTÁŽ</t>
  </si>
  <si>
    <t>1. Položka obsahuje:  
 – demontáž napájecí skříně přejezdového zabezpečovacího zařízení včetně odpojení  
 – demontáž napájecí skříně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</si>
  <si>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81</t>
  </si>
  <si>
    <t>75D228</t>
  </si>
  <si>
    <t>VÝSTRAŽNÍK BEZ ZÁVORY, 1 SKŘÍŇ - DEMONTÁŽ</t>
  </si>
  <si>
    <t>1. Položka obsahuje:  
 – demontáž betonového základu, zasypání jámy po základu, demontáž výstražníku bez závory 1 skříň včetně odpojení kabelových přívodů  
 – demontáž výstražníku bez závory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</si>
  <si>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SO 601</t>
  </si>
  <si>
    <t>Přejezd v km 36,326 (P5291) - Železniční svršek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</si>
  <si>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</si>
  <si>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</si>
  <si>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</si>
  <si>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</si>
  <si>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Zemina z čištění příkopů: 67,5*2,1=141,750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</si>
  <si>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</si>
  <si>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</si>
  <si>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</si>
  <si>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Poplatek za skládku KL: 58*1,8=104,400 [A]</t>
  </si>
  <si>
    <t>015210</t>
  </si>
  <si>
    <t>POPLATKY ZA LIKVIDACŮ ODPADŮ NEKONTAMINOVANÝCH - 17 01 01 ŽELEZNIČNÍ PRAŽCE BETONOVÉ</t>
  </si>
  <si>
    <t>24 ks Betonové pražce =24,000 [A] 
0,270 t Hmotnost 1ks pražce =0,270 [B] 
A*B=6,480 [C]</t>
  </si>
  <si>
    <t>015250</t>
  </si>
  <si>
    <t>POPLATKY ZA LIKVIDACŮ ODPADŮ NEKONTAMINOVANÝCH - 17 02 03 POLYETYLÉNOVÉ PODLOŽKY (ŽEL. SVRŠEK)</t>
  </si>
  <si>
    <t>Poplatek za skládku polyetylenových podložek: 24*2*0,000160=0,008 [A]</t>
  </si>
  <si>
    <t>015260</t>
  </si>
  <si>
    <t>POPLATKY ZA LIKVIDACŮ ODPADŮ NEKONTAMINOVANÝCH - 07 02 99 PRYŽOVÉ PODLOŽKY (ŽEL. SVRŠEK)</t>
  </si>
  <si>
    <t>Poplatek za skládku pryžových podložek: 24*2*0,000160=0,008 [A]</t>
  </si>
  <si>
    <t>029111</t>
  </si>
  <si>
    <t>OSTATNÍ POŽADAVKY - GEODETICKÉ ZAMĚŘENÍ - DÉLKOVÉ</t>
  </si>
  <si>
    <t>2,66*2  2x během stavby =5,320 [A]</t>
  </si>
  <si>
    <t>R02510</t>
  </si>
  <si>
    <t>ZKOUŠENÍ MATERIÁLŮ ZKUŠEBNOU ZHOTOVITELE - VZORKOVÁNÍ</t>
  </si>
  <si>
    <t>Vzorkování vytěženého kameniva dle vyhlášky č. 294/2005 Sb, s předpokladem 1 ks / 1000 t.</t>
  </si>
  <si>
    <t>zahrnuje veškeré náklady spojené s objednatelem požadovanými zkouškami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</si>
  <si>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</si>
  <si>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</si>
  <si>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</si>
  <si>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</si>
  <si>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</si>
  <si>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R027212</t>
  </si>
  <si>
    <t>POM PRÁCE ZAJIŠŤ REGUL DOPRAVY - VÝLUKY NA ELEKTRIF TRATI</t>
  </si>
  <si>
    <t>Pomocné práce při následné úpravě GPK.</t>
  </si>
  <si>
    <t>zahrnuje veškeré náklady pro SŽDC spojené s objednatelem požadovaným omezením provozu na železnici</t>
  </si>
  <si>
    <t>R02730</t>
  </si>
  <si>
    <t>PRÁCE ZŘIZUJÍCÍ NEBO ZAJIŠŤUJÍCÍ OCHRANU INŽENÝRSKÝCH SÍTÍ - SONDY</t>
  </si>
  <si>
    <t>Sondy pro ověření výškové polohy inženýrských sítí.</t>
  </si>
  <si>
    <t>2=2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</si>
  <si>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</si>
  <si>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</si>
  <si>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</si>
  <si>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</si>
  <si>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</si>
  <si>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</si>
  <si>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12930</t>
  </si>
  <si>
    <t>ČIŠTĚNÍ PŘÍKOPŮ OD NÁNOSU</t>
  </si>
  <si>
    <t>Čištění příkopů : 50*1,25+2*2,5=67,500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</si>
  <si>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</si>
  <si>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</si>
  <si>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</si>
  <si>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Zhutnění PTŽS (50%):  
6,2*29*0,5=89,900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</si>
  <si>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</si>
  <si>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</si>
  <si>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</si>
  <si>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18221</t>
  </si>
  <si>
    <t>ROZPROSTŘENÍ ORNICE VE SVAHU V TL DO 0,10M</t>
  </si>
  <si>
    <t>Terénní úpravy:  
97=97,000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</si>
  <si>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</si>
  <si>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</si>
  <si>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</si>
  <si>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Zatravnění: 97=97,000 [A]</t>
  </si>
  <si>
    <t>Zahrnuje dodání předepsané travní směsi, její výsev na ornici, zalévání, první pokosení, to vše bez ohledu na sklon terénu</t>
  </si>
  <si>
    <t>Svislé konstrukce</t>
  </si>
  <si>
    <t>R348173</t>
  </si>
  <si>
    <t>ZÁBRADLÍ Z DÍLCŮ KOVOVÝCH ŽÁROVĚ ZINK PONOREM S NÁTĚREM</t>
  </si>
  <si>
    <t>Ocelová zábrana: 26,5=26,500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</si>
  <si>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</si>
  <si>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Vodorovné konstrukce</t>
  </si>
  <si>
    <t>45152</t>
  </si>
  <si>
    <t>PODKLADNÍ A VÝPLŇOVÉ VRSTVY Z KAMENIVA DRCENÉHO</t>
  </si>
  <si>
    <t>Předláždění stávajícího nástupiště 42,5*0,04=1,700 [A]</t>
  </si>
  <si>
    <t>položka zahrnuje dodávku předepsaného kameniva, mimostaveništní a vnitrostaveništní dopravu a jeho uložení  
není-li v zadávací dokumentaci uvedeno jinak, jedná se o nakupovaný materiál</t>
  </si>
  <si>
    <t>465923</t>
  </si>
  <si>
    <t>PŘEDLÁŽDĚNÍ DLAŽBY Z BETON DLAŽDIC</t>
  </si>
  <si>
    <t>Předláždění stávajícího nástupiště 42,5=42,500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</si>
  <si>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</si>
  <si>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</si>
  <si>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512550</t>
  </si>
  <si>
    <t>KOLEJOVÉ LOŽE - ZŘÍZENÍ Z KAMENIVA HRUBÉHO DRCENÉHO (ŠTĚRK)</t>
  </si>
  <si>
    <t>Zřízení nového KL: 29*2=58,000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</si>
  <si>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</si>
  <si>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</si>
  <si>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</si>
  <si>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KL při úpravě GPK: 266*0,5+140*0,2=161,000 [A]</t>
  </si>
  <si>
    <t>528131</t>
  </si>
  <si>
    <t>KOLEJ 49 E1, ROZD. "C", BEZSTYKOVÁ, PR. BET. PODKLADNICOVÝ, UP. TUHÉ</t>
  </si>
  <si>
    <t>Zřízení nového KR mimo přejezd: 15,6-3,6=12,000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</si>
  <si>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</si>
  <si>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</si>
  <si>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</si>
  <si>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v přejezdu: 3,6=3,600 [A]</t>
  </si>
  <si>
    <t>52X000</t>
  </si>
  <si>
    <t>KOLEJ ZPĚTNĚ NAMONTOVANÁ Z VYZÍSKANÉHO MATERIÁLU</t>
  </si>
  <si>
    <t>Zpětná montáž kolejového pole v místě provedení nového kolejového lože.</t>
  </si>
  <si>
    <t>Vytržení a zpětná montáž kolejového pole: 13,4=13,400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</si>
  <si>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</si>
  <si>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</si>
  <si>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</si>
  <si>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Úprava GPK v km 36,183 954 - 36,450 000: 2*((36,450000-36,183954)*1000)*1=532,092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</si>
  <si>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</si>
  <si>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</si>
  <si>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</si>
  <si>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3.podbití: 140=140,000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</si>
  <si>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</si>
  <si>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543331</t>
  </si>
  <si>
    <t>VÝMĚNA KOLEJNICE 49 E1 JEDNOTLIVĚ</t>
  </si>
  <si>
    <t>Výměna kolejnic v okolí výměny KR: (15,648+21,752)*2=74,800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</si>
  <si>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</si>
  <si>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</si>
  <si>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</si>
  <si>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Svaření kolejnic po zřízení nového KR a výměně kolejnic: (1+1+1+1)*2=8,000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</si>
  <si>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</si>
  <si>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549210</t>
  </si>
  <si>
    <t>PRAŽCOVÁ KOTVA V NOVĚ ZŘIZOVANÉ KOLEJI</t>
  </si>
  <si>
    <t>Zřízení nových kotev v úseku výměny KR: 8=8,000 [A]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</si>
  <si>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</si>
  <si>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549311</t>
  </si>
  <si>
    <t>ZRUŠENÍ A ZNOVUZŘÍZENÍ BEZSTYKOVÉ KOLEJE NA NEDEMONTOVANÝCH ÚSECÍCH V KOLEJI</t>
  </si>
  <si>
    <t>Povolení upevňovadel ve stávajícím úseku: 50+50=100,000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</si>
  <si>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</si>
  <si>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549510</t>
  </si>
  <si>
    <t>ŘEZÁNÍ KOLEJNIC BEZ OHLEDU NA TVAR</t>
  </si>
  <si>
    <t>Dělení kolejnic při demontáži KR a výměně kolejnic: (1+1)*2=4,000 [A]</t>
  </si>
  <si>
    <t>1. Položka obsahuje:     
 – veškeré práce a materiály spojené s řezáním kolejnic     
 – příplatky za ztížené podmínky při práci v koleji, např. překážky po stranách koleje, práci v tunelu apod.     
2. Položka neobsahuje:     
 X     
3. Způsob měření:     
Udává se počet kusů kompletní konstrukce nebo práce.</t>
  </si>
  <si>
    <t>R549220</t>
  </si>
  <si>
    <t>PRAŽCOVÁ KOTVA VE STÁVAJÍCÍ KOLEJI - ZPĚTNÁ MONTÁŽ DEMONTOVANÝCH KOTEV</t>
  </si>
  <si>
    <t>Zpětná montáž demontovaných kotev</t>
  </si>
  <si>
    <t>Zpětná montáž kotev v úseku úpravy GPK: 80=80,000 [A]</t>
  </si>
  <si>
    <t>1. Položka obsahuje:     
 – montáž pražcové kotvy     
 – odhrabání štěrku v místě zabudování pražcové kotvy bez ohledu na ulehlost     
 – po dokončení montáže navrácení štěrku na původní místo a uvedení koleje do normového stavu     
 – příplatky za ztížené podmínky při práci v koleji, např. překážky po stranách koleje, práci v tunelu ap.     
2. Položka neobsahuje:     
 – dodávku pražcové kotvy     
3. Způsob měření:     
Udává se počet kusů kompletní konstrukce nebo práce.</t>
  </si>
  <si>
    <t>R549331</t>
  </si>
  <si>
    <t>ZŘÍZENÍ BEZSTYKOVÉ KOLEJE NA NOVÝCH ÚSECÍCH V KOLEJI</t>
  </si>
  <si>
    <t>Zřízení BK v novém KR:  
53=53,000 [A]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</si>
  <si>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ap.2. Položka neobsahuje: – případné doplnění kolejového lože – svary3. Způsob měření:Měří se délka koleje ve smyslu ČSN 73 6360, tj. v ose koleje.</t>
  </si>
  <si>
    <t>Ostatní konstrukce a práce</t>
  </si>
  <si>
    <t>921930</t>
  </si>
  <si>
    <t>ANTIKOROZNÍ PROVEDENÍ UPEVŇOVADEL A JINÉHO DROBNÉHO KOLEJIVA</t>
  </si>
  <si>
    <t>Antikorozní provedení upevňovadel v přejezdu: 3,6=3,600 [A]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</si>
  <si>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</si>
  <si>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925120</t>
  </si>
  <si>
    <t>DRÁŽNÍ STEZKY Z DRTI TL. PŘES 50 MM</t>
  </si>
  <si>
    <t>Drážní stezky: 12*(1,3+1,3)=31,200 [A]</t>
  </si>
  <si>
    <t>1. Položka obsahuje:     
 – kompletní provedení konstrukce s dodáním materiálu     
 – urovnání povrchu do předepsaného tvaru, případně i ruční hutnění a výplň nerovností a prohlubní     
 – zhutnění na předepsanou míru bez ohledu na způsob provádění     
 – příplatky za ztížené podmínky vyskytující se při zřízení drážních stezek, např. za překážky na straně koleje ap.     
2. Položka neobsahuje:     
 – výplň pod drážní stezkou mezi kolejovým ložem sousedních kolejí, nacení se položkami ve sd 51     
3. Způsob měření:     
Měří se horní pochozí plocha bez ohledu na tvar dosypávek pod drážní stezkou.</t>
  </si>
  <si>
    <t>965010</t>
  </si>
  <si>
    <t>ODSTRANĚNÍ KOLEJOVÉHO LOŽE A DRÁŽNÍCH STEZEK</t>
  </si>
  <si>
    <t>Odstranění KL: 29*2=58,000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</si>
  <si>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</si>
  <si>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</si>
  <si>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</si>
  <si>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</si>
  <si>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Odvoz KL na skládku: 58*20=1 160,000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</si>
  <si>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</si>
  <si>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965111</t>
  </si>
  <si>
    <t>DEMONTÁŽ KOLEJE NA BETONOVÝCH PRAŽCÍCH DO KOLEJOVÝCH POLÍ</t>
  </si>
  <si>
    <t>V rámci položky 52X000 bude provedena zpětná montáž tohoto pole po zřízení nového kolejového lože.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</si>
  <si>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</si>
  <si>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965114</t>
  </si>
  <si>
    <t>DEMONTÁŽ KOLEJE NA BETONOVÝCH PRAŽCÍCH ROZEBRÁNÍM DO SOUČÁSTÍ</t>
  </si>
  <si>
    <t>Demontáž stávajícího KR: 15,6=15,600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</si>
  <si>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</si>
  <si>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</si>
  <si>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</si>
  <si>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</si>
  <si>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Odvoz KR na skládku: (15,6*0,555)*20=173,160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</si>
  <si>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</si>
  <si>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965811</t>
  </si>
  <si>
    <t>DEMONTÁŽ PRAŽCOVÉ KOTVY</t>
  </si>
  <si>
    <t>Demontáž kotev v úseku výměny KR: 12=12,000 [A] 
Demontáž kotev v úseku úpravy GPK:  80=80,000 [B] 
Celkem: A+B=92,000 [C]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</si>
  <si>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</si>
  <si>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965812</t>
  </si>
  <si>
    <t>DEMONTÁŽ PRAŽCOVÉ KOTVY - ODVOZ (NA LIKVIDACI ODPADŮ NEBO JINÉ URČENÉ MÍSTO)</t>
  </si>
  <si>
    <t>Odvoz kotev z úseku výměny KR na skládku: (12*0,01)*20=2,400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</si>
  <si>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</si>
  <si>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R924</t>
  </si>
  <si>
    <t>VYROVNÁNÍ NÁSTUPIŠTNÍ HRANY Z KONZOLOVÝCH DESEK KS230</t>
  </si>
  <si>
    <t>Nástupištní hrana zast. Vitanov: 85=85,000 [A]</t>
  </si>
  <si>
    <t>zahrnuje veškeré náklady spojené s objednatelem požadovanými pracemi. Specifikace dle PD.</t>
  </si>
  <si>
    <t>R965311</t>
  </si>
  <si>
    <t>ROZEBRÁNÍ A MONTÁŽ PŘEJEZDU PŘI 3.PODBITÍ</t>
  </si>
  <si>
    <t>Nová přejezdová konstrukce: 3,6*3,6*2=25,920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</si>
  <si>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</si>
  <si>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602</t>
  </si>
  <si>
    <t>Přejezd v km 36,326 (P5291) - Železniční přejezd</t>
  </si>
  <si>
    <t>Poplatek za skládku zeminy: 2,304*2,1=4,838 [A]</t>
  </si>
  <si>
    <t>015112</t>
  </si>
  <si>
    <t>POPLATKY ZA LIKVIDACŮ ODPADŮ NEKONTAMINOVANÝCH - 17 05 04 VYTĚŽENÉ ZEMINY A HORNINY - II. TŘÍDA TĚŽITELNOSTI</t>
  </si>
  <si>
    <t>Poplatek za skládku zeminy: 2,304*2,3=5,299 [A]</t>
  </si>
  <si>
    <t>015140</t>
  </si>
  <si>
    <t>POPLATKY ZA LIKVIDACŮ ODPADŮ NEKONTAMINOVANÝCH - 17 01 01 BETON Z DEMOLIC OBJEKTŮ, ZÁKLADŮ TV</t>
  </si>
  <si>
    <t>Poplatek za skládku přejezdu: (3,5*1,4*0,15)*2,5=1,838 [A]</t>
  </si>
  <si>
    <t>R02742</t>
  </si>
  <si>
    <t>PROVIZORNÍ LÁVKY A PŘECHODY PŘES KOLEJ</t>
  </si>
  <si>
    <t>1=1</t>
  </si>
  <si>
    <t>R02911</t>
  </si>
  <si>
    <t>13273A</t>
  </si>
  <si>
    <t>HLOUBENÍ RÝH ŠÍŘ DO 2M PAŽ I NEPAŽ TŘ. I - BEZ DOPRAVY</t>
  </si>
  <si>
    <t>Hloubení rýh pro závěrnou zídku (50%): ((3,6)*0,8*0,8*2)*0,5=2,304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</si>
  <si>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</si>
  <si>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</si>
  <si>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</si>
  <si>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Odvoz zeminy na skládku: 2,304*20=46,080 [A]</t>
  </si>
  <si>
    <t>Položka zahrnuje samostatnou dopravu zeminy. Množství se určí jako součin kubatutry [m3] a požadované vzdálenosti [km].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</si>
  <si>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</si>
  <si>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</si>
  <si>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</si>
  <si>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</si>
  <si>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</si>
  <si>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Zhutnění pro závěrnou zídku (50%): (3,6*0,8)*2*0,5=2,880 [A]</t>
  </si>
  <si>
    <t>451325</t>
  </si>
  <si>
    <t>PODKL A VÝPLŇ VRSTVY ZE ŽELEZOBET DO C30/37</t>
  </si>
  <si>
    <t>Beton pod závěrnou zídku: (3,6*0,8*0,5)*2=2,880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</si>
  <si>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</si>
  <si>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921311</t>
  </si>
  <si>
    <t>ŽELEZNIČNÍ PŘEJEZD ŽELEZOBETONOVÝ S NOSIČI</t>
  </si>
  <si>
    <t>Nová přejezdová konstrukce: 3,6*3,6=12,960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</si>
  <si>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</si>
  <si>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</si>
  <si>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</si>
  <si>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Rozebrání stávajícího přejezdu: 3,5*1,4=4,900 [A]</t>
  </si>
  <si>
    <t>965312</t>
  </si>
  <si>
    <t>ROZEBRÁNÍ PŘEJEZDU, PŘECHODU Z DÍLCŮ - ODVOZ (NA LIKVIDACI ODPADŮ NEBO JINÉ URČENÉ MÍSTO)</t>
  </si>
  <si>
    <t>Odvoz přejezdu na skládku: ((3,5*1,4*0,15)*2,5)*20=36,750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</si>
  <si>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</si>
  <si>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603</t>
  </si>
  <si>
    <t>Přejezd v km 36,326 (P5291) - Pozemní komunikace</t>
  </si>
  <si>
    <t>Všeobecné kontrukce a práce</t>
  </si>
  <si>
    <t>Odkop pro R-komunikaci (50%): (16*0,35)*0,5=2,800 [A] 
Odkop pro AB komunikaci (50%): (26*0,3)*0,5=3,900 [B] 
Výkop rýh pod pozemní komunikací (50%): (0,8*0,4*5)*2*0,5=1,600 [C] 
(A+B+C)*2,1*1,1=19,173 [D]</t>
  </si>
  <si>
    <t>Odkop pro R-komunikaci (50%): (16*0,35)*0,5=2,800 [A] 
Odkop pro AB komunikaci (50%): (26*0,3)*0,5=3,900 [B] 
Výkop rýh pod pozemní komunikací (50%): (0,8*0,4*5)*2*0,5=1,600 [C] 
(A+B+C)*2,3*1,1=20,999 [D]</t>
  </si>
  <si>
    <t>015330</t>
  </si>
  <si>
    <t>POPLATKY ZA LIKVIDACŮ ODPADŮ NEKONTAMINOVANÝCH - 17 05 04 KAMENNÁ SUŤ</t>
  </si>
  <si>
    <t>Poplatek za skládku podkladu: 8,4*1,8=15,120 [A]</t>
  </si>
  <si>
    <t>Vzorkování vytěžené zeminy dle vyhlášky č. 294/2005 Sb, s předpokladem 1 ks / 1000 t.</t>
  </si>
  <si>
    <t>R02620</t>
  </si>
  <si>
    <t>ZKOUŠENÍ KONSTRUKCÍ A PRACÍ NEZÁVISLOU ZKUŠEBNOU - ZÁTĚŽOVÉ ZKOUŠKY</t>
  </si>
  <si>
    <t>Zátěžové zkoušky pláně</t>
  </si>
  <si>
    <t>11332A</t>
  </si>
  <si>
    <t>ODSTRANĚNÍ PODKLADŮ ZPEVNĚNÝCH PLOCH Z KAMENIVA NESTMELENÉHO - BEZ DOPRAVY</t>
  </si>
  <si>
    <t>Odstranění krytu komunikace: (16+26)*0,2=8,400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</si>
  <si>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</si>
  <si>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</si>
  <si>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</si>
  <si>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Odvoz krytu na skládku: (8,4*1,8)*20=302,400 [A]</t>
  </si>
  <si>
    <t>Položka zahrnuje samostatnou dopravu suti a vybouraných hmot. Množství se určí jako součin hmotnosti [t] a požadované vzdálenosti [km].</t>
  </si>
  <si>
    <t>12373A</t>
  </si>
  <si>
    <t>ODKOP PRO SPOD STAVBU SILNIC A ŽELEZNIC TŘ. I - BEZ DOPRAVY</t>
  </si>
  <si>
    <t>Odkop pro R-komunikaci (50%): (16*0,35)*0,5=2,800 [A] 
Odkop pro AB komunikaci (50%): (26*0,3)*0,5=3,900 [B] 
Celkem: (A+B)*1,1=7,370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</si>
  <si>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</si>
  <si>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12373B</t>
  </si>
  <si>
    <t>ODKOP PRO SPOD STAVBU SILNIC A ŽELEZNIC TŘ. I - DOPRAVA</t>
  </si>
  <si>
    <t>Odvoz zeminy na skládku: 7,370*20=147,400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</si>
  <si>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</si>
  <si>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</si>
  <si>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</si>
  <si>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</si>
  <si>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</si>
  <si>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Výkop rýh pod pozemní komunikací (50%): (0,8*0,4*5)*2*0,5*1,1=1,760 [C]</t>
  </si>
  <si>
    <t>Výkop rýh pod pozemní komunikací (50%): (0,8*0,4*5)*2*0,5*1,1*20=35,200 [C]</t>
  </si>
  <si>
    <t>17310</t>
  </si>
  <si>
    <t>ZEMNÍ KRAJNICE A DOSYPÁVKY SE ZHUTNĚNÍM</t>
  </si>
  <si>
    <t>Krajnice a její zhutnění podél PK: 7+8+4,5+4,5=24,000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</si>
  <si>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</si>
  <si>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Zhutnění podkladu pod komunikací (50%): (13+22)*0,5=17,500 [A]</t>
  </si>
  <si>
    <t>Podklad R-komunikace ze ŠD: 13*0,35=4,550 [A]  
Podklad AB komunikace ze ŠD: 22*0,30=6,600 [B] 
Zásyp pod PK: (5*0,8*0,4)*2=3,200 [C] 
Celkem: A+B+C=14,350 [D]</t>
  </si>
  <si>
    <t>56360</t>
  </si>
  <si>
    <t>VOZOVKOVÉ VRSTVY Z RECYKLOVANÉHO MATERIÁLU</t>
  </si>
  <si>
    <t>Recyklát: 13*0,1=1,300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</si>
  <si>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</si>
  <si>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</si>
  <si>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</si>
  <si>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Infiltrační postřik AB komunikace: 22+13=35,000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</si>
  <si>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</si>
  <si>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</si>
  <si>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</si>
  <si>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AB komunikace: 22=22,000 [A]</t>
  </si>
  <si>
    <t>574A03</t>
  </si>
  <si>
    <t>ASFALTOVÝ BETON PRO OBRUSNÉ VRSTVY ACO 11</t>
  </si>
  <si>
    <t>Plocha PK (22)*0,04=0,880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</si>
  <si>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</si>
  <si>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574E06</t>
  </si>
  <si>
    <t>ASFALTOVÝ BETON PRO PODKLADNÍ VRSTVY ACP 16+, 16S</t>
  </si>
  <si>
    <t>Plocha PK (22)*0,05=1,100 [A]</t>
  </si>
  <si>
    <t>58910</t>
  </si>
  <si>
    <t>VÝPLŇ SPAR ASFALTEM</t>
  </si>
  <si>
    <t>Výplň spár: 3+3=6,000 [A]</t>
  </si>
  <si>
    <t>položka zahrnuje:  
- dodávku předepsaného materiálu  
- vyčištění a výplň spar tímto materiálem</t>
  </si>
  <si>
    <t>SO 701</t>
  </si>
  <si>
    <t>Přejezd v km 36,593 (P5292) - Železniční svršek</t>
  </si>
  <si>
    <t>Poplatek za skládku KL: 31,2*1,8=56,160 [A]</t>
  </si>
  <si>
    <t>2,57*2  2x během stavby =5,140 [A]</t>
  </si>
  <si>
    <t>Zhutnění PTŽS (50%):  
6,2*15,6*0,5=48,360 [A]</t>
  </si>
  <si>
    <t>Zřízení nového KL: 15,6*2=31,200 [A]</t>
  </si>
  <si>
    <t>Doplnění KL při úpravě GPK: 258*0,5+100*0,2=149,000 [A]</t>
  </si>
  <si>
    <t>Zřízení nového KR v přejezdu 3,6=3,600 [A]</t>
  </si>
  <si>
    <t>Úprava GPK v km 36,450 000 - 36,707 294: 2*((36,707294-36,450000)*1000)*1=514,588 [A]</t>
  </si>
  <si>
    <t>3.podbití: 100=100,000 [A]</t>
  </si>
  <si>
    <t>Výměna kolejnic v okolí výměny KR: (0,702+13,698)*2=28,800 [A]</t>
  </si>
  <si>
    <t>Zpětná montáž kotev v úseku úpravy GPK: 139=139,000 [A]</t>
  </si>
  <si>
    <t>Zřízení BK v novém KR:  
30=30,000 [A]</t>
  </si>
  <si>
    <t>Odstranění KL: 15,6*2=31,200 [A]</t>
  </si>
  <si>
    <t>Odvoz KL na skládku: 31,2*20=624,000 [A]</t>
  </si>
  <si>
    <t>Demontáž kotev v úseku výměny KR: 12=12,000 [A] 
Demontáž kotev v úseku úpravy GPK: 139=139,000 [B] 
Celkem: A+B=151,000 [C]</t>
  </si>
  <si>
    <t>SO 702</t>
  </si>
  <si>
    <t>Přejezd v km 36,593 (P5292) - Železniční přejezd</t>
  </si>
  <si>
    <t>Poplatek za skládku zeminy z rýh: 2,304*2,1=4,838 [A]</t>
  </si>
  <si>
    <t>Poplatek za skládku zeminy z rýh: 2,304*2,3=5,299 [A]</t>
  </si>
  <si>
    <t>SO 703</t>
  </si>
  <si>
    <t>Přejezd v km 36,593 (P5292) - Pozemní komunikace</t>
  </si>
  <si>
    <t>Odkop pro komunikaci (50%): ((12+18)*0,25)*0,5*1,1=4,125 [A] 
Výkop rýh pod pozemní komunikací (50%): (0,8*0,4*5)*2*0,5*1,1=1,760 [B] 
(A+B)*2,1=12,359 [C]</t>
  </si>
  <si>
    <t>Odkop pro komunikaci (50%): ((12+18)*0,25)*0,5*1,1=4,125 [A] 
Výkop rýh pod pozemní komunikací (50%): (0,8*0,4*5)*2*0,5*1,1=1,760 [B] 
(A+B)*2,3=13,536 [C]</t>
  </si>
  <si>
    <t>Poplatek za skládku podkladu: 3*1,8=5,400 [A]</t>
  </si>
  <si>
    <t>Odstranění krytu komunikace: (12+18)*0,1=3,000 [A]</t>
  </si>
  <si>
    <t>Odvoz krytu na skládku: (3*1,8)*20=108,000 [A]</t>
  </si>
  <si>
    <t>Odkop pro komunikaci (50%): ((12+18)*0,25)*0,5*1,1=4,125 [A]</t>
  </si>
  <si>
    <t>Odvoz zeminy na skládku: 4,125*20=82,500 [A]</t>
  </si>
  <si>
    <t>Krajnice a její zhutnění podél PK: 3+3+5+5=16,000 [A]</t>
  </si>
  <si>
    <t>Zhutnění podkladu pod komunikací (50%): (14+8)*0,5=11,000 [A]</t>
  </si>
  <si>
    <t>Podklad komunikace ze ŠD: (14+8)*0,25=5,500 [A] 
Zásyp pod PK: (5*0,8*0,4)*2=3,200 [B] 
A+B=8,700 [C]</t>
  </si>
  <si>
    <t>564632</t>
  </si>
  <si>
    <t>VOZOVKOVÉ VRSTVY Z PENETRAČNÍHO MAKADAMU HRUBÉHO TL. 100MM</t>
  </si>
  <si>
    <t>Kryt komunikace: 14+8=22,000 [A]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</si>
  <si>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</si>
  <si>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Infiltrační postřik komunikace: 14+8=22,000 [A]</t>
  </si>
  <si>
    <t>572741</t>
  </si>
  <si>
    <t>DVOUVRSTVÝ ASFALTOVÝ NÁTĚR DO 2,0KG/M2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</si>
  <si>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</si>
  <si>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Výplň spár komunikace zálivkou: 3+3+3+3=12,000 [A]</t>
  </si>
  <si>
    <t>SO 801</t>
  </si>
  <si>
    <t>Přejezd v km 36,832 (P5293) - Železniční svršek</t>
  </si>
  <si>
    <t>Hloubení rýh pro propustky (50%): (2+1,5)*5*0,5*1,1=9,625 [A] 
Výkop pro čela u propustků: (3,8*0,5*1,9)*4*0,5*1,1=7,942 [B] 
Příkop L: 27*0,75+5*1,5+33*1,25+5*2,5=81,500 [C] 
Příkop P: (28+39)*0,5=33,500 [D] 
(A+B+C+D)*2,1=278,391 [E]</t>
  </si>
  <si>
    <t>Hloubení rýh pro propustky (50%): (2+1,5)*5*0,5*1,1=9,625 [A] 
Výkop pro čela u propustků: (3,8*0,5*1,9)*4*0,5*1,1=7,942 [B] 
(A+B)*2,3=40,404 [C]</t>
  </si>
  <si>
    <t>Demolice propustků: (5+5)*0,6*2,5=15,000 [B]</t>
  </si>
  <si>
    <t>2,39*2  2x během stavby =4,780 [A]</t>
  </si>
  <si>
    <t>Příkop L: 27*0,75+5*1,5+33*1,25+5*2,5=81,500 [A] 
Příkop P: (28+39)*0,5=33,500 [B] 
A+B=115,000 [C]</t>
  </si>
  <si>
    <t>Hloubení rýh pro propustky (50%): (2+1,5)*5*0,5*1,1=9,625 [A]</t>
  </si>
  <si>
    <t>Odvoz zeminy na skládku: 9,625*20=192,500 [A]</t>
  </si>
  <si>
    <t>13373A</t>
  </si>
  <si>
    <t>HLOUBENÍ ŠACHET ZAPAŽ I NEPAŽ TŘ. I - BEZ DOPRAVY</t>
  </si>
  <si>
    <t>Výkop pro čela u propustků: (3,8*0,5*1,9)*4*0,5=7,220 [A] 
(A)*1,1=7,942 [B]</t>
  </si>
  <si>
    <t>13373B</t>
  </si>
  <si>
    <t>HLOUBENÍ ŠACHET ZAPAŽ I NEPAŽ TŘ. I - DOPRAVA</t>
  </si>
  <si>
    <t>Výkop pro čela u propustků: (3,8*0,5*1,9)*4*0,5=7,220 [A] 
(A)*20*1,1=158,840 [B]</t>
  </si>
  <si>
    <t>13383A</t>
  </si>
  <si>
    <t>HLOUBENÍ ŠACHET ZAPAŽ I NEPAŽ TŘ. II - BEZ DOPRAVY</t>
  </si>
  <si>
    <t>13383B</t>
  </si>
  <si>
    <t>HLOUBENÍ ŠACHET ZAPAŽ I NEPAŽ TŘ. II - DOPRAVA</t>
  </si>
  <si>
    <t>Terénní úpravy: 47+66+6+0,5*31=134,500 [A]</t>
  </si>
  <si>
    <t>451312</t>
  </si>
  <si>
    <t>PODKLADNÍ A VÝPLŇOVÉ VRSTVY Z PROSTÉHO BETONU C12/15</t>
  </si>
  <si>
    <t>Lože pod TZZ: 14*0,6*0,1=0,840 [A] 
Lože pod meliorační desky: 5*0,250*0,1=0,125 [B]</t>
  </si>
  <si>
    <t>451313</t>
  </si>
  <si>
    <t>PODKLADNÍ A VÝPLŇOVÉ VRSTVY Z PROSTÉHO BETONU C16/20</t>
  </si>
  <si>
    <t>Podklad a obetonování propustku: 5*1,2*0,150*2=1,800 [B]</t>
  </si>
  <si>
    <t>451314</t>
  </si>
  <si>
    <t>PODKLADNÍ A VÝPLŇOVÉ VRSTVY Z PROSTÉHO BETONU C25/30</t>
  </si>
  <si>
    <t>Odláždění čela propustku 6,5*0,2*4=5,200 [A]</t>
  </si>
  <si>
    <t>Podklad pod propustek: 5*1*0,15*2=1,500 [A] 
Zásyp pod pozemní komunikací (1,3+0,9)*5=11,000 [B] 
A+B=12,500 [C]</t>
  </si>
  <si>
    <t>465512</t>
  </si>
  <si>
    <t>DLAŽBY Z LOMOVÉHO KAMENE NA MC</t>
  </si>
  <si>
    <t>Odláždění čela propustku 6,5*0,3*4=7,800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</si>
  <si>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</si>
  <si>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Doplnění KL při úpravě GPK: 239*0,5+105*0,2=140,500 [A]</t>
  </si>
  <si>
    <t>Úprava GPK v km 36,707 294 - 36,946 309: 2*((36,946309-36,707294)*1000)*1=478,030 [A]</t>
  </si>
  <si>
    <t>3.podbití: 105=105,000 [A]</t>
  </si>
  <si>
    <t>Výměna kolejnic v okolí výměny KR: (8,559+13,841)*2=44,800 [A] 
Výměna kolejnic po vyřezání LISů v km 37,424: 10*2=20,000 [B] 
Celkem: A+B=64,800 [C]</t>
  </si>
  <si>
    <t>Svaření kolejnic po zřízení nového KR a výměně kolejnic: (1+1+1+1)*2=8,000 [A]  
Svaření kolejnic po vyřezání LISů v km 37,424: (1+1)*2=4,000 [B]  
Celkem: A+B=12,000 [C]</t>
  </si>
  <si>
    <t>Dělení kolejnic při demontáži KR a výměně kolejnic: (1+1)*2=4,000 [A]  
Dělení kolejnic při vyřezání LISů v km 37,424: (1+1)*2=4,000 [B]  
Celkem: A+B=8,000 [C]</t>
  </si>
  <si>
    <t>Zřízení BK v novém KR:  
38=38,000 [A]</t>
  </si>
  <si>
    <t>9112A1</t>
  </si>
  <si>
    <t>ZÁBRADLÍ MOSTNÍ S VODOR MADLY - DODÁVKA A MONTÁŽ</t>
  </si>
  <si>
    <t>1*4=4,000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</si>
  <si>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</si>
  <si>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9181D</t>
  </si>
  <si>
    <t>ČELA PROPUSTU Z TRUB DN DO 600MM Z BETONU</t>
  </si>
  <si>
    <t>Čela propustku: 2*2=4,000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</si>
  <si>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</si>
  <si>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918358</t>
  </si>
  <si>
    <t>PROPUSTY Z TRUB DN 600MM</t>
  </si>
  <si>
    <t>Propustek pod silnicí: 5+5=10,000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</si>
  <si>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</si>
  <si>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935212</t>
  </si>
  <si>
    <t>PŘÍKOPOVÉ ŽLABY Z BETON TVÁRNIC ŠÍŘ DO 600MM DO BETONU TL 100MM</t>
  </si>
  <si>
    <t>TZZ: 14=14,000 [A] 
Meliorační desky: 5=5,000 [B] 
A+B=19,000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</si>
  <si>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</si>
  <si>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Demontáž kotev v úseku výměny KR: 12=12,000 [A]  
Demontáž kotev v úseku úpravy GPK: 125=125,000 [B] 
Celkem: a+b=137,000 [C]</t>
  </si>
  <si>
    <t>966358</t>
  </si>
  <si>
    <t>BOURÁNÍ PROPUSTŮ Z TRUB DN DO 600MM</t>
  </si>
  <si>
    <t>Bourání propustku: 5+5=10,000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</si>
  <si>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</si>
  <si>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Zpětná montáž kotev v úseku úpravy GPK: 125=125,000 [A]</t>
  </si>
  <si>
    <t>SO 802</t>
  </si>
  <si>
    <t>SO 803</t>
  </si>
  <si>
    <t>Přejezd v km 36,832 (P5293) - Pozemní komunikace</t>
  </si>
  <si>
    <t>Poplatek za skládku zeminy z odkopů pro komunikaci: 11,935*2,1=25,064 [A]</t>
  </si>
  <si>
    <t>Poplatek za skládku zeminy z odkopů pro komunikaci: 11,935*2,3=27,451 [A]</t>
  </si>
  <si>
    <t>Poplatek za skládku prahové vpusti: 0,250*4*2,5=2,500 [A]</t>
  </si>
  <si>
    <t>Kamenivo z podkladů komunikace: 6,2*1,8=11,160 [A]</t>
  </si>
  <si>
    <t>Odstranění krytu komunikace: (42+20)*0,1=6,200 [A]</t>
  </si>
  <si>
    <t>Odvoz krytu na skládku: (6,2*1,8)*20=223,200 [A]</t>
  </si>
  <si>
    <t>Odkop pro komunikaci (50%): ((42+20)*0,35)*0,5*1,1=11,935 [A]</t>
  </si>
  <si>
    <t>Odvoz zeminy na skládku: 11,935*20=238,700 [A]</t>
  </si>
  <si>
    <t>Krajnice a její zhutnění podél PK: 13+8,5+4,5+5=31,000 [A]</t>
  </si>
  <si>
    <t>Zhutnění podkladu pod komunikací (50%): (38+15)*0,5=26,500 [A]</t>
  </si>
  <si>
    <t>4*0,8*0,200+4*0,150*0,400 Obetonování a podklad příčného odvodňovacího žlabu =0,880 [A]</t>
  </si>
  <si>
    <t>Podklad komunikace ze ŠD: (38+15)*0,35=18,550 [A] 
Lože a obsyp svodného potrubí: 2*0,5*0,5=0,500 [B] 
Podklad pod prahovou vpusť: 4*0,8*0,1=0,320 [C] 
A+B+C=19,370 [D]</t>
  </si>
  <si>
    <t>Kryt komunikace: (38+15)*0,1=5,300 [A]</t>
  </si>
  <si>
    <t>Infiltrační postřik komunikace: 38+15=53,000 [A]</t>
  </si>
  <si>
    <t>Potrubí</t>
  </si>
  <si>
    <t>87434</t>
  </si>
  <si>
    <t>POTRUBÍ Z TRUB PLASTOVÝCH ODPADNÍCH DN DO 200MM</t>
  </si>
  <si>
    <t>Svodné potrubí od PV: 2=2,000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</si>
  <si>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</si>
  <si>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93556</t>
  </si>
  <si>
    <t>ŽLABY Z DÍLCŮ Z BETONU SVĚTLÉ ŠÍŘKY DO 400MM VČET MŘÍŽÍ</t>
  </si>
  <si>
    <t>Příčný odvodňovací žlab 4=4,000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</si>
  <si>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</si>
  <si>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96657</t>
  </si>
  <si>
    <t>ODSTRANĚNÍ ŽLABŮ Z DÍLCŮ (VČET ŠTĚRBINOVÝCH) ŠÍŘKY 500MM</t>
  </si>
  <si>
    <t>Vybourání prahové vpusti: 4=4,000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</si>
  <si>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</si>
  <si>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 903</t>
  </si>
  <si>
    <t>Elektrická přípojka PZS P5293, P5292 a P5291</t>
  </si>
  <si>
    <t>Rozvaděče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</si>
  <si>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</si>
  <si>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</si>
  <si>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</si>
  <si>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</si>
  <si>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</si>
  <si>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</si>
  <si>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743D11</t>
  </si>
  <si>
    <t>SKŘÍŇ PŘÍPOJKOVÁ POJISTKOVÁ KOMPAKTNÍ PILÍŘOVÁ DO 63 A, DO 50 MM2, S 1-2 SADAMI JISTÍCÍCH PRVKŮ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</si>
  <si>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</si>
  <si>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</si>
  <si>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</si>
  <si>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743G21</t>
  </si>
  <si>
    <t>SKŘÍŇ ZÁSUVKOVÁ VENKOVNÍ KOMPAKTNÍ PILÍŘ DO 2 KS ZÁSUVEK PRŮMYSLOVÝCH (400 V NEBO 230 V)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</si>
  <si>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</si>
  <si>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</si>
  <si>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</si>
  <si>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744634</t>
  </si>
  <si>
    <t>JISTIČ TŘÍPÓLOVÝ (10 KA) OD 25 DO 40 A</t>
  </si>
  <si>
    <t>744O14</t>
  </si>
  <si>
    <t>ELEKTROMĚR</t>
  </si>
  <si>
    <t>744Q21</t>
  </si>
  <si>
    <t>SVODIČ PŘEPĚTÍ TYP 1+2 (TŘÍDA B+C) 1-2 PÓLOVÝ</t>
  </si>
  <si>
    <t>75IF31</t>
  </si>
  <si>
    <t>ZEMNÍCÍ SVORKOVNICE</t>
  </si>
  <si>
    <t>75IF3X</t>
  </si>
  <si>
    <t>ZEMNÍCÍ SVORKOVNICE - MONTÁŽ</t>
  </si>
  <si>
    <t>Kabelizace a zemní práce</t>
  </si>
  <si>
    <t>702720</t>
  </si>
  <si>
    <t>ODDĚLENÍ KABELŮ VE VÝKOPU BETONOVOU DESKOU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</si>
  <si>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</si>
  <si>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</si>
  <si>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</si>
  <si>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742H13</t>
  </si>
  <si>
    <t>KABEL NN ČTYŘ- A PĚTIŽÍLOVÝ CU S PLASTOVOU IZOLACÍ OD 25 DO 50 MM2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</si>
  <si>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</si>
  <si>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</si>
  <si>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</si>
  <si>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</si>
  <si>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</si>
  <si>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</si>
  <si>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</si>
  <si>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</si>
  <si>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</si>
  <si>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</si>
  <si>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</si>
  <si>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</si>
  <si>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</si>
  <si>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</si>
  <si>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</si>
  <si>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</si>
  <si>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</si>
  <si>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</si>
  <si>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</si>
  <si>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</si>
  <si>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</si>
  <si>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</si>
  <si>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</si>
  <si>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</si>
  <si>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</si>
  <si>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</si>
  <si>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</si>
  <si>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</si>
  <si>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</si>
  <si>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</si>
  <si>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</si>
  <si>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</si>
  <si>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</si>
  <si>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</si>
  <si>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</si>
  <si>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</si>
  <si>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 v žst. Hlinsko v Čechách. Jedná se o poz. č. 2679/19 o předpokládané ploše 150 m2.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</si>
</sst>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SUM(C10:C21)</f>
      </c>
      <c s="1"/>
      <c s="1"/>
    </row>
    <row r="7" spans="1:5" ht="12.75" customHeight="1">
      <c r="A7" s="1"/>
      <c s="4" t="s">
        <v>5</v>
      </c>
      <c s="7">
        <f>SUM(E10:E21)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103'!I3</f>
      </c>
      <c s="21">
        <f>'PS 103'!O2</f>
      </c>
      <c s="21">
        <f>C10+D10</f>
      </c>
    </row>
    <row r="11" spans="1:5" ht="12.75" customHeight="1">
      <c r="A11" s="20" t="s">
        <v>353</v>
      </c>
      <c s="20" t="s">
        <v>354</v>
      </c>
      <c s="21">
        <f>'SO 601'!I3</f>
      </c>
      <c s="21">
        <f>'SO 601'!O2</f>
      </c>
      <c s="21">
        <f>C11+D11</f>
      </c>
    </row>
    <row r="12" spans="1:5" ht="12.75" customHeight="1">
      <c r="A12" s="20" t="s">
        <v>535</v>
      </c>
      <c s="20" t="s">
        <v>536</v>
      </c>
      <c s="21">
        <f>'SO 602'!I3</f>
      </c>
      <c s="21">
        <f>'SO 602'!O2</f>
      </c>
      <c s="21">
        <f>C12+D12</f>
      </c>
    </row>
    <row r="13" spans="1:5" ht="12.75" customHeight="1">
      <c r="A13" s="20" t="s">
        <v>577</v>
      </c>
      <c s="20" t="s">
        <v>578</v>
      </c>
      <c s="21">
        <f>'SO 603'!I3</f>
      </c>
      <c s="21">
        <f>'SO 603'!O2</f>
      </c>
      <c s="21">
        <f>C13+D13</f>
      </c>
    </row>
    <row r="14" spans="1:5" ht="12.75" customHeight="1">
      <c r="A14" s="20" t="s">
        <v>639</v>
      </c>
      <c s="20" t="s">
        <v>640</v>
      </c>
      <c s="21">
        <f>'SO 701'!I3</f>
      </c>
      <c s="21">
        <f>'SO 701'!O2</f>
      </c>
      <c s="21">
        <f>C14+D14</f>
      </c>
    </row>
    <row r="15" spans="1:5" ht="12.75" customHeight="1">
      <c r="A15" s="20" t="s">
        <v>655</v>
      </c>
      <c s="20" t="s">
        <v>656</v>
      </c>
      <c s="21">
        <f>'SO 702'!I3</f>
      </c>
      <c s="21">
        <f>'SO 702'!O2</f>
      </c>
      <c s="21">
        <f>C15+D15</f>
      </c>
    </row>
    <row r="16" spans="1:5" ht="12.75" customHeight="1">
      <c r="A16" s="20" t="s">
        <v>659</v>
      </c>
      <c s="20" t="s">
        <v>660</v>
      </c>
      <c s="21">
        <f>'SO 703'!I3</f>
      </c>
      <c s="21">
        <f>'SO 703'!O2</f>
      </c>
      <c s="21">
        <f>C16+D16</f>
      </c>
    </row>
    <row r="17" spans="1:5" ht="12.75" customHeight="1">
      <c r="A17" s="20" t="s">
        <v>680</v>
      </c>
      <c s="20" t="s">
        <v>681</v>
      </c>
      <c s="21">
        <f>'SO 801'!I3</f>
      </c>
      <c s="21">
        <f>'SO 801'!O2</f>
      </c>
      <c s="21">
        <f>C17+D17</f>
      </c>
    </row>
    <row r="18" spans="1:5" ht="12.75" customHeight="1">
      <c r="A18" s="20" t="s">
        <v>743</v>
      </c>
      <c s="20" t="s">
        <v>536</v>
      </c>
      <c s="21">
        <f>'SO 802'!I3</f>
      </c>
      <c s="21">
        <f>'SO 802'!O2</f>
      </c>
      <c s="21">
        <f>C18+D18</f>
      </c>
    </row>
    <row r="19" spans="1:5" ht="12.75" customHeight="1">
      <c r="A19" s="20" t="s">
        <v>744</v>
      </c>
      <c s="20" t="s">
        <v>745</v>
      </c>
      <c s="21">
        <f>'SO 803'!I3</f>
      </c>
      <c s="21">
        <f>'SO 803'!O2</f>
      </c>
      <c s="21">
        <f>C19+D19</f>
      </c>
    </row>
    <row r="20" spans="1:5" ht="12.75" customHeight="1">
      <c r="A20" s="20" t="s">
        <v>773</v>
      </c>
      <c s="20" t="s">
        <v>774</v>
      </c>
      <c s="21">
        <f>'SO 903'!I3</f>
      </c>
      <c s="21">
        <f>'SO 903'!O2</f>
      </c>
      <c s="21">
        <f>C20+D20</f>
      </c>
    </row>
    <row r="21" spans="1:5" ht="12.75" customHeight="1">
      <c r="A21" s="20" t="s">
        <v>815</v>
      </c>
      <c s="20" t="s">
        <v>816</v>
      </c>
      <c s="21">
        <f>'SO 98-98'!I3</f>
      </c>
      <c s="21">
        <f>'SO 98-98'!O2</f>
      </c>
      <c s="21">
        <f>C21+D21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0+O8+O29+O54+O59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42">
        <f>0+I8+I29+I54+I59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743</v>
      </c>
      <c s="6"/>
      <c s="18" t="s">
        <v>536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4.838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657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5.299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658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541</v>
      </c>
      <c s="25" t="s">
        <v>48</v>
      </c>
      <c s="30" t="s">
        <v>542</v>
      </c>
      <c s="31" t="s">
        <v>358</v>
      </c>
      <c s="32">
        <v>1.838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543</v>
      </c>
    </row>
    <row r="20" spans="1:5" ht="140.25">
      <c r="A20" t="s">
        <v>53</v>
      </c>
      <c r="E20" s="36" t="s">
        <v>360</v>
      </c>
    </row>
    <row r="21" spans="1:16" ht="12.75">
      <c r="A21" s="25" t="s">
        <v>46</v>
      </c>
      <c s="29" t="s">
        <v>33</v>
      </c>
      <c s="29" t="s">
        <v>544</v>
      </c>
      <c s="25" t="s">
        <v>48</v>
      </c>
      <c s="30" t="s">
        <v>545</v>
      </c>
      <c s="31" t="s">
        <v>326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546</v>
      </c>
    </row>
    <row r="24" spans="1:5" ht="12.75">
      <c r="A24" t="s">
        <v>53</v>
      </c>
      <c r="E24" s="36" t="s">
        <v>273</v>
      </c>
    </row>
    <row r="25" spans="1:16" ht="12.75">
      <c r="A25" s="25" t="s">
        <v>46</v>
      </c>
      <c s="29" t="s">
        <v>35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273</v>
      </c>
    </row>
    <row r="29" spans="1:18" ht="12.75" customHeight="1">
      <c r="A29" s="6" t="s">
        <v>43</v>
      </c>
      <c s="6"/>
      <c s="40" t="s">
        <v>29</v>
      </c>
      <c s="6"/>
      <c s="27" t="s">
        <v>268</v>
      </c>
      <c s="6"/>
      <c s="6"/>
      <c s="6"/>
      <c s="41">
        <f>0+Q29</f>
      </c>
      <c r="O29">
        <f>0+R29</f>
      </c>
      <c r="Q29">
        <f>0+I30+I34+I38+I42+I46+I50</f>
      </c>
      <c>
        <f>0+O30+O34+O38+O42+O46+O50</f>
      </c>
    </row>
    <row r="30" spans="1:16" ht="12.75">
      <c r="A30" s="25" t="s">
        <v>46</v>
      </c>
      <c s="29" t="s">
        <v>37</v>
      </c>
      <c s="29" t="s">
        <v>548</v>
      </c>
      <c s="25" t="s">
        <v>48</v>
      </c>
      <c s="30" t="s">
        <v>549</v>
      </c>
      <c s="31" t="s">
        <v>282</v>
      </c>
      <c s="32">
        <v>2.304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48</v>
      </c>
    </row>
    <row r="32" spans="1:5" ht="12.75">
      <c r="A32" s="37" t="s">
        <v>52</v>
      </c>
      <c r="E32" s="38" t="s">
        <v>550</v>
      </c>
    </row>
    <row r="33" spans="1:5" ht="318.75">
      <c r="A33" t="s">
        <v>53</v>
      </c>
      <c r="E33" s="36" t="s">
        <v>551</v>
      </c>
    </row>
    <row r="34" spans="1:16" ht="12.75">
      <c r="A34" s="25" t="s">
        <v>46</v>
      </c>
      <c s="29" t="s">
        <v>71</v>
      </c>
      <c s="29" t="s">
        <v>552</v>
      </c>
      <c s="25" t="s">
        <v>48</v>
      </c>
      <c s="30" t="s">
        <v>553</v>
      </c>
      <c s="31" t="s">
        <v>503</v>
      </c>
      <c s="32">
        <v>46.08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554</v>
      </c>
    </row>
    <row r="37" spans="1:5" ht="25.5">
      <c r="A37" t="s">
        <v>53</v>
      </c>
      <c r="E37" s="36" t="s">
        <v>555</v>
      </c>
    </row>
    <row r="38" spans="1:16" ht="12.75">
      <c r="A38" s="25" t="s">
        <v>46</v>
      </c>
      <c s="29" t="s">
        <v>75</v>
      </c>
      <c s="29" t="s">
        <v>556</v>
      </c>
      <c s="25" t="s">
        <v>48</v>
      </c>
      <c s="30" t="s">
        <v>557</v>
      </c>
      <c s="31" t="s">
        <v>282</v>
      </c>
      <c s="32">
        <v>2.304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550</v>
      </c>
    </row>
    <row r="41" spans="1:5" ht="318.75">
      <c r="A41" t="s">
        <v>53</v>
      </c>
      <c r="E41" s="36" t="s">
        <v>558</v>
      </c>
    </row>
    <row r="42" spans="1:16" ht="12.75">
      <c r="A42" s="25" t="s">
        <v>46</v>
      </c>
      <c s="29" t="s">
        <v>40</v>
      </c>
      <c s="29" t="s">
        <v>559</v>
      </c>
      <c s="25" t="s">
        <v>48</v>
      </c>
      <c s="30" t="s">
        <v>560</v>
      </c>
      <c s="31" t="s">
        <v>503</v>
      </c>
      <c s="32">
        <v>46.08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554</v>
      </c>
    </row>
    <row r="45" spans="1:5" ht="25.5">
      <c r="A45" t="s">
        <v>53</v>
      </c>
      <c r="E45" s="36" t="s">
        <v>555</v>
      </c>
    </row>
    <row r="46" spans="1:16" ht="12.75">
      <c r="A46" s="25" t="s">
        <v>46</v>
      </c>
      <c s="29" t="s">
        <v>42</v>
      </c>
      <c s="29" t="s">
        <v>403</v>
      </c>
      <c s="25" t="s">
        <v>48</v>
      </c>
      <c s="30" t="s">
        <v>404</v>
      </c>
      <c s="31" t="s">
        <v>277</v>
      </c>
      <c s="32">
        <v>2.88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561</v>
      </c>
    </row>
    <row r="49" spans="1:5" ht="25.5">
      <c r="A49" t="s">
        <v>53</v>
      </c>
      <c r="E49" s="36" t="s">
        <v>406</v>
      </c>
    </row>
    <row r="50" spans="1:16" ht="12.75">
      <c r="A50" s="25" t="s">
        <v>46</v>
      </c>
      <c s="29" t="s">
        <v>85</v>
      </c>
      <c s="29" t="s">
        <v>407</v>
      </c>
      <c s="25" t="s">
        <v>48</v>
      </c>
      <c s="30" t="s">
        <v>408</v>
      </c>
      <c s="31" t="s">
        <v>277</v>
      </c>
      <c s="32">
        <v>2.88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561</v>
      </c>
    </row>
    <row r="53" spans="1:5" ht="25.5">
      <c r="A53" t="s">
        <v>53</v>
      </c>
      <c r="E53" s="36" t="s">
        <v>406</v>
      </c>
    </row>
    <row r="54" spans="1:18" ht="12.75" customHeight="1">
      <c r="A54" s="6" t="s">
        <v>43</v>
      </c>
      <c s="6"/>
      <c s="40" t="s">
        <v>33</v>
      </c>
      <c s="6"/>
      <c s="27" t="s">
        <v>422</v>
      </c>
      <c s="6"/>
      <c s="6"/>
      <c s="6"/>
      <c s="41">
        <f>0+Q54</f>
      </c>
      <c r="O54">
        <f>0+R54</f>
      </c>
      <c r="Q54">
        <f>0+I55</f>
      </c>
      <c>
        <f>0+O55</f>
      </c>
    </row>
    <row r="55" spans="1:16" ht="12.75">
      <c r="A55" s="25" t="s">
        <v>46</v>
      </c>
      <c s="29" t="s">
        <v>89</v>
      </c>
      <c s="29" t="s">
        <v>562</v>
      </c>
      <c s="25" t="s">
        <v>48</v>
      </c>
      <c s="30" t="s">
        <v>563</v>
      </c>
      <c s="31" t="s">
        <v>282</v>
      </c>
      <c s="32">
        <v>2.88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51</v>
      </c>
      <c r="E56" s="36" t="s">
        <v>48</v>
      </c>
    </row>
    <row r="57" spans="1:5" ht="12.75">
      <c r="A57" s="37" t="s">
        <v>52</v>
      </c>
      <c r="E57" s="38" t="s">
        <v>564</v>
      </c>
    </row>
    <row r="58" spans="1:5" ht="369.75">
      <c r="A58" t="s">
        <v>53</v>
      </c>
      <c r="E58" s="36" t="s">
        <v>565</v>
      </c>
    </row>
    <row r="59" spans="1:18" ht="12.75" customHeight="1">
      <c r="A59" s="6" t="s">
        <v>43</v>
      </c>
      <c s="6"/>
      <c s="40" t="s">
        <v>40</v>
      </c>
      <c s="6"/>
      <c s="27" t="s">
        <v>488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46</v>
      </c>
      <c s="29" t="s">
        <v>93</v>
      </c>
      <c s="29" t="s">
        <v>566</v>
      </c>
      <c s="25" t="s">
        <v>48</v>
      </c>
      <c s="30" t="s">
        <v>567</v>
      </c>
      <c s="31" t="s">
        <v>277</v>
      </c>
      <c s="32">
        <v>12.96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51</v>
      </c>
      <c r="E61" s="36" t="s">
        <v>48</v>
      </c>
    </row>
    <row r="62" spans="1:5" ht="12.75">
      <c r="A62" s="37" t="s">
        <v>52</v>
      </c>
      <c r="E62" s="38" t="s">
        <v>568</v>
      </c>
    </row>
    <row r="63" spans="1:5" ht="267.75">
      <c r="A63" t="s">
        <v>53</v>
      </c>
      <c r="E63" s="36" t="s">
        <v>569</v>
      </c>
    </row>
    <row r="64" spans="1:16" ht="12.75">
      <c r="A64" s="25" t="s">
        <v>46</v>
      </c>
      <c s="29" t="s">
        <v>97</v>
      </c>
      <c s="29" t="s">
        <v>570</v>
      </c>
      <c s="25" t="s">
        <v>48</v>
      </c>
      <c s="30" t="s">
        <v>571</v>
      </c>
      <c s="31" t="s">
        <v>277</v>
      </c>
      <c s="32">
        <v>4.9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51</v>
      </c>
      <c r="E65" s="36" t="s">
        <v>48</v>
      </c>
    </row>
    <row r="66" spans="1:5" ht="12.75">
      <c r="A66" s="37" t="s">
        <v>52</v>
      </c>
      <c r="E66" s="38" t="s">
        <v>572</v>
      </c>
    </row>
    <row r="67" spans="1:5" ht="178.5">
      <c r="A67" t="s">
        <v>53</v>
      </c>
      <c r="E67" s="36" t="s">
        <v>534</v>
      </c>
    </row>
    <row r="68" spans="1:16" ht="25.5">
      <c r="A68" s="25" t="s">
        <v>46</v>
      </c>
      <c s="29" t="s">
        <v>101</v>
      </c>
      <c s="29" t="s">
        <v>573</v>
      </c>
      <c s="25" t="s">
        <v>48</v>
      </c>
      <c s="30" t="s">
        <v>574</v>
      </c>
      <c s="31" t="s">
        <v>516</v>
      </c>
      <c s="32">
        <v>36.75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51</v>
      </c>
      <c r="E69" s="36" t="s">
        <v>48</v>
      </c>
    </row>
    <row r="70" spans="1:5" ht="12.75">
      <c r="A70" s="37" t="s">
        <v>52</v>
      </c>
      <c r="E70" s="38" t="s">
        <v>575</v>
      </c>
    </row>
    <row r="71" spans="1:5" ht="127.5">
      <c r="A71" t="s">
        <v>53</v>
      </c>
      <c r="E71" s="36" t="s">
        <v>576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0+O8+O37+O74+O83+O92+O97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744</v>
      </c>
      <c s="42">
        <f>0+I8+I37+I74+I83+I92+I97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744</v>
      </c>
      <c s="6"/>
      <c s="18" t="s">
        <v>745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25.064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746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27.451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747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541</v>
      </c>
      <c s="25" t="s">
        <v>48</v>
      </c>
      <c s="30" t="s">
        <v>542</v>
      </c>
      <c s="31" t="s">
        <v>358</v>
      </c>
      <c s="32">
        <v>2.5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748</v>
      </c>
    </row>
    <row r="20" spans="1:5" ht="140.25">
      <c r="A20" t="s">
        <v>53</v>
      </c>
      <c r="E20" s="36" t="s">
        <v>360</v>
      </c>
    </row>
    <row r="21" spans="1:16" ht="25.5">
      <c r="A21" s="25" t="s">
        <v>46</v>
      </c>
      <c s="29" t="s">
        <v>33</v>
      </c>
      <c s="29" t="s">
        <v>582</v>
      </c>
      <c s="25" t="s">
        <v>48</v>
      </c>
      <c s="30" t="s">
        <v>583</v>
      </c>
      <c s="31" t="s">
        <v>358</v>
      </c>
      <c s="32">
        <v>11.16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749</v>
      </c>
    </row>
    <row r="24" spans="1:5" ht="140.25">
      <c r="A24" t="s">
        <v>53</v>
      </c>
      <c r="E24" s="36" t="s">
        <v>360</v>
      </c>
    </row>
    <row r="25" spans="1:16" ht="12.75">
      <c r="A25" s="25" t="s">
        <v>46</v>
      </c>
      <c s="29" t="s">
        <v>35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51</v>
      </c>
      <c r="E26" s="36" t="s">
        <v>585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379</v>
      </c>
    </row>
    <row r="29" spans="1:16" ht="25.5">
      <c r="A29" s="25" t="s">
        <v>46</v>
      </c>
      <c s="29" t="s">
        <v>37</v>
      </c>
      <c s="29" t="s">
        <v>586</v>
      </c>
      <c s="25" t="s">
        <v>48</v>
      </c>
      <c s="30" t="s">
        <v>587</v>
      </c>
      <c s="31" t="s">
        <v>50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588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379</v>
      </c>
    </row>
    <row r="33" spans="1:16" ht="12.75">
      <c r="A33" s="25" t="s">
        <v>46</v>
      </c>
      <c s="29" t="s">
        <v>71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273</v>
      </c>
    </row>
    <row r="37" spans="1:18" ht="12.75" customHeight="1">
      <c r="A37" s="6" t="s">
        <v>43</v>
      </c>
      <c s="6"/>
      <c s="40" t="s">
        <v>29</v>
      </c>
      <c s="6"/>
      <c s="27" t="s">
        <v>268</v>
      </c>
      <c s="6"/>
      <c s="6"/>
      <c s="6"/>
      <c s="41">
        <f>0+Q37</f>
      </c>
      <c r="O37">
        <f>0+R37</f>
      </c>
      <c r="Q37">
        <f>0+I38+I42+I46+I50+I54+I58+I62+I66+I70</f>
      </c>
      <c>
        <f>0+O38+O42+O46+O50+O54+O58+O62+O66+O70</f>
      </c>
    </row>
    <row r="38" spans="1:16" ht="25.5">
      <c r="A38" s="25" t="s">
        <v>46</v>
      </c>
      <c s="29" t="s">
        <v>75</v>
      </c>
      <c s="29" t="s">
        <v>589</v>
      </c>
      <c s="25" t="s">
        <v>48</v>
      </c>
      <c s="30" t="s">
        <v>590</v>
      </c>
      <c s="31" t="s">
        <v>282</v>
      </c>
      <c s="32">
        <v>6.2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750</v>
      </c>
    </row>
    <row r="41" spans="1:5" ht="63.75">
      <c r="A41" t="s">
        <v>53</v>
      </c>
      <c r="E41" s="36" t="s">
        <v>592</v>
      </c>
    </row>
    <row r="42" spans="1:16" ht="25.5">
      <c r="A42" s="25" t="s">
        <v>46</v>
      </c>
      <c s="29" t="s">
        <v>40</v>
      </c>
      <c s="29" t="s">
        <v>593</v>
      </c>
      <c s="25" t="s">
        <v>48</v>
      </c>
      <c s="30" t="s">
        <v>594</v>
      </c>
      <c s="31" t="s">
        <v>516</v>
      </c>
      <c s="32">
        <v>223.2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751</v>
      </c>
    </row>
    <row r="45" spans="1:5" ht="25.5">
      <c r="A45" t="s">
        <v>53</v>
      </c>
      <c r="E45" s="36" t="s">
        <v>596</v>
      </c>
    </row>
    <row r="46" spans="1:16" ht="12.75">
      <c r="A46" s="25" t="s">
        <v>46</v>
      </c>
      <c s="29" t="s">
        <v>42</v>
      </c>
      <c s="29" t="s">
        <v>597</v>
      </c>
      <c s="25" t="s">
        <v>48</v>
      </c>
      <c s="30" t="s">
        <v>598</v>
      </c>
      <c s="31" t="s">
        <v>282</v>
      </c>
      <c s="32">
        <v>11.935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752</v>
      </c>
    </row>
    <row r="49" spans="1:5" ht="369.75">
      <c r="A49" t="s">
        <v>53</v>
      </c>
      <c r="E49" s="36" t="s">
        <v>600</v>
      </c>
    </row>
    <row r="50" spans="1:16" ht="12.75">
      <c r="A50" s="25" t="s">
        <v>46</v>
      </c>
      <c s="29" t="s">
        <v>85</v>
      </c>
      <c s="29" t="s">
        <v>601</v>
      </c>
      <c s="25" t="s">
        <v>48</v>
      </c>
      <c s="30" t="s">
        <v>602</v>
      </c>
      <c s="31" t="s">
        <v>503</v>
      </c>
      <c s="32">
        <v>238.7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753</v>
      </c>
    </row>
    <row r="53" spans="1:5" ht="25.5">
      <c r="A53" t="s">
        <v>53</v>
      </c>
      <c r="E53" s="36" t="s">
        <v>555</v>
      </c>
    </row>
    <row r="54" spans="1:16" ht="12.75">
      <c r="A54" s="25" t="s">
        <v>46</v>
      </c>
      <c s="29" t="s">
        <v>89</v>
      </c>
      <c s="29" t="s">
        <v>604</v>
      </c>
      <c s="25" t="s">
        <v>48</v>
      </c>
      <c s="30" t="s">
        <v>605</v>
      </c>
      <c s="31" t="s">
        <v>282</v>
      </c>
      <c s="32">
        <v>11.935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752</v>
      </c>
    </row>
    <row r="57" spans="1:5" ht="369.75">
      <c r="A57" t="s">
        <v>53</v>
      </c>
      <c r="E57" s="36" t="s">
        <v>606</v>
      </c>
    </row>
    <row r="58" spans="1:16" ht="12.75">
      <c r="A58" s="25" t="s">
        <v>46</v>
      </c>
      <c s="29" t="s">
        <v>93</v>
      </c>
      <c s="29" t="s">
        <v>607</v>
      </c>
      <c s="25" t="s">
        <v>48</v>
      </c>
      <c s="30" t="s">
        <v>608</v>
      </c>
      <c s="31" t="s">
        <v>503</v>
      </c>
      <c s="32">
        <v>238.7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753</v>
      </c>
    </row>
    <row r="61" spans="1:5" ht="25.5">
      <c r="A61" t="s">
        <v>53</v>
      </c>
      <c r="E61" s="36" t="s">
        <v>555</v>
      </c>
    </row>
    <row r="62" spans="1:16" ht="12.75">
      <c r="A62" s="25" t="s">
        <v>46</v>
      </c>
      <c s="29" t="s">
        <v>97</v>
      </c>
      <c s="29" t="s">
        <v>611</v>
      </c>
      <c s="25" t="s">
        <v>48</v>
      </c>
      <c s="30" t="s">
        <v>612</v>
      </c>
      <c s="31" t="s">
        <v>282</v>
      </c>
      <c s="32">
        <v>31</v>
      </c>
      <c s="33">
        <v>0</v>
      </c>
      <c s="34">
        <f>ROUND(ROUND(H62,2)*ROUND(G62,3),2)</f>
      </c>
      <c r="O62">
        <f>(I62*0)/100</f>
      </c>
      <c t="s">
        <v>27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754</v>
      </c>
    </row>
    <row r="65" spans="1:5" ht="242.25">
      <c r="A65" t="s">
        <v>53</v>
      </c>
      <c r="E65" s="36" t="s">
        <v>614</v>
      </c>
    </row>
    <row r="66" spans="1:16" ht="12.75">
      <c r="A66" s="25" t="s">
        <v>46</v>
      </c>
      <c s="29" t="s">
        <v>101</v>
      </c>
      <c s="29" t="s">
        <v>403</v>
      </c>
      <c s="25" t="s">
        <v>48</v>
      </c>
      <c s="30" t="s">
        <v>404</v>
      </c>
      <c s="31" t="s">
        <v>277</v>
      </c>
      <c s="32">
        <v>26.5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755</v>
      </c>
    </row>
    <row r="69" spans="1:5" ht="25.5">
      <c r="A69" t="s">
        <v>53</v>
      </c>
      <c r="E69" s="36" t="s">
        <v>406</v>
      </c>
    </row>
    <row r="70" spans="1:16" ht="12.75">
      <c r="A70" s="25" t="s">
        <v>46</v>
      </c>
      <c s="29" t="s">
        <v>105</v>
      </c>
      <c s="29" t="s">
        <v>407</v>
      </c>
      <c s="25" t="s">
        <v>48</v>
      </c>
      <c s="30" t="s">
        <v>408</v>
      </c>
      <c s="31" t="s">
        <v>277</v>
      </c>
      <c s="32">
        <v>26.5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755</v>
      </c>
    </row>
    <row r="73" spans="1:5" ht="25.5">
      <c r="A73" t="s">
        <v>53</v>
      </c>
      <c r="E73" s="36" t="s">
        <v>406</v>
      </c>
    </row>
    <row r="74" spans="1:18" ht="12.75" customHeight="1">
      <c r="A74" s="6" t="s">
        <v>43</v>
      </c>
      <c s="6"/>
      <c s="40" t="s">
        <v>33</v>
      </c>
      <c s="6"/>
      <c s="27" t="s">
        <v>422</v>
      </c>
      <c s="6"/>
      <c s="6"/>
      <c s="6"/>
      <c s="41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46</v>
      </c>
      <c s="29" t="s">
        <v>109</v>
      </c>
      <c s="29" t="s">
        <v>706</v>
      </c>
      <c s="25" t="s">
        <v>48</v>
      </c>
      <c s="30" t="s">
        <v>707</v>
      </c>
      <c s="31" t="s">
        <v>282</v>
      </c>
      <c s="32">
        <v>0.88</v>
      </c>
      <c s="33">
        <v>0</v>
      </c>
      <c s="34">
        <f>ROUND(ROUND(H75,2)*ROUND(G75,3),2)</f>
      </c>
      <c r="O75">
        <f>(I75*0)/100</f>
      </c>
      <c t="s">
        <v>27</v>
      </c>
    </row>
    <row r="76" spans="1:5" ht="12.75">
      <c r="A76" s="35" t="s">
        <v>51</v>
      </c>
      <c r="E76" s="36" t="s">
        <v>48</v>
      </c>
    </row>
    <row r="77" spans="1:5" ht="25.5">
      <c r="A77" s="37" t="s">
        <v>52</v>
      </c>
      <c r="E77" s="38" t="s">
        <v>756</v>
      </c>
    </row>
    <row r="78" spans="1:5" ht="369.75">
      <c r="A78" t="s">
        <v>53</v>
      </c>
      <c r="E78" s="36" t="s">
        <v>565</v>
      </c>
    </row>
    <row r="79" spans="1:16" ht="12.75">
      <c r="A79" s="25" t="s">
        <v>46</v>
      </c>
      <c s="29" t="s">
        <v>114</v>
      </c>
      <c s="29" t="s">
        <v>423</v>
      </c>
      <c s="25" t="s">
        <v>48</v>
      </c>
      <c s="30" t="s">
        <v>424</v>
      </c>
      <c s="31" t="s">
        <v>282</v>
      </c>
      <c s="32">
        <v>19.37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51</v>
      </c>
      <c r="E80" s="36" t="s">
        <v>48</v>
      </c>
    </row>
    <row r="81" spans="1:5" ht="51">
      <c r="A81" s="37" t="s">
        <v>52</v>
      </c>
      <c r="E81" s="38" t="s">
        <v>757</v>
      </c>
    </row>
    <row r="82" spans="1:5" ht="38.25">
      <c r="A82" t="s">
        <v>53</v>
      </c>
      <c r="E82" s="36" t="s">
        <v>426</v>
      </c>
    </row>
    <row r="83" spans="1:18" ht="12.75" customHeight="1">
      <c r="A83" s="6" t="s">
        <v>43</v>
      </c>
      <c s="6"/>
      <c s="40" t="s">
        <v>35</v>
      </c>
      <c s="6"/>
      <c s="27" t="s">
        <v>431</v>
      </c>
      <c s="6"/>
      <c s="6"/>
      <c s="6"/>
      <c s="41">
        <f>0+Q83</f>
      </c>
      <c r="O83">
        <f>0+R83</f>
      </c>
      <c r="Q83">
        <f>0+I84+I88</f>
      </c>
      <c>
        <f>0+O84+O88</f>
      </c>
    </row>
    <row r="84" spans="1:16" ht="12.75">
      <c r="A84" s="25" t="s">
        <v>46</v>
      </c>
      <c s="29" t="s">
        <v>118</v>
      </c>
      <c s="29" t="s">
        <v>617</v>
      </c>
      <c s="25" t="s">
        <v>48</v>
      </c>
      <c s="30" t="s">
        <v>618</v>
      </c>
      <c s="31" t="s">
        <v>282</v>
      </c>
      <c s="32">
        <v>5.3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51</v>
      </c>
      <c r="E85" s="36" t="s">
        <v>48</v>
      </c>
    </row>
    <row r="86" spans="1:5" ht="12.75">
      <c r="A86" s="37" t="s">
        <v>52</v>
      </c>
      <c r="E86" s="38" t="s">
        <v>758</v>
      </c>
    </row>
    <row r="87" spans="1:5" ht="102">
      <c r="A87" t="s">
        <v>53</v>
      </c>
      <c r="E87" s="36" t="s">
        <v>620</v>
      </c>
    </row>
    <row r="88" spans="1:16" ht="12.75">
      <c r="A88" s="25" t="s">
        <v>46</v>
      </c>
      <c s="29" t="s">
        <v>122</v>
      </c>
      <c s="29" t="s">
        <v>621</v>
      </c>
      <c s="25" t="s">
        <v>48</v>
      </c>
      <c s="30" t="s">
        <v>622</v>
      </c>
      <c s="31" t="s">
        <v>277</v>
      </c>
      <c s="32">
        <v>53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51</v>
      </c>
      <c r="E89" s="36" t="s">
        <v>48</v>
      </c>
    </row>
    <row r="90" spans="1:5" ht="12.75">
      <c r="A90" s="37" t="s">
        <v>52</v>
      </c>
      <c r="E90" s="38" t="s">
        <v>759</v>
      </c>
    </row>
    <row r="91" spans="1:5" ht="51">
      <c r="A91" t="s">
        <v>53</v>
      </c>
      <c r="E91" s="36" t="s">
        <v>624</v>
      </c>
    </row>
    <row r="92" spans="1:18" ht="12.75" customHeight="1">
      <c r="A92" s="6" t="s">
        <v>43</v>
      </c>
      <c s="6"/>
      <c s="40" t="s">
        <v>75</v>
      </c>
      <c s="6"/>
      <c s="27" t="s">
        <v>760</v>
      </c>
      <c s="6"/>
      <c s="6"/>
      <c s="6"/>
      <c s="41">
        <f>0+Q92</f>
      </c>
      <c r="O92">
        <f>0+R92</f>
      </c>
      <c r="Q92">
        <f>0+I93</f>
      </c>
      <c>
        <f>0+O93</f>
      </c>
    </row>
    <row r="93" spans="1:16" ht="12.75">
      <c r="A93" s="25" t="s">
        <v>46</v>
      </c>
      <c s="29" t="s">
        <v>126</v>
      </c>
      <c s="29" t="s">
        <v>761</v>
      </c>
      <c s="25" t="s">
        <v>48</v>
      </c>
      <c s="30" t="s">
        <v>762</v>
      </c>
      <c s="31" t="s">
        <v>60</v>
      </c>
      <c s="32">
        <v>2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51</v>
      </c>
      <c r="E94" s="36" t="s">
        <v>48</v>
      </c>
    </row>
    <row r="95" spans="1:5" ht="12.75">
      <c r="A95" s="37" t="s">
        <v>52</v>
      </c>
      <c r="E95" s="38" t="s">
        <v>763</v>
      </c>
    </row>
    <row r="96" spans="1:5" ht="255">
      <c r="A96" t="s">
        <v>53</v>
      </c>
      <c r="E96" s="36" t="s">
        <v>764</v>
      </c>
    </row>
    <row r="97" spans="1:18" ht="12.75" customHeight="1">
      <c r="A97" s="6" t="s">
        <v>43</v>
      </c>
      <c s="6"/>
      <c s="40" t="s">
        <v>40</v>
      </c>
      <c s="6"/>
      <c s="27" t="s">
        <v>488</v>
      </c>
      <c s="6"/>
      <c s="6"/>
      <c s="6"/>
      <c s="41">
        <f>0+Q97</f>
      </c>
      <c r="O97">
        <f>0+R97</f>
      </c>
      <c r="Q97">
        <f>0+I98+I102</f>
      </c>
      <c>
        <f>0+O98+O102</f>
      </c>
    </row>
    <row r="98" spans="1:16" ht="12.75">
      <c r="A98" s="25" t="s">
        <v>46</v>
      </c>
      <c s="29" t="s">
        <v>130</v>
      </c>
      <c s="29" t="s">
        <v>765</v>
      </c>
      <c s="25" t="s">
        <v>48</v>
      </c>
      <c s="30" t="s">
        <v>766</v>
      </c>
      <c s="31" t="s">
        <v>60</v>
      </c>
      <c s="32">
        <v>4</v>
      </c>
      <c s="33">
        <v>0</v>
      </c>
      <c s="34">
        <f>ROUND(ROUND(H98,2)*ROUND(G98,3),2)</f>
      </c>
      <c r="O98">
        <f>(I98*0)/100</f>
      </c>
      <c t="s">
        <v>27</v>
      </c>
    </row>
    <row r="99" spans="1:5" ht="12.75">
      <c r="A99" s="35" t="s">
        <v>51</v>
      </c>
      <c r="E99" s="36" t="s">
        <v>48</v>
      </c>
    </row>
    <row r="100" spans="1:5" ht="12.75">
      <c r="A100" s="37" t="s">
        <v>52</v>
      </c>
      <c r="E100" s="38" t="s">
        <v>767</v>
      </c>
    </row>
    <row r="101" spans="1:5" ht="76.5">
      <c r="A101" t="s">
        <v>53</v>
      </c>
      <c r="E101" s="36" t="s">
        <v>768</v>
      </c>
    </row>
    <row r="102" spans="1:16" ht="12.75">
      <c r="A102" s="25" t="s">
        <v>46</v>
      </c>
      <c s="29" t="s">
        <v>134</v>
      </c>
      <c s="29" t="s">
        <v>769</v>
      </c>
      <c s="25" t="s">
        <v>48</v>
      </c>
      <c s="30" t="s">
        <v>770</v>
      </c>
      <c s="31" t="s">
        <v>60</v>
      </c>
      <c s="32">
        <v>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771</v>
      </c>
    </row>
    <row r="105" spans="1:5" ht="76.5">
      <c r="A105" t="s">
        <v>53</v>
      </c>
      <c r="E105" s="36" t="s">
        <v>772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773</v>
      </c>
      <c s="42">
        <f>0+I8+I61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773</v>
      </c>
      <c s="6"/>
      <c s="18" t="s">
        <v>774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775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25" t="s">
        <v>46</v>
      </c>
      <c s="29" t="s">
        <v>29</v>
      </c>
      <c s="29" t="s">
        <v>776</v>
      </c>
      <c s="25" t="s">
        <v>48</v>
      </c>
      <c s="30" t="s">
        <v>777</v>
      </c>
      <c s="31" t="s">
        <v>60</v>
      </c>
      <c s="32">
        <v>30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51</v>
      </c>
      <c r="E10" s="36" t="s">
        <v>777</v>
      </c>
    </row>
    <row r="11" spans="1:5" ht="12.75">
      <c r="A11" s="37" t="s">
        <v>52</v>
      </c>
      <c r="E11" s="38" t="s">
        <v>48</v>
      </c>
    </row>
    <row r="12" spans="1:5" ht="76.5">
      <c r="A12" t="s">
        <v>53</v>
      </c>
      <c r="E12" s="36" t="s">
        <v>778</v>
      </c>
    </row>
    <row r="13" spans="1:16" ht="12.75">
      <c r="A13" s="25" t="s">
        <v>46</v>
      </c>
      <c s="29" t="s">
        <v>23</v>
      </c>
      <c s="29" t="s">
        <v>779</v>
      </c>
      <c s="25" t="s">
        <v>48</v>
      </c>
      <c s="30" t="s">
        <v>780</v>
      </c>
      <c s="31" t="s">
        <v>50</v>
      </c>
      <c s="32">
        <v>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780</v>
      </c>
    </row>
    <row r="15" spans="1:5" ht="12.75">
      <c r="A15" s="37" t="s">
        <v>52</v>
      </c>
      <c r="E15" s="38" t="s">
        <v>48</v>
      </c>
    </row>
    <row r="16" spans="1:5" ht="76.5">
      <c r="A16" t="s">
        <v>53</v>
      </c>
      <c r="E16" s="36" t="s">
        <v>781</v>
      </c>
    </row>
    <row r="17" spans="1:16" ht="25.5">
      <c r="A17" s="25" t="s">
        <v>46</v>
      </c>
      <c s="29" t="s">
        <v>22</v>
      </c>
      <c s="29" t="s">
        <v>782</v>
      </c>
      <c s="25" t="s">
        <v>48</v>
      </c>
      <c s="30" t="s">
        <v>783</v>
      </c>
      <c s="31" t="s">
        <v>50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51</v>
      </c>
      <c r="E18" s="36" t="s">
        <v>783</v>
      </c>
    </row>
    <row r="19" spans="1:5" ht="12.75">
      <c r="A19" s="37" t="s">
        <v>52</v>
      </c>
      <c r="E19" s="38" t="s">
        <v>48</v>
      </c>
    </row>
    <row r="20" spans="1:5" ht="89.25">
      <c r="A20" t="s">
        <v>53</v>
      </c>
      <c r="E20" s="36" t="s">
        <v>784</v>
      </c>
    </row>
    <row r="21" spans="1:16" ht="25.5">
      <c r="A21" s="25" t="s">
        <v>46</v>
      </c>
      <c s="29" t="s">
        <v>33</v>
      </c>
      <c s="29" t="s">
        <v>785</v>
      </c>
      <c s="25" t="s">
        <v>48</v>
      </c>
      <c s="30" t="s">
        <v>786</v>
      </c>
      <c s="31" t="s">
        <v>50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51</v>
      </c>
      <c r="E22" s="36" t="s">
        <v>786</v>
      </c>
    </row>
    <row r="23" spans="1:5" ht="12.75">
      <c r="A23" s="37" t="s">
        <v>52</v>
      </c>
      <c r="E23" s="38" t="s">
        <v>48</v>
      </c>
    </row>
    <row r="24" spans="1:5" ht="89.25">
      <c r="A24" t="s">
        <v>53</v>
      </c>
      <c r="E24" s="36" t="s">
        <v>784</v>
      </c>
    </row>
    <row r="25" spans="1:16" ht="25.5">
      <c r="A25" s="25" t="s">
        <v>46</v>
      </c>
      <c s="29" t="s">
        <v>35</v>
      </c>
      <c s="29" t="s">
        <v>787</v>
      </c>
      <c s="25" t="s">
        <v>48</v>
      </c>
      <c s="30" t="s">
        <v>788</v>
      </c>
      <c s="31" t="s">
        <v>50</v>
      </c>
      <c s="32">
        <v>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51</v>
      </c>
      <c r="E26" s="36" t="s">
        <v>788</v>
      </c>
    </row>
    <row r="27" spans="1:5" ht="12.75">
      <c r="A27" s="37" t="s">
        <v>52</v>
      </c>
      <c r="E27" s="38" t="s">
        <v>48</v>
      </c>
    </row>
    <row r="28" spans="1:5" ht="89.25">
      <c r="A28" t="s">
        <v>53</v>
      </c>
      <c r="E28" s="36" t="s">
        <v>784</v>
      </c>
    </row>
    <row r="29" spans="1:16" ht="12.75">
      <c r="A29" s="25" t="s">
        <v>46</v>
      </c>
      <c s="29" t="s">
        <v>37</v>
      </c>
      <c s="29" t="s">
        <v>789</v>
      </c>
      <c s="25" t="s">
        <v>48</v>
      </c>
      <c s="30" t="s">
        <v>790</v>
      </c>
      <c s="31" t="s">
        <v>50</v>
      </c>
      <c s="32">
        <v>5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790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791</v>
      </c>
    </row>
    <row r="33" spans="1:16" ht="12.75">
      <c r="A33" s="25" t="s">
        <v>46</v>
      </c>
      <c s="29" t="s">
        <v>71</v>
      </c>
      <c s="29" t="s">
        <v>792</v>
      </c>
      <c s="25" t="s">
        <v>48</v>
      </c>
      <c s="30" t="s">
        <v>793</v>
      </c>
      <c s="31" t="s">
        <v>50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793</v>
      </c>
    </row>
    <row r="35" spans="1:5" ht="12.75">
      <c r="A35" s="37" t="s">
        <v>52</v>
      </c>
      <c r="E35" s="38" t="s">
        <v>48</v>
      </c>
    </row>
    <row r="36" spans="1:5" ht="102">
      <c r="A36" t="s">
        <v>53</v>
      </c>
      <c r="E36" s="36" t="s">
        <v>791</v>
      </c>
    </row>
    <row r="37" spans="1:16" ht="12.75">
      <c r="A37" s="25" t="s">
        <v>46</v>
      </c>
      <c s="29" t="s">
        <v>75</v>
      </c>
      <c s="29" t="s">
        <v>794</v>
      </c>
      <c s="25" t="s">
        <v>48</v>
      </c>
      <c s="30" t="s">
        <v>795</v>
      </c>
      <c s="31" t="s">
        <v>50</v>
      </c>
      <c s="32">
        <v>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51</v>
      </c>
      <c r="E38" s="36" t="s">
        <v>795</v>
      </c>
    </row>
    <row r="39" spans="1:5" ht="12.75">
      <c r="A39" s="37" t="s">
        <v>52</v>
      </c>
      <c r="E39" s="38" t="s">
        <v>48</v>
      </c>
    </row>
    <row r="40" spans="1:5" ht="102">
      <c r="A40" t="s">
        <v>53</v>
      </c>
      <c r="E40" s="36" t="s">
        <v>791</v>
      </c>
    </row>
    <row r="41" spans="1:16" ht="12.75">
      <c r="A41" s="25" t="s">
        <v>46</v>
      </c>
      <c s="29" t="s">
        <v>40</v>
      </c>
      <c s="29" t="s">
        <v>796</v>
      </c>
      <c s="25" t="s">
        <v>48</v>
      </c>
      <c s="30" t="s">
        <v>797</v>
      </c>
      <c s="31" t="s">
        <v>50</v>
      </c>
      <c s="32">
        <v>3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51</v>
      </c>
      <c r="E42" s="36" t="s">
        <v>797</v>
      </c>
    </row>
    <row r="43" spans="1:5" ht="12.75">
      <c r="A43" s="37" t="s">
        <v>52</v>
      </c>
      <c r="E43" s="38" t="s">
        <v>48</v>
      </c>
    </row>
    <row r="44" spans="1:5" ht="102">
      <c r="A44" t="s">
        <v>53</v>
      </c>
      <c r="E44" s="36" t="s">
        <v>791</v>
      </c>
    </row>
    <row r="45" spans="1:16" ht="12.75">
      <c r="A45" s="25" t="s">
        <v>46</v>
      </c>
      <c s="29" t="s">
        <v>42</v>
      </c>
      <c s="29" t="s">
        <v>798</v>
      </c>
      <c s="25" t="s">
        <v>48</v>
      </c>
      <c s="30" t="s">
        <v>799</v>
      </c>
      <c s="31" t="s">
        <v>50</v>
      </c>
      <c s="32">
        <v>3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51</v>
      </c>
      <c r="E46" s="36" t="s">
        <v>799</v>
      </c>
    </row>
    <row r="47" spans="1:5" ht="12.75">
      <c r="A47" s="37" t="s">
        <v>52</v>
      </c>
      <c r="E47" s="38" t="s">
        <v>48</v>
      </c>
    </row>
    <row r="48" spans="1:5" ht="178.5">
      <c r="A48" t="s">
        <v>53</v>
      </c>
      <c r="E48" s="36" t="s">
        <v>244</v>
      </c>
    </row>
    <row r="49" spans="1:16" ht="12.75">
      <c r="A49" s="25" t="s">
        <v>46</v>
      </c>
      <c s="29" t="s">
        <v>85</v>
      </c>
      <c s="29" t="s">
        <v>800</v>
      </c>
      <c s="25" t="s">
        <v>48</v>
      </c>
      <c s="30" t="s">
        <v>801</v>
      </c>
      <c s="31" t="s">
        <v>50</v>
      </c>
      <c s="32">
        <v>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801</v>
      </c>
    </row>
    <row r="51" spans="1:5" ht="12.75">
      <c r="A51" s="37" t="s">
        <v>52</v>
      </c>
      <c r="E51" s="38" t="s">
        <v>48</v>
      </c>
    </row>
    <row r="52" spans="1:5" ht="127.5">
      <c r="A52" t="s">
        <v>53</v>
      </c>
      <c r="E52" s="36" t="s">
        <v>133</v>
      </c>
    </row>
    <row r="53" spans="1:16" ht="12.75">
      <c r="A53" s="25" t="s">
        <v>46</v>
      </c>
      <c s="29" t="s">
        <v>89</v>
      </c>
      <c s="29" t="s">
        <v>197</v>
      </c>
      <c s="25" t="s">
        <v>48</v>
      </c>
      <c s="30" t="s">
        <v>198</v>
      </c>
      <c s="31" t="s">
        <v>60</v>
      </c>
      <c s="32">
        <v>90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198</v>
      </c>
    </row>
    <row r="55" spans="1:5" ht="12.75">
      <c r="A55" s="37" t="s">
        <v>52</v>
      </c>
      <c r="E55" s="38" t="s">
        <v>48</v>
      </c>
    </row>
    <row r="56" spans="1:5" ht="140.25">
      <c r="A56" t="s">
        <v>53</v>
      </c>
      <c r="E56" s="36" t="s">
        <v>199</v>
      </c>
    </row>
    <row r="57" spans="1:16" ht="12.75">
      <c r="A57" s="25" t="s">
        <v>46</v>
      </c>
      <c s="29" t="s">
        <v>93</v>
      </c>
      <c s="29" t="s">
        <v>201</v>
      </c>
      <c s="25" t="s">
        <v>48</v>
      </c>
      <c s="30" t="s">
        <v>202</v>
      </c>
      <c s="31" t="s">
        <v>60</v>
      </c>
      <c s="32">
        <v>90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51</v>
      </c>
      <c r="E58" s="36" t="s">
        <v>202</v>
      </c>
    </row>
    <row r="59" spans="1:5" ht="12.75">
      <c r="A59" s="37" t="s">
        <v>52</v>
      </c>
      <c r="E59" s="38" t="s">
        <v>48</v>
      </c>
    </row>
    <row r="60" spans="1:5" ht="102">
      <c r="A60" t="s">
        <v>53</v>
      </c>
      <c r="E60" s="36" t="s">
        <v>203</v>
      </c>
    </row>
    <row r="61" spans="1:18" ht="12.75" customHeight="1">
      <c r="A61" s="6" t="s">
        <v>43</v>
      </c>
      <c s="6"/>
      <c s="40" t="s">
        <v>23</v>
      </c>
      <c s="6"/>
      <c s="27" t="s">
        <v>802</v>
      </c>
      <c s="6"/>
      <c s="6"/>
      <c s="6"/>
      <c s="41">
        <f>0+Q61</f>
      </c>
      <c r="O61">
        <f>0+R61</f>
      </c>
      <c r="Q61">
        <f>0+I62+I66+I70+I74+I78+I82+I86+I90+I94</f>
      </c>
      <c>
        <f>0+O62+O66+O70+O74+O78+O82+O86+O90+O94</f>
      </c>
    </row>
    <row r="62" spans="1:16" ht="12.75">
      <c r="A62" s="25" t="s">
        <v>46</v>
      </c>
      <c s="29" t="s">
        <v>97</v>
      </c>
      <c s="29" t="s">
        <v>280</v>
      </c>
      <c s="25" t="s">
        <v>48</v>
      </c>
      <c s="30" t="s">
        <v>281</v>
      </c>
      <c s="31" t="s">
        <v>282</v>
      </c>
      <c s="32">
        <v>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48</v>
      </c>
    </row>
    <row r="65" spans="1:5" ht="318.75">
      <c r="A65" t="s">
        <v>53</v>
      </c>
      <c r="E65" s="36" t="s">
        <v>283</v>
      </c>
    </row>
    <row r="66" spans="1:16" ht="12.75">
      <c r="A66" s="25" t="s">
        <v>46</v>
      </c>
      <c s="29" t="s">
        <v>101</v>
      </c>
      <c s="29" t="s">
        <v>285</v>
      </c>
      <c s="25" t="s">
        <v>48</v>
      </c>
      <c s="30" t="s">
        <v>286</v>
      </c>
      <c s="31" t="s">
        <v>282</v>
      </c>
      <c s="32">
        <v>115.2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48</v>
      </c>
    </row>
    <row r="69" spans="1:5" ht="318.75">
      <c r="A69" t="s">
        <v>53</v>
      </c>
      <c r="E69" s="36" t="s">
        <v>283</v>
      </c>
    </row>
    <row r="70" spans="1:16" ht="12.75">
      <c r="A70" s="25" t="s">
        <v>46</v>
      </c>
      <c s="29" t="s">
        <v>105</v>
      </c>
      <c s="29" t="s">
        <v>292</v>
      </c>
      <c s="25" t="s">
        <v>48</v>
      </c>
      <c s="30" t="s">
        <v>293</v>
      </c>
      <c s="31" t="s">
        <v>282</v>
      </c>
      <c s="32">
        <v>115.2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293</v>
      </c>
    </row>
    <row r="72" spans="1:5" ht="12.75">
      <c r="A72" s="37" t="s">
        <v>52</v>
      </c>
      <c r="E72" s="38" t="s">
        <v>48</v>
      </c>
    </row>
    <row r="73" spans="1:5" ht="229.5">
      <c r="A73" t="s">
        <v>53</v>
      </c>
      <c r="E73" s="36" t="s">
        <v>294</v>
      </c>
    </row>
    <row r="74" spans="1:16" ht="12.75">
      <c r="A74" s="25" t="s">
        <v>46</v>
      </c>
      <c s="29" t="s">
        <v>109</v>
      </c>
      <c s="29" t="s">
        <v>308</v>
      </c>
      <c s="25" t="s">
        <v>48</v>
      </c>
      <c s="30" t="s">
        <v>309</v>
      </c>
      <c s="31" t="s">
        <v>60</v>
      </c>
      <c s="32">
        <v>640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309</v>
      </c>
    </row>
    <row r="76" spans="1:5" ht="12.75">
      <c r="A76" s="37" t="s">
        <v>52</v>
      </c>
      <c r="E76" s="38" t="s">
        <v>48</v>
      </c>
    </row>
    <row r="77" spans="1:5" ht="140.25">
      <c r="A77" t="s">
        <v>53</v>
      </c>
      <c r="E77" s="36" t="s">
        <v>310</v>
      </c>
    </row>
    <row r="78" spans="1:16" ht="12.75">
      <c r="A78" s="25" t="s">
        <v>46</v>
      </c>
      <c s="29" t="s">
        <v>114</v>
      </c>
      <c s="29" t="s">
        <v>803</v>
      </c>
      <c s="25" t="s">
        <v>48</v>
      </c>
      <c s="30" t="s">
        <v>804</v>
      </c>
      <c s="31" t="s">
        <v>60</v>
      </c>
      <c s="32">
        <v>640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804</v>
      </c>
    </row>
    <row r="80" spans="1:5" ht="12.75">
      <c r="A80" s="37" t="s">
        <v>52</v>
      </c>
      <c r="E80" s="38" t="s">
        <v>48</v>
      </c>
    </row>
    <row r="81" spans="1:5" ht="102">
      <c r="A81" t="s">
        <v>53</v>
      </c>
      <c r="E81" s="36" t="s">
        <v>314</v>
      </c>
    </row>
    <row r="82" spans="1:16" ht="12.75">
      <c r="A82" s="25" t="s">
        <v>46</v>
      </c>
      <c s="29" t="s">
        <v>118</v>
      </c>
      <c s="29" t="s">
        <v>805</v>
      </c>
      <c s="25" t="s">
        <v>48</v>
      </c>
      <c s="30" t="s">
        <v>806</v>
      </c>
      <c s="31" t="s">
        <v>60</v>
      </c>
      <c s="32">
        <v>35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806</v>
      </c>
    </row>
    <row r="84" spans="1:5" ht="12.75">
      <c r="A84" s="37" t="s">
        <v>52</v>
      </c>
      <c r="E84" s="38" t="s">
        <v>48</v>
      </c>
    </row>
    <row r="85" spans="1:5" ht="89.25">
      <c r="A85" t="s">
        <v>53</v>
      </c>
      <c r="E85" s="36" t="s">
        <v>807</v>
      </c>
    </row>
    <row r="86" spans="1:16" ht="12.75">
      <c r="A86" s="25" t="s">
        <v>46</v>
      </c>
      <c s="29" t="s">
        <v>122</v>
      </c>
      <c s="29" t="s">
        <v>808</v>
      </c>
      <c s="25" t="s">
        <v>48</v>
      </c>
      <c s="30" t="s">
        <v>809</v>
      </c>
      <c s="31" t="s">
        <v>60</v>
      </c>
      <c s="32">
        <v>615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809</v>
      </c>
    </row>
    <row r="88" spans="1:5" ht="12.75">
      <c r="A88" s="37" t="s">
        <v>52</v>
      </c>
      <c r="E88" s="38" t="s">
        <v>48</v>
      </c>
    </row>
    <row r="89" spans="1:5" ht="89.25">
      <c r="A89" t="s">
        <v>53</v>
      </c>
      <c r="E89" s="36" t="s">
        <v>807</v>
      </c>
    </row>
    <row r="90" spans="1:16" ht="25.5">
      <c r="A90" s="25" t="s">
        <v>46</v>
      </c>
      <c s="29" t="s">
        <v>126</v>
      </c>
      <c s="29" t="s">
        <v>810</v>
      </c>
      <c s="25" t="s">
        <v>48</v>
      </c>
      <c s="30" t="s">
        <v>811</v>
      </c>
      <c s="31" t="s">
        <v>50</v>
      </c>
      <c s="32">
        <v>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51</v>
      </c>
      <c r="E91" s="36" t="s">
        <v>811</v>
      </c>
    </row>
    <row r="92" spans="1:5" ht="12.75">
      <c r="A92" s="37" t="s">
        <v>52</v>
      </c>
      <c r="E92" s="38" t="s">
        <v>48</v>
      </c>
    </row>
    <row r="93" spans="1:5" ht="102">
      <c r="A93" t="s">
        <v>53</v>
      </c>
      <c r="E93" s="36" t="s">
        <v>812</v>
      </c>
    </row>
    <row r="94" spans="1:16" ht="25.5">
      <c r="A94" s="25" t="s">
        <v>46</v>
      </c>
      <c s="29" t="s">
        <v>130</v>
      </c>
      <c s="29" t="s">
        <v>813</v>
      </c>
      <c s="25" t="s">
        <v>48</v>
      </c>
      <c s="30" t="s">
        <v>814</v>
      </c>
      <c s="31" t="s">
        <v>50</v>
      </c>
      <c s="32">
        <v>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51</v>
      </c>
      <c r="E95" s="36" t="s">
        <v>814</v>
      </c>
    </row>
    <row r="96" spans="1:5" ht="12.75">
      <c r="A96" s="37" t="s">
        <v>52</v>
      </c>
      <c r="E96" s="38" t="s">
        <v>48</v>
      </c>
    </row>
    <row r="97" spans="1:5" ht="102">
      <c r="A97" t="s">
        <v>53</v>
      </c>
      <c r="E97" s="36" t="s">
        <v>812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815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815</v>
      </c>
      <c s="6"/>
      <c s="18" t="s">
        <v>816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817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818</v>
      </c>
      <c s="25" t="s">
        <v>48</v>
      </c>
      <c s="30" t="s">
        <v>819</v>
      </c>
      <c s="31" t="s">
        <v>326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820</v>
      </c>
    </row>
    <row r="11" spans="1:5" ht="12.75">
      <c r="A11" s="37" t="s">
        <v>52</v>
      </c>
      <c r="E11" s="38" t="s">
        <v>821</v>
      </c>
    </row>
    <row r="12" spans="1:5" ht="89.25">
      <c r="A12" t="s">
        <v>53</v>
      </c>
      <c r="E12" s="36" t="s">
        <v>822</v>
      </c>
    </row>
    <row r="13" spans="1:16" ht="12.75">
      <c r="A13" s="25" t="s">
        <v>46</v>
      </c>
      <c s="29" t="s">
        <v>23</v>
      </c>
      <c s="29" t="s">
        <v>823</v>
      </c>
      <c s="25" t="s">
        <v>48</v>
      </c>
      <c s="30" t="s">
        <v>824</v>
      </c>
      <c s="31" t="s">
        <v>326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825</v>
      </c>
    </row>
    <row r="15" spans="1:5" ht="12.75">
      <c r="A15" s="37" t="s">
        <v>52</v>
      </c>
      <c r="E15" s="38" t="s">
        <v>821</v>
      </c>
    </row>
    <row r="16" spans="1:5" ht="102">
      <c r="A16" t="s">
        <v>53</v>
      </c>
      <c r="E16" s="36" t="s">
        <v>826</v>
      </c>
    </row>
    <row r="17" spans="1:16" ht="12.75">
      <c r="A17" s="25" t="s">
        <v>46</v>
      </c>
      <c s="29" t="s">
        <v>22</v>
      </c>
      <c s="29" t="s">
        <v>827</v>
      </c>
      <c s="25" t="s">
        <v>48</v>
      </c>
      <c s="30" t="s">
        <v>828</v>
      </c>
      <c s="31" t="s">
        <v>326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829</v>
      </c>
    </row>
    <row r="19" spans="1:5" ht="12.75">
      <c r="A19" s="37" t="s">
        <v>52</v>
      </c>
      <c r="E19" s="38" t="s">
        <v>821</v>
      </c>
    </row>
    <row r="20" spans="1:5" ht="38.25">
      <c r="A20" t="s">
        <v>53</v>
      </c>
      <c r="E20" s="36" t="s">
        <v>830</v>
      </c>
    </row>
    <row r="21" spans="1:16" ht="12.75">
      <c r="A21" s="25" t="s">
        <v>46</v>
      </c>
      <c s="29" t="s">
        <v>33</v>
      </c>
      <c s="29" t="s">
        <v>831</v>
      </c>
      <c s="25" t="s">
        <v>48</v>
      </c>
      <c s="30" t="s">
        <v>832</v>
      </c>
      <c s="31" t="s">
        <v>326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833</v>
      </c>
    </row>
    <row r="23" spans="1:5" ht="12.75">
      <c r="A23" s="37" t="s">
        <v>52</v>
      </c>
      <c r="E23" s="38" t="s">
        <v>821</v>
      </c>
    </row>
    <row r="24" spans="1:5" ht="63.75">
      <c r="A24" t="s">
        <v>53</v>
      </c>
      <c r="E24" s="36" t="s">
        <v>834</v>
      </c>
    </row>
    <row r="25" spans="1:18" ht="12.75" customHeight="1">
      <c r="A25" s="6" t="s">
        <v>43</v>
      </c>
      <c s="6"/>
      <c s="40" t="s">
        <v>23</v>
      </c>
      <c s="6"/>
      <c s="27" t="s">
        <v>835</v>
      </c>
      <c s="6"/>
      <c s="6"/>
      <c s="6"/>
      <c s="41">
        <f>0+Q25</f>
      </c>
      <c r="O25">
        <f>0+R25</f>
      </c>
      <c r="Q25">
        <f>0+I26+I30+I34</f>
      </c>
      <c>
        <f>0+O26+O30+O34</f>
      </c>
    </row>
    <row r="26" spans="1:16" ht="12.75">
      <c r="A26" s="25" t="s">
        <v>46</v>
      </c>
      <c s="29" t="s">
        <v>35</v>
      </c>
      <c s="29" t="s">
        <v>836</v>
      </c>
      <c s="25" t="s">
        <v>48</v>
      </c>
      <c s="30" t="s">
        <v>837</v>
      </c>
      <c s="31" t="s">
        <v>326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51</v>
      </c>
      <c r="E27" s="36" t="s">
        <v>838</v>
      </c>
    </row>
    <row r="28" spans="1:5" ht="12.75">
      <c r="A28" s="37" t="s">
        <v>52</v>
      </c>
      <c r="E28" s="38" t="s">
        <v>821</v>
      </c>
    </row>
    <row r="29" spans="1:5" ht="89.25">
      <c r="A29" t="s">
        <v>53</v>
      </c>
      <c r="E29" s="36" t="s">
        <v>839</v>
      </c>
    </row>
    <row r="30" spans="1:16" ht="12.75">
      <c r="A30" s="25" t="s">
        <v>46</v>
      </c>
      <c s="29" t="s">
        <v>37</v>
      </c>
      <c s="29" t="s">
        <v>840</v>
      </c>
      <c s="25" t="s">
        <v>48</v>
      </c>
      <c s="30" t="s">
        <v>841</v>
      </c>
      <c s="31" t="s">
        <v>326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842</v>
      </c>
    </row>
    <row r="32" spans="1:5" ht="12.75">
      <c r="A32" s="37" t="s">
        <v>52</v>
      </c>
      <c r="E32" s="38" t="s">
        <v>821</v>
      </c>
    </row>
    <row r="33" spans="1:5" ht="76.5">
      <c r="A33" t="s">
        <v>53</v>
      </c>
      <c r="E33" s="36" t="s">
        <v>843</v>
      </c>
    </row>
    <row r="34" spans="1:16" ht="12.75">
      <c r="A34" s="25" t="s">
        <v>46</v>
      </c>
      <c s="29" t="s">
        <v>71</v>
      </c>
      <c s="29" t="s">
        <v>844</v>
      </c>
      <c s="25" t="s">
        <v>48</v>
      </c>
      <c s="30" t="s">
        <v>845</v>
      </c>
      <c s="31" t="s">
        <v>326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51</v>
      </c>
      <c r="E35" s="36" t="s">
        <v>846</v>
      </c>
    </row>
    <row r="36" spans="1:5" ht="12.75">
      <c r="A36" s="37" t="s">
        <v>52</v>
      </c>
      <c r="E36" s="38" t="s">
        <v>821</v>
      </c>
    </row>
    <row r="37" spans="1:5" ht="12.75">
      <c r="A37" t="s">
        <v>53</v>
      </c>
      <c r="E37" s="36" t="s">
        <v>48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0+O8+O141+O186+O255+O312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0+I8+I141+I186+I255+I312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44</v>
      </c>
      <c s="19"/>
      <c s="27" t="s">
        <v>45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12.75">
      <c r="A9" s="25" t="s">
        <v>46</v>
      </c>
      <c s="29" t="s">
        <v>29</v>
      </c>
      <c s="29" t="s">
        <v>47</v>
      </c>
      <c s="25" t="s">
        <v>48</v>
      </c>
      <c s="30" t="s">
        <v>49</v>
      </c>
      <c s="31" t="s">
        <v>50</v>
      </c>
      <c s="32">
        <v>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49</v>
      </c>
    </row>
    <row r="11" spans="1:5" ht="12.75">
      <c r="A11" s="37" t="s">
        <v>52</v>
      </c>
      <c r="E11" s="38" t="s">
        <v>48</v>
      </c>
    </row>
    <row r="12" spans="1:5" ht="89.25">
      <c r="A12" t="s">
        <v>53</v>
      </c>
      <c r="E12" s="36" t="s">
        <v>54</v>
      </c>
    </row>
    <row r="13" spans="1:16" ht="12.75">
      <c r="A13" s="25" t="s">
        <v>46</v>
      </c>
      <c s="29" t="s">
        <v>23</v>
      </c>
      <c s="29" t="s">
        <v>55</v>
      </c>
      <c s="25" t="s">
        <v>48</v>
      </c>
      <c s="30" t="s">
        <v>56</v>
      </c>
      <c s="31" t="s">
        <v>50</v>
      </c>
      <c s="32">
        <v>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56</v>
      </c>
    </row>
    <row r="15" spans="1:5" ht="12.75">
      <c r="A15" s="37" t="s">
        <v>52</v>
      </c>
      <c r="E15" s="38" t="s">
        <v>48</v>
      </c>
    </row>
    <row r="16" spans="1:5" ht="89.25">
      <c r="A16" t="s">
        <v>53</v>
      </c>
      <c r="E16" s="36" t="s">
        <v>57</v>
      </c>
    </row>
    <row r="17" spans="1:16" ht="12.75">
      <c r="A17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59</v>
      </c>
    </row>
    <row r="19" spans="1:5" ht="12.75">
      <c r="A19" s="37" t="s">
        <v>52</v>
      </c>
      <c r="E19" s="38" t="s">
        <v>48</v>
      </c>
    </row>
    <row r="20" spans="1:5" ht="114.75">
      <c r="A20" t="s">
        <v>53</v>
      </c>
      <c r="E20" s="36" t="s">
        <v>61</v>
      </c>
    </row>
    <row r="21" spans="1:16" ht="12.75">
      <c r="A21" s="25" t="s">
        <v>46</v>
      </c>
      <c s="29" t="s">
        <v>33</v>
      </c>
      <c s="29" t="s">
        <v>62</v>
      </c>
      <c s="25" t="s">
        <v>48</v>
      </c>
      <c s="30" t="s">
        <v>63</v>
      </c>
      <c s="31" t="s">
        <v>60</v>
      </c>
      <c s="32">
        <v>30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63</v>
      </c>
    </row>
    <row r="23" spans="1:5" ht="12.75">
      <c r="A23" s="37" t="s">
        <v>52</v>
      </c>
      <c r="E23" s="38" t="s">
        <v>48</v>
      </c>
    </row>
    <row r="24" spans="1:5" ht="114.75">
      <c r="A24" t="s">
        <v>53</v>
      </c>
      <c r="E24" s="36" t="s">
        <v>64</v>
      </c>
    </row>
    <row r="25" spans="1:16" ht="12.75">
      <c r="A25" s="25" t="s">
        <v>46</v>
      </c>
      <c s="29" t="s">
        <v>35</v>
      </c>
      <c s="29" t="s">
        <v>65</v>
      </c>
      <c s="25" t="s">
        <v>48</v>
      </c>
      <c s="30" t="s">
        <v>66</v>
      </c>
      <c s="31" t="s">
        <v>50</v>
      </c>
      <c s="32">
        <v>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66</v>
      </c>
    </row>
    <row r="27" spans="1:5" ht="12.75">
      <c r="A27" s="37" t="s">
        <v>52</v>
      </c>
      <c r="E27" s="38" t="s">
        <v>48</v>
      </c>
    </row>
    <row r="28" spans="1:5" ht="102">
      <c r="A28" t="s">
        <v>53</v>
      </c>
      <c r="E28" s="36" t="s">
        <v>67</v>
      </c>
    </row>
    <row r="29" spans="1:16" ht="12.75">
      <c r="A29" s="25" t="s">
        <v>46</v>
      </c>
      <c s="29" t="s">
        <v>37</v>
      </c>
      <c s="29" t="s">
        <v>68</v>
      </c>
      <c s="25" t="s">
        <v>48</v>
      </c>
      <c s="30" t="s">
        <v>69</v>
      </c>
      <c s="31" t="s">
        <v>50</v>
      </c>
      <c s="32">
        <v>3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69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70</v>
      </c>
    </row>
    <row r="33" spans="1:16" ht="12.75">
      <c r="A33" s="25" t="s">
        <v>46</v>
      </c>
      <c s="29" t="s">
        <v>71</v>
      </c>
      <c s="29" t="s">
        <v>72</v>
      </c>
      <c s="25" t="s">
        <v>48</v>
      </c>
      <c s="30" t="s">
        <v>73</v>
      </c>
      <c s="31" t="s">
        <v>50</v>
      </c>
      <c s="32">
        <v>3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73</v>
      </c>
    </row>
    <row r="35" spans="1:5" ht="12.75">
      <c r="A35" s="37" t="s">
        <v>52</v>
      </c>
      <c r="E35" s="38" t="s">
        <v>48</v>
      </c>
    </row>
    <row r="36" spans="1:5" ht="114.75">
      <c r="A36" t="s">
        <v>53</v>
      </c>
      <c r="E36" s="36" t="s">
        <v>74</v>
      </c>
    </row>
    <row r="37" spans="1:16" ht="25.5">
      <c r="A37" s="25" t="s">
        <v>46</v>
      </c>
      <c s="29" t="s">
        <v>75</v>
      </c>
      <c s="29" t="s">
        <v>76</v>
      </c>
      <c s="25" t="s">
        <v>48</v>
      </c>
      <c s="30" t="s">
        <v>77</v>
      </c>
      <c s="31" t="s">
        <v>50</v>
      </c>
      <c s="32">
        <v>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51</v>
      </c>
      <c r="E38" s="36" t="s">
        <v>77</v>
      </c>
    </row>
    <row r="39" spans="1:5" ht="12.75">
      <c r="A39" s="37" t="s">
        <v>52</v>
      </c>
      <c r="E39" s="38" t="s">
        <v>48</v>
      </c>
    </row>
    <row r="40" spans="1:5" ht="114.75">
      <c r="A40" t="s">
        <v>53</v>
      </c>
      <c r="E40" s="36" t="s">
        <v>78</v>
      </c>
    </row>
    <row r="41" spans="1:16" ht="25.5">
      <c r="A41" s="25" t="s">
        <v>46</v>
      </c>
      <c s="29" t="s">
        <v>40</v>
      </c>
      <c s="29" t="s">
        <v>79</v>
      </c>
      <c s="25" t="s">
        <v>48</v>
      </c>
      <c s="30" t="s">
        <v>80</v>
      </c>
      <c s="31" t="s">
        <v>50</v>
      </c>
      <c s="32">
        <v>3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51</v>
      </c>
      <c r="E42" s="36" t="s">
        <v>80</v>
      </c>
    </row>
    <row r="43" spans="1:5" ht="12.75">
      <c r="A43" s="37" t="s">
        <v>52</v>
      </c>
      <c r="E43" s="38" t="s">
        <v>48</v>
      </c>
    </row>
    <row r="44" spans="1:5" ht="140.25">
      <c r="A44" t="s">
        <v>53</v>
      </c>
      <c r="E44" s="36" t="s">
        <v>81</v>
      </c>
    </row>
    <row r="45" spans="1:16" ht="25.5">
      <c r="A45" s="25" t="s">
        <v>46</v>
      </c>
      <c s="29" t="s">
        <v>42</v>
      </c>
      <c s="29" t="s">
        <v>82</v>
      </c>
      <c s="25" t="s">
        <v>48</v>
      </c>
      <c s="30" t="s">
        <v>83</v>
      </c>
      <c s="31" t="s">
        <v>50</v>
      </c>
      <c s="32">
        <v>3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51</v>
      </c>
      <c r="E46" s="36" t="s">
        <v>83</v>
      </c>
    </row>
    <row r="47" spans="1:5" ht="12.75">
      <c r="A47" s="37" t="s">
        <v>52</v>
      </c>
      <c r="E47" s="38" t="s">
        <v>48</v>
      </c>
    </row>
    <row r="48" spans="1:5" ht="114.75">
      <c r="A48" t="s">
        <v>53</v>
      </c>
      <c r="E48" s="36" t="s">
        <v>84</v>
      </c>
    </row>
    <row r="49" spans="1:16" ht="12.75">
      <c r="A49" s="25" t="s">
        <v>46</v>
      </c>
      <c s="29" t="s">
        <v>85</v>
      </c>
      <c s="29" t="s">
        <v>86</v>
      </c>
      <c s="25" t="s">
        <v>48</v>
      </c>
      <c s="30" t="s">
        <v>87</v>
      </c>
      <c s="31" t="s">
        <v>50</v>
      </c>
      <c s="32">
        <v>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87</v>
      </c>
    </row>
    <row r="51" spans="1:5" ht="12.75">
      <c r="A51" s="37" t="s">
        <v>52</v>
      </c>
      <c r="E51" s="38" t="s">
        <v>48</v>
      </c>
    </row>
    <row r="52" spans="1:5" ht="165.75">
      <c r="A52" t="s">
        <v>53</v>
      </c>
      <c r="E52" s="36" t="s">
        <v>88</v>
      </c>
    </row>
    <row r="53" spans="1:16" ht="12.75">
      <c r="A53" s="25" t="s">
        <v>46</v>
      </c>
      <c s="29" t="s">
        <v>89</v>
      </c>
      <c s="29" t="s">
        <v>90</v>
      </c>
      <c s="25" t="s">
        <v>48</v>
      </c>
      <c s="30" t="s">
        <v>91</v>
      </c>
      <c s="31" t="s">
        <v>50</v>
      </c>
      <c s="32">
        <v>5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91</v>
      </c>
    </row>
    <row r="55" spans="1:5" ht="12.75">
      <c r="A55" s="37" t="s">
        <v>52</v>
      </c>
      <c r="E55" s="38" t="s">
        <v>48</v>
      </c>
    </row>
    <row r="56" spans="1:5" ht="114.75">
      <c r="A56" t="s">
        <v>53</v>
      </c>
      <c r="E56" s="36" t="s">
        <v>92</v>
      </c>
    </row>
    <row r="57" spans="1:16" ht="12.75">
      <c r="A57" s="25" t="s">
        <v>46</v>
      </c>
      <c s="29" t="s">
        <v>93</v>
      </c>
      <c s="29" t="s">
        <v>94</v>
      </c>
      <c s="25" t="s">
        <v>48</v>
      </c>
      <c s="30" t="s">
        <v>95</v>
      </c>
      <c s="31" t="s">
        <v>50</v>
      </c>
      <c s="32">
        <v>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51</v>
      </c>
      <c r="E58" s="36" t="s">
        <v>95</v>
      </c>
    </row>
    <row r="59" spans="1:5" ht="12.75">
      <c r="A59" s="37" t="s">
        <v>52</v>
      </c>
      <c r="E59" s="38" t="s">
        <v>48</v>
      </c>
    </row>
    <row r="60" spans="1:5" ht="140.25">
      <c r="A60" t="s">
        <v>53</v>
      </c>
      <c r="E60" s="36" t="s">
        <v>96</v>
      </c>
    </row>
    <row r="61" spans="1:16" ht="12.75">
      <c r="A61" s="25" t="s">
        <v>46</v>
      </c>
      <c s="29" t="s">
        <v>97</v>
      </c>
      <c s="29" t="s">
        <v>98</v>
      </c>
      <c s="25" t="s">
        <v>48</v>
      </c>
      <c s="30" t="s">
        <v>99</v>
      </c>
      <c s="31" t="s">
        <v>50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51</v>
      </c>
      <c r="E62" s="36" t="s">
        <v>99</v>
      </c>
    </row>
    <row r="63" spans="1:5" ht="12.75">
      <c r="A63" s="37" t="s">
        <v>52</v>
      </c>
      <c r="E63" s="38" t="s">
        <v>48</v>
      </c>
    </row>
    <row r="64" spans="1:5" ht="140.25">
      <c r="A64" t="s">
        <v>53</v>
      </c>
      <c r="E64" s="36" t="s">
        <v>100</v>
      </c>
    </row>
    <row r="65" spans="1:16" ht="12.75">
      <c r="A65" s="25" t="s">
        <v>46</v>
      </c>
      <c s="29" t="s">
        <v>101</v>
      </c>
      <c s="29" t="s">
        <v>102</v>
      </c>
      <c s="25" t="s">
        <v>48</v>
      </c>
      <c s="30" t="s">
        <v>103</v>
      </c>
      <c s="31" t="s">
        <v>50</v>
      </c>
      <c s="32">
        <v>1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51</v>
      </c>
      <c r="E66" s="36" t="s">
        <v>103</v>
      </c>
    </row>
    <row r="67" spans="1:5" ht="12.75">
      <c r="A67" s="37" t="s">
        <v>52</v>
      </c>
      <c r="E67" s="38" t="s">
        <v>48</v>
      </c>
    </row>
    <row r="68" spans="1:5" ht="114.75">
      <c r="A68" t="s">
        <v>53</v>
      </c>
      <c r="E68" s="36" t="s">
        <v>104</v>
      </c>
    </row>
    <row r="69" spans="1:16" ht="12.75">
      <c r="A69" s="25" t="s">
        <v>46</v>
      </c>
      <c s="29" t="s">
        <v>105</v>
      </c>
      <c s="29" t="s">
        <v>106</v>
      </c>
      <c s="25" t="s">
        <v>48</v>
      </c>
      <c s="30" t="s">
        <v>107</v>
      </c>
      <c s="31" t="s">
        <v>50</v>
      </c>
      <c s="32">
        <v>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51</v>
      </c>
      <c r="E70" s="36" t="s">
        <v>107</v>
      </c>
    </row>
    <row r="71" spans="1:5" ht="12.75">
      <c r="A71" s="37" t="s">
        <v>52</v>
      </c>
      <c r="E71" s="38" t="s">
        <v>48</v>
      </c>
    </row>
    <row r="72" spans="1:5" ht="114.75">
      <c r="A72" t="s">
        <v>53</v>
      </c>
      <c r="E72" s="36" t="s">
        <v>108</v>
      </c>
    </row>
    <row r="73" spans="1:16" ht="12.75">
      <c r="A73" s="25" t="s">
        <v>46</v>
      </c>
      <c s="29" t="s">
        <v>109</v>
      </c>
      <c s="29" t="s">
        <v>110</v>
      </c>
      <c s="25" t="s">
        <v>48</v>
      </c>
      <c s="30" t="s">
        <v>111</v>
      </c>
      <c s="31" t="s">
        <v>112</v>
      </c>
      <c s="32">
        <v>80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51</v>
      </c>
      <c r="E74" s="36" t="s">
        <v>111</v>
      </c>
    </row>
    <row r="75" spans="1:5" ht="12.75">
      <c r="A75" s="37" t="s">
        <v>52</v>
      </c>
      <c r="E75" s="38" t="s">
        <v>48</v>
      </c>
    </row>
    <row r="76" spans="1:5" ht="114.75">
      <c r="A76" t="s">
        <v>53</v>
      </c>
      <c r="E76" s="36" t="s">
        <v>113</v>
      </c>
    </row>
    <row r="77" spans="1:16" ht="12.75">
      <c r="A77" s="25" t="s">
        <v>46</v>
      </c>
      <c s="29" t="s">
        <v>114</v>
      </c>
      <c s="29" t="s">
        <v>115</v>
      </c>
      <c s="25" t="s">
        <v>48</v>
      </c>
      <c s="30" t="s">
        <v>116</v>
      </c>
      <c s="31" t="s">
        <v>112</v>
      </c>
      <c s="32">
        <v>72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51</v>
      </c>
      <c r="E78" s="36" t="s">
        <v>116</v>
      </c>
    </row>
    <row r="79" spans="1:5" ht="12.75">
      <c r="A79" s="37" t="s">
        <v>52</v>
      </c>
      <c r="E79" s="38" t="s">
        <v>48</v>
      </c>
    </row>
    <row r="80" spans="1:5" ht="102">
      <c r="A80" t="s">
        <v>53</v>
      </c>
      <c r="E80" s="36" t="s">
        <v>117</v>
      </c>
    </row>
    <row r="81" spans="1:16" ht="25.5">
      <c r="A81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50</v>
      </c>
      <c s="32">
        <v>3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51</v>
      </c>
      <c r="E82" s="36" t="s">
        <v>120</v>
      </c>
    </row>
    <row r="83" spans="1:5" ht="12.75">
      <c r="A83" s="37" t="s">
        <v>52</v>
      </c>
      <c r="E83" s="38" t="s">
        <v>48</v>
      </c>
    </row>
    <row r="84" spans="1:5" ht="102">
      <c r="A84" t="s">
        <v>53</v>
      </c>
      <c r="E84" s="36" t="s">
        <v>121</v>
      </c>
    </row>
    <row r="85" spans="1:16" ht="12.75">
      <c r="A85" s="25" t="s">
        <v>46</v>
      </c>
      <c s="29" t="s">
        <v>122</v>
      </c>
      <c s="29" t="s">
        <v>123</v>
      </c>
      <c s="25" t="s">
        <v>48</v>
      </c>
      <c s="30" t="s">
        <v>124</v>
      </c>
      <c s="31" t="s">
        <v>112</v>
      </c>
      <c s="32">
        <v>72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51</v>
      </c>
      <c r="E86" s="36" t="s">
        <v>124</v>
      </c>
    </row>
    <row r="87" spans="1:5" ht="12.75">
      <c r="A87" s="37" t="s">
        <v>52</v>
      </c>
      <c r="E87" s="38" t="s">
        <v>48</v>
      </c>
    </row>
    <row r="88" spans="1:5" ht="114.75">
      <c r="A88" t="s">
        <v>53</v>
      </c>
      <c r="E88" s="36" t="s">
        <v>125</v>
      </c>
    </row>
    <row r="89" spans="1:16" ht="12.75">
      <c r="A89" s="25" t="s">
        <v>46</v>
      </c>
      <c s="29" t="s">
        <v>126</v>
      </c>
      <c s="29" t="s">
        <v>127</v>
      </c>
      <c s="25" t="s">
        <v>48</v>
      </c>
      <c s="30" t="s">
        <v>128</v>
      </c>
      <c s="31" t="s">
        <v>50</v>
      </c>
      <c s="32">
        <v>3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51</v>
      </c>
      <c r="E90" s="36" t="s">
        <v>128</v>
      </c>
    </row>
    <row r="91" spans="1:5" ht="12.75">
      <c r="A91" s="37" t="s">
        <v>52</v>
      </c>
      <c r="E91" s="38" t="s">
        <v>48</v>
      </c>
    </row>
    <row r="92" spans="1:5" ht="114.75">
      <c r="A92" t="s">
        <v>53</v>
      </c>
      <c r="E92" s="36" t="s">
        <v>129</v>
      </c>
    </row>
    <row r="93" spans="1:16" ht="12.75">
      <c r="A93" s="25" t="s">
        <v>46</v>
      </c>
      <c s="29" t="s">
        <v>130</v>
      </c>
      <c s="29" t="s">
        <v>131</v>
      </c>
      <c s="25" t="s">
        <v>48</v>
      </c>
      <c s="30" t="s">
        <v>132</v>
      </c>
      <c s="31" t="s">
        <v>50</v>
      </c>
      <c s="32">
        <v>3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51</v>
      </c>
      <c r="E94" s="36" t="s">
        <v>132</v>
      </c>
    </row>
    <row r="95" spans="1:5" ht="12.75">
      <c r="A95" s="37" t="s">
        <v>52</v>
      </c>
      <c r="E95" s="38" t="s">
        <v>48</v>
      </c>
    </row>
    <row r="96" spans="1:5" ht="127.5">
      <c r="A96" t="s">
        <v>53</v>
      </c>
      <c r="E96" s="36" t="s">
        <v>133</v>
      </c>
    </row>
    <row r="97" spans="1:16" ht="12.75">
      <c r="A97" s="25" t="s">
        <v>46</v>
      </c>
      <c s="29" t="s">
        <v>134</v>
      </c>
      <c s="29" t="s">
        <v>135</v>
      </c>
      <c s="25" t="s">
        <v>48</v>
      </c>
      <c s="30" t="s">
        <v>136</v>
      </c>
      <c s="31" t="s">
        <v>50</v>
      </c>
      <c s="32">
        <v>2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51</v>
      </c>
      <c r="E98" s="36" t="s">
        <v>136</v>
      </c>
    </row>
    <row r="99" spans="1:5" ht="12.75">
      <c r="A99" s="37" t="s">
        <v>52</v>
      </c>
      <c r="E99" s="38" t="s">
        <v>48</v>
      </c>
    </row>
    <row r="100" spans="1:5" ht="12.75">
      <c r="A100" t="s">
        <v>53</v>
      </c>
      <c r="E100" s="36" t="s">
        <v>48</v>
      </c>
    </row>
    <row r="101" spans="1:16" ht="12.75">
      <c r="A101" s="25" t="s">
        <v>46</v>
      </c>
      <c s="29" t="s">
        <v>137</v>
      </c>
      <c s="29" t="s">
        <v>135</v>
      </c>
      <c s="25" t="s">
        <v>29</v>
      </c>
      <c s="30" t="s">
        <v>138</v>
      </c>
      <c s="31" t="s">
        <v>50</v>
      </c>
      <c s="32">
        <v>1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51</v>
      </c>
      <c r="E102" s="36" t="s">
        <v>138</v>
      </c>
    </row>
    <row r="103" spans="1:5" ht="12.75">
      <c r="A103" s="37" t="s">
        <v>52</v>
      </c>
      <c r="E103" s="38" t="s">
        <v>48</v>
      </c>
    </row>
    <row r="104" spans="1:5" ht="12.75">
      <c r="A104" t="s">
        <v>53</v>
      </c>
      <c r="E104" s="36" t="s">
        <v>48</v>
      </c>
    </row>
    <row r="105" spans="1:16" ht="12.75">
      <c r="A105" s="25" t="s">
        <v>46</v>
      </c>
      <c s="29" t="s">
        <v>139</v>
      </c>
      <c s="29" t="s">
        <v>140</v>
      </c>
      <c s="25" t="s">
        <v>48</v>
      </c>
      <c s="30" t="s">
        <v>141</v>
      </c>
      <c s="31" t="s">
        <v>50</v>
      </c>
      <c s="32">
        <v>3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141</v>
      </c>
    </row>
    <row r="107" spans="1:5" ht="12.75">
      <c r="A107" s="37" t="s">
        <v>52</v>
      </c>
      <c r="E107" s="38" t="s">
        <v>48</v>
      </c>
    </row>
    <row r="108" spans="1:5" ht="12.75">
      <c r="A108" t="s">
        <v>53</v>
      </c>
      <c r="E108" s="36" t="s">
        <v>48</v>
      </c>
    </row>
    <row r="109" spans="1:16" ht="12.75">
      <c r="A109" s="25" t="s">
        <v>46</v>
      </c>
      <c s="29" t="s">
        <v>142</v>
      </c>
      <c s="29" t="s">
        <v>143</v>
      </c>
      <c s="25" t="s">
        <v>48</v>
      </c>
      <c s="30" t="s">
        <v>144</v>
      </c>
      <c s="31" t="s">
        <v>50</v>
      </c>
      <c s="32">
        <v>3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51</v>
      </c>
      <c r="E110" s="36" t="s">
        <v>144</v>
      </c>
    </row>
    <row r="111" spans="1:5" ht="12.75">
      <c r="A111" s="37" t="s">
        <v>52</v>
      </c>
      <c r="E111" s="38" t="s">
        <v>48</v>
      </c>
    </row>
    <row r="112" spans="1:5" ht="12.75">
      <c r="A112" t="s">
        <v>53</v>
      </c>
      <c r="E112" s="36" t="s">
        <v>48</v>
      </c>
    </row>
    <row r="113" spans="1:16" ht="12.75">
      <c r="A113" s="25" t="s">
        <v>46</v>
      </c>
      <c s="29" t="s">
        <v>145</v>
      </c>
      <c s="29" t="s">
        <v>146</v>
      </c>
      <c s="25" t="s">
        <v>48</v>
      </c>
      <c s="30" t="s">
        <v>147</v>
      </c>
      <c s="31" t="s">
        <v>50</v>
      </c>
      <c s="32">
        <v>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51</v>
      </c>
      <c r="E114" s="36" t="s">
        <v>147</v>
      </c>
    </row>
    <row r="115" spans="1:5" ht="12.75">
      <c r="A115" s="37" t="s">
        <v>52</v>
      </c>
      <c r="E115" s="38" t="s">
        <v>48</v>
      </c>
    </row>
    <row r="116" spans="1:5" ht="12.75">
      <c r="A116" t="s">
        <v>53</v>
      </c>
      <c r="E116" s="36" t="s">
        <v>48</v>
      </c>
    </row>
    <row r="117" spans="1:16" ht="12.75">
      <c r="A117" s="25" t="s">
        <v>46</v>
      </c>
      <c s="29" t="s">
        <v>148</v>
      </c>
      <c s="29" t="s">
        <v>149</v>
      </c>
      <c s="25" t="s">
        <v>48</v>
      </c>
      <c s="30" t="s">
        <v>150</v>
      </c>
      <c s="31" t="s">
        <v>50</v>
      </c>
      <c s="32">
        <v>3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51</v>
      </c>
      <c r="E118" s="36" t="s">
        <v>150</v>
      </c>
    </row>
    <row r="119" spans="1:5" ht="12.75">
      <c r="A119" s="37" t="s">
        <v>52</v>
      </c>
      <c r="E119" s="38" t="s">
        <v>48</v>
      </c>
    </row>
    <row r="120" spans="1:5" ht="12.75">
      <c r="A120" t="s">
        <v>53</v>
      </c>
      <c r="E120" s="36" t="s">
        <v>48</v>
      </c>
    </row>
    <row r="121" spans="1:16" ht="12.75">
      <c r="A121" s="25" t="s">
        <v>46</v>
      </c>
      <c s="29" t="s">
        <v>151</v>
      </c>
      <c s="29" t="s">
        <v>152</v>
      </c>
      <c s="25" t="s">
        <v>48</v>
      </c>
      <c s="30" t="s">
        <v>153</v>
      </c>
      <c s="31" t="s">
        <v>50</v>
      </c>
      <c s="32">
        <v>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51</v>
      </c>
      <c r="E122" s="36" t="s">
        <v>153</v>
      </c>
    </row>
    <row r="123" spans="1:5" ht="12.75">
      <c r="A123" s="37" t="s">
        <v>52</v>
      </c>
      <c r="E123" s="38" t="s">
        <v>48</v>
      </c>
    </row>
    <row r="124" spans="1:5" ht="12.75">
      <c r="A124" t="s">
        <v>53</v>
      </c>
      <c r="E124" s="36" t="s">
        <v>48</v>
      </c>
    </row>
    <row r="125" spans="1:16" ht="12.75">
      <c r="A125" s="25" t="s">
        <v>46</v>
      </c>
      <c s="29" t="s">
        <v>154</v>
      </c>
      <c s="29" t="s">
        <v>155</v>
      </c>
      <c s="25" t="s">
        <v>48</v>
      </c>
      <c s="30" t="s">
        <v>156</v>
      </c>
      <c s="31" t="s">
        <v>50</v>
      </c>
      <c s="32">
        <v>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25.5">
      <c r="A126" s="35" t="s">
        <v>51</v>
      </c>
      <c r="E126" s="36" t="s">
        <v>157</v>
      </c>
    </row>
    <row r="127" spans="1:5" ht="12.75">
      <c r="A127" s="37" t="s">
        <v>52</v>
      </c>
      <c r="E127" s="38" t="s">
        <v>48</v>
      </c>
    </row>
    <row r="128" spans="1:5" ht="12.75">
      <c r="A128" t="s">
        <v>53</v>
      </c>
      <c r="E128" s="36" t="s">
        <v>48</v>
      </c>
    </row>
    <row r="129" spans="1:16" ht="12.75">
      <c r="A129" s="25" t="s">
        <v>46</v>
      </c>
      <c s="29" t="s">
        <v>158</v>
      </c>
      <c s="29" t="s">
        <v>159</v>
      </c>
      <c s="25" t="s">
        <v>48</v>
      </c>
      <c s="30" t="s">
        <v>160</v>
      </c>
      <c s="31" t="s">
        <v>50</v>
      </c>
      <c s="32">
        <v>1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160</v>
      </c>
    </row>
    <row r="131" spans="1:5" ht="12.75">
      <c r="A131" s="37" t="s">
        <v>52</v>
      </c>
      <c r="E131" s="38" t="s">
        <v>48</v>
      </c>
    </row>
    <row r="132" spans="1:5" ht="12.75">
      <c r="A132" t="s">
        <v>53</v>
      </c>
      <c r="E132" s="36" t="s">
        <v>48</v>
      </c>
    </row>
    <row r="133" spans="1:16" ht="12.75">
      <c r="A133" s="25" t="s">
        <v>46</v>
      </c>
      <c s="29" t="s">
        <v>161</v>
      </c>
      <c s="29" t="s">
        <v>162</v>
      </c>
      <c s="25" t="s">
        <v>48</v>
      </c>
      <c s="30" t="s">
        <v>163</v>
      </c>
      <c s="31" t="s">
        <v>50</v>
      </c>
      <c s="32">
        <v>6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163</v>
      </c>
    </row>
    <row r="135" spans="1:5" ht="12.75">
      <c r="A135" s="37" t="s">
        <v>52</v>
      </c>
      <c r="E135" s="38" t="s">
        <v>48</v>
      </c>
    </row>
    <row r="136" spans="1:5" ht="12.75">
      <c r="A136" t="s">
        <v>53</v>
      </c>
      <c r="E136" s="36" t="s">
        <v>48</v>
      </c>
    </row>
    <row r="137" spans="1:16" ht="12.75">
      <c r="A137" s="25" t="s">
        <v>46</v>
      </c>
      <c s="29" t="s">
        <v>164</v>
      </c>
      <c s="29" t="s">
        <v>165</v>
      </c>
      <c s="25" t="s">
        <v>48</v>
      </c>
      <c s="30" t="s">
        <v>166</v>
      </c>
      <c s="31" t="s">
        <v>50</v>
      </c>
      <c s="32">
        <v>6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166</v>
      </c>
    </row>
    <row r="139" spans="1:5" ht="12.75">
      <c r="A139" s="37" t="s">
        <v>52</v>
      </c>
      <c r="E139" s="38" t="s">
        <v>48</v>
      </c>
    </row>
    <row r="140" spans="1:5" ht="12.75">
      <c r="A140" t="s">
        <v>53</v>
      </c>
      <c r="E140" s="36" t="s">
        <v>48</v>
      </c>
    </row>
    <row r="141" spans="1:18" ht="12.75" customHeight="1">
      <c r="A141" s="6" t="s">
        <v>43</v>
      </c>
      <c s="6"/>
      <c s="40" t="s">
        <v>167</v>
      </c>
      <c s="6"/>
      <c s="27" t="s">
        <v>168</v>
      </c>
      <c s="6"/>
      <c s="6"/>
      <c s="6"/>
      <c s="41">
        <f>0+Q141</f>
      </c>
      <c r="O141">
        <f>0+R141</f>
      </c>
      <c r="Q141">
        <f>0+I142+I146+I150+I154+I158+I162+I166+I170+I174+I178+I182</f>
      </c>
      <c>
        <f>0+O142+O146+O150+O154+O158+O162+O166+O170+O174+O178+O182</f>
      </c>
    </row>
    <row r="142" spans="1:16" ht="12.75">
      <c r="A142" s="25" t="s">
        <v>46</v>
      </c>
      <c s="29" t="s">
        <v>169</v>
      </c>
      <c s="29" t="s">
        <v>170</v>
      </c>
      <c s="25" t="s">
        <v>48</v>
      </c>
      <c s="30" t="s">
        <v>171</v>
      </c>
      <c s="31" t="s">
        <v>50</v>
      </c>
      <c s="32">
        <v>10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171</v>
      </c>
    </row>
    <row r="144" spans="1:5" ht="12.75">
      <c r="A144" s="37" t="s">
        <v>52</v>
      </c>
      <c r="E144" s="38" t="s">
        <v>48</v>
      </c>
    </row>
    <row r="145" spans="1:5" ht="102">
      <c r="A145" t="s">
        <v>53</v>
      </c>
      <c r="E145" s="36" t="s">
        <v>172</v>
      </c>
    </row>
    <row r="146" spans="1:16" ht="12.75">
      <c r="A146" s="25" t="s">
        <v>46</v>
      </c>
      <c s="29" t="s">
        <v>173</v>
      </c>
      <c s="29" t="s">
        <v>174</v>
      </c>
      <c s="25" t="s">
        <v>48</v>
      </c>
      <c s="30" t="s">
        <v>175</v>
      </c>
      <c s="31" t="s">
        <v>176</v>
      </c>
      <c s="32">
        <v>5.91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175</v>
      </c>
    </row>
    <row r="148" spans="1:5" ht="12.75">
      <c r="A148" s="37" t="s">
        <v>52</v>
      </c>
      <c r="E148" s="38" t="s">
        <v>48</v>
      </c>
    </row>
    <row r="149" spans="1:5" ht="76.5">
      <c r="A149" t="s">
        <v>53</v>
      </c>
      <c r="E149" s="36" t="s">
        <v>177</v>
      </c>
    </row>
    <row r="150" spans="1:16" ht="12.75">
      <c r="A150" s="25" t="s">
        <v>46</v>
      </c>
      <c s="29" t="s">
        <v>178</v>
      </c>
      <c s="29" t="s">
        <v>179</v>
      </c>
      <c s="25" t="s">
        <v>48</v>
      </c>
      <c s="30" t="s">
        <v>180</v>
      </c>
      <c s="31" t="s">
        <v>176</v>
      </c>
      <c s="32">
        <v>57.36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180</v>
      </c>
    </row>
    <row r="152" spans="1:5" ht="12.75">
      <c r="A152" s="37" t="s">
        <v>52</v>
      </c>
      <c r="E152" s="38" t="s">
        <v>48</v>
      </c>
    </row>
    <row r="153" spans="1:5" ht="76.5">
      <c r="A153" t="s">
        <v>53</v>
      </c>
      <c r="E153" s="36" t="s">
        <v>177</v>
      </c>
    </row>
    <row r="154" spans="1:16" ht="12.75">
      <c r="A154" s="25" t="s">
        <v>46</v>
      </c>
      <c s="29" t="s">
        <v>181</v>
      </c>
      <c s="29" t="s">
        <v>182</v>
      </c>
      <c s="25" t="s">
        <v>48</v>
      </c>
      <c s="30" t="s">
        <v>183</v>
      </c>
      <c s="31" t="s">
        <v>176</v>
      </c>
      <c s="32">
        <v>5.91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51</v>
      </c>
      <c r="E155" s="36" t="s">
        <v>183</v>
      </c>
    </row>
    <row r="156" spans="1:5" ht="12.75">
      <c r="A156" s="37" t="s">
        <v>52</v>
      </c>
      <c r="E156" s="38" t="s">
        <v>48</v>
      </c>
    </row>
    <row r="157" spans="1:5" ht="204">
      <c r="A157" t="s">
        <v>53</v>
      </c>
      <c r="E157" s="36" t="s">
        <v>184</v>
      </c>
    </row>
    <row r="158" spans="1:16" ht="12.75">
      <c r="A158" s="25" t="s">
        <v>46</v>
      </c>
      <c s="29" t="s">
        <v>185</v>
      </c>
      <c s="29" t="s">
        <v>186</v>
      </c>
      <c s="25" t="s">
        <v>48</v>
      </c>
      <c s="30" t="s">
        <v>187</v>
      </c>
      <c s="31" t="s">
        <v>176</v>
      </c>
      <c s="32">
        <v>57.36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51</v>
      </c>
      <c r="E159" s="36" t="s">
        <v>187</v>
      </c>
    </row>
    <row r="160" spans="1:5" ht="12.75">
      <c r="A160" s="37" t="s">
        <v>52</v>
      </c>
      <c r="E160" s="38" t="s">
        <v>48</v>
      </c>
    </row>
    <row r="161" spans="1:5" ht="204">
      <c r="A161" t="s">
        <v>53</v>
      </c>
      <c r="E161" s="36" t="s">
        <v>188</v>
      </c>
    </row>
    <row r="162" spans="1:16" ht="12.75">
      <c r="A162" s="25" t="s">
        <v>46</v>
      </c>
      <c s="29" t="s">
        <v>189</v>
      </c>
      <c s="29" t="s">
        <v>190</v>
      </c>
      <c s="25" t="s">
        <v>48</v>
      </c>
      <c s="30" t="s">
        <v>191</v>
      </c>
      <c s="31" t="s">
        <v>50</v>
      </c>
      <c s="32">
        <v>24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51</v>
      </c>
      <c r="E163" s="36" t="s">
        <v>191</v>
      </c>
    </row>
    <row r="164" spans="1:5" ht="12.75">
      <c r="A164" s="37" t="s">
        <v>52</v>
      </c>
      <c r="E164" s="38" t="s">
        <v>48</v>
      </c>
    </row>
    <row r="165" spans="1:5" ht="165.75">
      <c r="A165" t="s">
        <v>53</v>
      </c>
      <c r="E165" s="36" t="s">
        <v>192</v>
      </c>
    </row>
    <row r="166" spans="1:16" ht="12.75">
      <c r="A166" s="25" t="s">
        <v>46</v>
      </c>
      <c s="29" t="s">
        <v>193</v>
      </c>
      <c s="29" t="s">
        <v>194</v>
      </c>
      <c s="25" t="s">
        <v>48</v>
      </c>
      <c s="30" t="s">
        <v>195</v>
      </c>
      <c s="31" t="s">
        <v>50</v>
      </c>
      <c s="32">
        <v>24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51</v>
      </c>
      <c r="E167" s="36" t="s">
        <v>195</v>
      </c>
    </row>
    <row r="168" spans="1:5" ht="12.75">
      <c r="A168" s="37" t="s">
        <v>52</v>
      </c>
      <c r="E168" s="38" t="s">
        <v>48</v>
      </c>
    </row>
    <row r="169" spans="1:5" ht="127.5">
      <c r="A169" t="s">
        <v>53</v>
      </c>
      <c r="E169" s="36" t="s">
        <v>133</v>
      </c>
    </row>
    <row r="170" spans="1:16" ht="12.75">
      <c r="A170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60</v>
      </c>
      <c s="32">
        <v>450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51</v>
      </c>
      <c r="E171" s="36" t="s">
        <v>198</v>
      </c>
    </row>
    <row r="172" spans="1:5" ht="12.75">
      <c r="A172" s="37" t="s">
        <v>52</v>
      </c>
      <c r="E172" s="38" t="s">
        <v>48</v>
      </c>
    </row>
    <row r="173" spans="1:5" ht="140.25">
      <c r="A173" t="s">
        <v>53</v>
      </c>
      <c r="E173" s="36" t="s">
        <v>199</v>
      </c>
    </row>
    <row r="174" spans="1:16" ht="12.75">
      <c r="A174" s="25" t="s">
        <v>46</v>
      </c>
      <c s="29" t="s">
        <v>200</v>
      </c>
      <c s="29" t="s">
        <v>201</v>
      </c>
      <c s="25" t="s">
        <v>48</v>
      </c>
      <c s="30" t="s">
        <v>202</v>
      </c>
      <c s="31" t="s">
        <v>60</v>
      </c>
      <c s="32">
        <v>450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51</v>
      </c>
      <c r="E175" s="36" t="s">
        <v>202</v>
      </c>
    </row>
    <row r="176" spans="1:5" ht="12.75">
      <c r="A176" s="37" t="s">
        <v>52</v>
      </c>
      <c r="E176" s="38" t="s">
        <v>48</v>
      </c>
    </row>
    <row r="177" spans="1:5" ht="102">
      <c r="A177" t="s">
        <v>53</v>
      </c>
      <c r="E177" s="36" t="s">
        <v>203</v>
      </c>
    </row>
    <row r="178" spans="1:16" ht="12.75">
      <c r="A178" s="25" t="s">
        <v>46</v>
      </c>
      <c s="29" t="s">
        <v>204</v>
      </c>
      <c s="29" t="s">
        <v>205</v>
      </c>
      <c s="25" t="s">
        <v>48</v>
      </c>
      <c s="30" t="s">
        <v>206</v>
      </c>
      <c s="31" t="s">
        <v>50</v>
      </c>
      <c s="32">
        <v>10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51</v>
      </c>
      <c r="E179" s="36" t="s">
        <v>206</v>
      </c>
    </row>
    <row r="180" spans="1:5" ht="12.75">
      <c r="A180" s="37" t="s">
        <v>52</v>
      </c>
      <c r="E180" s="38" t="s">
        <v>48</v>
      </c>
    </row>
    <row r="181" spans="1:5" ht="165.75">
      <c r="A181" t="s">
        <v>53</v>
      </c>
      <c r="E181" s="36" t="s">
        <v>192</v>
      </c>
    </row>
    <row r="182" spans="1:16" ht="12.75">
      <c r="A182" s="25" t="s">
        <v>46</v>
      </c>
      <c s="29" t="s">
        <v>207</v>
      </c>
      <c s="29" t="s">
        <v>208</v>
      </c>
      <c s="25" t="s">
        <v>48</v>
      </c>
      <c s="30" t="s">
        <v>209</v>
      </c>
      <c s="31" t="s">
        <v>50</v>
      </c>
      <c s="32">
        <v>10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51</v>
      </c>
      <c r="E183" s="36" t="s">
        <v>209</v>
      </c>
    </row>
    <row r="184" spans="1:5" ht="12.75">
      <c r="A184" s="37" t="s">
        <v>52</v>
      </c>
      <c r="E184" s="38" t="s">
        <v>48</v>
      </c>
    </row>
    <row r="185" spans="1:5" ht="127.5">
      <c r="A185" t="s">
        <v>53</v>
      </c>
      <c r="E185" s="36" t="s">
        <v>133</v>
      </c>
    </row>
    <row r="186" spans="1:18" ht="12.75" customHeight="1">
      <c r="A186" s="6" t="s">
        <v>43</v>
      </c>
      <c s="6"/>
      <c s="40" t="s">
        <v>210</v>
      </c>
      <c s="6"/>
      <c s="27" t="s">
        <v>211</v>
      </c>
      <c s="6"/>
      <c s="6"/>
      <c s="6"/>
      <c s="41">
        <f>0+Q186</f>
      </c>
      <c r="O186">
        <f>0+R186</f>
      </c>
      <c r="Q186">
        <f>0+I187+I191+I195+I199+I203+I207+I211+I215+I219+I223+I227+I231+I235+I239+I243+I247+I251</f>
      </c>
      <c>
        <f>0+O187+O191+O195+O199+O203+O207+O211+O215+O219+O223+O227+O231+O235+O239+O243+O247+O251</f>
      </c>
    </row>
    <row r="187" spans="1:16" ht="12.75">
      <c r="A187" s="25" t="s">
        <v>46</v>
      </c>
      <c s="29" t="s">
        <v>212</v>
      </c>
      <c s="29" t="s">
        <v>170</v>
      </c>
      <c s="25" t="s">
        <v>48</v>
      </c>
      <c s="30" t="s">
        <v>171</v>
      </c>
      <c s="31" t="s">
        <v>50</v>
      </c>
      <c s="32">
        <v>8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51</v>
      </c>
      <c r="E188" s="36" t="s">
        <v>171</v>
      </c>
    </row>
    <row r="189" spans="1:5" ht="12.75">
      <c r="A189" s="37" t="s">
        <v>52</v>
      </c>
      <c r="E189" s="38" t="s">
        <v>48</v>
      </c>
    </row>
    <row r="190" spans="1:5" ht="102">
      <c r="A190" t="s">
        <v>53</v>
      </c>
      <c r="E190" s="36" t="s">
        <v>172</v>
      </c>
    </row>
    <row r="191" spans="1:16" ht="12.75">
      <c r="A191" s="25" t="s">
        <v>46</v>
      </c>
      <c s="29" t="s">
        <v>213</v>
      </c>
      <c s="29" t="s">
        <v>214</v>
      </c>
      <c s="25" t="s">
        <v>48</v>
      </c>
      <c s="30" t="s">
        <v>215</v>
      </c>
      <c s="31" t="s">
        <v>216</v>
      </c>
      <c s="32">
        <v>0.6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51</v>
      </c>
      <c r="E192" s="36" t="s">
        <v>215</v>
      </c>
    </row>
    <row r="193" spans="1:5" ht="12.75">
      <c r="A193" s="37" t="s">
        <v>52</v>
      </c>
      <c r="E193" s="38" t="s">
        <v>48</v>
      </c>
    </row>
    <row r="194" spans="1:5" ht="153">
      <c r="A194" t="s">
        <v>53</v>
      </c>
      <c r="E194" s="36" t="s">
        <v>217</v>
      </c>
    </row>
    <row r="195" spans="1:16" ht="12.75">
      <c r="A195" s="25" t="s">
        <v>46</v>
      </c>
      <c s="29" t="s">
        <v>218</v>
      </c>
      <c s="29" t="s">
        <v>219</v>
      </c>
      <c s="25" t="s">
        <v>48</v>
      </c>
      <c s="30" t="s">
        <v>220</v>
      </c>
      <c s="31" t="s">
        <v>216</v>
      </c>
      <c s="32">
        <v>21.9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51</v>
      </c>
      <c r="E196" s="36" t="s">
        <v>220</v>
      </c>
    </row>
    <row r="197" spans="1:5" ht="12.75">
      <c r="A197" s="37" t="s">
        <v>52</v>
      </c>
      <c r="E197" s="38" t="s">
        <v>48</v>
      </c>
    </row>
    <row r="198" spans="1:5" ht="153">
      <c r="A198" t="s">
        <v>53</v>
      </c>
      <c r="E198" s="36" t="s">
        <v>217</v>
      </c>
    </row>
    <row r="199" spans="1:16" ht="25.5">
      <c r="A199" s="25" t="s">
        <v>46</v>
      </c>
      <c s="29" t="s">
        <v>221</v>
      </c>
      <c s="29" t="s">
        <v>222</v>
      </c>
      <c s="25" t="s">
        <v>48</v>
      </c>
      <c s="30" t="s">
        <v>223</v>
      </c>
      <c s="31" t="s">
        <v>60</v>
      </c>
      <c s="32">
        <v>1580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25.5">
      <c r="A200" s="35" t="s">
        <v>51</v>
      </c>
      <c r="E200" s="36" t="s">
        <v>223</v>
      </c>
    </row>
    <row r="201" spans="1:5" ht="12.75">
      <c r="A201" s="37" t="s">
        <v>52</v>
      </c>
      <c r="E201" s="38" t="s">
        <v>48</v>
      </c>
    </row>
    <row r="202" spans="1:5" ht="114.75">
      <c r="A202" t="s">
        <v>53</v>
      </c>
      <c r="E202" s="36" t="s">
        <v>224</v>
      </c>
    </row>
    <row r="203" spans="1:16" ht="12.75">
      <c r="A203" s="25" t="s">
        <v>46</v>
      </c>
      <c s="29" t="s">
        <v>225</v>
      </c>
      <c s="29" t="s">
        <v>226</v>
      </c>
      <c s="25" t="s">
        <v>48</v>
      </c>
      <c s="30" t="s">
        <v>227</v>
      </c>
      <c s="31" t="s">
        <v>60</v>
      </c>
      <c s="32">
        <v>2920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51</v>
      </c>
      <c r="E204" s="36" t="s">
        <v>227</v>
      </c>
    </row>
    <row r="205" spans="1:5" ht="12.75">
      <c r="A205" s="37" t="s">
        <v>52</v>
      </c>
      <c r="E205" s="38" t="s">
        <v>48</v>
      </c>
    </row>
    <row r="206" spans="1:5" ht="153">
      <c r="A206" t="s">
        <v>53</v>
      </c>
      <c r="E206" s="36" t="s">
        <v>228</v>
      </c>
    </row>
    <row r="207" spans="1:16" ht="12.75">
      <c r="A207" s="25" t="s">
        <v>46</v>
      </c>
      <c s="29" t="s">
        <v>229</v>
      </c>
      <c s="29" t="s">
        <v>230</v>
      </c>
      <c s="25" t="s">
        <v>48</v>
      </c>
      <c s="30" t="s">
        <v>231</v>
      </c>
      <c s="31" t="s">
        <v>60</v>
      </c>
      <c s="32">
        <v>2920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2.75">
      <c r="A208" s="35" t="s">
        <v>51</v>
      </c>
      <c r="E208" s="36" t="s">
        <v>231</v>
      </c>
    </row>
    <row r="209" spans="1:5" ht="12.75">
      <c r="A209" s="37" t="s">
        <v>52</v>
      </c>
      <c r="E209" s="38" t="s">
        <v>48</v>
      </c>
    </row>
    <row r="210" spans="1:5" ht="114.75">
      <c r="A210" t="s">
        <v>53</v>
      </c>
      <c r="E210" s="36" t="s">
        <v>224</v>
      </c>
    </row>
    <row r="211" spans="1:16" ht="12.75">
      <c r="A211" s="25" t="s">
        <v>46</v>
      </c>
      <c s="29" t="s">
        <v>232</v>
      </c>
      <c s="29" t="s">
        <v>233</v>
      </c>
      <c s="25" t="s">
        <v>48</v>
      </c>
      <c s="30" t="s">
        <v>234</v>
      </c>
      <c s="31" t="s">
        <v>235</v>
      </c>
      <c s="32">
        <v>4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51</v>
      </c>
      <c r="E212" s="36" t="s">
        <v>234</v>
      </c>
    </row>
    <row r="213" spans="1:5" ht="12.75">
      <c r="A213" s="37" t="s">
        <v>52</v>
      </c>
      <c r="E213" s="38" t="s">
        <v>48</v>
      </c>
    </row>
    <row r="214" spans="1:5" ht="127.5">
      <c r="A214" t="s">
        <v>53</v>
      </c>
      <c r="E214" s="36" t="s">
        <v>236</v>
      </c>
    </row>
    <row r="215" spans="1:16" ht="12.75">
      <c r="A215" s="25" t="s">
        <v>46</v>
      </c>
      <c s="29" t="s">
        <v>237</v>
      </c>
      <c s="29" t="s">
        <v>238</v>
      </c>
      <c s="25" t="s">
        <v>48</v>
      </c>
      <c s="30" t="s">
        <v>239</v>
      </c>
      <c s="31" t="s">
        <v>60</v>
      </c>
      <c s="32">
        <v>2920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51</v>
      </c>
      <c r="E216" s="36" t="s">
        <v>239</v>
      </c>
    </row>
    <row r="217" spans="1:5" ht="12.75">
      <c r="A217" s="37" t="s">
        <v>52</v>
      </c>
      <c r="E217" s="38" t="s">
        <v>48</v>
      </c>
    </row>
    <row r="218" spans="1:5" ht="127.5">
      <c r="A218" t="s">
        <v>53</v>
      </c>
      <c r="E218" s="36" t="s">
        <v>240</v>
      </c>
    </row>
    <row r="219" spans="1:16" ht="12.75">
      <c r="A219" s="25" t="s">
        <v>46</v>
      </c>
      <c s="29" t="s">
        <v>241</v>
      </c>
      <c s="29" t="s">
        <v>242</v>
      </c>
      <c s="25" t="s">
        <v>48</v>
      </c>
      <c s="30" t="s">
        <v>243</v>
      </c>
      <c s="31" t="s">
        <v>50</v>
      </c>
      <c s="32">
        <v>10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51</v>
      </c>
      <c r="E220" s="36" t="s">
        <v>243</v>
      </c>
    </row>
    <row r="221" spans="1:5" ht="12.75">
      <c r="A221" s="37" t="s">
        <v>52</v>
      </c>
      <c r="E221" s="38" t="s">
        <v>48</v>
      </c>
    </row>
    <row r="222" spans="1:5" ht="178.5">
      <c r="A222" t="s">
        <v>53</v>
      </c>
      <c r="E222" s="36" t="s">
        <v>244</v>
      </c>
    </row>
    <row r="223" spans="1:16" ht="12.75">
      <c r="A223" s="25" t="s">
        <v>46</v>
      </c>
      <c s="29" t="s">
        <v>245</v>
      </c>
      <c s="29" t="s">
        <v>246</v>
      </c>
      <c s="25" t="s">
        <v>48</v>
      </c>
      <c s="30" t="s">
        <v>247</v>
      </c>
      <c s="31" t="s">
        <v>50</v>
      </c>
      <c s="32">
        <v>10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51</v>
      </c>
      <c r="E224" s="36" t="s">
        <v>247</v>
      </c>
    </row>
    <row r="225" spans="1:5" ht="12.75">
      <c r="A225" s="37" t="s">
        <v>52</v>
      </c>
      <c r="E225" s="38" t="s">
        <v>48</v>
      </c>
    </row>
    <row r="226" spans="1:5" ht="127.5">
      <c r="A226" t="s">
        <v>53</v>
      </c>
      <c r="E226" s="36" t="s">
        <v>133</v>
      </c>
    </row>
    <row r="227" spans="1:16" ht="12.75">
      <c r="A227" s="25" t="s">
        <v>46</v>
      </c>
      <c s="29" t="s">
        <v>248</v>
      </c>
      <c s="29" t="s">
        <v>249</v>
      </c>
      <c s="25" t="s">
        <v>48</v>
      </c>
      <c s="30" t="s">
        <v>250</v>
      </c>
      <c s="31" t="s">
        <v>50</v>
      </c>
      <c s="32">
        <v>4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51</v>
      </c>
      <c r="E228" s="36" t="s">
        <v>250</v>
      </c>
    </row>
    <row r="229" spans="1:5" ht="12.75">
      <c r="A229" s="37" t="s">
        <v>52</v>
      </c>
      <c r="E229" s="38" t="s">
        <v>48</v>
      </c>
    </row>
    <row r="230" spans="1:5" ht="178.5">
      <c r="A230" t="s">
        <v>53</v>
      </c>
      <c r="E230" s="36" t="s">
        <v>244</v>
      </c>
    </row>
    <row r="231" spans="1:16" ht="12.75">
      <c r="A231" s="25" t="s">
        <v>46</v>
      </c>
      <c s="29" t="s">
        <v>251</v>
      </c>
      <c s="29" t="s">
        <v>252</v>
      </c>
      <c s="25" t="s">
        <v>48</v>
      </c>
      <c s="30" t="s">
        <v>253</v>
      </c>
      <c s="31" t="s">
        <v>50</v>
      </c>
      <c s="32">
        <v>4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51</v>
      </c>
      <c r="E232" s="36" t="s">
        <v>253</v>
      </c>
    </row>
    <row r="233" spans="1:5" ht="12.75">
      <c r="A233" s="37" t="s">
        <v>52</v>
      </c>
      <c r="E233" s="38" t="s">
        <v>48</v>
      </c>
    </row>
    <row r="234" spans="1:5" ht="127.5">
      <c r="A234" t="s">
        <v>53</v>
      </c>
      <c r="E234" s="36" t="s">
        <v>133</v>
      </c>
    </row>
    <row r="235" spans="1:16" ht="12.75">
      <c r="A235" s="25" t="s">
        <v>46</v>
      </c>
      <c s="29" t="s">
        <v>254</v>
      </c>
      <c s="29" t="s">
        <v>255</v>
      </c>
      <c s="25" t="s">
        <v>48</v>
      </c>
      <c s="30" t="s">
        <v>256</v>
      </c>
      <c s="31" t="s">
        <v>50</v>
      </c>
      <c s="32">
        <v>2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51</v>
      </c>
      <c r="E236" s="36" t="s">
        <v>256</v>
      </c>
    </row>
    <row r="237" spans="1:5" ht="12.75">
      <c r="A237" s="37" t="s">
        <v>52</v>
      </c>
      <c r="E237" s="38" t="s">
        <v>48</v>
      </c>
    </row>
    <row r="238" spans="1:5" ht="178.5">
      <c r="A238" t="s">
        <v>53</v>
      </c>
      <c r="E238" s="36" t="s">
        <v>244</v>
      </c>
    </row>
    <row r="239" spans="1:16" ht="12.75">
      <c r="A239" s="25" t="s">
        <v>46</v>
      </c>
      <c s="29" t="s">
        <v>257</v>
      </c>
      <c s="29" t="s">
        <v>258</v>
      </c>
      <c s="25" t="s">
        <v>48</v>
      </c>
      <c s="30" t="s">
        <v>259</v>
      </c>
      <c s="31" t="s">
        <v>50</v>
      </c>
      <c s="32">
        <v>2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51</v>
      </c>
      <c r="E240" s="36" t="s">
        <v>259</v>
      </c>
    </row>
    <row r="241" spans="1:5" ht="12.75">
      <c r="A241" s="37" t="s">
        <v>52</v>
      </c>
      <c r="E241" s="38" t="s">
        <v>48</v>
      </c>
    </row>
    <row r="242" spans="1:5" ht="127.5">
      <c r="A242" t="s">
        <v>53</v>
      </c>
      <c r="E242" s="36" t="s">
        <v>133</v>
      </c>
    </row>
    <row r="243" spans="1:16" ht="12.75">
      <c r="A243" s="25" t="s">
        <v>46</v>
      </c>
      <c s="29" t="s">
        <v>260</v>
      </c>
      <c s="29" t="s">
        <v>205</v>
      </c>
      <c s="25" t="s">
        <v>48</v>
      </c>
      <c s="30" t="s">
        <v>206</v>
      </c>
      <c s="31" t="s">
        <v>50</v>
      </c>
      <c s="32">
        <v>8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51</v>
      </c>
      <c r="E244" s="36" t="s">
        <v>206</v>
      </c>
    </row>
    <row r="245" spans="1:5" ht="12.75">
      <c r="A245" s="37" t="s">
        <v>52</v>
      </c>
      <c r="E245" s="38" t="s">
        <v>48</v>
      </c>
    </row>
    <row r="246" spans="1:5" ht="165.75">
      <c r="A246" t="s">
        <v>53</v>
      </c>
      <c r="E246" s="36" t="s">
        <v>192</v>
      </c>
    </row>
    <row r="247" spans="1:16" ht="12.75">
      <c r="A247" s="25" t="s">
        <v>46</v>
      </c>
      <c s="29" t="s">
        <v>261</v>
      </c>
      <c s="29" t="s">
        <v>208</v>
      </c>
      <c s="25" t="s">
        <v>48</v>
      </c>
      <c s="30" t="s">
        <v>209</v>
      </c>
      <c s="31" t="s">
        <v>50</v>
      </c>
      <c s="32">
        <v>8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51</v>
      </c>
      <c r="E248" s="36" t="s">
        <v>209</v>
      </c>
    </row>
    <row r="249" spans="1:5" ht="12.75">
      <c r="A249" s="37" t="s">
        <v>52</v>
      </c>
      <c r="E249" s="38" t="s">
        <v>48</v>
      </c>
    </row>
    <row r="250" spans="1:5" ht="127.5">
      <c r="A250" t="s">
        <v>53</v>
      </c>
      <c r="E250" s="36" t="s">
        <v>133</v>
      </c>
    </row>
    <row r="251" spans="1:16" ht="25.5">
      <c r="A251" s="25" t="s">
        <v>46</v>
      </c>
      <c s="29" t="s">
        <v>262</v>
      </c>
      <c s="29" t="s">
        <v>263</v>
      </c>
      <c s="25" t="s">
        <v>48</v>
      </c>
      <c s="30" t="s">
        <v>264</v>
      </c>
      <c s="31" t="s">
        <v>265</v>
      </c>
      <c s="32">
        <v>24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25.5">
      <c r="A252" s="35" t="s">
        <v>51</v>
      </c>
      <c r="E252" s="36" t="s">
        <v>264</v>
      </c>
    </row>
    <row r="253" spans="1:5" ht="12.75">
      <c r="A253" s="37" t="s">
        <v>52</v>
      </c>
      <c r="E253" s="38" t="s">
        <v>48</v>
      </c>
    </row>
    <row r="254" spans="1:5" ht="127.5">
      <c r="A254" t="s">
        <v>53</v>
      </c>
      <c r="E254" s="36" t="s">
        <v>266</v>
      </c>
    </row>
    <row r="255" spans="1:18" ht="12.75" customHeight="1">
      <c r="A255" s="6" t="s">
        <v>43</v>
      </c>
      <c s="6"/>
      <c s="40" t="s">
        <v>267</v>
      </c>
      <c s="6"/>
      <c s="27" t="s">
        <v>268</v>
      </c>
      <c s="6"/>
      <c s="6"/>
      <c s="6"/>
      <c s="41">
        <f>0+Q255</f>
      </c>
      <c r="O255">
        <f>0+R255</f>
      </c>
      <c r="Q255">
        <f>0+I256+I260+I264+I268+I272+I276+I280+I284+I288+I292+I296+I300+I304+I308</f>
      </c>
      <c>
        <f>0+O256+O260+O264+O268+O272+O276+O280+O284+O288+O292+O296+O300+O304+O308</f>
      </c>
    </row>
    <row r="256" spans="1:16" ht="12.75">
      <c r="A256" s="25" t="s">
        <v>46</v>
      </c>
      <c s="29" t="s">
        <v>269</v>
      </c>
      <c s="29" t="s">
        <v>270</v>
      </c>
      <c s="25" t="s">
        <v>48</v>
      </c>
      <c s="30" t="s">
        <v>271</v>
      </c>
      <c s="31" t="s">
        <v>272</v>
      </c>
      <c s="32">
        <v>120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51</v>
      </c>
      <c r="E257" s="36" t="s">
        <v>271</v>
      </c>
    </row>
    <row r="258" spans="1:5" ht="12.75">
      <c r="A258" s="37" t="s">
        <v>52</v>
      </c>
      <c r="E258" s="38" t="s">
        <v>48</v>
      </c>
    </row>
    <row r="259" spans="1:5" ht="12.75">
      <c r="A259" t="s">
        <v>53</v>
      </c>
      <c r="E259" s="36" t="s">
        <v>273</v>
      </c>
    </row>
    <row r="260" spans="1:16" ht="12.75">
      <c r="A260" s="25" t="s">
        <v>46</v>
      </c>
      <c s="29" t="s">
        <v>274</v>
      </c>
      <c s="29" t="s">
        <v>275</v>
      </c>
      <c s="25" t="s">
        <v>48</v>
      </c>
      <c s="30" t="s">
        <v>276</v>
      </c>
      <c s="31" t="s">
        <v>277</v>
      </c>
      <c s="32">
        <v>100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51</v>
      </c>
      <c r="E261" s="36" t="s">
        <v>276</v>
      </c>
    </row>
    <row r="262" spans="1:5" ht="12.75">
      <c r="A262" s="37" t="s">
        <v>52</v>
      </c>
      <c r="E262" s="38" t="s">
        <v>48</v>
      </c>
    </row>
    <row r="263" spans="1:5" ht="38.25">
      <c r="A263" t="s">
        <v>53</v>
      </c>
      <c r="E263" s="36" t="s">
        <v>278</v>
      </c>
    </row>
    <row r="264" spans="1:16" ht="12.75">
      <c r="A264" s="25" t="s">
        <v>46</v>
      </c>
      <c s="29" t="s">
        <v>279</v>
      </c>
      <c s="29" t="s">
        <v>280</v>
      </c>
      <c s="25" t="s">
        <v>48</v>
      </c>
      <c s="30" t="s">
        <v>281</v>
      </c>
      <c s="31" t="s">
        <v>282</v>
      </c>
      <c s="32">
        <v>16.5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51</v>
      </c>
      <c r="E265" s="36" t="s">
        <v>48</v>
      </c>
    </row>
    <row r="266" spans="1:5" ht="12.75">
      <c r="A266" s="37" t="s">
        <v>52</v>
      </c>
      <c r="E266" s="38" t="s">
        <v>48</v>
      </c>
    </row>
    <row r="267" spans="1:5" ht="318.75">
      <c r="A267" t="s">
        <v>53</v>
      </c>
      <c r="E267" s="36" t="s">
        <v>283</v>
      </c>
    </row>
    <row r="268" spans="1:16" ht="12.75">
      <c r="A268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282</v>
      </c>
      <c s="32">
        <v>497.7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12.75">
      <c r="A269" s="35" t="s">
        <v>51</v>
      </c>
      <c r="E269" s="36" t="s">
        <v>48</v>
      </c>
    </row>
    <row r="270" spans="1:5" ht="12.75">
      <c r="A270" s="37" t="s">
        <v>52</v>
      </c>
      <c r="E270" s="38" t="s">
        <v>48</v>
      </c>
    </row>
    <row r="271" spans="1:5" ht="318.75">
      <c r="A271" t="s">
        <v>53</v>
      </c>
      <c r="E271" s="36" t="s">
        <v>283</v>
      </c>
    </row>
    <row r="272" spans="1:16" ht="12.75">
      <c r="A272" s="25" t="s">
        <v>46</v>
      </c>
      <c s="29" t="s">
        <v>287</v>
      </c>
      <c s="29" t="s">
        <v>288</v>
      </c>
      <c s="25" t="s">
        <v>48</v>
      </c>
      <c s="30" t="s">
        <v>289</v>
      </c>
      <c s="31" t="s">
        <v>60</v>
      </c>
      <c s="32">
        <v>24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51</v>
      </c>
      <c r="E273" s="36" t="s">
        <v>289</v>
      </c>
    </row>
    <row r="274" spans="1:5" ht="12.75">
      <c r="A274" s="37" t="s">
        <v>52</v>
      </c>
      <c r="E274" s="38" t="s">
        <v>48</v>
      </c>
    </row>
    <row r="275" spans="1:5" ht="25.5">
      <c r="A275" t="s">
        <v>53</v>
      </c>
      <c r="E275" s="36" t="s">
        <v>290</v>
      </c>
    </row>
    <row r="276" spans="1:16" ht="12.75">
      <c r="A276" s="25" t="s">
        <v>46</v>
      </c>
      <c s="29" t="s">
        <v>291</v>
      </c>
      <c s="29" t="s">
        <v>292</v>
      </c>
      <c s="25" t="s">
        <v>48</v>
      </c>
      <c s="30" t="s">
        <v>293</v>
      </c>
      <c s="31" t="s">
        <v>282</v>
      </c>
      <c s="32">
        <v>497.7</v>
      </c>
      <c s="33">
        <v>0</v>
      </c>
      <c s="34">
        <f>ROUND(ROUND(H276,2)*ROUND(G276,3),2)</f>
      </c>
      <c r="O276">
        <f>(I276*21)/100</f>
      </c>
      <c t="s">
        <v>23</v>
      </c>
    </row>
    <row r="277" spans="1:5" ht="12.75">
      <c r="A277" s="35" t="s">
        <v>51</v>
      </c>
      <c r="E277" s="36" t="s">
        <v>293</v>
      </c>
    </row>
    <row r="278" spans="1:5" ht="12.75">
      <c r="A278" s="37" t="s">
        <v>52</v>
      </c>
      <c r="E278" s="38" t="s">
        <v>48</v>
      </c>
    </row>
    <row r="279" spans="1:5" ht="229.5">
      <c r="A279" t="s">
        <v>53</v>
      </c>
      <c r="E279" s="36" t="s">
        <v>294</v>
      </c>
    </row>
    <row r="280" spans="1:16" ht="12.75">
      <c r="A280" s="25" t="s">
        <v>46</v>
      </c>
      <c s="29" t="s">
        <v>295</v>
      </c>
      <c s="29" t="s">
        <v>296</v>
      </c>
      <c s="25" t="s">
        <v>48</v>
      </c>
      <c s="30" t="s">
        <v>297</v>
      </c>
      <c s="31" t="s">
        <v>282</v>
      </c>
      <c s="32">
        <v>237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51</v>
      </c>
      <c r="E281" s="36" t="s">
        <v>297</v>
      </c>
    </row>
    <row r="282" spans="1:5" ht="12.75">
      <c r="A282" s="37" t="s">
        <v>52</v>
      </c>
      <c r="E282" s="38" t="s">
        <v>48</v>
      </c>
    </row>
    <row r="283" spans="1:5" ht="12.75">
      <c r="A283" t="s">
        <v>53</v>
      </c>
      <c r="E283" s="36" t="s">
        <v>298</v>
      </c>
    </row>
    <row r="284" spans="1:16" ht="12.75">
      <c r="A284" s="25" t="s">
        <v>46</v>
      </c>
      <c s="29" t="s">
        <v>299</v>
      </c>
      <c s="29" t="s">
        <v>300</v>
      </c>
      <c s="25" t="s">
        <v>48</v>
      </c>
      <c s="30" t="s">
        <v>301</v>
      </c>
      <c s="31" t="s">
        <v>277</v>
      </c>
      <c s="32">
        <v>60.75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12.75">
      <c r="A285" s="35" t="s">
        <v>51</v>
      </c>
      <c r="E285" s="36" t="s">
        <v>301</v>
      </c>
    </row>
    <row r="286" spans="1:5" ht="12.75">
      <c r="A286" s="37" t="s">
        <v>52</v>
      </c>
      <c r="E286" s="38" t="s">
        <v>48</v>
      </c>
    </row>
    <row r="287" spans="1:5" ht="89.25">
      <c r="A287" t="s">
        <v>53</v>
      </c>
      <c r="E287" s="36" t="s">
        <v>302</v>
      </c>
    </row>
    <row r="288" spans="1:16" ht="12.75">
      <c r="A288" s="25" t="s">
        <v>46</v>
      </c>
      <c s="29" t="s">
        <v>303</v>
      </c>
      <c s="29" t="s">
        <v>304</v>
      </c>
      <c s="25" t="s">
        <v>48</v>
      </c>
      <c s="30" t="s">
        <v>305</v>
      </c>
      <c s="31" t="s">
        <v>60</v>
      </c>
      <c s="32">
        <v>100</v>
      </c>
      <c s="33">
        <v>0</v>
      </c>
      <c s="34">
        <f>ROUND(ROUND(H288,2)*ROUND(G288,3),2)</f>
      </c>
      <c r="O288">
        <f>(I288*21)/100</f>
      </c>
      <c t="s">
        <v>23</v>
      </c>
    </row>
    <row r="289" spans="1:5" ht="12.75">
      <c r="A289" s="35" t="s">
        <v>51</v>
      </c>
      <c r="E289" s="36" t="s">
        <v>305</v>
      </c>
    </row>
    <row r="290" spans="1:5" ht="12.75">
      <c r="A290" s="37" t="s">
        <v>52</v>
      </c>
      <c r="E290" s="38" t="s">
        <v>48</v>
      </c>
    </row>
    <row r="291" spans="1:5" ht="102">
      <c r="A291" t="s">
        <v>53</v>
      </c>
      <c r="E291" s="36" t="s">
        <v>306</v>
      </c>
    </row>
    <row r="292" spans="1:16" ht="12.75">
      <c r="A292" s="25" t="s">
        <v>46</v>
      </c>
      <c s="29" t="s">
        <v>307</v>
      </c>
      <c s="29" t="s">
        <v>308</v>
      </c>
      <c s="25" t="s">
        <v>48</v>
      </c>
      <c s="30" t="s">
        <v>309</v>
      </c>
      <c s="31" t="s">
        <v>60</v>
      </c>
      <c s="32">
        <v>1580</v>
      </c>
      <c s="33">
        <v>0</v>
      </c>
      <c s="34">
        <f>ROUND(ROUND(H292,2)*ROUND(G292,3),2)</f>
      </c>
      <c r="O292">
        <f>(I292*21)/100</f>
      </c>
      <c t="s">
        <v>23</v>
      </c>
    </row>
    <row r="293" spans="1:5" ht="12.75">
      <c r="A293" s="35" t="s">
        <v>51</v>
      </c>
      <c r="E293" s="36" t="s">
        <v>309</v>
      </c>
    </row>
    <row r="294" spans="1:5" ht="12.75">
      <c r="A294" s="37" t="s">
        <v>52</v>
      </c>
      <c r="E294" s="38" t="s">
        <v>48</v>
      </c>
    </row>
    <row r="295" spans="1:5" ht="140.25">
      <c r="A295" t="s">
        <v>53</v>
      </c>
      <c r="E295" s="36" t="s">
        <v>310</v>
      </c>
    </row>
    <row r="296" spans="1:16" ht="25.5">
      <c r="A296" s="25" t="s">
        <v>46</v>
      </c>
      <c s="29" t="s">
        <v>311</v>
      </c>
      <c s="29" t="s">
        <v>312</v>
      </c>
      <c s="25" t="s">
        <v>48</v>
      </c>
      <c s="30" t="s">
        <v>313</v>
      </c>
      <c s="31" t="s">
        <v>50</v>
      </c>
      <c s="32">
        <v>6</v>
      </c>
      <c s="33">
        <v>0</v>
      </c>
      <c s="34">
        <f>ROUND(ROUND(H296,2)*ROUND(G296,3),2)</f>
      </c>
      <c r="O296">
        <f>(I296*21)/100</f>
      </c>
      <c t="s">
        <v>23</v>
      </c>
    </row>
    <row r="297" spans="1:5" ht="25.5">
      <c r="A297" s="35" t="s">
        <v>51</v>
      </c>
      <c r="E297" s="36" t="s">
        <v>313</v>
      </c>
    </row>
    <row r="298" spans="1:5" ht="12.75">
      <c r="A298" s="37" t="s">
        <v>52</v>
      </c>
      <c r="E298" s="38" t="s">
        <v>48</v>
      </c>
    </row>
    <row r="299" spans="1:5" ht="102">
      <c r="A299" t="s">
        <v>53</v>
      </c>
      <c r="E299" s="36" t="s">
        <v>314</v>
      </c>
    </row>
    <row r="300" spans="1:16" ht="12.75">
      <c r="A300" s="25" t="s">
        <v>46</v>
      </c>
      <c s="29" t="s">
        <v>315</v>
      </c>
      <c s="29" t="s">
        <v>316</v>
      </c>
      <c s="25" t="s">
        <v>48</v>
      </c>
      <c s="30" t="s">
        <v>317</v>
      </c>
      <c s="31" t="s">
        <v>60</v>
      </c>
      <c s="32">
        <v>100</v>
      </c>
      <c s="33">
        <v>0</v>
      </c>
      <c s="34">
        <f>ROUND(ROUND(H300,2)*ROUND(G300,3),2)</f>
      </c>
      <c r="O300">
        <f>(I300*21)/100</f>
      </c>
      <c t="s">
        <v>23</v>
      </c>
    </row>
    <row r="301" spans="1:5" ht="12.75">
      <c r="A301" s="35" t="s">
        <v>51</v>
      </c>
      <c r="E301" s="36" t="s">
        <v>317</v>
      </c>
    </row>
    <row r="302" spans="1:5" ht="12.75">
      <c r="A302" s="37" t="s">
        <v>52</v>
      </c>
      <c r="E302" s="38" t="s">
        <v>48</v>
      </c>
    </row>
    <row r="303" spans="1:5" ht="76.5">
      <c r="A303" t="s">
        <v>53</v>
      </c>
      <c r="E303" s="36" t="s">
        <v>318</v>
      </c>
    </row>
    <row r="304" spans="1:16" ht="12.75">
      <c r="A304" s="25" t="s">
        <v>46</v>
      </c>
      <c s="29" t="s">
        <v>319</v>
      </c>
      <c s="29" t="s">
        <v>320</v>
      </c>
      <c s="25" t="s">
        <v>48</v>
      </c>
      <c s="30" t="s">
        <v>321</v>
      </c>
      <c s="31" t="s">
        <v>322</v>
      </c>
      <c s="32">
        <v>1.58</v>
      </c>
      <c s="33">
        <v>0</v>
      </c>
      <c s="34">
        <f>ROUND(ROUND(H304,2)*ROUND(G304,3),2)</f>
      </c>
      <c r="O304">
        <f>(I304*21)/100</f>
      </c>
      <c t="s">
        <v>23</v>
      </c>
    </row>
    <row r="305" spans="1:5" ht="12.75">
      <c r="A305" s="35" t="s">
        <v>51</v>
      </c>
      <c r="E305" s="36" t="s">
        <v>321</v>
      </c>
    </row>
    <row r="306" spans="1:5" ht="12.75">
      <c r="A306" s="37" t="s">
        <v>52</v>
      </c>
      <c r="E306" s="38" t="s">
        <v>48</v>
      </c>
    </row>
    <row r="307" spans="1:5" ht="12.75">
      <c r="A307" t="s">
        <v>53</v>
      </c>
      <c r="E307" s="36" t="s">
        <v>48</v>
      </c>
    </row>
    <row r="308" spans="1:16" ht="12.75">
      <c r="A308" s="25" t="s">
        <v>46</v>
      </c>
      <c s="29" t="s">
        <v>323</v>
      </c>
      <c s="29" t="s">
        <v>324</v>
      </c>
      <c s="25" t="s">
        <v>48</v>
      </c>
      <c s="30" t="s">
        <v>325</v>
      </c>
      <c s="31" t="s">
        <v>326</v>
      </c>
      <c s="32">
        <v>1</v>
      </c>
      <c s="33">
        <v>0</v>
      </c>
      <c s="34">
        <f>ROUND(ROUND(H308,2)*ROUND(G308,3),2)</f>
      </c>
      <c r="O308">
        <f>(I308*21)/100</f>
      </c>
      <c t="s">
        <v>23</v>
      </c>
    </row>
    <row r="309" spans="1:5" ht="12.75">
      <c r="A309" s="35" t="s">
        <v>51</v>
      </c>
      <c r="E309" s="36" t="s">
        <v>325</v>
      </c>
    </row>
    <row r="310" spans="1:5" ht="12.75">
      <c r="A310" s="37" t="s">
        <v>52</v>
      </c>
      <c r="E310" s="38" t="s">
        <v>48</v>
      </c>
    </row>
    <row r="311" spans="1:5" ht="12.75">
      <c r="A311" t="s">
        <v>53</v>
      </c>
      <c r="E311" s="36" t="s">
        <v>48</v>
      </c>
    </row>
    <row r="312" spans="1:18" ht="12.75" customHeight="1">
      <c r="A312" s="6" t="s">
        <v>43</v>
      </c>
      <c s="6"/>
      <c s="40" t="s">
        <v>327</v>
      </c>
      <c s="6"/>
      <c s="27" t="s">
        <v>328</v>
      </c>
      <c s="6"/>
      <c s="6"/>
      <c s="6"/>
      <c s="41">
        <f>0+Q312</f>
      </c>
      <c r="O312">
        <f>0+R312</f>
      </c>
      <c r="Q312">
        <f>0+I313+I317+I321+I325+I329+I333</f>
      </c>
      <c>
        <f>0+O313+O317+O321+O325+O329+O333</f>
      </c>
    </row>
    <row r="313" spans="1:16" ht="12.75">
      <c r="A313" s="25" t="s">
        <v>46</v>
      </c>
      <c s="29" t="s">
        <v>329</v>
      </c>
      <c s="29" t="s">
        <v>330</v>
      </c>
      <c s="25" t="s">
        <v>48</v>
      </c>
      <c s="30" t="s">
        <v>331</v>
      </c>
      <c s="31" t="s">
        <v>50</v>
      </c>
      <c s="32">
        <v>3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12.75">
      <c r="A314" s="35" t="s">
        <v>51</v>
      </c>
      <c r="E314" s="36" t="s">
        <v>331</v>
      </c>
    </row>
    <row r="315" spans="1:5" ht="12.75">
      <c r="A315" s="37" t="s">
        <v>52</v>
      </c>
      <c r="E315" s="38" t="s">
        <v>48</v>
      </c>
    </row>
    <row r="316" spans="1:5" ht="127.5">
      <c r="A316" t="s">
        <v>53</v>
      </c>
      <c r="E316" s="36" t="s">
        <v>332</v>
      </c>
    </row>
    <row r="317" spans="1:16" ht="12.75">
      <c r="A317" s="25" t="s">
        <v>46</v>
      </c>
      <c s="29" t="s">
        <v>333</v>
      </c>
      <c s="29" t="s">
        <v>334</v>
      </c>
      <c s="25" t="s">
        <v>48</v>
      </c>
      <c s="30" t="s">
        <v>335</v>
      </c>
      <c s="31" t="s">
        <v>50</v>
      </c>
      <c s="32">
        <v>3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12.75">
      <c r="A318" s="35" t="s">
        <v>51</v>
      </c>
      <c r="E318" s="36" t="s">
        <v>335</v>
      </c>
    </row>
    <row r="319" spans="1:5" ht="12.75">
      <c r="A319" s="37" t="s">
        <v>52</v>
      </c>
      <c r="E319" s="38" t="s">
        <v>48</v>
      </c>
    </row>
    <row r="320" spans="1:5" ht="127.5">
      <c r="A320" t="s">
        <v>53</v>
      </c>
      <c r="E320" s="36" t="s">
        <v>336</v>
      </c>
    </row>
    <row r="321" spans="1:16" ht="25.5">
      <c r="A321" s="25" t="s">
        <v>46</v>
      </c>
      <c s="29" t="s">
        <v>337</v>
      </c>
      <c s="29" t="s">
        <v>338</v>
      </c>
      <c s="25" t="s">
        <v>48</v>
      </c>
      <c s="30" t="s">
        <v>339</v>
      </c>
      <c s="31" t="s">
        <v>50</v>
      </c>
      <c s="32">
        <v>3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25.5">
      <c r="A322" s="35" t="s">
        <v>51</v>
      </c>
      <c r="E322" s="36" t="s">
        <v>339</v>
      </c>
    </row>
    <row r="323" spans="1:5" ht="12.75">
      <c r="A323" s="37" t="s">
        <v>52</v>
      </c>
      <c r="E323" s="38" t="s">
        <v>48</v>
      </c>
    </row>
    <row r="324" spans="1:5" ht="127.5">
      <c r="A324" t="s">
        <v>53</v>
      </c>
      <c r="E324" s="36" t="s">
        <v>340</v>
      </c>
    </row>
    <row r="325" spans="1:16" ht="25.5">
      <c r="A325" s="25" t="s">
        <v>46</v>
      </c>
      <c s="29" t="s">
        <v>341</v>
      </c>
      <c s="29" t="s">
        <v>342</v>
      </c>
      <c s="25" t="s">
        <v>48</v>
      </c>
      <c s="30" t="s">
        <v>343</v>
      </c>
      <c s="31" t="s">
        <v>50</v>
      </c>
      <c s="32">
        <v>3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25.5">
      <c r="A326" s="35" t="s">
        <v>51</v>
      </c>
      <c r="E326" s="36" t="s">
        <v>343</v>
      </c>
    </row>
    <row r="327" spans="1:5" ht="12.75">
      <c r="A327" s="37" t="s">
        <v>52</v>
      </c>
      <c r="E327" s="38" t="s">
        <v>48</v>
      </c>
    </row>
    <row r="328" spans="1:5" ht="153">
      <c r="A328" t="s">
        <v>53</v>
      </c>
      <c r="E328" s="36" t="s">
        <v>344</v>
      </c>
    </row>
    <row r="329" spans="1:16" ht="12.75">
      <c r="A329" s="25" t="s">
        <v>46</v>
      </c>
      <c s="29" t="s">
        <v>345</v>
      </c>
      <c s="29" t="s">
        <v>346</v>
      </c>
      <c s="25" t="s">
        <v>48</v>
      </c>
      <c s="30" t="s">
        <v>347</v>
      </c>
      <c s="31" t="s">
        <v>50</v>
      </c>
      <c s="32">
        <v>3</v>
      </c>
      <c s="33">
        <v>0</v>
      </c>
      <c s="34">
        <f>ROUND(ROUND(H329,2)*ROUND(G329,3),2)</f>
      </c>
      <c r="O329">
        <f>(I329*21)/100</f>
      </c>
      <c t="s">
        <v>23</v>
      </c>
    </row>
    <row r="330" spans="1:5" ht="12.75">
      <c r="A330" s="35" t="s">
        <v>51</v>
      </c>
      <c r="E330" s="36" t="s">
        <v>347</v>
      </c>
    </row>
    <row r="331" spans="1:5" ht="12.75">
      <c r="A331" s="37" t="s">
        <v>52</v>
      </c>
      <c r="E331" s="38" t="s">
        <v>48</v>
      </c>
    </row>
    <row r="332" spans="1:5" ht="153">
      <c r="A332" t="s">
        <v>53</v>
      </c>
      <c r="E332" s="36" t="s">
        <v>348</v>
      </c>
    </row>
    <row r="333" spans="1:16" ht="12.75">
      <c r="A333" s="25" t="s">
        <v>46</v>
      </c>
      <c s="29" t="s">
        <v>349</v>
      </c>
      <c s="29" t="s">
        <v>350</v>
      </c>
      <c s="25" t="s">
        <v>48</v>
      </c>
      <c s="30" t="s">
        <v>351</v>
      </c>
      <c s="31" t="s">
        <v>50</v>
      </c>
      <c s="32">
        <v>6</v>
      </c>
      <c s="33">
        <v>0</v>
      </c>
      <c s="34">
        <f>ROUND(ROUND(H333,2)*ROUND(G333,3),2)</f>
      </c>
      <c r="O333">
        <f>(I333*21)/100</f>
      </c>
      <c t="s">
        <v>23</v>
      </c>
    </row>
    <row r="334" spans="1:5" ht="12.75">
      <c r="A334" s="35" t="s">
        <v>51</v>
      </c>
      <c r="E334" s="36" t="s">
        <v>351</v>
      </c>
    </row>
    <row r="335" spans="1:5" ht="12.75">
      <c r="A335" s="37" t="s">
        <v>52</v>
      </c>
      <c r="E335" s="38" t="s">
        <v>48</v>
      </c>
    </row>
    <row r="336" spans="1:5" ht="153">
      <c r="A336" t="s">
        <v>53</v>
      </c>
      <c r="E336" s="36" t="s">
        <v>352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0+O8+O57+O78+O83+O92+O149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353</v>
      </c>
      <c s="42">
        <f>0+I8+I57+I78+I83+I92+I149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353</v>
      </c>
      <c s="6"/>
      <c s="18" t="s">
        <v>354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141.75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359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361</v>
      </c>
      <c s="25" t="s">
        <v>48</v>
      </c>
      <c s="30" t="s">
        <v>362</v>
      </c>
      <c s="31" t="s">
        <v>358</v>
      </c>
      <c s="32">
        <v>104.4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363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364</v>
      </c>
      <c s="25" t="s">
        <v>48</v>
      </c>
      <c s="30" t="s">
        <v>365</v>
      </c>
      <c s="31" t="s">
        <v>358</v>
      </c>
      <c s="32">
        <v>6.48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38.25">
      <c r="A19" s="37" t="s">
        <v>52</v>
      </c>
      <c r="E19" s="38" t="s">
        <v>366</v>
      </c>
    </row>
    <row r="20" spans="1:5" ht="140.25">
      <c r="A20" t="s">
        <v>53</v>
      </c>
      <c r="E20" s="36" t="s">
        <v>360</v>
      </c>
    </row>
    <row r="21" spans="1:16" ht="25.5">
      <c r="A21" s="25" t="s">
        <v>46</v>
      </c>
      <c s="29" t="s">
        <v>33</v>
      </c>
      <c s="29" t="s">
        <v>367</v>
      </c>
      <c s="25" t="s">
        <v>48</v>
      </c>
      <c s="30" t="s">
        <v>368</v>
      </c>
      <c s="31" t="s">
        <v>358</v>
      </c>
      <c s="32">
        <v>0.008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369</v>
      </c>
    </row>
    <row r="24" spans="1:5" ht="140.25">
      <c r="A24" t="s">
        <v>53</v>
      </c>
      <c r="E24" s="36" t="s">
        <v>360</v>
      </c>
    </row>
    <row r="25" spans="1:16" ht="25.5">
      <c r="A25" s="25" t="s">
        <v>46</v>
      </c>
      <c s="29" t="s">
        <v>35</v>
      </c>
      <c s="29" t="s">
        <v>370</v>
      </c>
      <c s="25" t="s">
        <v>48</v>
      </c>
      <c s="30" t="s">
        <v>371</v>
      </c>
      <c s="31" t="s">
        <v>358</v>
      </c>
      <c s="32">
        <v>0.008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372</v>
      </c>
    </row>
    <row r="28" spans="1:5" ht="140.25">
      <c r="A28" t="s">
        <v>53</v>
      </c>
      <c r="E28" s="36" t="s">
        <v>360</v>
      </c>
    </row>
    <row r="29" spans="1:16" ht="12.75">
      <c r="A29" s="25" t="s">
        <v>46</v>
      </c>
      <c s="29" t="s">
        <v>37</v>
      </c>
      <c s="29" t="s">
        <v>373</v>
      </c>
      <c s="25" t="s">
        <v>48</v>
      </c>
      <c s="30" t="s">
        <v>374</v>
      </c>
      <c s="31" t="s">
        <v>272</v>
      </c>
      <c s="32">
        <v>5.32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375</v>
      </c>
    </row>
    <row r="32" spans="1:5" ht="12.75">
      <c r="A32" t="s">
        <v>53</v>
      </c>
      <c r="E32" s="36" t="s">
        <v>273</v>
      </c>
    </row>
    <row r="33" spans="1:16" ht="12.75">
      <c r="A33" s="25" t="s">
        <v>46</v>
      </c>
      <c s="29" t="s">
        <v>71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51</v>
      </c>
      <c r="E34" s="36" t="s">
        <v>378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379</v>
      </c>
    </row>
    <row r="37" spans="1:16" ht="12.75">
      <c r="A37" s="25" t="s">
        <v>46</v>
      </c>
      <c s="29" t="s">
        <v>75</v>
      </c>
      <c s="29" t="s">
        <v>380</v>
      </c>
      <c s="25" t="s">
        <v>48</v>
      </c>
      <c s="30" t="s">
        <v>381</v>
      </c>
      <c s="31" t="s">
        <v>326</v>
      </c>
      <c s="32">
        <v>2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51">
      <c r="A38" s="35" t="s">
        <v>51</v>
      </c>
      <c r="E38" s="36" t="s">
        <v>382</v>
      </c>
    </row>
    <row r="39" spans="1:5" ht="38.25">
      <c r="A39" s="37" t="s">
        <v>52</v>
      </c>
      <c r="E39" s="38" t="s">
        <v>383</v>
      </c>
    </row>
    <row r="40" spans="1:5" ht="12.75">
      <c r="A40" t="s">
        <v>53</v>
      </c>
      <c r="E40" s="36" t="s">
        <v>384</v>
      </c>
    </row>
    <row r="41" spans="1:16" ht="12.75">
      <c r="A41" s="25" t="s">
        <v>46</v>
      </c>
      <c s="29" t="s">
        <v>40</v>
      </c>
      <c s="29" t="s">
        <v>385</v>
      </c>
      <c s="25" t="s">
        <v>48</v>
      </c>
      <c s="30" t="s">
        <v>386</v>
      </c>
      <c s="31" t="s">
        <v>326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51</v>
      </c>
      <c r="E42" s="36" t="s">
        <v>387</v>
      </c>
    </row>
    <row r="43" spans="1:5" ht="12.75">
      <c r="A43" s="37" t="s">
        <v>52</v>
      </c>
      <c r="E43" s="38" t="s">
        <v>48</v>
      </c>
    </row>
    <row r="44" spans="1:5" ht="25.5">
      <c r="A44" t="s">
        <v>53</v>
      </c>
      <c r="E44" s="36" t="s">
        <v>388</v>
      </c>
    </row>
    <row r="45" spans="1:16" ht="12.75">
      <c r="A45" s="25" t="s">
        <v>46</v>
      </c>
      <c s="29" t="s">
        <v>42</v>
      </c>
      <c s="29" t="s">
        <v>389</v>
      </c>
      <c s="25" t="s">
        <v>48</v>
      </c>
      <c s="30" t="s">
        <v>390</v>
      </c>
      <c s="31" t="s">
        <v>50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51</v>
      </c>
      <c r="E46" s="36" t="s">
        <v>391</v>
      </c>
    </row>
    <row r="47" spans="1:5" ht="12.75">
      <c r="A47" s="37" t="s">
        <v>52</v>
      </c>
      <c r="E47" s="38" t="s">
        <v>392</v>
      </c>
    </row>
    <row r="48" spans="1:5" ht="12.75">
      <c r="A48" t="s">
        <v>53</v>
      </c>
      <c r="E48" s="36" t="s">
        <v>384</v>
      </c>
    </row>
    <row r="49" spans="1:16" ht="25.5">
      <c r="A49" s="25" t="s">
        <v>46</v>
      </c>
      <c s="29" t="s">
        <v>85</v>
      </c>
      <c s="29" t="s">
        <v>393</v>
      </c>
      <c s="25" t="s">
        <v>48</v>
      </c>
      <c s="30" t="s">
        <v>394</v>
      </c>
      <c s="31" t="s">
        <v>326</v>
      </c>
      <c s="32">
        <v>1</v>
      </c>
      <c s="33">
        <v>0</v>
      </c>
      <c s="34">
        <f>ROUND(ROUND(H49,2)*ROUND(G49,3),2)</f>
      </c>
      <c r="O49">
        <f>(I49*0)/100</f>
      </c>
      <c t="s">
        <v>27</v>
      </c>
    </row>
    <row r="50" spans="1:5" ht="12.75">
      <c r="A50" s="35" t="s">
        <v>51</v>
      </c>
      <c r="E50" s="36" t="s">
        <v>395</v>
      </c>
    </row>
    <row r="51" spans="1:5" ht="12.75">
      <c r="A51" s="37" t="s">
        <v>52</v>
      </c>
      <c r="E51" s="38" t="s">
        <v>48</v>
      </c>
    </row>
    <row r="52" spans="1:5" ht="12.75">
      <c r="A52" t="s">
        <v>53</v>
      </c>
      <c r="E52" s="36" t="s">
        <v>273</v>
      </c>
    </row>
    <row r="53" spans="1:16" ht="25.5">
      <c r="A53" s="25" t="s">
        <v>46</v>
      </c>
      <c s="29" t="s">
        <v>89</v>
      </c>
      <c s="29" t="s">
        <v>396</v>
      </c>
      <c s="25" t="s">
        <v>48</v>
      </c>
      <c s="30" t="s">
        <v>397</v>
      </c>
      <c s="31" t="s">
        <v>326</v>
      </c>
      <c s="32">
        <v>1</v>
      </c>
      <c s="33">
        <v>0</v>
      </c>
      <c s="34">
        <f>ROUND(ROUND(H53,2)*ROUND(G53,3),2)</f>
      </c>
      <c r="O53">
        <f>(I53*0)/100</f>
      </c>
      <c t="s">
        <v>27</v>
      </c>
    </row>
    <row r="54" spans="1:5" ht="12.75">
      <c r="A54" s="35" t="s">
        <v>51</v>
      </c>
      <c r="E54" s="36" t="s">
        <v>398</v>
      </c>
    </row>
    <row r="55" spans="1:5" ht="12.75">
      <c r="A55" s="37" t="s">
        <v>52</v>
      </c>
      <c r="E55" s="38" t="s">
        <v>48</v>
      </c>
    </row>
    <row r="56" spans="1:5" ht="12.75">
      <c r="A56" t="s">
        <v>53</v>
      </c>
      <c r="E56" s="36" t="s">
        <v>273</v>
      </c>
    </row>
    <row r="57" spans="1:18" ht="12.75" customHeight="1">
      <c r="A57" s="6" t="s">
        <v>43</v>
      </c>
      <c s="6"/>
      <c s="40" t="s">
        <v>29</v>
      </c>
      <c s="6"/>
      <c s="27" t="s">
        <v>268</v>
      </c>
      <c s="6"/>
      <c s="6"/>
      <c s="6"/>
      <c s="41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5" t="s">
        <v>46</v>
      </c>
      <c s="29" t="s">
        <v>93</v>
      </c>
      <c s="29" t="s">
        <v>399</v>
      </c>
      <c s="25" t="s">
        <v>48</v>
      </c>
      <c s="30" t="s">
        <v>400</v>
      </c>
      <c s="31" t="s">
        <v>282</v>
      </c>
      <c s="32">
        <v>67.5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401</v>
      </c>
    </row>
    <row r="61" spans="1:5" ht="63.75">
      <c r="A61" t="s">
        <v>53</v>
      </c>
      <c r="E61" s="36" t="s">
        <v>402</v>
      </c>
    </row>
    <row r="62" spans="1:16" ht="12.75">
      <c r="A62" s="25" t="s">
        <v>46</v>
      </c>
      <c s="29" t="s">
        <v>97</v>
      </c>
      <c s="29" t="s">
        <v>403</v>
      </c>
      <c s="25" t="s">
        <v>48</v>
      </c>
      <c s="30" t="s">
        <v>404</v>
      </c>
      <c s="31" t="s">
        <v>277</v>
      </c>
      <c s="32">
        <v>89.9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25.5">
      <c r="A64" s="37" t="s">
        <v>52</v>
      </c>
      <c r="E64" s="38" t="s">
        <v>405</v>
      </c>
    </row>
    <row r="65" spans="1:5" ht="25.5">
      <c r="A65" t="s">
        <v>53</v>
      </c>
      <c r="E65" s="36" t="s">
        <v>406</v>
      </c>
    </row>
    <row r="66" spans="1:16" ht="12.75">
      <c r="A66" s="25" t="s">
        <v>46</v>
      </c>
      <c s="29" t="s">
        <v>101</v>
      </c>
      <c s="29" t="s">
        <v>407</v>
      </c>
      <c s="25" t="s">
        <v>48</v>
      </c>
      <c s="30" t="s">
        <v>408</v>
      </c>
      <c s="31" t="s">
        <v>277</v>
      </c>
      <c s="32">
        <v>89.9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25.5">
      <c r="A68" s="37" t="s">
        <v>52</v>
      </c>
      <c r="E68" s="38" t="s">
        <v>405</v>
      </c>
    </row>
    <row r="69" spans="1:5" ht="25.5">
      <c r="A69" t="s">
        <v>53</v>
      </c>
      <c r="E69" s="36" t="s">
        <v>406</v>
      </c>
    </row>
    <row r="70" spans="1:16" ht="12.75">
      <c r="A70" s="25" t="s">
        <v>46</v>
      </c>
      <c s="29" t="s">
        <v>105</v>
      </c>
      <c s="29" t="s">
        <v>409</v>
      </c>
      <c s="25" t="s">
        <v>48</v>
      </c>
      <c s="30" t="s">
        <v>410</v>
      </c>
      <c s="31" t="s">
        <v>277</v>
      </c>
      <c s="32">
        <v>97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25.5">
      <c r="A72" s="37" t="s">
        <v>52</v>
      </c>
      <c r="E72" s="38" t="s">
        <v>411</v>
      </c>
    </row>
    <row r="73" spans="1:5" ht="38.25">
      <c r="A73" t="s">
        <v>53</v>
      </c>
      <c r="E73" s="36" t="s">
        <v>412</v>
      </c>
    </row>
    <row r="74" spans="1:16" ht="12.75">
      <c r="A74" s="25" t="s">
        <v>46</v>
      </c>
      <c s="29" t="s">
        <v>109</v>
      </c>
      <c s="29" t="s">
        <v>413</v>
      </c>
      <c s="25" t="s">
        <v>48</v>
      </c>
      <c s="30" t="s">
        <v>414</v>
      </c>
      <c s="31" t="s">
        <v>277</v>
      </c>
      <c s="32">
        <v>97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415</v>
      </c>
    </row>
    <row r="77" spans="1:5" ht="25.5">
      <c r="A77" t="s">
        <v>53</v>
      </c>
      <c r="E77" s="36" t="s">
        <v>416</v>
      </c>
    </row>
    <row r="78" spans="1:18" ht="12.75" customHeight="1">
      <c r="A78" s="6" t="s">
        <v>43</v>
      </c>
      <c s="6"/>
      <c s="40" t="s">
        <v>22</v>
      </c>
      <c s="6"/>
      <c s="27" t="s">
        <v>417</v>
      </c>
      <c s="6"/>
      <c s="6"/>
      <c s="6"/>
      <c s="41">
        <f>0+Q78</f>
      </c>
      <c r="O78">
        <f>0+R78</f>
      </c>
      <c r="Q78">
        <f>0+I79</f>
      </c>
      <c>
        <f>0+O79</f>
      </c>
    </row>
    <row r="79" spans="1:16" ht="12.75">
      <c r="A79" s="25" t="s">
        <v>46</v>
      </c>
      <c s="29" t="s">
        <v>114</v>
      </c>
      <c s="29" t="s">
        <v>418</v>
      </c>
      <c s="25" t="s">
        <v>48</v>
      </c>
      <c s="30" t="s">
        <v>419</v>
      </c>
      <c s="31" t="s">
        <v>60</v>
      </c>
      <c s="32">
        <v>26.5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51</v>
      </c>
      <c r="E80" s="36" t="s">
        <v>48</v>
      </c>
    </row>
    <row r="81" spans="1:5" ht="12.75">
      <c r="A81" s="37" t="s">
        <v>52</v>
      </c>
      <c r="E81" s="38" t="s">
        <v>420</v>
      </c>
    </row>
    <row r="82" spans="1:5" ht="293.25">
      <c r="A82" t="s">
        <v>53</v>
      </c>
      <c r="E82" s="36" t="s">
        <v>421</v>
      </c>
    </row>
    <row r="83" spans="1:18" ht="12.75" customHeight="1">
      <c r="A83" s="6" t="s">
        <v>43</v>
      </c>
      <c s="6"/>
      <c s="40" t="s">
        <v>33</v>
      </c>
      <c s="6"/>
      <c s="27" t="s">
        <v>422</v>
      </c>
      <c s="6"/>
      <c s="6"/>
      <c s="6"/>
      <c s="41">
        <f>0+Q83</f>
      </c>
      <c r="O83">
        <f>0+R83</f>
      </c>
      <c r="Q83">
        <f>0+I84+I88</f>
      </c>
      <c>
        <f>0+O84+O88</f>
      </c>
    </row>
    <row r="84" spans="1:16" ht="12.75">
      <c r="A84" s="25" t="s">
        <v>46</v>
      </c>
      <c s="29" t="s">
        <v>118</v>
      </c>
      <c s="29" t="s">
        <v>423</v>
      </c>
      <c s="25" t="s">
        <v>48</v>
      </c>
      <c s="30" t="s">
        <v>424</v>
      </c>
      <c s="31" t="s">
        <v>282</v>
      </c>
      <c s="32">
        <v>1.7</v>
      </c>
      <c s="33">
        <v>0</v>
      </c>
      <c s="34">
        <f>ROUND(ROUND(H84,2)*ROUND(G84,3),2)</f>
      </c>
      <c r="O84">
        <f>(I84*0)/100</f>
      </c>
      <c t="s">
        <v>27</v>
      </c>
    </row>
    <row r="85" spans="1:5" ht="12.75">
      <c r="A85" s="35" t="s">
        <v>51</v>
      </c>
      <c r="E85" s="36" t="s">
        <v>48</v>
      </c>
    </row>
    <row r="86" spans="1:5" ht="12.75">
      <c r="A86" s="37" t="s">
        <v>52</v>
      </c>
      <c r="E86" s="38" t="s">
        <v>425</v>
      </c>
    </row>
    <row r="87" spans="1:5" ht="38.25">
      <c r="A87" t="s">
        <v>53</v>
      </c>
      <c r="E87" s="36" t="s">
        <v>426</v>
      </c>
    </row>
    <row r="88" spans="1:16" ht="12.75">
      <c r="A88" s="25" t="s">
        <v>46</v>
      </c>
      <c s="29" t="s">
        <v>122</v>
      </c>
      <c s="29" t="s">
        <v>427</v>
      </c>
      <c s="25" t="s">
        <v>48</v>
      </c>
      <c s="30" t="s">
        <v>428</v>
      </c>
      <c s="31" t="s">
        <v>277</v>
      </c>
      <c s="32">
        <v>42.5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51</v>
      </c>
      <c r="E89" s="36" t="s">
        <v>48</v>
      </c>
    </row>
    <row r="90" spans="1:5" ht="12.75">
      <c r="A90" s="37" t="s">
        <v>52</v>
      </c>
      <c r="E90" s="38" t="s">
        <v>429</v>
      </c>
    </row>
    <row r="91" spans="1:5" ht="102">
      <c r="A91" t="s">
        <v>53</v>
      </c>
      <c r="E91" s="36" t="s">
        <v>430</v>
      </c>
    </row>
    <row r="92" spans="1:18" ht="12.75" customHeight="1">
      <c r="A92" s="6" t="s">
        <v>43</v>
      </c>
      <c s="6"/>
      <c s="40" t="s">
        <v>35</v>
      </c>
      <c s="6"/>
      <c s="27" t="s">
        <v>431</v>
      </c>
      <c s="6"/>
      <c s="6"/>
      <c s="6"/>
      <c s="41">
        <f>0+Q92</f>
      </c>
      <c r="O92">
        <f>0+R92</f>
      </c>
      <c r="Q92">
        <f>0+I93+I97+I101+I105+I109+I113+I117+I121+I125+I129+I133+I137+I141+I145</f>
      </c>
      <c>
        <f>0+O93+O97+O101+O105+O109+O113+O117+O121+O125+O129+O133+O137+O141+O145</f>
      </c>
    </row>
    <row r="93" spans="1:16" ht="12.75">
      <c r="A93" s="25" t="s">
        <v>46</v>
      </c>
      <c s="29" t="s">
        <v>126</v>
      </c>
      <c s="29" t="s">
        <v>432</v>
      </c>
      <c s="25" t="s">
        <v>48</v>
      </c>
      <c s="30" t="s">
        <v>433</v>
      </c>
      <c s="31" t="s">
        <v>282</v>
      </c>
      <c s="32">
        <v>58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51</v>
      </c>
      <c r="E94" s="36" t="s">
        <v>48</v>
      </c>
    </row>
    <row r="95" spans="1:5" ht="12.75">
      <c r="A95" s="37" t="s">
        <v>52</v>
      </c>
      <c r="E95" s="38" t="s">
        <v>434</v>
      </c>
    </row>
    <row r="96" spans="1:5" ht="89.25">
      <c r="A96" t="s">
        <v>53</v>
      </c>
      <c r="E96" s="36" t="s">
        <v>435</v>
      </c>
    </row>
    <row r="97" spans="1:16" ht="12.75">
      <c r="A97" s="25" t="s">
        <v>46</v>
      </c>
      <c s="29" t="s">
        <v>130</v>
      </c>
      <c s="29" t="s">
        <v>436</v>
      </c>
      <c s="25" t="s">
        <v>48</v>
      </c>
      <c s="30" t="s">
        <v>437</v>
      </c>
      <c s="31" t="s">
        <v>282</v>
      </c>
      <c s="32">
        <v>161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51</v>
      </c>
      <c r="E98" s="36" t="s">
        <v>48</v>
      </c>
    </row>
    <row r="99" spans="1:5" ht="12.75">
      <c r="A99" s="37" t="s">
        <v>52</v>
      </c>
      <c r="E99" s="38" t="s">
        <v>438</v>
      </c>
    </row>
    <row r="100" spans="1:5" ht="89.25">
      <c r="A100" t="s">
        <v>53</v>
      </c>
      <c r="E100" s="36" t="s">
        <v>435</v>
      </c>
    </row>
    <row r="101" spans="1:16" ht="12.75">
      <c r="A101" s="25" t="s">
        <v>46</v>
      </c>
      <c s="29" t="s">
        <v>134</v>
      </c>
      <c s="29" t="s">
        <v>439</v>
      </c>
      <c s="25" t="s">
        <v>48</v>
      </c>
      <c s="30" t="s">
        <v>440</v>
      </c>
      <c s="31" t="s">
        <v>60</v>
      </c>
      <c s="32">
        <v>12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51</v>
      </c>
      <c r="E102" s="36" t="s">
        <v>48</v>
      </c>
    </row>
    <row r="103" spans="1:5" ht="12.75">
      <c r="A103" s="37" t="s">
        <v>52</v>
      </c>
      <c r="E103" s="38" t="s">
        <v>441</v>
      </c>
    </row>
    <row r="104" spans="1:5" ht="306">
      <c r="A104" t="s">
        <v>53</v>
      </c>
      <c r="E104" s="36" t="s">
        <v>442</v>
      </c>
    </row>
    <row r="105" spans="1:16" ht="12.75">
      <c r="A105" s="25" t="s">
        <v>46</v>
      </c>
      <c s="29" t="s">
        <v>137</v>
      </c>
      <c s="29" t="s">
        <v>443</v>
      </c>
      <c s="25" t="s">
        <v>48</v>
      </c>
      <c s="30" t="s">
        <v>444</v>
      </c>
      <c s="31" t="s">
        <v>60</v>
      </c>
      <c s="32">
        <v>3.6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48</v>
      </c>
    </row>
    <row r="107" spans="1:5" ht="12.75">
      <c r="A107" s="37" t="s">
        <v>52</v>
      </c>
      <c r="E107" s="38" t="s">
        <v>445</v>
      </c>
    </row>
    <row r="108" spans="1:5" ht="306">
      <c r="A108" t="s">
        <v>53</v>
      </c>
      <c r="E108" s="36" t="s">
        <v>442</v>
      </c>
    </row>
    <row r="109" spans="1:16" ht="12.75">
      <c r="A109" s="25" t="s">
        <v>46</v>
      </c>
      <c s="29" t="s">
        <v>139</v>
      </c>
      <c s="29" t="s">
        <v>446</v>
      </c>
      <c s="25" t="s">
        <v>48</v>
      </c>
      <c s="30" t="s">
        <v>447</v>
      </c>
      <c s="31" t="s">
        <v>60</v>
      </c>
      <c s="32">
        <v>13.4</v>
      </c>
      <c s="33">
        <v>0</v>
      </c>
      <c s="34">
        <f>ROUND(ROUND(H109,2)*ROUND(G109,3),2)</f>
      </c>
      <c r="O109">
        <f>(I109*0)/100</f>
      </c>
      <c t="s">
        <v>27</v>
      </c>
    </row>
    <row r="110" spans="1:5" ht="12.75">
      <c r="A110" s="35" t="s">
        <v>51</v>
      </c>
      <c r="E110" s="36" t="s">
        <v>448</v>
      </c>
    </row>
    <row r="111" spans="1:5" ht="12.75">
      <c r="A111" s="37" t="s">
        <v>52</v>
      </c>
      <c r="E111" s="38" t="s">
        <v>449</v>
      </c>
    </row>
    <row r="112" spans="1:5" ht="280.5">
      <c r="A112" t="s">
        <v>53</v>
      </c>
      <c r="E112" s="36" t="s">
        <v>450</v>
      </c>
    </row>
    <row r="113" spans="1:16" ht="25.5">
      <c r="A113" s="25" t="s">
        <v>46</v>
      </c>
      <c s="29" t="s">
        <v>142</v>
      </c>
      <c s="29" t="s">
        <v>451</v>
      </c>
      <c s="25" t="s">
        <v>48</v>
      </c>
      <c s="30" t="s">
        <v>452</v>
      </c>
      <c s="31" t="s">
        <v>60</v>
      </c>
      <c s="32">
        <v>532.092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51</v>
      </c>
      <c r="E114" s="36" t="s">
        <v>48</v>
      </c>
    </row>
    <row r="115" spans="1:5" ht="25.5">
      <c r="A115" s="37" t="s">
        <v>52</v>
      </c>
      <c r="E115" s="38" t="s">
        <v>453</v>
      </c>
    </row>
    <row r="116" spans="1:5" ht="114.75">
      <c r="A116" t="s">
        <v>53</v>
      </c>
      <c r="E116" s="36" t="s">
        <v>454</v>
      </c>
    </row>
    <row r="117" spans="1:16" ht="25.5">
      <c r="A117" s="25" t="s">
        <v>46</v>
      </c>
      <c s="29" t="s">
        <v>145</v>
      </c>
      <c s="29" t="s">
        <v>455</v>
      </c>
      <c s="25" t="s">
        <v>48</v>
      </c>
      <c s="30" t="s">
        <v>456</v>
      </c>
      <c s="31" t="s">
        <v>60</v>
      </c>
      <c s="32">
        <v>140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51</v>
      </c>
      <c r="E118" s="36" t="s">
        <v>48</v>
      </c>
    </row>
    <row r="119" spans="1:5" ht="12.75">
      <c r="A119" s="37" t="s">
        <v>52</v>
      </c>
      <c r="E119" s="38" t="s">
        <v>457</v>
      </c>
    </row>
    <row r="120" spans="1:5" ht="102">
      <c r="A120" t="s">
        <v>53</v>
      </c>
      <c r="E120" s="36" t="s">
        <v>458</v>
      </c>
    </row>
    <row r="121" spans="1:16" ht="12.75">
      <c r="A121" s="25" t="s">
        <v>46</v>
      </c>
      <c s="29" t="s">
        <v>148</v>
      </c>
      <c s="29" t="s">
        <v>459</v>
      </c>
      <c s="25" t="s">
        <v>48</v>
      </c>
      <c s="30" t="s">
        <v>460</v>
      </c>
      <c s="31" t="s">
        <v>60</v>
      </c>
      <c s="32">
        <v>74.8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51</v>
      </c>
      <c r="E122" s="36" t="s">
        <v>48</v>
      </c>
    </row>
    <row r="123" spans="1:5" ht="12.75">
      <c r="A123" s="37" t="s">
        <v>52</v>
      </c>
      <c r="E123" s="38" t="s">
        <v>461</v>
      </c>
    </row>
    <row r="124" spans="1:5" ht="153">
      <c r="A124" t="s">
        <v>53</v>
      </c>
      <c r="E124" s="36" t="s">
        <v>462</v>
      </c>
    </row>
    <row r="125" spans="1:16" ht="12.75">
      <c r="A125" s="25" t="s">
        <v>46</v>
      </c>
      <c s="29" t="s">
        <v>151</v>
      </c>
      <c s="29" t="s">
        <v>463</v>
      </c>
      <c s="25" t="s">
        <v>48</v>
      </c>
      <c s="30" t="s">
        <v>464</v>
      </c>
      <c s="31" t="s">
        <v>50</v>
      </c>
      <c s="32">
        <v>8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48</v>
      </c>
    </row>
    <row r="127" spans="1:5" ht="12.75">
      <c r="A127" s="37" t="s">
        <v>52</v>
      </c>
      <c r="E127" s="38" t="s">
        <v>465</v>
      </c>
    </row>
    <row r="128" spans="1:5" ht="255">
      <c r="A128" t="s">
        <v>53</v>
      </c>
      <c r="E128" s="36" t="s">
        <v>466</v>
      </c>
    </row>
    <row r="129" spans="1:16" ht="12.75">
      <c r="A129" s="25" t="s">
        <v>46</v>
      </c>
      <c s="29" t="s">
        <v>154</v>
      </c>
      <c s="29" t="s">
        <v>467</v>
      </c>
      <c s="25" t="s">
        <v>48</v>
      </c>
      <c s="30" t="s">
        <v>468</v>
      </c>
      <c s="31" t="s">
        <v>50</v>
      </c>
      <c s="32">
        <v>8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48</v>
      </c>
    </row>
    <row r="131" spans="1:5" ht="12.75">
      <c r="A131" s="37" t="s">
        <v>52</v>
      </c>
      <c r="E131" s="38" t="s">
        <v>469</v>
      </c>
    </row>
    <row r="132" spans="1:5" ht="153">
      <c r="A132" t="s">
        <v>53</v>
      </c>
      <c r="E132" s="36" t="s">
        <v>470</v>
      </c>
    </row>
    <row r="133" spans="1:16" ht="25.5">
      <c r="A133" s="25" t="s">
        <v>46</v>
      </c>
      <c s="29" t="s">
        <v>158</v>
      </c>
      <c s="29" t="s">
        <v>471</v>
      </c>
      <c s="25" t="s">
        <v>48</v>
      </c>
      <c s="30" t="s">
        <v>472</v>
      </c>
      <c s="31" t="s">
        <v>60</v>
      </c>
      <c s="32">
        <v>100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48</v>
      </c>
    </row>
    <row r="135" spans="1:5" ht="12.75">
      <c r="A135" s="37" t="s">
        <v>52</v>
      </c>
      <c r="E135" s="38" t="s">
        <v>473</v>
      </c>
    </row>
    <row r="136" spans="1:5" ht="178.5">
      <c r="A136" t="s">
        <v>53</v>
      </c>
      <c r="E136" s="36" t="s">
        <v>474</v>
      </c>
    </row>
    <row r="137" spans="1:16" ht="12.75">
      <c r="A137" s="25" t="s">
        <v>46</v>
      </c>
      <c s="29" t="s">
        <v>161</v>
      </c>
      <c s="29" t="s">
        <v>475</v>
      </c>
      <c s="25" t="s">
        <v>48</v>
      </c>
      <c s="30" t="s">
        <v>476</v>
      </c>
      <c s="31" t="s">
        <v>50</v>
      </c>
      <c s="32">
        <v>4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48</v>
      </c>
    </row>
    <row r="139" spans="1:5" ht="12.75">
      <c r="A139" s="37" t="s">
        <v>52</v>
      </c>
      <c r="E139" s="38" t="s">
        <v>477</v>
      </c>
    </row>
    <row r="140" spans="1:5" ht="102">
      <c r="A140" t="s">
        <v>53</v>
      </c>
      <c r="E140" s="36" t="s">
        <v>478</v>
      </c>
    </row>
    <row r="141" spans="1:16" ht="25.5">
      <c r="A141" s="25" t="s">
        <v>46</v>
      </c>
      <c s="29" t="s">
        <v>164</v>
      </c>
      <c s="29" t="s">
        <v>479</v>
      </c>
      <c s="25" t="s">
        <v>48</v>
      </c>
      <c s="30" t="s">
        <v>480</v>
      </c>
      <c s="31" t="s">
        <v>50</v>
      </c>
      <c s="32">
        <v>80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51</v>
      </c>
      <c r="E142" s="36" t="s">
        <v>481</v>
      </c>
    </row>
    <row r="143" spans="1:5" ht="12.75">
      <c r="A143" s="37" t="s">
        <v>52</v>
      </c>
      <c r="E143" s="38" t="s">
        <v>482</v>
      </c>
    </row>
    <row r="144" spans="1:5" ht="140.25">
      <c r="A144" t="s">
        <v>53</v>
      </c>
      <c r="E144" s="36" t="s">
        <v>483</v>
      </c>
    </row>
    <row r="145" spans="1:16" ht="12.75">
      <c r="A145" s="25" t="s">
        <v>46</v>
      </c>
      <c s="29" t="s">
        <v>169</v>
      </c>
      <c s="29" t="s">
        <v>484</v>
      </c>
      <c s="25" t="s">
        <v>48</v>
      </c>
      <c s="30" t="s">
        <v>485</v>
      </c>
      <c s="31" t="s">
        <v>60</v>
      </c>
      <c s="32">
        <v>53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51</v>
      </c>
      <c r="E146" s="36" t="s">
        <v>48</v>
      </c>
    </row>
    <row r="147" spans="1:5" ht="25.5">
      <c r="A147" s="37" t="s">
        <v>52</v>
      </c>
      <c r="E147" s="38" t="s">
        <v>486</v>
      </c>
    </row>
    <row r="148" spans="1:5" ht="102">
      <c r="A148" t="s">
        <v>53</v>
      </c>
      <c r="E148" s="36" t="s">
        <v>487</v>
      </c>
    </row>
    <row r="149" spans="1:18" ht="12.75" customHeight="1">
      <c r="A149" s="6" t="s">
        <v>43</v>
      </c>
      <c s="6"/>
      <c s="40" t="s">
        <v>40</v>
      </c>
      <c s="6"/>
      <c s="27" t="s">
        <v>488</v>
      </c>
      <c s="6"/>
      <c s="6"/>
      <c s="6"/>
      <c s="41">
        <f>0+Q149</f>
      </c>
      <c r="O149">
        <f>0+R149</f>
      </c>
      <c r="Q149">
        <f>0+I150+I154+I158+I162+I166+I170+I174+I178+I182+I186+I190</f>
      </c>
      <c>
        <f>0+O150+O154+O158+O162+O166+O170+O174+O178+O182+O186+O190</f>
      </c>
    </row>
    <row r="150" spans="1:16" ht="12.75">
      <c r="A150" s="25" t="s">
        <v>46</v>
      </c>
      <c s="29" t="s">
        <v>173</v>
      </c>
      <c s="29" t="s">
        <v>489</v>
      </c>
      <c s="25" t="s">
        <v>48</v>
      </c>
      <c s="30" t="s">
        <v>490</v>
      </c>
      <c s="31" t="s">
        <v>60</v>
      </c>
      <c s="32">
        <v>3.6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12.75">
      <c r="A152" s="37" t="s">
        <v>52</v>
      </c>
      <c r="E152" s="38" t="s">
        <v>491</v>
      </c>
    </row>
    <row r="153" spans="1:5" ht="140.25">
      <c r="A153" t="s">
        <v>53</v>
      </c>
      <c r="E153" s="36" t="s">
        <v>492</v>
      </c>
    </row>
    <row r="154" spans="1:16" ht="12.75">
      <c r="A154" s="25" t="s">
        <v>46</v>
      </c>
      <c s="29" t="s">
        <v>178</v>
      </c>
      <c s="29" t="s">
        <v>493</v>
      </c>
      <c s="25" t="s">
        <v>48</v>
      </c>
      <c s="30" t="s">
        <v>494</v>
      </c>
      <c s="31" t="s">
        <v>277</v>
      </c>
      <c s="32">
        <v>31.2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51</v>
      </c>
      <c r="E155" s="36" t="s">
        <v>48</v>
      </c>
    </row>
    <row r="156" spans="1:5" ht="12.75">
      <c r="A156" s="37" t="s">
        <v>52</v>
      </c>
      <c r="E156" s="38" t="s">
        <v>495</v>
      </c>
    </row>
    <row r="157" spans="1:5" ht="153">
      <c r="A157" t="s">
        <v>53</v>
      </c>
      <c r="E157" s="36" t="s">
        <v>496</v>
      </c>
    </row>
    <row r="158" spans="1:16" ht="12.75">
      <c r="A158" s="25" t="s">
        <v>46</v>
      </c>
      <c s="29" t="s">
        <v>181</v>
      </c>
      <c s="29" t="s">
        <v>497</v>
      </c>
      <c s="25" t="s">
        <v>48</v>
      </c>
      <c s="30" t="s">
        <v>498</v>
      </c>
      <c s="31" t="s">
        <v>282</v>
      </c>
      <c s="32">
        <v>58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51</v>
      </c>
      <c r="E159" s="36" t="s">
        <v>48</v>
      </c>
    </row>
    <row r="160" spans="1:5" ht="12.75">
      <c r="A160" s="37" t="s">
        <v>52</v>
      </c>
      <c r="E160" s="38" t="s">
        <v>499</v>
      </c>
    </row>
    <row r="161" spans="1:5" ht="140.25">
      <c r="A161" t="s">
        <v>53</v>
      </c>
      <c r="E161" s="36" t="s">
        <v>500</v>
      </c>
    </row>
    <row r="162" spans="1:16" ht="25.5">
      <c r="A162" s="25" t="s">
        <v>46</v>
      </c>
      <c s="29" t="s">
        <v>185</v>
      </c>
      <c s="29" t="s">
        <v>501</v>
      </c>
      <c s="25" t="s">
        <v>48</v>
      </c>
      <c s="30" t="s">
        <v>502</v>
      </c>
      <c s="31" t="s">
        <v>503</v>
      </c>
      <c s="32">
        <v>1160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51</v>
      </c>
      <c r="E163" s="36" t="s">
        <v>48</v>
      </c>
    </row>
    <row r="164" spans="1:5" ht="12.75">
      <c r="A164" s="37" t="s">
        <v>52</v>
      </c>
      <c r="E164" s="38" t="s">
        <v>504</v>
      </c>
    </row>
    <row r="165" spans="1:5" ht="127.5">
      <c r="A165" t="s">
        <v>53</v>
      </c>
      <c r="E165" s="36" t="s">
        <v>505</v>
      </c>
    </row>
    <row r="166" spans="1:16" ht="12.75">
      <c r="A166" s="25" t="s">
        <v>46</v>
      </c>
      <c s="29" t="s">
        <v>189</v>
      </c>
      <c s="29" t="s">
        <v>506</v>
      </c>
      <c s="25" t="s">
        <v>48</v>
      </c>
      <c s="30" t="s">
        <v>507</v>
      </c>
      <c s="31" t="s">
        <v>60</v>
      </c>
      <c s="32">
        <v>13.4</v>
      </c>
      <c s="33">
        <v>0</v>
      </c>
      <c s="34">
        <f>ROUND(ROUND(H166,2)*ROUND(G166,3),2)</f>
      </c>
      <c r="O166">
        <f>(I166*0)/100</f>
      </c>
      <c t="s">
        <v>27</v>
      </c>
    </row>
    <row r="167" spans="1:5" ht="25.5">
      <c r="A167" s="35" t="s">
        <v>51</v>
      </c>
      <c r="E167" s="36" t="s">
        <v>508</v>
      </c>
    </row>
    <row r="168" spans="1:5" ht="12.75">
      <c r="A168" s="37" t="s">
        <v>52</v>
      </c>
      <c r="E168" s="38" t="s">
        <v>449</v>
      </c>
    </row>
    <row r="169" spans="1:5" ht="204">
      <c r="A169" t="s">
        <v>53</v>
      </c>
      <c r="E169" s="36" t="s">
        <v>509</v>
      </c>
    </row>
    <row r="170" spans="1:16" ht="12.75">
      <c r="A170" s="25" t="s">
        <v>46</v>
      </c>
      <c s="29" t="s">
        <v>193</v>
      </c>
      <c s="29" t="s">
        <v>510</v>
      </c>
      <c s="25" t="s">
        <v>48</v>
      </c>
      <c s="30" t="s">
        <v>511</v>
      </c>
      <c s="31" t="s">
        <v>60</v>
      </c>
      <c s="32">
        <v>15.6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51</v>
      </c>
      <c r="E171" s="36" t="s">
        <v>48</v>
      </c>
    </row>
    <row r="172" spans="1:5" ht="12.75">
      <c r="A172" s="37" t="s">
        <v>52</v>
      </c>
      <c r="E172" s="38" t="s">
        <v>512</v>
      </c>
    </row>
    <row r="173" spans="1:5" ht="178.5">
      <c r="A173" t="s">
        <v>53</v>
      </c>
      <c r="E173" s="36" t="s">
        <v>513</v>
      </c>
    </row>
    <row r="174" spans="1:16" ht="25.5">
      <c r="A174" s="25" t="s">
        <v>46</v>
      </c>
      <c s="29" t="s">
        <v>196</v>
      </c>
      <c s="29" t="s">
        <v>514</v>
      </c>
      <c s="25" t="s">
        <v>48</v>
      </c>
      <c s="30" t="s">
        <v>515</v>
      </c>
      <c s="31" t="s">
        <v>516</v>
      </c>
      <c s="32">
        <v>173.16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51</v>
      </c>
      <c r="E175" s="36" t="s">
        <v>48</v>
      </c>
    </row>
    <row r="176" spans="1:5" ht="12.75">
      <c r="A176" s="37" t="s">
        <v>52</v>
      </c>
      <c r="E176" s="38" t="s">
        <v>517</v>
      </c>
    </row>
    <row r="177" spans="1:5" ht="102">
      <c r="A177" t="s">
        <v>53</v>
      </c>
      <c r="E177" s="36" t="s">
        <v>518</v>
      </c>
    </row>
    <row r="178" spans="1:16" ht="12.75">
      <c r="A178" s="25" t="s">
        <v>46</v>
      </c>
      <c s="29" t="s">
        <v>200</v>
      </c>
      <c s="29" t="s">
        <v>519</v>
      </c>
      <c s="25" t="s">
        <v>48</v>
      </c>
      <c s="30" t="s">
        <v>520</v>
      </c>
      <c s="31" t="s">
        <v>50</v>
      </c>
      <c s="32">
        <v>92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51</v>
      </c>
      <c r="E179" s="36" t="s">
        <v>48</v>
      </c>
    </row>
    <row r="180" spans="1:5" ht="38.25">
      <c r="A180" s="37" t="s">
        <v>52</v>
      </c>
      <c r="E180" s="38" t="s">
        <v>521</v>
      </c>
    </row>
    <row r="181" spans="1:5" ht="127.5">
      <c r="A181" t="s">
        <v>53</v>
      </c>
      <c r="E181" s="36" t="s">
        <v>522</v>
      </c>
    </row>
    <row r="182" spans="1:16" ht="25.5">
      <c r="A182" s="25" t="s">
        <v>46</v>
      </c>
      <c s="29" t="s">
        <v>204</v>
      </c>
      <c s="29" t="s">
        <v>523</v>
      </c>
      <c s="25" t="s">
        <v>48</v>
      </c>
      <c s="30" t="s">
        <v>524</v>
      </c>
      <c s="31" t="s">
        <v>516</v>
      </c>
      <c s="32">
        <v>2.4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51</v>
      </c>
      <c r="E183" s="36" t="s">
        <v>48</v>
      </c>
    </row>
    <row r="184" spans="1:5" ht="12.75">
      <c r="A184" s="37" t="s">
        <v>52</v>
      </c>
      <c r="E184" s="38" t="s">
        <v>525</v>
      </c>
    </row>
    <row r="185" spans="1:5" ht="127.5">
      <c r="A185" t="s">
        <v>53</v>
      </c>
      <c r="E185" s="36" t="s">
        <v>526</v>
      </c>
    </row>
    <row r="186" spans="1:16" ht="12.75">
      <c r="A186" s="25" t="s">
        <v>46</v>
      </c>
      <c s="29" t="s">
        <v>207</v>
      </c>
      <c s="29" t="s">
        <v>527</v>
      </c>
      <c s="25" t="s">
        <v>48</v>
      </c>
      <c s="30" t="s">
        <v>528</v>
      </c>
      <c s="31" t="s">
        <v>60</v>
      </c>
      <c s="32">
        <v>85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51</v>
      </c>
      <c r="E187" s="36" t="s">
        <v>48</v>
      </c>
    </row>
    <row r="188" spans="1:5" ht="12.75">
      <c r="A188" s="37" t="s">
        <v>52</v>
      </c>
      <c r="E188" s="38" t="s">
        <v>529</v>
      </c>
    </row>
    <row r="189" spans="1:5" ht="25.5">
      <c r="A189" t="s">
        <v>53</v>
      </c>
      <c r="E189" s="36" t="s">
        <v>530</v>
      </c>
    </row>
    <row r="190" spans="1:16" ht="12.75">
      <c r="A190" s="25" t="s">
        <v>46</v>
      </c>
      <c s="29" t="s">
        <v>212</v>
      </c>
      <c s="29" t="s">
        <v>531</v>
      </c>
      <c s="25" t="s">
        <v>48</v>
      </c>
      <c s="30" t="s">
        <v>532</v>
      </c>
      <c s="31" t="s">
        <v>277</v>
      </c>
      <c s="32">
        <v>25.92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51</v>
      </c>
      <c r="E191" s="36" t="s">
        <v>48</v>
      </c>
    </row>
    <row r="192" spans="1:5" ht="12.75">
      <c r="A192" s="37" t="s">
        <v>52</v>
      </c>
      <c r="E192" s="38" t="s">
        <v>533</v>
      </c>
    </row>
    <row r="193" spans="1:5" ht="178.5">
      <c r="A193" t="s">
        <v>53</v>
      </c>
      <c r="E193" s="36" t="s">
        <v>534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0+O8+O29+O54+O59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535</v>
      </c>
      <c s="42">
        <f>0+I8+I29+I54+I59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535</v>
      </c>
      <c s="6"/>
      <c s="18" t="s">
        <v>536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4.838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537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5.299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540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541</v>
      </c>
      <c s="25" t="s">
        <v>48</v>
      </c>
      <c s="30" t="s">
        <v>542</v>
      </c>
      <c s="31" t="s">
        <v>358</v>
      </c>
      <c s="32">
        <v>1.838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543</v>
      </c>
    </row>
    <row r="20" spans="1:5" ht="140.25">
      <c r="A20" t="s">
        <v>53</v>
      </c>
      <c r="E20" s="36" t="s">
        <v>360</v>
      </c>
    </row>
    <row r="21" spans="1:16" ht="12.75">
      <c r="A21" s="25" t="s">
        <v>46</v>
      </c>
      <c s="29" t="s">
        <v>33</v>
      </c>
      <c s="29" t="s">
        <v>544</v>
      </c>
      <c s="25" t="s">
        <v>48</v>
      </c>
      <c s="30" t="s">
        <v>545</v>
      </c>
      <c s="31" t="s">
        <v>326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546</v>
      </c>
    </row>
    <row r="24" spans="1:5" ht="12.75">
      <c r="A24" t="s">
        <v>53</v>
      </c>
      <c r="E24" s="36" t="s">
        <v>273</v>
      </c>
    </row>
    <row r="25" spans="1:16" ht="12.75">
      <c r="A25" s="25" t="s">
        <v>46</v>
      </c>
      <c s="29" t="s">
        <v>35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273</v>
      </c>
    </row>
    <row r="29" spans="1:18" ht="12.75" customHeight="1">
      <c r="A29" s="6" t="s">
        <v>43</v>
      </c>
      <c s="6"/>
      <c s="40" t="s">
        <v>29</v>
      </c>
      <c s="6"/>
      <c s="27" t="s">
        <v>268</v>
      </c>
      <c s="6"/>
      <c s="6"/>
      <c s="6"/>
      <c s="41">
        <f>0+Q29</f>
      </c>
      <c r="O29">
        <f>0+R29</f>
      </c>
      <c r="Q29">
        <f>0+I30+I34+I38+I42+I46+I50</f>
      </c>
      <c>
        <f>0+O30+O34+O38+O42+O46+O50</f>
      </c>
    </row>
    <row r="30" spans="1:16" ht="12.75">
      <c r="A30" s="25" t="s">
        <v>46</v>
      </c>
      <c s="29" t="s">
        <v>37</v>
      </c>
      <c s="29" t="s">
        <v>548</v>
      </c>
      <c s="25" t="s">
        <v>48</v>
      </c>
      <c s="30" t="s">
        <v>549</v>
      </c>
      <c s="31" t="s">
        <v>282</v>
      </c>
      <c s="32">
        <v>2.304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48</v>
      </c>
    </row>
    <row r="32" spans="1:5" ht="12.75">
      <c r="A32" s="37" t="s">
        <v>52</v>
      </c>
      <c r="E32" s="38" t="s">
        <v>550</v>
      </c>
    </row>
    <row r="33" spans="1:5" ht="318.75">
      <c r="A33" t="s">
        <v>53</v>
      </c>
      <c r="E33" s="36" t="s">
        <v>551</v>
      </c>
    </row>
    <row r="34" spans="1:16" ht="12.75">
      <c r="A34" s="25" t="s">
        <v>46</v>
      </c>
      <c s="29" t="s">
        <v>71</v>
      </c>
      <c s="29" t="s">
        <v>552</v>
      </c>
      <c s="25" t="s">
        <v>48</v>
      </c>
      <c s="30" t="s">
        <v>553</v>
      </c>
      <c s="31" t="s">
        <v>503</v>
      </c>
      <c s="32">
        <v>46.08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554</v>
      </c>
    </row>
    <row r="37" spans="1:5" ht="25.5">
      <c r="A37" t="s">
        <v>53</v>
      </c>
      <c r="E37" s="36" t="s">
        <v>555</v>
      </c>
    </row>
    <row r="38" spans="1:16" ht="12.75">
      <c r="A38" s="25" t="s">
        <v>46</v>
      </c>
      <c s="29" t="s">
        <v>75</v>
      </c>
      <c s="29" t="s">
        <v>556</v>
      </c>
      <c s="25" t="s">
        <v>48</v>
      </c>
      <c s="30" t="s">
        <v>557</v>
      </c>
      <c s="31" t="s">
        <v>282</v>
      </c>
      <c s="32">
        <v>2.304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550</v>
      </c>
    </row>
    <row r="41" spans="1:5" ht="318.75">
      <c r="A41" t="s">
        <v>53</v>
      </c>
      <c r="E41" s="36" t="s">
        <v>558</v>
      </c>
    </row>
    <row r="42" spans="1:16" ht="12.75">
      <c r="A42" s="25" t="s">
        <v>46</v>
      </c>
      <c s="29" t="s">
        <v>40</v>
      </c>
      <c s="29" t="s">
        <v>559</v>
      </c>
      <c s="25" t="s">
        <v>48</v>
      </c>
      <c s="30" t="s">
        <v>560</v>
      </c>
      <c s="31" t="s">
        <v>503</v>
      </c>
      <c s="32">
        <v>46.08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554</v>
      </c>
    </row>
    <row r="45" spans="1:5" ht="25.5">
      <c r="A45" t="s">
        <v>53</v>
      </c>
      <c r="E45" s="36" t="s">
        <v>555</v>
      </c>
    </row>
    <row r="46" spans="1:16" ht="12.75">
      <c r="A46" s="25" t="s">
        <v>46</v>
      </c>
      <c s="29" t="s">
        <v>42</v>
      </c>
      <c s="29" t="s">
        <v>403</v>
      </c>
      <c s="25" t="s">
        <v>48</v>
      </c>
      <c s="30" t="s">
        <v>404</v>
      </c>
      <c s="31" t="s">
        <v>277</v>
      </c>
      <c s="32">
        <v>2.88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561</v>
      </c>
    </row>
    <row r="49" spans="1:5" ht="25.5">
      <c r="A49" t="s">
        <v>53</v>
      </c>
      <c r="E49" s="36" t="s">
        <v>406</v>
      </c>
    </row>
    <row r="50" spans="1:16" ht="12.75">
      <c r="A50" s="25" t="s">
        <v>46</v>
      </c>
      <c s="29" t="s">
        <v>85</v>
      </c>
      <c s="29" t="s">
        <v>407</v>
      </c>
      <c s="25" t="s">
        <v>48</v>
      </c>
      <c s="30" t="s">
        <v>408</v>
      </c>
      <c s="31" t="s">
        <v>277</v>
      </c>
      <c s="32">
        <v>2.88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561</v>
      </c>
    </row>
    <row r="53" spans="1:5" ht="25.5">
      <c r="A53" t="s">
        <v>53</v>
      </c>
      <c r="E53" s="36" t="s">
        <v>406</v>
      </c>
    </row>
    <row r="54" spans="1:18" ht="12.75" customHeight="1">
      <c r="A54" s="6" t="s">
        <v>43</v>
      </c>
      <c s="6"/>
      <c s="40" t="s">
        <v>33</v>
      </c>
      <c s="6"/>
      <c s="27" t="s">
        <v>422</v>
      </c>
      <c s="6"/>
      <c s="6"/>
      <c s="6"/>
      <c s="41">
        <f>0+Q54</f>
      </c>
      <c r="O54">
        <f>0+R54</f>
      </c>
      <c r="Q54">
        <f>0+I55</f>
      </c>
      <c>
        <f>0+O55</f>
      </c>
    </row>
    <row r="55" spans="1:16" ht="12.75">
      <c r="A55" s="25" t="s">
        <v>46</v>
      </c>
      <c s="29" t="s">
        <v>89</v>
      </c>
      <c s="29" t="s">
        <v>562</v>
      </c>
      <c s="25" t="s">
        <v>48</v>
      </c>
      <c s="30" t="s">
        <v>563</v>
      </c>
      <c s="31" t="s">
        <v>282</v>
      </c>
      <c s="32">
        <v>2.88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51</v>
      </c>
      <c r="E56" s="36" t="s">
        <v>48</v>
      </c>
    </row>
    <row r="57" spans="1:5" ht="12.75">
      <c r="A57" s="37" t="s">
        <v>52</v>
      </c>
      <c r="E57" s="38" t="s">
        <v>564</v>
      </c>
    </row>
    <row r="58" spans="1:5" ht="369.75">
      <c r="A58" t="s">
        <v>53</v>
      </c>
      <c r="E58" s="36" t="s">
        <v>565</v>
      </c>
    </row>
    <row r="59" spans="1:18" ht="12.75" customHeight="1">
      <c r="A59" s="6" t="s">
        <v>43</v>
      </c>
      <c s="6"/>
      <c s="40" t="s">
        <v>40</v>
      </c>
      <c s="6"/>
      <c s="27" t="s">
        <v>488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46</v>
      </c>
      <c s="29" t="s">
        <v>93</v>
      </c>
      <c s="29" t="s">
        <v>566</v>
      </c>
      <c s="25" t="s">
        <v>48</v>
      </c>
      <c s="30" t="s">
        <v>567</v>
      </c>
      <c s="31" t="s">
        <v>277</v>
      </c>
      <c s="32">
        <v>12.96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51</v>
      </c>
      <c r="E61" s="36" t="s">
        <v>48</v>
      </c>
    </row>
    <row r="62" spans="1:5" ht="12.75">
      <c r="A62" s="37" t="s">
        <v>52</v>
      </c>
      <c r="E62" s="38" t="s">
        <v>568</v>
      </c>
    </row>
    <row r="63" spans="1:5" ht="267.75">
      <c r="A63" t="s">
        <v>53</v>
      </c>
      <c r="E63" s="36" t="s">
        <v>569</v>
      </c>
    </row>
    <row r="64" spans="1:16" ht="12.75">
      <c r="A64" s="25" t="s">
        <v>46</v>
      </c>
      <c s="29" t="s">
        <v>97</v>
      </c>
      <c s="29" t="s">
        <v>570</v>
      </c>
      <c s="25" t="s">
        <v>48</v>
      </c>
      <c s="30" t="s">
        <v>571</v>
      </c>
      <c s="31" t="s">
        <v>277</v>
      </c>
      <c s="32">
        <v>4.9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51</v>
      </c>
      <c r="E65" s="36" t="s">
        <v>48</v>
      </c>
    </row>
    <row r="66" spans="1:5" ht="12.75">
      <c r="A66" s="37" t="s">
        <v>52</v>
      </c>
      <c r="E66" s="38" t="s">
        <v>572</v>
      </c>
    </row>
    <row r="67" spans="1:5" ht="178.5">
      <c r="A67" t="s">
        <v>53</v>
      </c>
      <c r="E67" s="36" t="s">
        <v>534</v>
      </c>
    </row>
    <row r="68" spans="1:16" ht="25.5">
      <c r="A68" s="25" t="s">
        <v>46</v>
      </c>
      <c s="29" t="s">
        <v>101</v>
      </c>
      <c s="29" t="s">
        <v>573</v>
      </c>
      <c s="25" t="s">
        <v>48</v>
      </c>
      <c s="30" t="s">
        <v>574</v>
      </c>
      <c s="31" t="s">
        <v>516</v>
      </c>
      <c s="32">
        <v>36.75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51</v>
      </c>
      <c r="E69" s="36" t="s">
        <v>48</v>
      </c>
    </row>
    <row r="70" spans="1:5" ht="12.75">
      <c r="A70" s="37" t="s">
        <v>52</v>
      </c>
      <c r="E70" s="38" t="s">
        <v>575</v>
      </c>
    </row>
    <row r="71" spans="1:5" ht="127.5">
      <c r="A71" t="s">
        <v>53</v>
      </c>
      <c r="E71" s="36" t="s">
        <v>576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0+O8+O33+O86+O91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577</v>
      </c>
      <c s="42">
        <f>0+I8+I33+I86+I91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577</v>
      </c>
      <c s="6"/>
      <c s="18" t="s">
        <v>578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579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19.173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51">
      <c r="A11" s="37" t="s">
        <v>52</v>
      </c>
      <c r="E11" s="38" t="s">
        <v>580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20.999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51">
      <c r="A15" s="37" t="s">
        <v>52</v>
      </c>
      <c r="E15" s="38" t="s">
        <v>581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582</v>
      </c>
      <c s="25" t="s">
        <v>48</v>
      </c>
      <c s="30" t="s">
        <v>583</v>
      </c>
      <c s="31" t="s">
        <v>358</v>
      </c>
      <c s="32">
        <v>15.12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584</v>
      </c>
    </row>
    <row r="20" spans="1:5" ht="140.25">
      <c r="A20" t="s">
        <v>53</v>
      </c>
      <c r="E20" s="36" t="s">
        <v>360</v>
      </c>
    </row>
    <row r="21" spans="1:16" ht="12.75">
      <c r="A21" s="25" t="s">
        <v>46</v>
      </c>
      <c s="29" t="s">
        <v>33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585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379</v>
      </c>
    </row>
    <row r="25" spans="1:16" ht="25.5">
      <c r="A25" s="25" t="s">
        <v>46</v>
      </c>
      <c s="29" t="s">
        <v>35</v>
      </c>
      <c s="29" t="s">
        <v>586</v>
      </c>
      <c s="25" t="s">
        <v>48</v>
      </c>
      <c s="30" t="s">
        <v>587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588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379</v>
      </c>
    </row>
    <row r="29" spans="1:16" ht="12.75">
      <c r="A29" s="25" t="s">
        <v>46</v>
      </c>
      <c s="29" t="s">
        <v>37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273</v>
      </c>
    </row>
    <row r="33" spans="1:18" ht="12.75" customHeight="1">
      <c r="A33" s="6" t="s">
        <v>43</v>
      </c>
      <c s="6"/>
      <c s="40" t="s">
        <v>29</v>
      </c>
      <c s="6"/>
      <c s="27" t="s">
        <v>268</v>
      </c>
      <c s="6"/>
      <c s="6"/>
      <c s="6"/>
      <c s="41">
        <f>0+Q33</f>
      </c>
      <c r="O33">
        <f>0+R33</f>
      </c>
      <c r="Q33">
        <f>0+I34+I38+I42+I46+I50+I54+I58+I62+I66+I70+I74+I78+I82</f>
      </c>
      <c>
        <f>0+O34+O38+O42+O46+O50+O54+O58+O62+O66+O70+O74+O78+O82</f>
      </c>
    </row>
    <row r="34" spans="1:16" ht="25.5">
      <c r="A34" s="25" t="s">
        <v>46</v>
      </c>
      <c s="29" t="s">
        <v>71</v>
      </c>
      <c s="29" t="s">
        <v>589</v>
      </c>
      <c s="25" t="s">
        <v>48</v>
      </c>
      <c s="30" t="s">
        <v>590</v>
      </c>
      <c s="31" t="s">
        <v>282</v>
      </c>
      <c s="32">
        <v>8.4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591</v>
      </c>
    </row>
    <row r="37" spans="1:5" ht="63.75">
      <c r="A37" t="s">
        <v>53</v>
      </c>
      <c r="E37" s="36" t="s">
        <v>592</v>
      </c>
    </row>
    <row r="38" spans="1:16" ht="25.5">
      <c r="A38" s="25" t="s">
        <v>46</v>
      </c>
      <c s="29" t="s">
        <v>75</v>
      </c>
      <c s="29" t="s">
        <v>593</v>
      </c>
      <c s="25" t="s">
        <v>48</v>
      </c>
      <c s="30" t="s">
        <v>594</v>
      </c>
      <c s="31" t="s">
        <v>516</v>
      </c>
      <c s="32">
        <v>302.4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595</v>
      </c>
    </row>
    <row r="41" spans="1:5" ht="25.5">
      <c r="A41" t="s">
        <v>53</v>
      </c>
      <c r="E41" s="36" t="s">
        <v>596</v>
      </c>
    </row>
    <row r="42" spans="1:16" ht="12.75">
      <c r="A42" s="25" t="s">
        <v>46</v>
      </c>
      <c s="29" t="s">
        <v>40</v>
      </c>
      <c s="29" t="s">
        <v>597</v>
      </c>
      <c s="25" t="s">
        <v>48</v>
      </c>
      <c s="30" t="s">
        <v>598</v>
      </c>
      <c s="31" t="s">
        <v>282</v>
      </c>
      <c s="32">
        <v>7.37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38.25">
      <c r="A44" s="37" t="s">
        <v>52</v>
      </c>
      <c r="E44" s="38" t="s">
        <v>599</v>
      </c>
    </row>
    <row r="45" spans="1:5" ht="369.75">
      <c r="A45" t="s">
        <v>53</v>
      </c>
      <c r="E45" s="36" t="s">
        <v>600</v>
      </c>
    </row>
    <row r="46" spans="1:16" ht="12.75">
      <c r="A46" s="25" t="s">
        <v>46</v>
      </c>
      <c s="29" t="s">
        <v>42</v>
      </c>
      <c s="29" t="s">
        <v>601</v>
      </c>
      <c s="25" t="s">
        <v>48</v>
      </c>
      <c s="30" t="s">
        <v>602</v>
      </c>
      <c s="31" t="s">
        <v>503</v>
      </c>
      <c s="32">
        <v>147.4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603</v>
      </c>
    </row>
    <row r="49" spans="1:5" ht="25.5">
      <c r="A49" t="s">
        <v>53</v>
      </c>
      <c r="E49" s="36" t="s">
        <v>555</v>
      </c>
    </row>
    <row r="50" spans="1:16" ht="12.75">
      <c r="A50" s="25" t="s">
        <v>46</v>
      </c>
      <c s="29" t="s">
        <v>85</v>
      </c>
      <c s="29" t="s">
        <v>604</v>
      </c>
      <c s="25" t="s">
        <v>48</v>
      </c>
      <c s="30" t="s">
        <v>605</v>
      </c>
      <c s="31" t="s">
        <v>282</v>
      </c>
      <c s="32">
        <v>7.37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38.25">
      <c r="A52" s="37" t="s">
        <v>52</v>
      </c>
      <c r="E52" s="38" t="s">
        <v>599</v>
      </c>
    </row>
    <row r="53" spans="1:5" ht="369.75">
      <c r="A53" t="s">
        <v>53</v>
      </c>
      <c r="E53" s="36" t="s">
        <v>606</v>
      </c>
    </row>
    <row r="54" spans="1:16" ht="12.75">
      <c r="A54" s="25" t="s">
        <v>46</v>
      </c>
      <c s="29" t="s">
        <v>89</v>
      </c>
      <c s="29" t="s">
        <v>607</v>
      </c>
      <c s="25" t="s">
        <v>48</v>
      </c>
      <c s="30" t="s">
        <v>608</v>
      </c>
      <c s="31" t="s">
        <v>503</v>
      </c>
      <c s="32">
        <v>147.4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603</v>
      </c>
    </row>
    <row r="57" spans="1:5" ht="25.5">
      <c r="A57" t="s">
        <v>53</v>
      </c>
      <c r="E57" s="36" t="s">
        <v>555</v>
      </c>
    </row>
    <row r="58" spans="1:16" ht="12.75">
      <c r="A58" s="25" t="s">
        <v>46</v>
      </c>
      <c s="29" t="s">
        <v>93</v>
      </c>
      <c s="29" t="s">
        <v>548</v>
      </c>
      <c s="25" t="s">
        <v>48</v>
      </c>
      <c s="30" t="s">
        <v>549</v>
      </c>
      <c s="31" t="s">
        <v>282</v>
      </c>
      <c s="32">
        <v>1.76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609</v>
      </c>
    </row>
    <row r="61" spans="1:5" ht="318.75">
      <c r="A61" t="s">
        <v>53</v>
      </c>
      <c r="E61" s="36" t="s">
        <v>551</v>
      </c>
    </row>
    <row r="62" spans="1:16" ht="12.75">
      <c r="A62" s="25" t="s">
        <v>46</v>
      </c>
      <c s="29" t="s">
        <v>97</v>
      </c>
      <c s="29" t="s">
        <v>552</v>
      </c>
      <c s="25" t="s">
        <v>48</v>
      </c>
      <c s="30" t="s">
        <v>553</v>
      </c>
      <c s="31" t="s">
        <v>503</v>
      </c>
      <c s="32">
        <v>35.2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610</v>
      </c>
    </row>
    <row r="65" spans="1:5" ht="25.5">
      <c r="A65" t="s">
        <v>53</v>
      </c>
      <c r="E65" s="36" t="s">
        <v>555</v>
      </c>
    </row>
    <row r="66" spans="1:16" ht="12.75">
      <c r="A66" s="25" t="s">
        <v>46</v>
      </c>
      <c s="29" t="s">
        <v>101</v>
      </c>
      <c s="29" t="s">
        <v>556</v>
      </c>
      <c s="25" t="s">
        <v>48</v>
      </c>
      <c s="30" t="s">
        <v>557</v>
      </c>
      <c s="31" t="s">
        <v>282</v>
      </c>
      <c s="32">
        <v>1.76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609</v>
      </c>
    </row>
    <row r="69" spans="1:5" ht="318.75">
      <c r="A69" t="s">
        <v>53</v>
      </c>
      <c r="E69" s="36" t="s">
        <v>558</v>
      </c>
    </row>
    <row r="70" spans="1:16" ht="12.75">
      <c r="A70" s="25" t="s">
        <v>46</v>
      </c>
      <c s="29" t="s">
        <v>105</v>
      </c>
      <c s="29" t="s">
        <v>559</v>
      </c>
      <c s="25" t="s">
        <v>48</v>
      </c>
      <c s="30" t="s">
        <v>560</v>
      </c>
      <c s="31" t="s">
        <v>503</v>
      </c>
      <c s="32">
        <v>35.2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610</v>
      </c>
    </row>
    <row r="73" spans="1:5" ht="25.5">
      <c r="A73" t="s">
        <v>53</v>
      </c>
      <c r="E73" s="36" t="s">
        <v>555</v>
      </c>
    </row>
    <row r="74" spans="1:16" ht="12.75">
      <c r="A74" s="25" t="s">
        <v>46</v>
      </c>
      <c s="29" t="s">
        <v>109</v>
      </c>
      <c s="29" t="s">
        <v>611</v>
      </c>
      <c s="25" t="s">
        <v>48</v>
      </c>
      <c s="30" t="s">
        <v>612</v>
      </c>
      <c s="31" t="s">
        <v>282</v>
      </c>
      <c s="32">
        <v>24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613</v>
      </c>
    </row>
    <row r="77" spans="1:5" ht="242.25">
      <c r="A77" t="s">
        <v>53</v>
      </c>
      <c r="E77" s="36" t="s">
        <v>614</v>
      </c>
    </row>
    <row r="78" spans="1:16" ht="12.75">
      <c r="A78" s="25" t="s">
        <v>46</v>
      </c>
      <c s="29" t="s">
        <v>114</v>
      </c>
      <c s="29" t="s">
        <v>403</v>
      </c>
      <c s="25" t="s">
        <v>48</v>
      </c>
      <c s="30" t="s">
        <v>404</v>
      </c>
      <c s="31" t="s">
        <v>277</v>
      </c>
      <c s="32">
        <v>17.5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615</v>
      </c>
    </row>
    <row r="81" spans="1:5" ht="25.5">
      <c r="A81" t="s">
        <v>53</v>
      </c>
      <c r="E81" s="36" t="s">
        <v>406</v>
      </c>
    </row>
    <row r="82" spans="1:16" ht="12.75">
      <c r="A82" s="25" t="s">
        <v>46</v>
      </c>
      <c s="29" t="s">
        <v>118</v>
      </c>
      <c s="29" t="s">
        <v>407</v>
      </c>
      <c s="25" t="s">
        <v>48</v>
      </c>
      <c s="30" t="s">
        <v>408</v>
      </c>
      <c s="31" t="s">
        <v>277</v>
      </c>
      <c s="32">
        <v>17.5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615</v>
      </c>
    </row>
    <row r="85" spans="1:5" ht="25.5">
      <c r="A85" t="s">
        <v>53</v>
      </c>
      <c r="E85" s="36" t="s">
        <v>406</v>
      </c>
    </row>
    <row r="86" spans="1:18" ht="12.75" customHeight="1">
      <c r="A86" s="6" t="s">
        <v>43</v>
      </c>
      <c s="6"/>
      <c s="40" t="s">
        <v>33</v>
      </c>
      <c s="6"/>
      <c s="27" t="s">
        <v>422</v>
      </c>
      <c s="6"/>
      <c s="6"/>
      <c s="6"/>
      <c s="41">
        <f>0+Q86</f>
      </c>
      <c r="O86">
        <f>0+R86</f>
      </c>
      <c r="Q86">
        <f>0+I87</f>
      </c>
      <c>
        <f>0+O87</f>
      </c>
    </row>
    <row r="87" spans="1:16" ht="12.75">
      <c r="A87" s="25" t="s">
        <v>46</v>
      </c>
      <c s="29" t="s">
        <v>122</v>
      </c>
      <c s="29" t="s">
        <v>423</v>
      </c>
      <c s="25" t="s">
        <v>48</v>
      </c>
      <c s="30" t="s">
        <v>424</v>
      </c>
      <c s="31" t="s">
        <v>282</v>
      </c>
      <c s="32">
        <v>14.35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51</v>
      </c>
      <c r="E88" s="36" t="s">
        <v>48</v>
      </c>
    </row>
    <row r="89" spans="1:5" ht="51">
      <c r="A89" s="37" t="s">
        <v>52</v>
      </c>
      <c r="E89" s="38" t="s">
        <v>616</v>
      </c>
    </row>
    <row r="90" spans="1:5" ht="38.25">
      <c r="A90" t="s">
        <v>53</v>
      </c>
      <c r="E90" s="36" t="s">
        <v>426</v>
      </c>
    </row>
    <row r="91" spans="1:18" ht="12.75" customHeight="1">
      <c r="A91" s="6" t="s">
        <v>43</v>
      </c>
      <c s="6"/>
      <c s="40" t="s">
        <v>35</v>
      </c>
      <c s="6"/>
      <c s="27" t="s">
        <v>431</v>
      </c>
      <c s="6"/>
      <c s="6"/>
      <c s="6"/>
      <c s="41">
        <f>0+Q91</f>
      </c>
      <c r="O91">
        <f>0+R91</f>
      </c>
      <c r="Q91">
        <f>0+I92+I96+I100+I104+I108+I112</f>
      </c>
      <c>
        <f>0+O92+O96+O100+O104+O108+O112</f>
      </c>
    </row>
    <row r="92" spans="1:16" ht="12.75">
      <c r="A92" s="25" t="s">
        <v>46</v>
      </c>
      <c s="29" t="s">
        <v>126</v>
      </c>
      <c s="29" t="s">
        <v>617</v>
      </c>
      <c s="25" t="s">
        <v>48</v>
      </c>
      <c s="30" t="s">
        <v>618</v>
      </c>
      <c s="31" t="s">
        <v>282</v>
      </c>
      <c s="32">
        <v>1.3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619</v>
      </c>
    </row>
    <row r="95" spans="1:5" ht="102">
      <c r="A95" t="s">
        <v>53</v>
      </c>
      <c r="E95" s="36" t="s">
        <v>620</v>
      </c>
    </row>
    <row r="96" spans="1:16" ht="12.75">
      <c r="A96" s="25" t="s">
        <v>46</v>
      </c>
      <c s="29" t="s">
        <v>130</v>
      </c>
      <c s="29" t="s">
        <v>621</v>
      </c>
      <c s="25" t="s">
        <v>48</v>
      </c>
      <c s="30" t="s">
        <v>622</v>
      </c>
      <c s="31" t="s">
        <v>277</v>
      </c>
      <c s="32">
        <v>35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623</v>
      </c>
    </row>
    <row r="99" spans="1:5" ht="51">
      <c r="A99" t="s">
        <v>53</v>
      </c>
      <c r="E99" s="36" t="s">
        <v>624</v>
      </c>
    </row>
    <row r="100" spans="1:16" ht="12.75">
      <c r="A100" s="25" t="s">
        <v>46</v>
      </c>
      <c s="29" t="s">
        <v>134</v>
      </c>
      <c s="29" t="s">
        <v>625</v>
      </c>
      <c s="25" t="s">
        <v>48</v>
      </c>
      <c s="30" t="s">
        <v>626</v>
      </c>
      <c s="31" t="s">
        <v>277</v>
      </c>
      <c s="32">
        <v>22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627</v>
      </c>
    </row>
    <row r="103" spans="1:5" ht="51">
      <c r="A103" t="s">
        <v>53</v>
      </c>
      <c r="E103" s="36" t="s">
        <v>624</v>
      </c>
    </row>
    <row r="104" spans="1:16" ht="12.75">
      <c r="A104" s="25" t="s">
        <v>46</v>
      </c>
      <c s="29" t="s">
        <v>137</v>
      </c>
      <c s="29" t="s">
        <v>628</v>
      </c>
      <c s="25" t="s">
        <v>48</v>
      </c>
      <c s="30" t="s">
        <v>629</v>
      </c>
      <c s="31" t="s">
        <v>282</v>
      </c>
      <c s="32">
        <v>0.88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630</v>
      </c>
    </row>
    <row r="107" spans="1:5" ht="140.25">
      <c r="A107" t="s">
        <v>53</v>
      </c>
      <c r="E107" s="36" t="s">
        <v>631</v>
      </c>
    </row>
    <row r="108" spans="1:16" ht="12.75">
      <c r="A108" s="25" t="s">
        <v>46</v>
      </c>
      <c s="29" t="s">
        <v>139</v>
      </c>
      <c s="29" t="s">
        <v>632</v>
      </c>
      <c s="25" t="s">
        <v>48</v>
      </c>
      <c s="30" t="s">
        <v>633</v>
      </c>
      <c s="31" t="s">
        <v>282</v>
      </c>
      <c s="32">
        <v>1.1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51</v>
      </c>
      <c r="E109" s="36" t="s">
        <v>48</v>
      </c>
    </row>
    <row r="110" spans="1:5" ht="12.75">
      <c r="A110" s="37" t="s">
        <v>52</v>
      </c>
      <c r="E110" s="38" t="s">
        <v>634</v>
      </c>
    </row>
    <row r="111" spans="1:5" ht="140.25">
      <c r="A111" t="s">
        <v>53</v>
      </c>
      <c r="E111" s="36" t="s">
        <v>631</v>
      </c>
    </row>
    <row r="112" spans="1:16" ht="12.75">
      <c r="A112" s="25" t="s">
        <v>46</v>
      </c>
      <c s="29" t="s">
        <v>142</v>
      </c>
      <c s="29" t="s">
        <v>635</v>
      </c>
      <c s="25" t="s">
        <v>48</v>
      </c>
      <c s="30" t="s">
        <v>636</v>
      </c>
      <c s="31" t="s">
        <v>60</v>
      </c>
      <c s="32">
        <v>6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637</v>
      </c>
    </row>
    <row r="115" spans="1:5" ht="38.25">
      <c r="A115" t="s">
        <v>53</v>
      </c>
      <c r="E115" s="36" t="s">
        <v>638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0+O8+O53+O62+O115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639</v>
      </c>
      <c s="42">
        <f>0+I8+I53+I62+I115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639</v>
      </c>
      <c s="6"/>
      <c s="18" t="s">
        <v>640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25.5">
      <c r="A9" s="25" t="s">
        <v>46</v>
      </c>
      <c s="29" t="s">
        <v>29</v>
      </c>
      <c s="29" t="s">
        <v>361</v>
      </c>
      <c s="25" t="s">
        <v>48</v>
      </c>
      <c s="30" t="s">
        <v>362</v>
      </c>
      <c s="31" t="s">
        <v>358</v>
      </c>
      <c s="32">
        <v>56.16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641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364</v>
      </c>
      <c s="25" t="s">
        <v>48</v>
      </c>
      <c s="30" t="s">
        <v>365</v>
      </c>
      <c s="31" t="s">
        <v>358</v>
      </c>
      <c s="32">
        <v>6.48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366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367</v>
      </c>
      <c s="25" t="s">
        <v>48</v>
      </c>
      <c s="30" t="s">
        <v>368</v>
      </c>
      <c s="31" t="s">
        <v>358</v>
      </c>
      <c s="32">
        <v>0.008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369</v>
      </c>
    </row>
    <row r="20" spans="1:5" ht="140.25">
      <c r="A20" t="s">
        <v>53</v>
      </c>
      <c r="E20" s="36" t="s">
        <v>360</v>
      </c>
    </row>
    <row r="21" spans="1:16" ht="25.5">
      <c r="A21" s="25" t="s">
        <v>46</v>
      </c>
      <c s="29" t="s">
        <v>33</v>
      </c>
      <c s="29" t="s">
        <v>370</v>
      </c>
      <c s="25" t="s">
        <v>48</v>
      </c>
      <c s="30" t="s">
        <v>371</v>
      </c>
      <c s="31" t="s">
        <v>358</v>
      </c>
      <c s="32">
        <v>0.008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372</v>
      </c>
    </row>
    <row r="24" spans="1:5" ht="140.25">
      <c r="A24" t="s">
        <v>53</v>
      </c>
      <c r="E24" s="36" t="s">
        <v>360</v>
      </c>
    </row>
    <row r="25" spans="1:16" ht="12.75">
      <c r="A25" s="25" t="s">
        <v>46</v>
      </c>
      <c s="29" t="s">
        <v>35</v>
      </c>
      <c s="29" t="s">
        <v>373</v>
      </c>
      <c s="25" t="s">
        <v>48</v>
      </c>
      <c s="30" t="s">
        <v>374</v>
      </c>
      <c s="31" t="s">
        <v>272</v>
      </c>
      <c s="32">
        <v>5.14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642</v>
      </c>
    </row>
    <row r="28" spans="1:5" ht="12.75">
      <c r="A28" t="s">
        <v>53</v>
      </c>
      <c r="E28" s="36" t="s">
        <v>273</v>
      </c>
    </row>
    <row r="29" spans="1:16" ht="12.75">
      <c r="A29" s="25" t="s">
        <v>46</v>
      </c>
      <c s="29" t="s">
        <v>37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25.5">
      <c r="A30" s="35" t="s">
        <v>51</v>
      </c>
      <c r="E30" s="36" t="s">
        <v>378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379</v>
      </c>
    </row>
    <row r="33" spans="1:16" ht="12.75">
      <c r="A33" s="25" t="s">
        <v>46</v>
      </c>
      <c s="29" t="s">
        <v>71</v>
      </c>
      <c s="29" t="s">
        <v>380</v>
      </c>
      <c s="25" t="s">
        <v>48</v>
      </c>
      <c s="30" t="s">
        <v>381</v>
      </c>
      <c s="31" t="s">
        <v>326</v>
      </c>
      <c s="32">
        <v>2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51">
      <c r="A34" s="35" t="s">
        <v>51</v>
      </c>
      <c r="E34" s="36" t="s">
        <v>382</v>
      </c>
    </row>
    <row r="35" spans="1:5" ht="38.25">
      <c r="A35" s="37" t="s">
        <v>52</v>
      </c>
      <c r="E35" s="38" t="s">
        <v>383</v>
      </c>
    </row>
    <row r="36" spans="1:5" ht="12.75">
      <c r="A36" t="s">
        <v>53</v>
      </c>
      <c r="E36" s="36" t="s">
        <v>384</v>
      </c>
    </row>
    <row r="37" spans="1:16" ht="12.75">
      <c r="A37" s="25" t="s">
        <v>46</v>
      </c>
      <c s="29" t="s">
        <v>75</v>
      </c>
      <c s="29" t="s">
        <v>385</v>
      </c>
      <c s="25" t="s">
        <v>48</v>
      </c>
      <c s="30" t="s">
        <v>386</v>
      </c>
      <c s="31" t="s">
        <v>326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387</v>
      </c>
    </row>
    <row r="39" spans="1:5" ht="12.75">
      <c r="A39" s="37" t="s">
        <v>52</v>
      </c>
      <c r="E39" s="38" t="s">
        <v>48</v>
      </c>
    </row>
    <row r="40" spans="1:5" ht="25.5">
      <c r="A40" t="s">
        <v>53</v>
      </c>
      <c r="E40" s="36" t="s">
        <v>388</v>
      </c>
    </row>
    <row r="41" spans="1:16" ht="12.75">
      <c r="A41" s="25" t="s">
        <v>46</v>
      </c>
      <c s="29" t="s">
        <v>40</v>
      </c>
      <c s="29" t="s">
        <v>389</v>
      </c>
      <c s="25" t="s">
        <v>48</v>
      </c>
      <c s="30" t="s">
        <v>390</v>
      </c>
      <c s="31" t="s">
        <v>50</v>
      </c>
      <c s="32">
        <v>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51</v>
      </c>
      <c r="E42" s="36" t="s">
        <v>391</v>
      </c>
    </row>
    <row r="43" spans="1:5" ht="12.75">
      <c r="A43" s="37" t="s">
        <v>52</v>
      </c>
      <c r="E43" s="38" t="s">
        <v>392</v>
      </c>
    </row>
    <row r="44" spans="1:5" ht="12.75">
      <c r="A44" t="s">
        <v>53</v>
      </c>
      <c r="E44" s="36" t="s">
        <v>384</v>
      </c>
    </row>
    <row r="45" spans="1:16" ht="25.5">
      <c r="A45" s="25" t="s">
        <v>46</v>
      </c>
      <c s="29" t="s">
        <v>42</v>
      </c>
      <c s="29" t="s">
        <v>393</v>
      </c>
      <c s="25" t="s">
        <v>48</v>
      </c>
      <c s="30" t="s">
        <v>394</v>
      </c>
      <c s="31" t="s">
        <v>326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395</v>
      </c>
    </row>
    <row r="47" spans="1:5" ht="12.75">
      <c r="A47" s="37" t="s">
        <v>52</v>
      </c>
      <c r="E47" s="38" t="s">
        <v>48</v>
      </c>
    </row>
    <row r="48" spans="1:5" ht="12.75">
      <c r="A48" t="s">
        <v>53</v>
      </c>
      <c r="E48" s="36" t="s">
        <v>273</v>
      </c>
    </row>
    <row r="49" spans="1:16" ht="25.5">
      <c r="A49" s="25" t="s">
        <v>46</v>
      </c>
      <c s="29" t="s">
        <v>85</v>
      </c>
      <c s="29" t="s">
        <v>396</v>
      </c>
      <c s="25" t="s">
        <v>48</v>
      </c>
      <c s="30" t="s">
        <v>397</v>
      </c>
      <c s="31" t="s">
        <v>326</v>
      </c>
      <c s="32">
        <v>1</v>
      </c>
      <c s="33">
        <v>0</v>
      </c>
      <c s="34">
        <f>ROUND(ROUND(H49,2)*ROUND(G49,3),2)</f>
      </c>
      <c r="O49">
        <f>(I49*0)/100</f>
      </c>
      <c t="s">
        <v>27</v>
      </c>
    </row>
    <row r="50" spans="1:5" ht="12.75">
      <c r="A50" s="35" t="s">
        <v>51</v>
      </c>
      <c r="E50" s="36" t="s">
        <v>398</v>
      </c>
    </row>
    <row r="51" spans="1:5" ht="12.75">
      <c r="A51" s="37" t="s">
        <v>52</v>
      </c>
      <c r="E51" s="38" t="s">
        <v>48</v>
      </c>
    </row>
    <row r="52" spans="1:5" ht="12.75">
      <c r="A52" t="s">
        <v>53</v>
      </c>
      <c r="E52" s="36" t="s">
        <v>273</v>
      </c>
    </row>
    <row r="53" spans="1:18" ht="12.75" customHeight="1">
      <c r="A53" s="6" t="s">
        <v>43</v>
      </c>
      <c s="6"/>
      <c s="40" t="s">
        <v>29</v>
      </c>
      <c s="6"/>
      <c s="27" t="s">
        <v>268</v>
      </c>
      <c s="6"/>
      <c s="6"/>
      <c s="6"/>
      <c s="41">
        <f>0+Q53</f>
      </c>
      <c r="O53">
        <f>0+R53</f>
      </c>
      <c r="Q53">
        <f>0+I54+I58</f>
      </c>
      <c>
        <f>0+O54+O58</f>
      </c>
    </row>
    <row r="54" spans="1:16" ht="12.75">
      <c r="A54" s="25" t="s">
        <v>46</v>
      </c>
      <c s="29" t="s">
        <v>89</v>
      </c>
      <c s="29" t="s">
        <v>403</v>
      </c>
      <c s="25" t="s">
        <v>48</v>
      </c>
      <c s="30" t="s">
        <v>404</v>
      </c>
      <c s="31" t="s">
        <v>277</v>
      </c>
      <c s="32">
        <v>48.36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25.5">
      <c r="A56" s="37" t="s">
        <v>52</v>
      </c>
      <c r="E56" s="38" t="s">
        <v>643</v>
      </c>
    </row>
    <row r="57" spans="1:5" ht="25.5">
      <c r="A57" t="s">
        <v>53</v>
      </c>
      <c r="E57" s="36" t="s">
        <v>406</v>
      </c>
    </row>
    <row r="58" spans="1:16" ht="12.75">
      <c r="A58" s="25" t="s">
        <v>46</v>
      </c>
      <c s="29" t="s">
        <v>93</v>
      </c>
      <c s="29" t="s">
        <v>407</v>
      </c>
      <c s="25" t="s">
        <v>48</v>
      </c>
      <c s="30" t="s">
        <v>408</v>
      </c>
      <c s="31" t="s">
        <v>277</v>
      </c>
      <c s="32">
        <v>48.36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25.5">
      <c r="A60" s="37" t="s">
        <v>52</v>
      </c>
      <c r="E60" s="38" t="s">
        <v>643</v>
      </c>
    </row>
    <row r="61" spans="1:5" ht="25.5">
      <c r="A61" t="s">
        <v>53</v>
      </c>
      <c r="E61" s="36" t="s">
        <v>406</v>
      </c>
    </row>
    <row r="62" spans="1:18" ht="12.75" customHeight="1">
      <c r="A62" s="6" t="s">
        <v>43</v>
      </c>
      <c s="6"/>
      <c s="40" t="s">
        <v>35</v>
      </c>
      <c s="6"/>
      <c s="27" t="s">
        <v>431</v>
      </c>
      <c s="6"/>
      <c s="6"/>
      <c s="6"/>
      <c s="41">
        <f>0+Q62</f>
      </c>
      <c r="O62">
        <f>0+R62</f>
      </c>
      <c r="Q62">
        <f>0+I63+I67+I71+I75+I79+I83+I87+I91+I95+I99+I103+I107+I111</f>
      </c>
      <c>
        <f>0+O63+O67+O71+O75+O79+O83+O87+O91+O95+O99+O103+O107+O111</f>
      </c>
    </row>
    <row r="63" spans="1:16" ht="12.75">
      <c r="A63" s="25" t="s">
        <v>46</v>
      </c>
      <c s="29" t="s">
        <v>97</v>
      </c>
      <c s="29" t="s">
        <v>432</v>
      </c>
      <c s="25" t="s">
        <v>48</v>
      </c>
      <c s="30" t="s">
        <v>433</v>
      </c>
      <c s="31" t="s">
        <v>282</v>
      </c>
      <c s="32">
        <v>31.2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51</v>
      </c>
      <c r="E64" s="36" t="s">
        <v>48</v>
      </c>
    </row>
    <row r="65" spans="1:5" ht="12.75">
      <c r="A65" s="37" t="s">
        <v>52</v>
      </c>
      <c r="E65" s="38" t="s">
        <v>644</v>
      </c>
    </row>
    <row r="66" spans="1:5" ht="89.25">
      <c r="A66" t="s">
        <v>53</v>
      </c>
      <c r="E66" s="36" t="s">
        <v>435</v>
      </c>
    </row>
    <row r="67" spans="1:16" ht="12.75">
      <c r="A67" s="25" t="s">
        <v>46</v>
      </c>
      <c s="29" t="s">
        <v>101</v>
      </c>
      <c s="29" t="s">
        <v>436</v>
      </c>
      <c s="25" t="s">
        <v>48</v>
      </c>
      <c s="30" t="s">
        <v>437</v>
      </c>
      <c s="31" t="s">
        <v>282</v>
      </c>
      <c s="32">
        <v>149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51</v>
      </c>
      <c r="E68" s="36" t="s">
        <v>48</v>
      </c>
    </row>
    <row r="69" spans="1:5" ht="12.75">
      <c r="A69" s="37" t="s">
        <v>52</v>
      </c>
      <c r="E69" s="38" t="s">
        <v>645</v>
      </c>
    </row>
    <row r="70" spans="1:5" ht="89.25">
      <c r="A70" t="s">
        <v>53</v>
      </c>
      <c r="E70" s="36" t="s">
        <v>435</v>
      </c>
    </row>
    <row r="71" spans="1:16" ht="12.75">
      <c r="A71" s="25" t="s">
        <v>46</v>
      </c>
      <c s="29" t="s">
        <v>105</v>
      </c>
      <c s="29" t="s">
        <v>439</v>
      </c>
      <c s="25" t="s">
        <v>48</v>
      </c>
      <c s="30" t="s">
        <v>440</v>
      </c>
      <c s="31" t="s">
        <v>60</v>
      </c>
      <c s="32">
        <v>12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51</v>
      </c>
      <c r="E72" s="36" t="s">
        <v>48</v>
      </c>
    </row>
    <row r="73" spans="1:5" ht="12.75">
      <c r="A73" s="37" t="s">
        <v>52</v>
      </c>
      <c r="E73" s="38" t="s">
        <v>441</v>
      </c>
    </row>
    <row r="74" spans="1:5" ht="306">
      <c r="A74" t="s">
        <v>53</v>
      </c>
      <c r="E74" s="36" t="s">
        <v>442</v>
      </c>
    </row>
    <row r="75" spans="1:16" ht="12.75">
      <c r="A75" s="25" t="s">
        <v>46</v>
      </c>
      <c s="29" t="s">
        <v>109</v>
      </c>
      <c s="29" t="s">
        <v>443</v>
      </c>
      <c s="25" t="s">
        <v>48</v>
      </c>
      <c s="30" t="s">
        <v>444</v>
      </c>
      <c s="31" t="s">
        <v>60</v>
      </c>
      <c s="32">
        <v>3.6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51</v>
      </c>
      <c r="E76" s="36" t="s">
        <v>48</v>
      </c>
    </row>
    <row r="77" spans="1:5" ht="12.75">
      <c r="A77" s="37" t="s">
        <v>52</v>
      </c>
      <c r="E77" s="38" t="s">
        <v>646</v>
      </c>
    </row>
    <row r="78" spans="1:5" ht="306">
      <c r="A78" t="s">
        <v>53</v>
      </c>
      <c r="E78" s="36" t="s">
        <v>442</v>
      </c>
    </row>
    <row r="79" spans="1:16" ht="25.5">
      <c r="A79" s="25" t="s">
        <v>46</v>
      </c>
      <c s="29" t="s">
        <v>114</v>
      </c>
      <c s="29" t="s">
        <v>451</v>
      </c>
      <c s="25" t="s">
        <v>48</v>
      </c>
      <c s="30" t="s">
        <v>452</v>
      </c>
      <c s="31" t="s">
        <v>60</v>
      </c>
      <c s="32">
        <v>514.588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51</v>
      </c>
      <c r="E80" s="36" t="s">
        <v>48</v>
      </c>
    </row>
    <row r="81" spans="1:5" ht="25.5">
      <c r="A81" s="37" t="s">
        <v>52</v>
      </c>
      <c r="E81" s="38" t="s">
        <v>647</v>
      </c>
    </row>
    <row r="82" spans="1:5" ht="114.75">
      <c r="A82" t="s">
        <v>53</v>
      </c>
      <c r="E82" s="36" t="s">
        <v>454</v>
      </c>
    </row>
    <row r="83" spans="1:16" ht="25.5">
      <c r="A83" s="25" t="s">
        <v>46</v>
      </c>
      <c s="29" t="s">
        <v>118</v>
      </c>
      <c s="29" t="s">
        <v>455</v>
      </c>
      <c s="25" t="s">
        <v>48</v>
      </c>
      <c s="30" t="s">
        <v>456</v>
      </c>
      <c s="31" t="s">
        <v>60</v>
      </c>
      <c s="32">
        <v>100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51</v>
      </c>
      <c r="E84" s="36" t="s">
        <v>48</v>
      </c>
    </row>
    <row r="85" spans="1:5" ht="12.75">
      <c r="A85" s="37" t="s">
        <v>52</v>
      </c>
      <c r="E85" s="38" t="s">
        <v>648</v>
      </c>
    </row>
    <row r="86" spans="1:5" ht="102">
      <c r="A86" t="s">
        <v>53</v>
      </c>
      <c r="E86" s="36" t="s">
        <v>458</v>
      </c>
    </row>
    <row r="87" spans="1:16" ht="12.75">
      <c r="A87" s="25" t="s">
        <v>46</v>
      </c>
      <c s="29" t="s">
        <v>122</v>
      </c>
      <c s="29" t="s">
        <v>459</v>
      </c>
      <c s="25" t="s">
        <v>48</v>
      </c>
      <c s="30" t="s">
        <v>460</v>
      </c>
      <c s="31" t="s">
        <v>60</v>
      </c>
      <c s="32">
        <v>28.8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51</v>
      </c>
      <c r="E88" s="36" t="s">
        <v>48</v>
      </c>
    </row>
    <row r="89" spans="1:5" ht="12.75">
      <c r="A89" s="37" t="s">
        <v>52</v>
      </c>
      <c r="E89" s="38" t="s">
        <v>649</v>
      </c>
    </row>
    <row r="90" spans="1:5" ht="153">
      <c r="A90" t="s">
        <v>53</v>
      </c>
      <c r="E90" s="36" t="s">
        <v>462</v>
      </c>
    </row>
    <row r="91" spans="1:16" ht="12.75">
      <c r="A91" s="25" t="s">
        <v>46</v>
      </c>
      <c s="29" t="s">
        <v>126</v>
      </c>
      <c s="29" t="s">
        <v>463</v>
      </c>
      <c s="25" t="s">
        <v>48</v>
      </c>
      <c s="30" t="s">
        <v>464</v>
      </c>
      <c s="31" t="s">
        <v>50</v>
      </c>
      <c s="32">
        <v>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51</v>
      </c>
      <c r="E92" s="36" t="s">
        <v>48</v>
      </c>
    </row>
    <row r="93" spans="1:5" ht="12.75">
      <c r="A93" s="37" t="s">
        <v>52</v>
      </c>
      <c r="E93" s="38" t="s">
        <v>465</v>
      </c>
    </row>
    <row r="94" spans="1:5" ht="255">
      <c r="A94" t="s">
        <v>53</v>
      </c>
      <c r="E94" s="36" t="s">
        <v>466</v>
      </c>
    </row>
    <row r="95" spans="1:16" ht="12.75">
      <c r="A95" s="25" t="s">
        <v>46</v>
      </c>
      <c s="29" t="s">
        <v>130</v>
      </c>
      <c s="29" t="s">
        <v>467</v>
      </c>
      <c s="25" t="s">
        <v>48</v>
      </c>
      <c s="30" t="s">
        <v>468</v>
      </c>
      <c s="31" t="s">
        <v>50</v>
      </c>
      <c s="32">
        <v>8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469</v>
      </c>
    </row>
    <row r="98" spans="1:5" ht="153">
      <c r="A98" t="s">
        <v>53</v>
      </c>
      <c r="E98" s="36" t="s">
        <v>470</v>
      </c>
    </row>
    <row r="99" spans="1:16" ht="25.5">
      <c r="A99" s="25" t="s">
        <v>46</v>
      </c>
      <c s="29" t="s">
        <v>134</v>
      </c>
      <c s="29" t="s">
        <v>471</v>
      </c>
      <c s="25" t="s">
        <v>48</v>
      </c>
      <c s="30" t="s">
        <v>472</v>
      </c>
      <c s="31" t="s">
        <v>60</v>
      </c>
      <c s="32">
        <v>100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12.75">
      <c r="A101" s="37" t="s">
        <v>52</v>
      </c>
      <c r="E101" s="38" t="s">
        <v>473</v>
      </c>
    </row>
    <row r="102" spans="1:5" ht="178.5">
      <c r="A102" t="s">
        <v>53</v>
      </c>
      <c r="E102" s="36" t="s">
        <v>474</v>
      </c>
    </row>
    <row r="103" spans="1:16" ht="12.75">
      <c r="A103" s="25" t="s">
        <v>46</v>
      </c>
      <c s="29" t="s">
        <v>137</v>
      </c>
      <c s="29" t="s">
        <v>475</v>
      </c>
      <c s="25" t="s">
        <v>48</v>
      </c>
      <c s="30" t="s">
        <v>476</v>
      </c>
      <c s="31" t="s">
        <v>50</v>
      </c>
      <c s="32">
        <v>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51</v>
      </c>
      <c r="E104" s="36" t="s">
        <v>48</v>
      </c>
    </row>
    <row r="105" spans="1:5" ht="12.75">
      <c r="A105" s="37" t="s">
        <v>52</v>
      </c>
      <c r="E105" s="38" t="s">
        <v>477</v>
      </c>
    </row>
    <row r="106" spans="1:5" ht="102">
      <c r="A106" t="s">
        <v>53</v>
      </c>
      <c r="E106" s="36" t="s">
        <v>478</v>
      </c>
    </row>
    <row r="107" spans="1:16" ht="25.5">
      <c r="A107" s="25" t="s">
        <v>46</v>
      </c>
      <c s="29" t="s">
        <v>139</v>
      </c>
      <c s="29" t="s">
        <v>479</v>
      </c>
      <c s="25" t="s">
        <v>48</v>
      </c>
      <c s="30" t="s">
        <v>480</v>
      </c>
      <c s="31" t="s">
        <v>50</v>
      </c>
      <c s="32">
        <v>139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481</v>
      </c>
    </row>
    <row r="109" spans="1:5" ht="12.75">
      <c r="A109" s="37" t="s">
        <v>52</v>
      </c>
      <c r="E109" s="38" t="s">
        <v>650</v>
      </c>
    </row>
    <row r="110" spans="1:5" ht="140.25">
      <c r="A110" t="s">
        <v>53</v>
      </c>
      <c r="E110" s="36" t="s">
        <v>483</v>
      </c>
    </row>
    <row r="111" spans="1:16" ht="12.75">
      <c r="A111" s="25" t="s">
        <v>46</v>
      </c>
      <c s="29" t="s">
        <v>142</v>
      </c>
      <c s="29" t="s">
        <v>484</v>
      </c>
      <c s="25" t="s">
        <v>48</v>
      </c>
      <c s="30" t="s">
        <v>485</v>
      </c>
      <c s="31" t="s">
        <v>60</v>
      </c>
      <c s="32">
        <v>30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25.5">
      <c r="A113" s="37" t="s">
        <v>52</v>
      </c>
      <c r="E113" s="38" t="s">
        <v>651</v>
      </c>
    </row>
    <row r="114" spans="1:5" ht="102">
      <c r="A114" t="s">
        <v>53</v>
      </c>
      <c r="E114" s="36" t="s">
        <v>487</v>
      </c>
    </row>
    <row r="115" spans="1:18" ht="12.75" customHeight="1">
      <c r="A115" s="6" t="s">
        <v>43</v>
      </c>
      <c s="6"/>
      <c s="40" t="s">
        <v>40</v>
      </c>
      <c s="6"/>
      <c s="27" t="s">
        <v>488</v>
      </c>
      <c s="6"/>
      <c s="6"/>
      <c s="6"/>
      <c s="41">
        <f>0+Q115</f>
      </c>
      <c r="O115">
        <f>0+R115</f>
      </c>
      <c r="Q115">
        <f>0+I116+I120+I124+I128+I132+I136+I140+I144+I148</f>
      </c>
      <c>
        <f>0+O116+O120+O124+O128+O132+O136+O140+O144+O148</f>
      </c>
    </row>
    <row r="116" spans="1:16" ht="12.75">
      <c r="A116" s="25" t="s">
        <v>46</v>
      </c>
      <c s="29" t="s">
        <v>145</v>
      </c>
      <c s="29" t="s">
        <v>489</v>
      </c>
      <c s="25" t="s">
        <v>48</v>
      </c>
      <c s="30" t="s">
        <v>490</v>
      </c>
      <c s="31" t="s">
        <v>60</v>
      </c>
      <c s="32">
        <v>3.6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12.75">
      <c r="A118" s="37" t="s">
        <v>52</v>
      </c>
      <c r="E118" s="38" t="s">
        <v>491</v>
      </c>
    </row>
    <row r="119" spans="1:5" ht="140.25">
      <c r="A119" t="s">
        <v>53</v>
      </c>
      <c r="E119" s="36" t="s">
        <v>492</v>
      </c>
    </row>
    <row r="120" spans="1:16" ht="12.75">
      <c r="A120" s="25" t="s">
        <v>46</v>
      </c>
      <c s="29" t="s">
        <v>148</v>
      </c>
      <c s="29" t="s">
        <v>493</v>
      </c>
      <c s="25" t="s">
        <v>48</v>
      </c>
      <c s="30" t="s">
        <v>494</v>
      </c>
      <c s="31" t="s">
        <v>277</v>
      </c>
      <c s="32">
        <v>31.2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495</v>
      </c>
    </row>
    <row r="123" spans="1:5" ht="153">
      <c r="A123" t="s">
        <v>53</v>
      </c>
      <c r="E123" s="36" t="s">
        <v>496</v>
      </c>
    </row>
    <row r="124" spans="1:16" ht="12.75">
      <c r="A124" s="25" t="s">
        <v>46</v>
      </c>
      <c s="29" t="s">
        <v>151</v>
      </c>
      <c s="29" t="s">
        <v>497</v>
      </c>
      <c s="25" t="s">
        <v>48</v>
      </c>
      <c s="30" t="s">
        <v>498</v>
      </c>
      <c s="31" t="s">
        <v>282</v>
      </c>
      <c s="32">
        <v>31.2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12.75">
      <c r="A126" s="37" t="s">
        <v>52</v>
      </c>
      <c r="E126" s="38" t="s">
        <v>652</v>
      </c>
    </row>
    <row r="127" spans="1:5" ht="140.25">
      <c r="A127" t="s">
        <v>53</v>
      </c>
      <c r="E127" s="36" t="s">
        <v>500</v>
      </c>
    </row>
    <row r="128" spans="1:16" ht="25.5">
      <c r="A128" s="25" t="s">
        <v>46</v>
      </c>
      <c s="29" t="s">
        <v>154</v>
      </c>
      <c s="29" t="s">
        <v>501</v>
      </c>
      <c s="25" t="s">
        <v>48</v>
      </c>
      <c s="30" t="s">
        <v>502</v>
      </c>
      <c s="31" t="s">
        <v>503</v>
      </c>
      <c s="32">
        <v>624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51</v>
      </c>
      <c r="E129" s="36" t="s">
        <v>48</v>
      </c>
    </row>
    <row r="130" spans="1:5" ht="12.75">
      <c r="A130" s="37" t="s">
        <v>52</v>
      </c>
      <c r="E130" s="38" t="s">
        <v>653</v>
      </c>
    </row>
    <row r="131" spans="1:5" ht="127.5">
      <c r="A131" t="s">
        <v>53</v>
      </c>
      <c r="E131" s="36" t="s">
        <v>505</v>
      </c>
    </row>
    <row r="132" spans="1:16" ht="12.75">
      <c r="A132" s="25" t="s">
        <v>46</v>
      </c>
      <c s="29" t="s">
        <v>158</v>
      </c>
      <c s="29" t="s">
        <v>510</v>
      </c>
      <c s="25" t="s">
        <v>48</v>
      </c>
      <c s="30" t="s">
        <v>511</v>
      </c>
      <c s="31" t="s">
        <v>60</v>
      </c>
      <c s="32">
        <v>15.6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51</v>
      </c>
      <c r="E133" s="36" t="s">
        <v>48</v>
      </c>
    </row>
    <row r="134" spans="1:5" ht="12.75">
      <c r="A134" s="37" t="s">
        <v>52</v>
      </c>
      <c r="E134" s="38" t="s">
        <v>512</v>
      </c>
    </row>
    <row r="135" spans="1:5" ht="178.5">
      <c r="A135" t="s">
        <v>53</v>
      </c>
      <c r="E135" s="36" t="s">
        <v>513</v>
      </c>
    </row>
    <row r="136" spans="1:16" ht="25.5">
      <c r="A136" s="25" t="s">
        <v>46</v>
      </c>
      <c s="29" t="s">
        <v>161</v>
      </c>
      <c s="29" t="s">
        <v>514</v>
      </c>
      <c s="25" t="s">
        <v>48</v>
      </c>
      <c s="30" t="s">
        <v>515</v>
      </c>
      <c s="31" t="s">
        <v>516</v>
      </c>
      <c s="32">
        <v>173.16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51</v>
      </c>
      <c r="E137" s="36" t="s">
        <v>48</v>
      </c>
    </row>
    <row r="138" spans="1:5" ht="12.75">
      <c r="A138" s="37" t="s">
        <v>52</v>
      </c>
      <c r="E138" s="38" t="s">
        <v>517</v>
      </c>
    </row>
    <row r="139" spans="1:5" ht="102">
      <c r="A139" t="s">
        <v>53</v>
      </c>
      <c r="E139" s="36" t="s">
        <v>518</v>
      </c>
    </row>
    <row r="140" spans="1:16" ht="12.75">
      <c r="A140" s="25" t="s">
        <v>46</v>
      </c>
      <c s="29" t="s">
        <v>164</v>
      </c>
      <c s="29" t="s">
        <v>519</v>
      </c>
      <c s="25" t="s">
        <v>48</v>
      </c>
      <c s="30" t="s">
        <v>520</v>
      </c>
      <c s="31" t="s">
        <v>50</v>
      </c>
      <c s="32">
        <v>151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51</v>
      </c>
      <c r="E141" s="36" t="s">
        <v>48</v>
      </c>
    </row>
    <row r="142" spans="1:5" ht="38.25">
      <c r="A142" s="37" t="s">
        <v>52</v>
      </c>
      <c r="E142" s="38" t="s">
        <v>654</v>
      </c>
    </row>
    <row r="143" spans="1:5" ht="127.5">
      <c r="A143" t="s">
        <v>53</v>
      </c>
      <c r="E143" s="36" t="s">
        <v>522</v>
      </c>
    </row>
    <row r="144" spans="1:16" ht="25.5">
      <c r="A144" s="25" t="s">
        <v>46</v>
      </c>
      <c s="29" t="s">
        <v>169</v>
      </c>
      <c s="29" t="s">
        <v>523</v>
      </c>
      <c s="25" t="s">
        <v>48</v>
      </c>
      <c s="30" t="s">
        <v>524</v>
      </c>
      <c s="31" t="s">
        <v>516</v>
      </c>
      <c s="32">
        <v>2.4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51</v>
      </c>
      <c r="E145" s="36" t="s">
        <v>48</v>
      </c>
    </row>
    <row r="146" spans="1:5" ht="12.75">
      <c r="A146" s="37" t="s">
        <v>52</v>
      </c>
      <c r="E146" s="38" t="s">
        <v>525</v>
      </c>
    </row>
    <row r="147" spans="1:5" ht="127.5">
      <c r="A147" t="s">
        <v>53</v>
      </c>
      <c r="E147" s="36" t="s">
        <v>526</v>
      </c>
    </row>
    <row r="148" spans="1:16" ht="12.75">
      <c r="A148" s="25" t="s">
        <v>46</v>
      </c>
      <c s="29" t="s">
        <v>173</v>
      </c>
      <c s="29" t="s">
        <v>531</v>
      </c>
      <c s="25" t="s">
        <v>48</v>
      </c>
      <c s="30" t="s">
        <v>532</v>
      </c>
      <c s="31" t="s">
        <v>277</v>
      </c>
      <c s="32">
        <v>25.92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51</v>
      </c>
      <c r="E149" s="36" t="s">
        <v>48</v>
      </c>
    </row>
    <row r="150" spans="1:5" ht="12.75">
      <c r="A150" s="37" t="s">
        <v>52</v>
      </c>
      <c r="E150" s="38" t="s">
        <v>533</v>
      </c>
    </row>
    <row r="151" spans="1:5" ht="178.5">
      <c r="A151" t="s">
        <v>53</v>
      </c>
      <c r="E151" s="36" t="s">
        <v>534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0+O8+O29+O54+O59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655</v>
      </c>
      <c s="42">
        <f>0+I8+I29+I54+I59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655</v>
      </c>
      <c s="6"/>
      <c s="18" t="s">
        <v>656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4.838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657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5.299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658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541</v>
      </c>
      <c s="25" t="s">
        <v>48</v>
      </c>
      <c s="30" t="s">
        <v>542</v>
      </c>
      <c s="31" t="s">
        <v>358</v>
      </c>
      <c s="32">
        <v>1.838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543</v>
      </c>
    </row>
    <row r="20" spans="1:5" ht="140.25">
      <c r="A20" t="s">
        <v>53</v>
      </c>
      <c r="E20" s="36" t="s">
        <v>360</v>
      </c>
    </row>
    <row r="21" spans="1:16" ht="12.75">
      <c r="A21" s="25" t="s">
        <v>46</v>
      </c>
      <c s="29" t="s">
        <v>33</v>
      </c>
      <c s="29" t="s">
        <v>544</v>
      </c>
      <c s="25" t="s">
        <v>48</v>
      </c>
      <c s="30" t="s">
        <v>545</v>
      </c>
      <c s="31" t="s">
        <v>326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546</v>
      </c>
    </row>
    <row r="24" spans="1:5" ht="12.75">
      <c r="A24" t="s">
        <v>53</v>
      </c>
      <c r="E24" s="36" t="s">
        <v>273</v>
      </c>
    </row>
    <row r="25" spans="1:16" ht="12.75">
      <c r="A25" s="25" t="s">
        <v>46</v>
      </c>
      <c s="29" t="s">
        <v>35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273</v>
      </c>
    </row>
    <row r="29" spans="1:18" ht="12.75" customHeight="1">
      <c r="A29" s="6" t="s">
        <v>43</v>
      </c>
      <c s="6"/>
      <c s="40" t="s">
        <v>29</v>
      </c>
      <c s="6"/>
      <c s="27" t="s">
        <v>268</v>
      </c>
      <c s="6"/>
      <c s="6"/>
      <c s="6"/>
      <c s="41">
        <f>0+Q29</f>
      </c>
      <c r="O29">
        <f>0+R29</f>
      </c>
      <c r="Q29">
        <f>0+I30+I34+I38+I42+I46+I50</f>
      </c>
      <c>
        <f>0+O30+O34+O38+O42+O46+O50</f>
      </c>
    </row>
    <row r="30" spans="1:16" ht="12.75">
      <c r="A30" s="25" t="s">
        <v>46</v>
      </c>
      <c s="29" t="s">
        <v>37</v>
      </c>
      <c s="29" t="s">
        <v>548</v>
      </c>
      <c s="25" t="s">
        <v>48</v>
      </c>
      <c s="30" t="s">
        <v>549</v>
      </c>
      <c s="31" t="s">
        <v>282</v>
      </c>
      <c s="32">
        <v>2.304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48</v>
      </c>
    </row>
    <row r="32" spans="1:5" ht="12.75">
      <c r="A32" s="37" t="s">
        <v>52</v>
      </c>
      <c r="E32" s="38" t="s">
        <v>550</v>
      </c>
    </row>
    <row r="33" spans="1:5" ht="318.75">
      <c r="A33" t="s">
        <v>53</v>
      </c>
      <c r="E33" s="36" t="s">
        <v>551</v>
      </c>
    </row>
    <row r="34" spans="1:16" ht="12.75">
      <c r="A34" s="25" t="s">
        <v>46</v>
      </c>
      <c s="29" t="s">
        <v>71</v>
      </c>
      <c s="29" t="s">
        <v>552</v>
      </c>
      <c s="25" t="s">
        <v>48</v>
      </c>
      <c s="30" t="s">
        <v>553</v>
      </c>
      <c s="31" t="s">
        <v>503</v>
      </c>
      <c s="32">
        <v>46.08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554</v>
      </c>
    </row>
    <row r="37" spans="1:5" ht="25.5">
      <c r="A37" t="s">
        <v>53</v>
      </c>
      <c r="E37" s="36" t="s">
        <v>555</v>
      </c>
    </row>
    <row r="38" spans="1:16" ht="12.75">
      <c r="A38" s="25" t="s">
        <v>46</v>
      </c>
      <c s="29" t="s">
        <v>75</v>
      </c>
      <c s="29" t="s">
        <v>556</v>
      </c>
      <c s="25" t="s">
        <v>48</v>
      </c>
      <c s="30" t="s">
        <v>557</v>
      </c>
      <c s="31" t="s">
        <v>282</v>
      </c>
      <c s="32">
        <v>2.304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550</v>
      </c>
    </row>
    <row r="41" spans="1:5" ht="318.75">
      <c r="A41" t="s">
        <v>53</v>
      </c>
      <c r="E41" s="36" t="s">
        <v>558</v>
      </c>
    </row>
    <row r="42" spans="1:16" ht="12.75">
      <c r="A42" s="25" t="s">
        <v>46</v>
      </c>
      <c s="29" t="s">
        <v>40</v>
      </c>
      <c s="29" t="s">
        <v>559</v>
      </c>
      <c s="25" t="s">
        <v>48</v>
      </c>
      <c s="30" t="s">
        <v>560</v>
      </c>
      <c s="31" t="s">
        <v>503</v>
      </c>
      <c s="32">
        <v>46.08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554</v>
      </c>
    </row>
    <row r="45" spans="1:5" ht="25.5">
      <c r="A45" t="s">
        <v>53</v>
      </c>
      <c r="E45" s="36" t="s">
        <v>555</v>
      </c>
    </row>
    <row r="46" spans="1:16" ht="12.75">
      <c r="A46" s="25" t="s">
        <v>46</v>
      </c>
      <c s="29" t="s">
        <v>42</v>
      </c>
      <c s="29" t="s">
        <v>403</v>
      </c>
      <c s="25" t="s">
        <v>48</v>
      </c>
      <c s="30" t="s">
        <v>404</v>
      </c>
      <c s="31" t="s">
        <v>277</v>
      </c>
      <c s="32">
        <v>2.88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561</v>
      </c>
    </row>
    <row r="49" spans="1:5" ht="25.5">
      <c r="A49" t="s">
        <v>53</v>
      </c>
      <c r="E49" s="36" t="s">
        <v>406</v>
      </c>
    </row>
    <row r="50" spans="1:16" ht="12.75">
      <c r="A50" s="25" t="s">
        <v>46</v>
      </c>
      <c s="29" t="s">
        <v>85</v>
      </c>
      <c s="29" t="s">
        <v>407</v>
      </c>
      <c s="25" t="s">
        <v>48</v>
      </c>
      <c s="30" t="s">
        <v>408</v>
      </c>
      <c s="31" t="s">
        <v>277</v>
      </c>
      <c s="32">
        <v>2.88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561</v>
      </c>
    </row>
    <row r="53" spans="1:5" ht="25.5">
      <c r="A53" t="s">
        <v>53</v>
      </c>
      <c r="E53" s="36" t="s">
        <v>406</v>
      </c>
    </row>
    <row r="54" spans="1:18" ht="12.75" customHeight="1">
      <c r="A54" s="6" t="s">
        <v>43</v>
      </c>
      <c s="6"/>
      <c s="40" t="s">
        <v>33</v>
      </c>
      <c s="6"/>
      <c s="27" t="s">
        <v>422</v>
      </c>
      <c s="6"/>
      <c s="6"/>
      <c s="6"/>
      <c s="41">
        <f>0+Q54</f>
      </c>
      <c r="O54">
        <f>0+R54</f>
      </c>
      <c r="Q54">
        <f>0+I55</f>
      </c>
      <c>
        <f>0+O55</f>
      </c>
    </row>
    <row r="55" spans="1:16" ht="12.75">
      <c r="A55" s="25" t="s">
        <v>46</v>
      </c>
      <c s="29" t="s">
        <v>89</v>
      </c>
      <c s="29" t="s">
        <v>562</v>
      </c>
      <c s="25" t="s">
        <v>48</v>
      </c>
      <c s="30" t="s">
        <v>563</v>
      </c>
      <c s="31" t="s">
        <v>282</v>
      </c>
      <c s="32">
        <v>2.88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51</v>
      </c>
      <c r="E56" s="36" t="s">
        <v>48</v>
      </c>
    </row>
    <row r="57" spans="1:5" ht="12.75">
      <c r="A57" s="37" t="s">
        <v>52</v>
      </c>
      <c r="E57" s="38" t="s">
        <v>564</v>
      </c>
    </row>
    <row r="58" spans="1:5" ht="369.75">
      <c r="A58" t="s">
        <v>53</v>
      </c>
      <c r="E58" s="36" t="s">
        <v>565</v>
      </c>
    </row>
    <row r="59" spans="1:18" ht="12.75" customHeight="1">
      <c r="A59" s="6" t="s">
        <v>43</v>
      </c>
      <c s="6"/>
      <c s="40" t="s">
        <v>40</v>
      </c>
      <c s="6"/>
      <c s="27" t="s">
        <v>488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46</v>
      </c>
      <c s="29" t="s">
        <v>93</v>
      </c>
      <c s="29" t="s">
        <v>566</v>
      </c>
      <c s="25" t="s">
        <v>48</v>
      </c>
      <c s="30" t="s">
        <v>567</v>
      </c>
      <c s="31" t="s">
        <v>277</v>
      </c>
      <c s="32">
        <v>12.96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51</v>
      </c>
      <c r="E61" s="36" t="s">
        <v>48</v>
      </c>
    </row>
    <row r="62" spans="1:5" ht="12.75">
      <c r="A62" s="37" t="s">
        <v>52</v>
      </c>
      <c r="E62" s="38" t="s">
        <v>568</v>
      </c>
    </row>
    <row r="63" spans="1:5" ht="267.75">
      <c r="A63" t="s">
        <v>53</v>
      </c>
      <c r="E63" s="36" t="s">
        <v>569</v>
      </c>
    </row>
    <row r="64" spans="1:16" ht="12.75">
      <c r="A64" s="25" t="s">
        <v>46</v>
      </c>
      <c s="29" t="s">
        <v>97</v>
      </c>
      <c s="29" t="s">
        <v>570</v>
      </c>
      <c s="25" t="s">
        <v>48</v>
      </c>
      <c s="30" t="s">
        <v>571</v>
      </c>
      <c s="31" t="s">
        <v>277</v>
      </c>
      <c s="32">
        <v>4.9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51</v>
      </c>
      <c r="E65" s="36" t="s">
        <v>48</v>
      </c>
    </row>
    <row r="66" spans="1:5" ht="12.75">
      <c r="A66" s="37" t="s">
        <v>52</v>
      </c>
      <c r="E66" s="38" t="s">
        <v>572</v>
      </c>
    </row>
    <row r="67" spans="1:5" ht="178.5">
      <c r="A67" t="s">
        <v>53</v>
      </c>
      <c r="E67" s="36" t="s">
        <v>534</v>
      </c>
    </row>
    <row r="68" spans="1:16" ht="25.5">
      <c r="A68" s="25" t="s">
        <v>46</v>
      </c>
      <c s="29" t="s">
        <v>101</v>
      </c>
      <c s="29" t="s">
        <v>573</v>
      </c>
      <c s="25" t="s">
        <v>48</v>
      </c>
      <c s="30" t="s">
        <v>574</v>
      </c>
      <c s="31" t="s">
        <v>516</v>
      </c>
      <c s="32">
        <v>36.75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51</v>
      </c>
      <c r="E69" s="36" t="s">
        <v>48</v>
      </c>
    </row>
    <row r="70" spans="1:5" ht="12.75">
      <c r="A70" s="37" t="s">
        <v>52</v>
      </c>
      <c r="E70" s="38" t="s">
        <v>575</v>
      </c>
    </row>
    <row r="71" spans="1:5" ht="127.5">
      <c r="A71" t="s">
        <v>53</v>
      </c>
      <c r="E71" s="36" t="s">
        <v>576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0+O8+O33+O86+O91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659</v>
      </c>
      <c s="42">
        <f>0+I8+I33+I86+I91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659</v>
      </c>
      <c s="6"/>
      <c s="18" t="s">
        <v>660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12.359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38.25">
      <c r="A11" s="37" t="s">
        <v>52</v>
      </c>
      <c r="E11" s="38" t="s">
        <v>661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13.536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662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582</v>
      </c>
      <c s="25" t="s">
        <v>48</v>
      </c>
      <c s="30" t="s">
        <v>583</v>
      </c>
      <c s="31" t="s">
        <v>358</v>
      </c>
      <c s="32">
        <v>5.4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663</v>
      </c>
    </row>
    <row r="20" spans="1:5" ht="140.25">
      <c r="A20" t="s">
        <v>53</v>
      </c>
      <c r="E20" s="36" t="s">
        <v>360</v>
      </c>
    </row>
    <row r="21" spans="1:16" ht="12.75">
      <c r="A21" s="25" t="s">
        <v>46</v>
      </c>
      <c s="29" t="s">
        <v>33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585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379</v>
      </c>
    </row>
    <row r="25" spans="1:16" ht="25.5">
      <c r="A25" s="25" t="s">
        <v>46</v>
      </c>
      <c s="29" t="s">
        <v>35</v>
      </c>
      <c s="29" t="s">
        <v>586</v>
      </c>
      <c s="25" t="s">
        <v>48</v>
      </c>
      <c s="30" t="s">
        <v>587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588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379</v>
      </c>
    </row>
    <row r="29" spans="1:16" ht="12.75">
      <c r="A29" s="25" t="s">
        <v>46</v>
      </c>
      <c s="29" t="s">
        <v>37</v>
      </c>
      <c s="29" t="s">
        <v>547</v>
      </c>
      <c s="25" t="s">
        <v>48</v>
      </c>
      <c s="30" t="s">
        <v>271</v>
      </c>
      <c s="31" t="s">
        <v>326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273</v>
      </c>
    </row>
    <row r="33" spans="1:18" ht="12.75" customHeight="1">
      <c r="A33" s="6" t="s">
        <v>43</v>
      </c>
      <c s="6"/>
      <c s="40" t="s">
        <v>29</v>
      </c>
      <c s="6"/>
      <c s="27" t="s">
        <v>268</v>
      </c>
      <c s="6"/>
      <c s="6"/>
      <c s="6"/>
      <c s="41">
        <f>0+Q33</f>
      </c>
      <c r="O33">
        <f>0+R33</f>
      </c>
      <c r="Q33">
        <f>0+I34+I38+I42+I46+I50+I54+I58+I62+I66+I70+I74+I78+I82</f>
      </c>
      <c>
        <f>0+O34+O38+O42+O46+O50+O54+O58+O62+O66+O70+O74+O78+O82</f>
      </c>
    </row>
    <row r="34" spans="1:16" ht="25.5">
      <c r="A34" s="25" t="s">
        <v>46</v>
      </c>
      <c s="29" t="s">
        <v>71</v>
      </c>
      <c s="29" t="s">
        <v>589</v>
      </c>
      <c s="25" t="s">
        <v>48</v>
      </c>
      <c s="30" t="s">
        <v>590</v>
      </c>
      <c s="31" t="s">
        <v>282</v>
      </c>
      <c s="32">
        <v>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664</v>
      </c>
    </row>
    <row r="37" spans="1:5" ht="63.75">
      <c r="A37" t="s">
        <v>53</v>
      </c>
      <c r="E37" s="36" t="s">
        <v>592</v>
      </c>
    </row>
    <row r="38" spans="1:16" ht="25.5">
      <c r="A38" s="25" t="s">
        <v>46</v>
      </c>
      <c s="29" t="s">
        <v>75</v>
      </c>
      <c s="29" t="s">
        <v>593</v>
      </c>
      <c s="25" t="s">
        <v>48</v>
      </c>
      <c s="30" t="s">
        <v>594</v>
      </c>
      <c s="31" t="s">
        <v>516</v>
      </c>
      <c s="32">
        <v>108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665</v>
      </c>
    </row>
    <row r="41" spans="1:5" ht="25.5">
      <c r="A41" t="s">
        <v>53</v>
      </c>
      <c r="E41" s="36" t="s">
        <v>596</v>
      </c>
    </row>
    <row r="42" spans="1:16" ht="12.75">
      <c r="A42" s="25" t="s">
        <v>46</v>
      </c>
      <c s="29" t="s">
        <v>40</v>
      </c>
      <c s="29" t="s">
        <v>597</v>
      </c>
      <c s="25" t="s">
        <v>48</v>
      </c>
      <c s="30" t="s">
        <v>598</v>
      </c>
      <c s="31" t="s">
        <v>282</v>
      </c>
      <c s="32">
        <v>4.125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666</v>
      </c>
    </row>
    <row r="45" spans="1:5" ht="369.75">
      <c r="A45" t="s">
        <v>53</v>
      </c>
      <c r="E45" s="36" t="s">
        <v>600</v>
      </c>
    </row>
    <row r="46" spans="1:16" ht="12.75">
      <c r="A46" s="25" t="s">
        <v>46</v>
      </c>
      <c s="29" t="s">
        <v>42</v>
      </c>
      <c s="29" t="s">
        <v>601</v>
      </c>
      <c s="25" t="s">
        <v>48</v>
      </c>
      <c s="30" t="s">
        <v>602</v>
      </c>
      <c s="31" t="s">
        <v>503</v>
      </c>
      <c s="32">
        <v>82.5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667</v>
      </c>
    </row>
    <row r="49" spans="1:5" ht="25.5">
      <c r="A49" t="s">
        <v>53</v>
      </c>
      <c r="E49" s="36" t="s">
        <v>555</v>
      </c>
    </row>
    <row r="50" spans="1:16" ht="12.75">
      <c r="A50" s="25" t="s">
        <v>46</v>
      </c>
      <c s="29" t="s">
        <v>85</v>
      </c>
      <c s="29" t="s">
        <v>604</v>
      </c>
      <c s="25" t="s">
        <v>48</v>
      </c>
      <c s="30" t="s">
        <v>605</v>
      </c>
      <c s="31" t="s">
        <v>282</v>
      </c>
      <c s="32">
        <v>4.125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666</v>
      </c>
    </row>
    <row r="53" spans="1:5" ht="369.75">
      <c r="A53" t="s">
        <v>53</v>
      </c>
      <c r="E53" s="36" t="s">
        <v>606</v>
      </c>
    </row>
    <row r="54" spans="1:16" ht="12.75">
      <c r="A54" s="25" t="s">
        <v>46</v>
      </c>
      <c s="29" t="s">
        <v>89</v>
      </c>
      <c s="29" t="s">
        <v>607</v>
      </c>
      <c s="25" t="s">
        <v>48</v>
      </c>
      <c s="30" t="s">
        <v>608</v>
      </c>
      <c s="31" t="s">
        <v>503</v>
      </c>
      <c s="32">
        <v>82.5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667</v>
      </c>
    </row>
    <row r="57" spans="1:5" ht="25.5">
      <c r="A57" t="s">
        <v>53</v>
      </c>
      <c r="E57" s="36" t="s">
        <v>555</v>
      </c>
    </row>
    <row r="58" spans="1:16" ht="12.75">
      <c r="A58" s="25" t="s">
        <v>46</v>
      </c>
      <c s="29" t="s">
        <v>93</v>
      </c>
      <c s="29" t="s">
        <v>548</v>
      </c>
      <c s="25" t="s">
        <v>48</v>
      </c>
      <c s="30" t="s">
        <v>549</v>
      </c>
      <c s="31" t="s">
        <v>282</v>
      </c>
      <c s="32">
        <v>1.76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609</v>
      </c>
    </row>
    <row r="61" spans="1:5" ht="318.75">
      <c r="A61" t="s">
        <v>53</v>
      </c>
      <c r="E61" s="36" t="s">
        <v>551</v>
      </c>
    </row>
    <row r="62" spans="1:16" ht="12.75">
      <c r="A62" s="25" t="s">
        <v>46</v>
      </c>
      <c s="29" t="s">
        <v>97</v>
      </c>
      <c s="29" t="s">
        <v>552</v>
      </c>
      <c s="25" t="s">
        <v>48</v>
      </c>
      <c s="30" t="s">
        <v>553</v>
      </c>
      <c s="31" t="s">
        <v>503</v>
      </c>
      <c s="32">
        <v>35.2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610</v>
      </c>
    </row>
    <row r="65" spans="1:5" ht="25.5">
      <c r="A65" t="s">
        <v>53</v>
      </c>
      <c r="E65" s="36" t="s">
        <v>555</v>
      </c>
    </row>
    <row r="66" spans="1:16" ht="12.75">
      <c r="A66" s="25" t="s">
        <v>46</v>
      </c>
      <c s="29" t="s">
        <v>101</v>
      </c>
      <c s="29" t="s">
        <v>556</v>
      </c>
      <c s="25" t="s">
        <v>48</v>
      </c>
      <c s="30" t="s">
        <v>557</v>
      </c>
      <c s="31" t="s">
        <v>282</v>
      </c>
      <c s="32">
        <v>1.76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609</v>
      </c>
    </row>
    <row r="69" spans="1:5" ht="318.75">
      <c r="A69" t="s">
        <v>53</v>
      </c>
      <c r="E69" s="36" t="s">
        <v>558</v>
      </c>
    </row>
    <row r="70" spans="1:16" ht="12.75">
      <c r="A70" s="25" t="s">
        <v>46</v>
      </c>
      <c s="29" t="s">
        <v>105</v>
      </c>
      <c s="29" t="s">
        <v>559</v>
      </c>
      <c s="25" t="s">
        <v>48</v>
      </c>
      <c s="30" t="s">
        <v>560</v>
      </c>
      <c s="31" t="s">
        <v>503</v>
      </c>
      <c s="32">
        <v>35.2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610</v>
      </c>
    </row>
    <row r="73" spans="1:5" ht="25.5">
      <c r="A73" t="s">
        <v>53</v>
      </c>
      <c r="E73" s="36" t="s">
        <v>555</v>
      </c>
    </row>
    <row r="74" spans="1:16" ht="12.75">
      <c r="A74" s="25" t="s">
        <v>46</v>
      </c>
      <c s="29" t="s">
        <v>109</v>
      </c>
      <c s="29" t="s">
        <v>611</v>
      </c>
      <c s="25" t="s">
        <v>48</v>
      </c>
      <c s="30" t="s">
        <v>612</v>
      </c>
      <c s="31" t="s">
        <v>282</v>
      </c>
      <c s="32">
        <v>16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668</v>
      </c>
    </row>
    <row r="77" spans="1:5" ht="242.25">
      <c r="A77" t="s">
        <v>53</v>
      </c>
      <c r="E77" s="36" t="s">
        <v>614</v>
      </c>
    </row>
    <row r="78" spans="1:16" ht="12.75">
      <c r="A78" s="25" t="s">
        <v>46</v>
      </c>
      <c s="29" t="s">
        <v>114</v>
      </c>
      <c s="29" t="s">
        <v>403</v>
      </c>
      <c s="25" t="s">
        <v>48</v>
      </c>
      <c s="30" t="s">
        <v>404</v>
      </c>
      <c s="31" t="s">
        <v>277</v>
      </c>
      <c s="32">
        <v>11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669</v>
      </c>
    </row>
    <row r="81" spans="1:5" ht="25.5">
      <c r="A81" t="s">
        <v>53</v>
      </c>
      <c r="E81" s="36" t="s">
        <v>406</v>
      </c>
    </row>
    <row r="82" spans="1:16" ht="12.75">
      <c r="A82" s="25" t="s">
        <v>46</v>
      </c>
      <c s="29" t="s">
        <v>118</v>
      </c>
      <c s="29" t="s">
        <v>407</v>
      </c>
      <c s="25" t="s">
        <v>48</v>
      </c>
      <c s="30" t="s">
        <v>408</v>
      </c>
      <c s="31" t="s">
        <v>277</v>
      </c>
      <c s="32">
        <v>11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669</v>
      </c>
    </row>
    <row r="85" spans="1:5" ht="25.5">
      <c r="A85" t="s">
        <v>53</v>
      </c>
      <c r="E85" s="36" t="s">
        <v>406</v>
      </c>
    </row>
    <row r="86" spans="1:18" ht="12.75" customHeight="1">
      <c r="A86" s="6" t="s">
        <v>43</v>
      </c>
      <c s="6"/>
      <c s="40" t="s">
        <v>33</v>
      </c>
      <c s="6"/>
      <c s="27" t="s">
        <v>422</v>
      </c>
      <c s="6"/>
      <c s="6"/>
      <c s="6"/>
      <c s="41">
        <f>0+Q86</f>
      </c>
      <c r="O86">
        <f>0+R86</f>
      </c>
      <c r="Q86">
        <f>0+I87</f>
      </c>
      <c>
        <f>0+O87</f>
      </c>
    </row>
    <row r="87" spans="1:16" ht="12.75">
      <c r="A87" s="25" t="s">
        <v>46</v>
      </c>
      <c s="29" t="s">
        <v>122</v>
      </c>
      <c s="29" t="s">
        <v>423</v>
      </c>
      <c s="25" t="s">
        <v>48</v>
      </c>
      <c s="30" t="s">
        <v>424</v>
      </c>
      <c s="31" t="s">
        <v>282</v>
      </c>
      <c s="32">
        <v>8.7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51</v>
      </c>
      <c r="E88" s="36" t="s">
        <v>48</v>
      </c>
    </row>
    <row r="89" spans="1:5" ht="38.25">
      <c r="A89" s="37" t="s">
        <v>52</v>
      </c>
      <c r="E89" s="38" t="s">
        <v>670</v>
      </c>
    </row>
    <row r="90" spans="1:5" ht="38.25">
      <c r="A90" t="s">
        <v>53</v>
      </c>
      <c r="E90" s="36" t="s">
        <v>426</v>
      </c>
    </row>
    <row r="91" spans="1:18" ht="12.75" customHeight="1">
      <c r="A91" s="6" t="s">
        <v>43</v>
      </c>
      <c s="6"/>
      <c s="40" t="s">
        <v>35</v>
      </c>
      <c s="6"/>
      <c s="27" t="s">
        <v>431</v>
      </c>
      <c s="6"/>
      <c s="6"/>
      <c s="6"/>
      <c s="41">
        <f>0+Q91</f>
      </c>
      <c r="O91">
        <f>0+R91</f>
      </c>
      <c r="Q91">
        <f>0+I92+I96+I100+I104</f>
      </c>
      <c>
        <f>0+O92+O96+O100+O104</f>
      </c>
    </row>
    <row r="92" spans="1:16" ht="12.75">
      <c r="A92" s="25" t="s">
        <v>46</v>
      </c>
      <c s="29" t="s">
        <v>126</v>
      </c>
      <c s="29" t="s">
        <v>671</v>
      </c>
      <c s="25" t="s">
        <v>48</v>
      </c>
      <c s="30" t="s">
        <v>672</v>
      </c>
      <c s="31" t="s">
        <v>277</v>
      </c>
      <c s="32">
        <v>22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673</v>
      </c>
    </row>
    <row r="95" spans="1:5" ht="89.25">
      <c r="A95" t="s">
        <v>53</v>
      </c>
      <c r="E95" s="36" t="s">
        <v>674</v>
      </c>
    </row>
    <row r="96" spans="1:16" ht="12.75">
      <c r="A96" s="25" t="s">
        <v>46</v>
      </c>
      <c s="29" t="s">
        <v>130</v>
      </c>
      <c s="29" t="s">
        <v>621</v>
      </c>
      <c s="25" t="s">
        <v>48</v>
      </c>
      <c s="30" t="s">
        <v>622</v>
      </c>
      <c s="31" t="s">
        <v>277</v>
      </c>
      <c s="32">
        <v>22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675</v>
      </c>
    </row>
    <row r="99" spans="1:5" ht="51">
      <c r="A99" t="s">
        <v>53</v>
      </c>
      <c r="E99" s="36" t="s">
        <v>624</v>
      </c>
    </row>
    <row r="100" spans="1:16" ht="12.75">
      <c r="A100" s="25" t="s">
        <v>46</v>
      </c>
      <c s="29" t="s">
        <v>134</v>
      </c>
      <c s="29" t="s">
        <v>676</v>
      </c>
      <c s="25" t="s">
        <v>48</v>
      </c>
      <c s="30" t="s">
        <v>677</v>
      </c>
      <c s="31" t="s">
        <v>277</v>
      </c>
      <c s="32">
        <v>22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673</v>
      </c>
    </row>
    <row r="103" spans="1:5" ht="51">
      <c r="A103" t="s">
        <v>53</v>
      </c>
      <c r="E103" s="36" t="s">
        <v>678</v>
      </c>
    </row>
    <row r="104" spans="1:16" ht="12.75">
      <c r="A104" s="25" t="s">
        <v>46</v>
      </c>
      <c s="29" t="s">
        <v>137</v>
      </c>
      <c s="29" t="s">
        <v>635</v>
      </c>
      <c s="25" t="s">
        <v>48</v>
      </c>
      <c s="30" t="s">
        <v>636</v>
      </c>
      <c s="31" t="s">
        <v>60</v>
      </c>
      <c s="32">
        <v>12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679</v>
      </c>
    </row>
    <row r="107" spans="1:5" ht="38.25">
      <c r="A107" t="s">
        <v>53</v>
      </c>
      <c r="E107" s="36" t="s">
        <v>638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0+O8+O65+O118+O139+O188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680</v>
      </c>
      <c s="42">
        <f>0+I8+I65+I118+I139+I188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680</v>
      </c>
      <c s="6"/>
      <c s="18" t="s">
        <v>681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355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25.5">
      <c r="A9" s="25" t="s">
        <v>46</v>
      </c>
      <c s="29" t="s">
        <v>29</v>
      </c>
      <c s="29" t="s">
        <v>356</v>
      </c>
      <c s="25" t="s">
        <v>48</v>
      </c>
      <c s="30" t="s">
        <v>357</v>
      </c>
      <c s="31" t="s">
        <v>358</v>
      </c>
      <c s="32">
        <v>278.391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63.75">
      <c r="A11" s="37" t="s">
        <v>52</v>
      </c>
      <c r="E11" s="38" t="s">
        <v>682</v>
      </c>
    </row>
    <row r="12" spans="1:5" ht="140.25">
      <c r="A12" t="s">
        <v>53</v>
      </c>
      <c r="E12" s="36" t="s">
        <v>360</v>
      </c>
    </row>
    <row r="13" spans="1:16" ht="25.5">
      <c r="A13" s="25" t="s">
        <v>46</v>
      </c>
      <c s="29" t="s">
        <v>23</v>
      </c>
      <c s="29" t="s">
        <v>538</v>
      </c>
      <c s="25" t="s">
        <v>48</v>
      </c>
      <c s="30" t="s">
        <v>539</v>
      </c>
      <c s="31" t="s">
        <v>358</v>
      </c>
      <c s="32">
        <v>40.404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683</v>
      </c>
    </row>
    <row r="16" spans="1:5" ht="140.25">
      <c r="A16" t="s">
        <v>53</v>
      </c>
      <c r="E16" s="36" t="s">
        <v>360</v>
      </c>
    </row>
    <row r="17" spans="1:16" ht="25.5">
      <c r="A17" s="25" t="s">
        <v>46</v>
      </c>
      <c s="29" t="s">
        <v>22</v>
      </c>
      <c s="29" t="s">
        <v>541</v>
      </c>
      <c s="25" t="s">
        <v>48</v>
      </c>
      <c s="30" t="s">
        <v>542</v>
      </c>
      <c s="31" t="s">
        <v>358</v>
      </c>
      <c s="32">
        <v>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684</v>
      </c>
    </row>
    <row r="20" spans="1:5" ht="140.25">
      <c r="A20" t="s">
        <v>53</v>
      </c>
      <c r="E20" s="36" t="s">
        <v>360</v>
      </c>
    </row>
    <row r="21" spans="1:16" ht="25.5">
      <c r="A21" s="25" t="s">
        <v>46</v>
      </c>
      <c s="29" t="s">
        <v>33</v>
      </c>
      <c s="29" t="s">
        <v>361</v>
      </c>
      <c s="25" t="s">
        <v>48</v>
      </c>
      <c s="30" t="s">
        <v>362</v>
      </c>
      <c s="31" t="s">
        <v>358</v>
      </c>
      <c s="32">
        <v>56.16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641</v>
      </c>
    </row>
    <row r="24" spans="1:5" ht="140.25">
      <c r="A24" t="s">
        <v>53</v>
      </c>
      <c r="E24" s="36" t="s">
        <v>360</v>
      </c>
    </row>
    <row r="25" spans="1:16" ht="25.5">
      <c r="A25" s="25" t="s">
        <v>46</v>
      </c>
      <c s="29" t="s">
        <v>35</v>
      </c>
      <c s="29" t="s">
        <v>364</v>
      </c>
      <c s="25" t="s">
        <v>48</v>
      </c>
      <c s="30" t="s">
        <v>365</v>
      </c>
      <c s="31" t="s">
        <v>358</v>
      </c>
      <c s="32">
        <v>6.48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38.25">
      <c r="A27" s="37" t="s">
        <v>52</v>
      </c>
      <c r="E27" s="38" t="s">
        <v>366</v>
      </c>
    </row>
    <row r="28" spans="1:5" ht="140.25">
      <c r="A28" t="s">
        <v>53</v>
      </c>
      <c r="E28" s="36" t="s">
        <v>360</v>
      </c>
    </row>
    <row r="29" spans="1:16" ht="25.5">
      <c r="A29" s="25" t="s">
        <v>46</v>
      </c>
      <c s="29" t="s">
        <v>37</v>
      </c>
      <c s="29" t="s">
        <v>367</v>
      </c>
      <c s="25" t="s">
        <v>48</v>
      </c>
      <c s="30" t="s">
        <v>368</v>
      </c>
      <c s="31" t="s">
        <v>358</v>
      </c>
      <c s="32">
        <v>0.008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369</v>
      </c>
    </row>
    <row r="32" spans="1:5" ht="140.25">
      <c r="A32" t="s">
        <v>53</v>
      </c>
      <c r="E32" s="36" t="s">
        <v>360</v>
      </c>
    </row>
    <row r="33" spans="1:16" ht="25.5">
      <c r="A33" s="25" t="s">
        <v>46</v>
      </c>
      <c s="29" t="s">
        <v>71</v>
      </c>
      <c s="29" t="s">
        <v>370</v>
      </c>
      <c s="25" t="s">
        <v>48</v>
      </c>
      <c s="30" t="s">
        <v>371</v>
      </c>
      <c s="31" t="s">
        <v>358</v>
      </c>
      <c s="32">
        <v>0.008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372</v>
      </c>
    </row>
    <row r="36" spans="1:5" ht="140.25">
      <c r="A36" t="s">
        <v>53</v>
      </c>
      <c r="E36" s="36" t="s">
        <v>360</v>
      </c>
    </row>
    <row r="37" spans="1:16" ht="12.75">
      <c r="A37" s="25" t="s">
        <v>46</v>
      </c>
      <c s="29" t="s">
        <v>75</v>
      </c>
      <c s="29" t="s">
        <v>373</v>
      </c>
      <c s="25" t="s">
        <v>48</v>
      </c>
      <c s="30" t="s">
        <v>374</v>
      </c>
      <c s="31" t="s">
        <v>272</v>
      </c>
      <c s="32">
        <v>4.78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48</v>
      </c>
    </row>
    <row r="39" spans="1:5" ht="12.75">
      <c r="A39" s="37" t="s">
        <v>52</v>
      </c>
      <c r="E39" s="38" t="s">
        <v>685</v>
      </c>
    </row>
    <row r="40" spans="1:5" ht="12.75">
      <c r="A40" t="s">
        <v>53</v>
      </c>
      <c r="E40" s="36" t="s">
        <v>273</v>
      </c>
    </row>
    <row r="41" spans="1:16" ht="12.75">
      <c r="A41" s="25" t="s">
        <v>46</v>
      </c>
      <c s="29" t="s">
        <v>40</v>
      </c>
      <c s="29" t="s">
        <v>376</v>
      </c>
      <c s="25" t="s">
        <v>48</v>
      </c>
      <c s="30" t="s">
        <v>377</v>
      </c>
      <c s="31" t="s">
        <v>50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25.5">
      <c r="A42" s="35" t="s">
        <v>51</v>
      </c>
      <c r="E42" s="36" t="s">
        <v>378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379</v>
      </c>
    </row>
    <row r="45" spans="1:16" ht="12.75">
      <c r="A45" s="25" t="s">
        <v>46</v>
      </c>
      <c s="29" t="s">
        <v>42</v>
      </c>
      <c s="29" t="s">
        <v>380</v>
      </c>
      <c s="25" t="s">
        <v>48</v>
      </c>
      <c s="30" t="s">
        <v>381</v>
      </c>
      <c s="31" t="s">
        <v>326</v>
      </c>
      <c s="32">
        <v>2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51">
      <c r="A46" s="35" t="s">
        <v>51</v>
      </c>
      <c r="E46" s="36" t="s">
        <v>382</v>
      </c>
    </row>
    <row r="47" spans="1:5" ht="38.25">
      <c r="A47" s="37" t="s">
        <v>52</v>
      </c>
      <c r="E47" s="38" t="s">
        <v>383</v>
      </c>
    </row>
    <row r="48" spans="1:5" ht="12.75">
      <c r="A48" t="s">
        <v>53</v>
      </c>
      <c r="E48" s="36" t="s">
        <v>384</v>
      </c>
    </row>
    <row r="49" spans="1:16" ht="12.75">
      <c r="A49" s="25" t="s">
        <v>46</v>
      </c>
      <c s="29" t="s">
        <v>85</v>
      </c>
      <c s="29" t="s">
        <v>385</v>
      </c>
      <c s="25" t="s">
        <v>48</v>
      </c>
      <c s="30" t="s">
        <v>386</v>
      </c>
      <c s="31" t="s">
        <v>326</v>
      </c>
      <c s="32">
        <v>1</v>
      </c>
      <c s="33">
        <v>0</v>
      </c>
      <c s="34">
        <f>ROUND(ROUND(H49,2)*ROUND(G49,3),2)</f>
      </c>
      <c r="O49">
        <f>(I49*0)/100</f>
      </c>
      <c t="s">
        <v>27</v>
      </c>
    </row>
    <row r="50" spans="1:5" ht="12.75">
      <c r="A50" s="35" t="s">
        <v>51</v>
      </c>
      <c r="E50" s="36" t="s">
        <v>387</v>
      </c>
    </row>
    <row r="51" spans="1:5" ht="12.75">
      <c r="A51" s="37" t="s">
        <v>52</v>
      </c>
      <c r="E51" s="38" t="s">
        <v>48</v>
      </c>
    </row>
    <row r="52" spans="1:5" ht="25.5">
      <c r="A52" t="s">
        <v>53</v>
      </c>
      <c r="E52" s="36" t="s">
        <v>388</v>
      </c>
    </row>
    <row r="53" spans="1:16" ht="12.75">
      <c r="A53" s="25" t="s">
        <v>46</v>
      </c>
      <c s="29" t="s">
        <v>89</v>
      </c>
      <c s="29" t="s">
        <v>389</v>
      </c>
      <c s="25" t="s">
        <v>48</v>
      </c>
      <c s="30" t="s">
        <v>390</v>
      </c>
      <c s="31" t="s">
        <v>50</v>
      </c>
      <c s="32">
        <v>2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391</v>
      </c>
    </row>
    <row r="55" spans="1:5" ht="12.75">
      <c r="A55" s="37" t="s">
        <v>52</v>
      </c>
      <c r="E55" s="38" t="s">
        <v>392</v>
      </c>
    </row>
    <row r="56" spans="1:5" ht="12.75">
      <c r="A56" t="s">
        <v>53</v>
      </c>
      <c r="E56" s="36" t="s">
        <v>384</v>
      </c>
    </row>
    <row r="57" spans="1:16" ht="25.5">
      <c r="A57" s="25" t="s">
        <v>46</v>
      </c>
      <c s="29" t="s">
        <v>93</v>
      </c>
      <c s="29" t="s">
        <v>393</v>
      </c>
      <c s="25" t="s">
        <v>48</v>
      </c>
      <c s="30" t="s">
        <v>394</v>
      </c>
      <c s="31" t="s">
        <v>326</v>
      </c>
      <c s="32">
        <v>1</v>
      </c>
      <c s="33">
        <v>0</v>
      </c>
      <c s="34">
        <f>ROUND(ROUND(H57,2)*ROUND(G57,3),2)</f>
      </c>
      <c r="O57">
        <f>(I57*0)/100</f>
      </c>
      <c t="s">
        <v>27</v>
      </c>
    </row>
    <row r="58" spans="1:5" ht="12.75">
      <c r="A58" s="35" t="s">
        <v>51</v>
      </c>
      <c r="E58" s="36" t="s">
        <v>395</v>
      </c>
    </row>
    <row r="59" spans="1:5" ht="12.75">
      <c r="A59" s="37" t="s">
        <v>52</v>
      </c>
      <c r="E59" s="38" t="s">
        <v>48</v>
      </c>
    </row>
    <row r="60" spans="1:5" ht="12.75">
      <c r="A60" t="s">
        <v>53</v>
      </c>
      <c r="E60" s="36" t="s">
        <v>273</v>
      </c>
    </row>
    <row r="61" spans="1:16" ht="25.5">
      <c r="A61" s="25" t="s">
        <v>46</v>
      </c>
      <c s="29" t="s">
        <v>97</v>
      </c>
      <c s="29" t="s">
        <v>396</v>
      </c>
      <c s="25" t="s">
        <v>48</v>
      </c>
      <c s="30" t="s">
        <v>397</v>
      </c>
      <c s="31" t="s">
        <v>326</v>
      </c>
      <c s="32">
        <v>1</v>
      </c>
      <c s="33">
        <v>0</v>
      </c>
      <c s="34">
        <f>ROUND(ROUND(H61,2)*ROUND(G61,3),2)</f>
      </c>
      <c r="O61">
        <f>(I61*0)/100</f>
      </c>
      <c t="s">
        <v>27</v>
      </c>
    </row>
    <row r="62" spans="1:5" ht="12.75">
      <c r="A62" s="35" t="s">
        <v>51</v>
      </c>
      <c r="E62" s="36" t="s">
        <v>398</v>
      </c>
    </row>
    <row r="63" spans="1:5" ht="12.75">
      <c r="A63" s="37" t="s">
        <v>52</v>
      </c>
      <c r="E63" s="38" t="s">
        <v>48</v>
      </c>
    </row>
    <row r="64" spans="1:5" ht="12.75">
      <c r="A64" t="s">
        <v>53</v>
      </c>
      <c r="E64" s="36" t="s">
        <v>273</v>
      </c>
    </row>
    <row r="65" spans="1:18" ht="12.75" customHeight="1">
      <c r="A65" s="6" t="s">
        <v>43</v>
      </c>
      <c s="6"/>
      <c s="40" t="s">
        <v>29</v>
      </c>
      <c s="6"/>
      <c s="27" t="s">
        <v>268</v>
      </c>
      <c s="6"/>
      <c s="6"/>
      <c s="6"/>
      <c s="41">
        <f>0+Q65</f>
      </c>
      <c r="O65">
        <f>0+R65</f>
      </c>
      <c r="Q65">
        <f>0+I66+I70+I74+I78+I82+I86+I90+I94+I98+I102+I106+I110+I114</f>
      </c>
      <c>
        <f>0+O66+O70+O74+O78+O82+O86+O90+O94+O98+O102+O106+O110+O114</f>
      </c>
    </row>
    <row r="66" spans="1:16" ht="12.75">
      <c r="A66" s="25" t="s">
        <v>46</v>
      </c>
      <c s="29" t="s">
        <v>101</v>
      </c>
      <c s="29" t="s">
        <v>399</v>
      </c>
      <c s="25" t="s">
        <v>48</v>
      </c>
      <c s="30" t="s">
        <v>400</v>
      </c>
      <c s="31" t="s">
        <v>282</v>
      </c>
      <c s="32">
        <v>115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38.25">
      <c r="A68" s="37" t="s">
        <v>52</v>
      </c>
      <c r="E68" s="38" t="s">
        <v>686</v>
      </c>
    </row>
    <row r="69" spans="1:5" ht="63.75">
      <c r="A69" t="s">
        <v>53</v>
      </c>
      <c r="E69" s="36" t="s">
        <v>402</v>
      </c>
    </row>
    <row r="70" spans="1:16" ht="12.75">
      <c r="A70" s="25" t="s">
        <v>46</v>
      </c>
      <c s="29" t="s">
        <v>105</v>
      </c>
      <c s="29" t="s">
        <v>548</v>
      </c>
      <c s="25" t="s">
        <v>48</v>
      </c>
      <c s="30" t="s">
        <v>549</v>
      </c>
      <c s="31" t="s">
        <v>282</v>
      </c>
      <c s="32">
        <v>9.625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687</v>
      </c>
    </row>
    <row r="73" spans="1:5" ht="318.75">
      <c r="A73" t="s">
        <v>53</v>
      </c>
      <c r="E73" s="36" t="s">
        <v>551</v>
      </c>
    </row>
    <row r="74" spans="1:16" ht="12.75">
      <c r="A74" s="25" t="s">
        <v>46</v>
      </c>
      <c s="29" t="s">
        <v>109</v>
      </c>
      <c s="29" t="s">
        <v>552</v>
      </c>
      <c s="25" t="s">
        <v>48</v>
      </c>
      <c s="30" t="s">
        <v>553</v>
      </c>
      <c s="31" t="s">
        <v>503</v>
      </c>
      <c s="32">
        <v>192.5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688</v>
      </c>
    </row>
    <row r="77" spans="1:5" ht="25.5">
      <c r="A77" t="s">
        <v>53</v>
      </c>
      <c r="E77" s="36" t="s">
        <v>555</v>
      </c>
    </row>
    <row r="78" spans="1:16" ht="12.75">
      <c r="A78" s="25" t="s">
        <v>46</v>
      </c>
      <c s="29" t="s">
        <v>114</v>
      </c>
      <c s="29" t="s">
        <v>556</v>
      </c>
      <c s="25" t="s">
        <v>48</v>
      </c>
      <c s="30" t="s">
        <v>557</v>
      </c>
      <c s="31" t="s">
        <v>282</v>
      </c>
      <c s="32">
        <v>9.625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687</v>
      </c>
    </row>
    <row r="81" spans="1:5" ht="318.75">
      <c r="A81" t="s">
        <v>53</v>
      </c>
      <c r="E81" s="36" t="s">
        <v>558</v>
      </c>
    </row>
    <row r="82" spans="1:16" ht="12.75">
      <c r="A82" s="25" t="s">
        <v>46</v>
      </c>
      <c s="29" t="s">
        <v>118</v>
      </c>
      <c s="29" t="s">
        <v>559</v>
      </c>
      <c s="25" t="s">
        <v>48</v>
      </c>
      <c s="30" t="s">
        <v>560</v>
      </c>
      <c s="31" t="s">
        <v>503</v>
      </c>
      <c s="32">
        <v>192.5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688</v>
      </c>
    </row>
    <row r="85" spans="1:5" ht="25.5">
      <c r="A85" t="s">
        <v>53</v>
      </c>
      <c r="E85" s="36" t="s">
        <v>555</v>
      </c>
    </row>
    <row r="86" spans="1:16" ht="12.75">
      <c r="A86" s="25" t="s">
        <v>46</v>
      </c>
      <c s="29" t="s">
        <v>122</v>
      </c>
      <c s="29" t="s">
        <v>689</v>
      </c>
      <c s="25" t="s">
        <v>48</v>
      </c>
      <c s="30" t="s">
        <v>690</v>
      </c>
      <c s="31" t="s">
        <v>282</v>
      </c>
      <c s="32">
        <v>7.942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25.5">
      <c r="A88" s="37" t="s">
        <v>52</v>
      </c>
      <c r="E88" s="38" t="s">
        <v>691</v>
      </c>
    </row>
    <row r="89" spans="1:5" ht="318.75">
      <c r="A89" t="s">
        <v>53</v>
      </c>
      <c r="E89" s="36" t="s">
        <v>551</v>
      </c>
    </row>
    <row r="90" spans="1:16" ht="12.75">
      <c r="A90" s="25" t="s">
        <v>46</v>
      </c>
      <c s="29" t="s">
        <v>126</v>
      </c>
      <c s="29" t="s">
        <v>692</v>
      </c>
      <c s="25" t="s">
        <v>48</v>
      </c>
      <c s="30" t="s">
        <v>693</v>
      </c>
      <c s="31" t="s">
        <v>503</v>
      </c>
      <c s="32">
        <v>158.84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25.5">
      <c r="A92" s="37" t="s">
        <v>52</v>
      </c>
      <c r="E92" s="38" t="s">
        <v>694</v>
      </c>
    </row>
    <row r="93" spans="1:5" ht="25.5">
      <c r="A93" t="s">
        <v>53</v>
      </c>
      <c r="E93" s="36" t="s">
        <v>555</v>
      </c>
    </row>
    <row r="94" spans="1:16" ht="12.75">
      <c r="A94" s="25" t="s">
        <v>46</v>
      </c>
      <c s="29" t="s">
        <v>130</v>
      </c>
      <c s="29" t="s">
        <v>695</v>
      </c>
      <c s="25" t="s">
        <v>48</v>
      </c>
      <c s="30" t="s">
        <v>696</v>
      </c>
      <c s="31" t="s">
        <v>282</v>
      </c>
      <c s="32">
        <v>7.942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25.5">
      <c r="A96" s="37" t="s">
        <v>52</v>
      </c>
      <c r="E96" s="38" t="s">
        <v>691</v>
      </c>
    </row>
    <row r="97" spans="1:5" ht="318.75">
      <c r="A97" t="s">
        <v>53</v>
      </c>
      <c r="E97" s="36" t="s">
        <v>558</v>
      </c>
    </row>
    <row r="98" spans="1:16" ht="12.75">
      <c r="A98" s="25" t="s">
        <v>46</v>
      </c>
      <c s="29" t="s">
        <v>134</v>
      </c>
      <c s="29" t="s">
        <v>697</v>
      </c>
      <c s="25" t="s">
        <v>48</v>
      </c>
      <c s="30" t="s">
        <v>698</v>
      </c>
      <c s="31" t="s">
        <v>503</v>
      </c>
      <c s="32">
        <v>158.84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51</v>
      </c>
      <c r="E99" s="36" t="s">
        <v>48</v>
      </c>
    </row>
    <row r="100" spans="1:5" ht="25.5">
      <c r="A100" s="37" t="s">
        <v>52</v>
      </c>
      <c r="E100" s="38" t="s">
        <v>694</v>
      </c>
    </row>
    <row r="101" spans="1:5" ht="25.5">
      <c r="A101" t="s">
        <v>53</v>
      </c>
      <c r="E101" s="36" t="s">
        <v>555</v>
      </c>
    </row>
    <row r="102" spans="1:16" ht="12.75">
      <c r="A102" s="25" t="s">
        <v>46</v>
      </c>
      <c s="29" t="s">
        <v>137</v>
      </c>
      <c s="29" t="s">
        <v>403</v>
      </c>
      <c s="25" t="s">
        <v>48</v>
      </c>
      <c s="30" t="s">
        <v>404</v>
      </c>
      <c s="31" t="s">
        <v>277</v>
      </c>
      <c s="32">
        <v>48.36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25.5">
      <c r="A104" s="37" t="s">
        <v>52</v>
      </c>
      <c r="E104" s="38" t="s">
        <v>643</v>
      </c>
    </row>
    <row r="105" spans="1:5" ht="25.5">
      <c r="A105" t="s">
        <v>53</v>
      </c>
      <c r="E105" s="36" t="s">
        <v>406</v>
      </c>
    </row>
    <row r="106" spans="1:16" ht="12.75">
      <c r="A106" s="25" t="s">
        <v>46</v>
      </c>
      <c s="29" t="s">
        <v>139</v>
      </c>
      <c s="29" t="s">
        <v>407</v>
      </c>
      <c s="25" t="s">
        <v>48</v>
      </c>
      <c s="30" t="s">
        <v>408</v>
      </c>
      <c s="31" t="s">
        <v>277</v>
      </c>
      <c s="32">
        <v>48.36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51</v>
      </c>
      <c r="E107" s="36" t="s">
        <v>48</v>
      </c>
    </row>
    <row r="108" spans="1:5" ht="25.5">
      <c r="A108" s="37" t="s">
        <v>52</v>
      </c>
      <c r="E108" s="38" t="s">
        <v>643</v>
      </c>
    </row>
    <row r="109" spans="1:5" ht="25.5">
      <c r="A109" t="s">
        <v>53</v>
      </c>
      <c r="E109" s="36" t="s">
        <v>406</v>
      </c>
    </row>
    <row r="110" spans="1:16" ht="12.75">
      <c r="A110" s="25" t="s">
        <v>46</v>
      </c>
      <c s="29" t="s">
        <v>142</v>
      </c>
      <c s="29" t="s">
        <v>409</v>
      </c>
      <c s="25" t="s">
        <v>48</v>
      </c>
      <c s="30" t="s">
        <v>410</v>
      </c>
      <c s="31" t="s">
        <v>277</v>
      </c>
      <c s="32">
        <v>134.5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51</v>
      </c>
      <c r="E111" s="36" t="s">
        <v>48</v>
      </c>
    </row>
    <row r="112" spans="1:5" ht="12.75">
      <c r="A112" s="37" t="s">
        <v>52</v>
      </c>
      <c r="E112" s="38" t="s">
        <v>699</v>
      </c>
    </row>
    <row r="113" spans="1:5" ht="38.25">
      <c r="A113" t="s">
        <v>53</v>
      </c>
      <c r="E113" s="36" t="s">
        <v>412</v>
      </c>
    </row>
    <row r="114" spans="1:16" ht="12.75">
      <c r="A114" s="25" t="s">
        <v>46</v>
      </c>
      <c s="29" t="s">
        <v>145</v>
      </c>
      <c s="29" t="s">
        <v>413</v>
      </c>
      <c s="25" t="s">
        <v>48</v>
      </c>
      <c s="30" t="s">
        <v>414</v>
      </c>
      <c s="31" t="s">
        <v>277</v>
      </c>
      <c s="32">
        <v>134.5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51</v>
      </c>
      <c r="E115" s="36" t="s">
        <v>48</v>
      </c>
    </row>
    <row r="116" spans="1:5" ht="12.75">
      <c r="A116" s="37" t="s">
        <v>52</v>
      </c>
      <c r="E116" s="38" t="s">
        <v>699</v>
      </c>
    </row>
    <row r="117" spans="1:5" ht="25.5">
      <c r="A117" t="s">
        <v>53</v>
      </c>
      <c r="E117" s="36" t="s">
        <v>416</v>
      </c>
    </row>
    <row r="118" spans="1:18" ht="12.75" customHeight="1">
      <c r="A118" s="6" t="s">
        <v>43</v>
      </c>
      <c s="6"/>
      <c s="40" t="s">
        <v>33</v>
      </c>
      <c s="6"/>
      <c s="27" t="s">
        <v>422</v>
      </c>
      <c s="6"/>
      <c s="6"/>
      <c s="6"/>
      <c s="41">
        <f>0+Q118</f>
      </c>
      <c r="O118">
        <f>0+R118</f>
      </c>
      <c r="Q118">
        <f>0+I119+I123+I127+I131+I135</f>
      </c>
      <c>
        <f>0+O119+O123+O127+O131+O135</f>
      </c>
    </row>
    <row r="119" spans="1:16" ht="12.75">
      <c r="A119" s="25" t="s">
        <v>46</v>
      </c>
      <c s="29" t="s">
        <v>148</v>
      </c>
      <c s="29" t="s">
        <v>700</v>
      </c>
      <c s="25" t="s">
        <v>48</v>
      </c>
      <c s="30" t="s">
        <v>701</v>
      </c>
      <c s="31" t="s">
        <v>282</v>
      </c>
      <c s="32">
        <v>0.125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51</v>
      </c>
      <c r="E120" s="36" t="s">
        <v>48</v>
      </c>
    </row>
    <row r="121" spans="1:5" ht="25.5">
      <c r="A121" s="37" t="s">
        <v>52</v>
      </c>
      <c r="E121" s="38" t="s">
        <v>702</v>
      </c>
    </row>
    <row r="122" spans="1:5" ht="369.75">
      <c r="A122" t="s">
        <v>53</v>
      </c>
      <c r="E122" s="36" t="s">
        <v>565</v>
      </c>
    </row>
    <row r="123" spans="1:16" ht="12.75">
      <c r="A123" s="25" t="s">
        <v>46</v>
      </c>
      <c s="29" t="s">
        <v>151</v>
      </c>
      <c s="29" t="s">
        <v>703</v>
      </c>
      <c s="25" t="s">
        <v>48</v>
      </c>
      <c s="30" t="s">
        <v>704</v>
      </c>
      <c s="31" t="s">
        <v>282</v>
      </c>
      <c s="32">
        <v>1.8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51</v>
      </c>
      <c r="E124" s="36" t="s">
        <v>48</v>
      </c>
    </row>
    <row r="125" spans="1:5" ht="12.75">
      <c r="A125" s="37" t="s">
        <v>52</v>
      </c>
      <c r="E125" s="38" t="s">
        <v>705</v>
      </c>
    </row>
    <row r="126" spans="1:5" ht="369.75">
      <c r="A126" t="s">
        <v>53</v>
      </c>
      <c r="E126" s="36" t="s">
        <v>565</v>
      </c>
    </row>
    <row r="127" spans="1:16" ht="12.75">
      <c r="A127" s="25" t="s">
        <v>46</v>
      </c>
      <c s="29" t="s">
        <v>154</v>
      </c>
      <c s="29" t="s">
        <v>706</v>
      </c>
      <c s="25" t="s">
        <v>48</v>
      </c>
      <c s="30" t="s">
        <v>707</v>
      </c>
      <c s="31" t="s">
        <v>282</v>
      </c>
      <c s="32">
        <v>5.2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51</v>
      </c>
      <c r="E128" s="36" t="s">
        <v>48</v>
      </c>
    </row>
    <row r="129" spans="1:5" ht="12.75">
      <c r="A129" s="37" t="s">
        <v>52</v>
      </c>
      <c r="E129" s="38" t="s">
        <v>708</v>
      </c>
    </row>
    <row r="130" spans="1:5" ht="369.75">
      <c r="A130" t="s">
        <v>53</v>
      </c>
      <c r="E130" s="36" t="s">
        <v>565</v>
      </c>
    </row>
    <row r="131" spans="1:16" ht="12.75">
      <c r="A131" s="25" t="s">
        <v>46</v>
      </c>
      <c s="29" t="s">
        <v>158</v>
      </c>
      <c s="29" t="s">
        <v>423</v>
      </c>
      <c s="25" t="s">
        <v>48</v>
      </c>
      <c s="30" t="s">
        <v>424</v>
      </c>
      <c s="31" t="s">
        <v>282</v>
      </c>
      <c s="32">
        <v>12.5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51</v>
      </c>
      <c r="E132" s="36" t="s">
        <v>48</v>
      </c>
    </row>
    <row r="133" spans="1:5" ht="38.25">
      <c r="A133" s="37" t="s">
        <v>52</v>
      </c>
      <c r="E133" s="38" t="s">
        <v>709</v>
      </c>
    </row>
    <row r="134" spans="1:5" ht="38.25">
      <c r="A134" t="s">
        <v>53</v>
      </c>
      <c r="E134" s="36" t="s">
        <v>426</v>
      </c>
    </row>
    <row r="135" spans="1:16" ht="12.75">
      <c r="A135" s="25" t="s">
        <v>46</v>
      </c>
      <c s="29" t="s">
        <v>161</v>
      </c>
      <c s="29" t="s">
        <v>710</v>
      </c>
      <c s="25" t="s">
        <v>48</v>
      </c>
      <c s="30" t="s">
        <v>711</v>
      </c>
      <c s="31" t="s">
        <v>282</v>
      </c>
      <c s="32">
        <v>7.8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51</v>
      </c>
      <c r="E136" s="36" t="s">
        <v>48</v>
      </c>
    </row>
    <row r="137" spans="1:5" ht="12.75">
      <c r="A137" s="37" t="s">
        <v>52</v>
      </c>
      <c r="E137" s="38" t="s">
        <v>712</v>
      </c>
    </row>
    <row r="138" spans="1:5" ht="102">
      <c r="A138" t="s">
        <v>53</v>
      </c>
      <c r="E138" s="36" t="s">
        <v>713</v>
      </c>
    </row>
    <row r="139" spans="1:18" ht="12.75" customHeight="1">
      <c r="A139" s="6" t="s">
        <v>43</v>
      </c>
      <c s="6"/>
      <c s="40" t="s">
        <v>35</v>
      </c>
      <c s="6"/>
      <c s="27" t="s">
        <v>431</v>
      </c>
      <c s="6"/>
      <c s="6"/>
      <c s="6"/>
      <c s="41">
        <f>0+Q139</f>
      </c>
      <c r="O139">
        <f>0+R139</f>
      </c>
      <c r="Q139">
        <f>0+I140+I144+I148+I152+I156+I160+I164+I168+I172+I176+I180+I184</f>
      </c>
      <c>
        <f>0+O140+O144+O148+O152+O156+O160+O164+O168+O172+O176+O180+O184</f>
      </c>
    </row>
    <row r="140" spans="1:16" ht="12.75">
      <c r="A140" s="25" t="s">
        <v>46</v>
      </c>
      <c s="29" t="s">
        <v>164</v>
      </c>
      <c s="29" t="s">
        <v>432</v>
      </c>
      <c s="25" t="s">
        <v>48</v>
      </c>
      <c s="30" t="s">
        <v>433</v>
      </c>
      <c s="31" t="s">
        <v>282</v>
      </c>
      <c s="32">
        <v>31.2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51</v>
      </c>
      <c r="E141" s="36" t="s">
        <v>48</v>
      </c>
    </row>
    <row r="142" spans="1:5" ht="12.75">
      <c r="A142" s="37" t="s">
        <v>52</v>
      </c>
      <c r="E142" s="38" t="s">
        <v>644</v>
      </c>
    </row>
    <row r="143" spans="1:5" ht="89.25">
      <c r="A143" t="s">
        <v>53</v>
      </c>
      <c r="E143" s="36" t="s">
        <v>435</v>
      </c>
    </row>
    <row r="144" spans="1:16" ht="12.75">
      <c r="A144" s="25" t="s">
        <v>46</v>
      </c>
      <c s="29" t="s">
        <v>169</v>
      </c>
      <c s="29" t="s">
        <v>436</v>
      </c>
      <c s="25" t="s">
        <v>48</v>
      </c>
      <c s="30" t="s">
        <v>437</v>
      </c>
      <c s="31" t="s">
        <v>282</v>
      </c>
      <c s="32">
        <v>140.5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51</v>
      </c>
      <c r="E145" s="36" t="s">
        <v>48</v>
      </c>
    </row>
    <row r="146" spans="1:5" ht="12.75">
      <c r="A146" s="37" t="s">
        <v>52</v>
      </c>
      <c r="E146" s="38" t="s">
        <v>714</v>
      </c>
    </row>
    <row r="147" spans="1:5" ht="89.25">
      <c r="A147" t="s">
        <v>53</v>
      </c>
      <c r="E147" s="36" t="s">
        <v>435</v>
      </c>
    </row>
    <row r="148" spans="1:16" ht="12.75">
      <c r="A148" s="25" t="s">
        <v>46</v>
      </c>
      <c s="29" t="s">
        <v>173</v>
      </c>
      <c s="29" t="s">
        <v>439</v>
      </c>
      <c s="25" t="s">
        <v>48</v>
      </c>
      <c s="30" t="s">
        <v>440</v>
      </c>
      <c s="31" t="s">
        <v>60</v>
      </c>
      <c s="32">
        <v>12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51</v>
      </c>
      <c r="E149" s="36" t="s">
        <v>48</v>
      </c>
    </row>
    <row r="150" spans="1:5" ht="12.75">
      <c r="A150" s="37" t="s">
        <v>52</v>
      </c>
      <c r="E150" s="38" t="s">
        <v>441</v>
      </c>
    </row>
    <row r="151" spans="1:5" ht="306">
      <c r="A151" t="s">
        <v>53</v>
      </c>
      <c r="E151" s="36" t="s">
        <v>442</v>
      </c>
    </row>
    <row r="152" spans="1:16" ht="12.75">
      <c r="A152" s="25" t="s">
        <v>46</v>
      </c>
      <c s="29" t="s">
        <v>178</v>
      </c>
      <c s="29" t="s">
        <v>443</v>
      </c>
      <c s="25" t="s">
        <v>48</v>
      </c>
      <c s="30" t="s">
        <v>444</v>
      </c>
      <c s="31" t="s">
        <v>60</v>
      </c>
      <c s="32">
        <v>3.6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51</v>
      </c>
      <c r="E153" s="36" t="s">
        <v>48</v>
      </c>
    </row>
    <row r="154" spans="1:5" ht="12.75">
      <c r="A154" s="37" t="s">
        <v>52</v>
      </c>
      <c r="E154" s="38" t="s">
        <v>445</v>
      </c>
    </row>
    <row r="155" spans="1:5" ht="306">
      <c r="A155" t="s">
        <v>53</v>
      </c>
      <c r="E155" s="36" t="s">
        <v>442</v>
      </c>
    </row>
    <row r="156" spans="1:16" ht="25.5">
      <c r="A156" s="25" t="s">
        <v>46</v>
      </c>
      <c s="29" t="s">
        <v>181</v>
      </c>
      <c s="29" t="s">
        <v>451</v>
      </c>
      <c s="25" t="s">
        <v>48</v>
      </c>
      <c s="30" t="s">
        <v>452</v>
      </c>
      <c s="31" t="s">
        <v>60</v>
      </c>
      <c s="32">
        <v>478.03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51</v>
      </c>
      <c r="E157" s="36" t="s">
        <v>48</v>
      </c>
    </row>
    <row r="158" spans="1:5" ht="25.5">
      <c r="A158" s="37" t="s">
        <v>52</v>
      </c>
      <c r="E158" s="38" t="s">
        <v>715</v>
      </c>
    </row>
    <row r="159" spans="1:5" ht="114.75">
      <c r="A159" t="s">
        <v>53</v>
      </c>
      <c r="E159" s="36" t="s">
        <v>454</v>
      </c>
    </row>
    <row r="160" spans="1:16" ht="25.5">
      <c r="A160" s="25" t="s">
        <v>46</v>
      </c>
      <c s="29" t="s">
        <v>185</v>
      </c>
      <c s="29" t="s">
        <v>455</v>
      </c>
      <c s="25" t="s">
        <v>48</v>
      </c>
      <c s="30" t="s">
        <v>456</v>
      </c>
      <c s="31" t="s">
        <v>60</v>
      </c>
      <c s="32">
        <v>105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51</v>
      </c>
      <c r="E161" s="36" t="s">
        <v>48</v>
      </c>
    </row>
    <row r="162" spans="1:5" ht="12.75">
      <c r="A162" s="37" t="s">
        <v>52</v>
      </c>
      <c r="E162" s="38" t="s">
        <v>716</v>
      </c>
    </row>
    <row r="163" spans="1:5" ht="102">
      <c r="A163" t="s">
        <v>53</v>
      </c>
      <c r="E163" s="36" t="s">
        <v>458</v>
      </c>
    </row>
    <row r="164" spans="1:16" ht="12.75">
      <c r="A164" s="25" t="s">
        <v>46</v>
      </c>
      <c s="29" t="s">
        <v>189</v>
      </c>
      <c s="29" t="s">
        <v>459</v>
      </c>
      <c s="25" t="s">
        <v>48</v>
      </c>
      <c s="30" t="s">
        <v>460</v>
      </c>
      <c s="31" t="s">
        <v>60</v>
      </c>
      <c s="32">
        <v>64.8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51</v>
      </c>
      <c r="E165" s="36" t="s">
        <v>48</v>
      </c>
    </row>
    <row r="166" spans="1:5" ht="38.25">
      <c r="A166" s="37" t="s">
        <v>52</v>
      </c>
      <c r="E166" s="38" t="s">
        <v>717</v>
      </c>
    </row>
    <row r="167" spans="1:5" ht="153">
      <c r="A167" t="s">
        <v>53</v>
      </c>
      <c r="E167" s="36" t="s">
        <v>462</v>
      </c>
    </row>
    <row r="168" spans="1:16" ht="12.75">
      <c r="A168" s="25" t="s">
        <v>46</v>
      </c>
      <c s="29" t="s">
        <v>193</v>
      </c>
      <c s="29" t="s">
        <v>463</v>
      </c>
      <c s="25" t="s">
        <v>48</v>
      </c>
      <c s="30" t="s">
        <v>464</v>
      </c>
      <c s="31" t="s">
        <v>50</v>
      </c>
      <c s="32">
        <v>12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51</v>
      </c>
      <c r="E169" s="36" t="s">
        <v>48</v>
      </c>
    </row>
    <row r="170" spans="1:5" ht="38.25">
      <c r="A170" s="37" t="s">
        <v>52</v>
      </c>
      <c r="E170" s="38" t="s">
        <v>718</v>
      </c>
    </row>
    <row r="171" spans="1:5" ht="255">
      <c r="A171" t="s">
        <v>53</v>
      </c>
      <c r="E171" s="36" t="s">
        <v>466</v>
      </c>
    </row>
    <row r="172" spans="1:16" ht="12.75">
      <c r="A172" s="25" t="s">
        <v>46</v>
      </c>
      <c s="29" t="s">
        <v>196</v>
      </c>
      <c s="29" t="s">
        <v>467</v>
      </c>
      <c s="25" t="s">
        <v>48</v>
      </c>
      <c s="30" t="s">
        <v>468</v>
      </c>
      <c s="31" t="s">
        <v>50</v>
      </c>
      <c s="32">
        <v>8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51</v>
      </c>
      <c r="E173" s="36" t="s">
        <v>48</v>
      </c>
    </row>
    <row r="174" spans="1:5" ht="12.75">
      <c r="A174" s="37" t="s">
        <v>52</v>
      </c>
      <c r="E174" s="38" t="s">
        <v>469</v>
      </c>
    </row>
    <row r="175" spans="1:5" ht="153">
      <c r="A175" t="s">
        <v>53</v>
      </c>
      <c r="E175" s="36" t="s">
        <v>470</v>
      </c>
    </row>
    <row r="176" spans="1:16" ht="25.5">
      <c r="A176" s="25" t="s">
        <v>46</v>
      </c>
      <c s="29" t="s">
        <v>200</v>
      </c>
      <c s="29" t="s">
        <v>471</v>
      </c>
      <c s="25" t="s">
        <v>48</v>
      </c>
      <c s="30" t="s">
        <v>472</v>
      </c>
      <c s="31" t="s">
        <v>60</v>
      </c>
      <c s="32">
        <v>100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51</v>
      </c>
      <c r="E177" s="36" t="s">
        <v>48</v>
      </c>
    </row>
    <row r="178" spans="1:5" ht="12.75">
      <c r="A178" s="37" t="s">
        <v>52</v>
      </c>
      <c r="E178" s="38" t="s">
        <v>473</v>
      </c>
    </row>
    <row r="179" spans="1:5" ht="178.5">
      <c r="A179" t="s">
        <v>53</v>
      </c>
      <c r="E179" s="36" t="s">
        <v>474</v>
      </c>
    </row>
    <row r="180" spans="1:16" ht="12.75">
      <c r="A180" s="25" t="s">
        <v>46</v>
      </c>
      <c s="29" t="s">
        <v>204</v>
      </c>
      <c s="29" t="s">
        <v>475</v>
      </c>
      <c s="25" t="s">
        <v>48</v>
      </c>
      <c s="30" t="s">
        <v>476</v>
      </c>
      <c s="31" t="s">
        <v>50</v>
      </c>
      <c s="32">
        <v>8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51</v>
      </c>
      <c r="E181" s="36" t="s">
        <v>48</v>
      </c>
    </row>
    <row r="182" spans="1:5" ht="38.25">
      <c r="A182" s="37" t="s">
        <v>52</v>
      </c>
      <c r="E182" s="38" t="s">
        <v>719</v>
      </c>
    </row>
    <row r="183" spans="1:5" ht="102">
      <c r="A183" t="s">
        <v>53</v>
      </c>
      <c r="E183" s="36" t="s">
        <v>478</v>
      </c>
    </row>
    <row r="184" spans="1:16" ht="12.75">
      <c r="A184" s="25" t="s">
        <v>46</v>
      </c>
      <c s="29" t="s">
        <v>207</v>
      </c>
      <c s="29" t="s">
        <v>484</v>
      </c>
      <c s="25" t="s">
        <v>48</v>
      </c>
      <c s="30" t="s">
        <v>485</v>
      </c>
      <c s="31" t="s">
        <v>60</v>
      </c>
      <c s="32">
        <v>38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51</v>
      </c>
      <c r="E185" s="36" t="s">
        <v>48</v>
      </c>
    </row>
    <row r="186" spans="1:5" ht="25.5">
      <c r="A186" s="37" t="s">
        <v>52</v>
      </c>
      <c r="E186" s="38" t="s">
        <v>720</v>
      </c>
    </row>
    <row r="187" spans="1:5" ht="102">
      <c r="A187" t="s">
        <v>53</v>
      </c>
      <c r="E187" s="36" t="s">
        <v>487</v>
      </c>
    </row>
    <row r="188" spans="1:18" ht="12.75" customHeight="1">
      <c r="A188" s="6" t="s">
        <v>43</v>
      </c>
      <c s="6"/>
      <c s="40" t="s">
        <v>40</v>
      </c>
      <c s="6"/>
      <c s="27" t="s">
        <v>488</v>
      </c>
      <c s="6"/>
      <c s="6"/>
      <c s="6"/>
      <c s="41">
        <f>0+Q188</f>
      </c>
      <c r="O188">
        <f>0+R188</f>
      </c>
      <c r="Q188">
        <f>0+I189+I193+I197+I201+I205+I209+I213+I217+I221+I225+I229+I233+I237+I241+I245</f>
      </c>
      <c>
        <f>0+O189+O193+O197+O201+O205+O209+O213+O217+O221+O225+O229+O233+O237+O241+O245</f>
      </c>
    </row>
    <row r="189" spans="1:16" ht="12.75">
      <c r="A189" s="25" t="s">
        <v>46</v>
      </c>
      <c s="29" t="s">
        <v>212</v>
      </c>
      <c s="29" t="s">
        <v>721</v>
      </c>
      <c s="25" t="s">
        <v>48</v>
      </c>
      <c s="30" t="s">
        <v>722</v>
      </c>
      <c s="31" t="s">
        <v>60</v>
      </c>
      <c s="32">
        <v>4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51</v>
      </c>
      <c r="E190" s="36" t="s">
        <v>48</v>
      </c>
    </row>
    <row r="191" spans="1:5" ht="12.75">
      <c r="A191" s="37" t="s">
        <v>52</v>
      </c>
      <c r="E191" s="38" t="s">
        <v>723</v>
      </c>
    </row>
    <row r="192" spans="1:5" ht="63.75">
      <c r="A192" t="s">
        <v>53</v>
      </c>
      <c r="E192" s="36" t="s">
        <v>724</v>
      </c>
    </row>
    <row r="193" spans="1:16" ht="12.75">
      <c r="A193" s="25" t="s">
        <v>46</v>
      </c>
      <c s="29" t="s">
        <v>213</v>
      </c>
      <c s="29" t="s">
        <v>725</v>
      </c>
      <c s="25" t="s">
        <v>48</v>
      </c>
      <c s="30" t="s">
        <v>726</v>
      </c>
      <c s="31" t="s">
        <v>50</v>
      </c>
      <c s="32">
        <v>4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51</v>
      </c>
      <c r="E194" s="36" t="s">
        <v>48</v>
      </c>
    </row>
    <row r="195" spans="1:5" ht="12.75">
      <c r="A195" s="37" t="s">
        <v>52</v>
      </c>
      <c r="E195" s="38" t="s">
        <v>727</v>
      </c>
    </row>
    <row r="196" spans="1:5" ht="409.5">
      <c r="A196" t="s">
        <v>53</v>
      </c>
      <c r="E196" s="36" t="s">
        <v>728</v>
      </c>
    </row>
    <row r="197" spans="1:16" ht="12.75">
      <c r="A197" s="25" t="s">
        <v>46</v>
      </c>
      <c s="29" t="s">
        <v>218</v>
      </c>
      <c s="29" t="s">
        <v>729</v>
      </c>
      <c s="25" t="s">
        <v>48</v>
      </c>
      <c s="30" t="s">
        <v>730</v>
      </c>
      <c s="31" t="s">
        <v>60</v>
      </c>
      <c s="32">
        <v>10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51</v>
      </c>
      <c r="E198" s="36" t="s">
        <v>48</v>
      </c>
    </row>
    <row r="199" spans="1:5" ht="12.75">
      <c r="A199" s="37" t="s">
        <v>52</v>
      </c>
      <c r="E199" s="38" t="s">
        <v>731</v>
      </c>
    </row>
    <row r="200" spans="1:5" ht="63.75">
      <c r="A200" t="s">
        <v>53</v>
      </c>
      <c r="E200" s="36" t="s">
        <v>732</v>
      </c>
    </row>
    <row r="201" spans="1:16" ht="12.75">
      <c r="A201" s="25" t="s">
        <v>46</v>
      </c>
      <c s="29" t="s">
        <v>221</v>
      </c>
      <c s="29" t="s">
        <v>489</v>
      </c>
      <c s="25" t="s">
        <v>48</v>
      </c>
      <c s="30" t="s">
        <v>490</v>
      </c>
      <c s="31" t="s">
        <v>60</v>
      </c>
      <c s="32">
        <v>3.6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51</v>
      </c>
      <c r="E202" s="36" t="s">
        <v>48</v>
      </c>
    </row>
    <row r="203" spans="1:5" ht="12.75">
      <c r="A203" s="37" t="s">
        <v>52</v>
      </c>
      <c r="E203" s="38" t="s">
        <v>491</v>
      </c>
    </row>
    <row r="204" spans="1:5" ht="140.25">
      <c r="A204" t="s">
        <v>53</v>
      </c>
      <c r="E204" s="36" t="s">
        <v>492</v>
      </c>
    </row>
    <row r="205" spans="1:16" ht="12.75">
      <c r="A205" s="25" t="s">
        <v>46</v>
      </c>
      <c s="29" t="s">
        <v>225</v>
      </c>
      <c s="29" t="s">
        <v>493</v>
      </c>
      <c s="25" t="s">
        <v>48</v>
      </c>
      <c s="30" t="s">
        <v>494</v>
      </c>
      <c s="31" t="s">
        <v>277</v>
      </c>
      <c s="32">
        <v>31.2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51</v>
      </c>
      <c r="E206" s="36" t="s">
        <v>48</v>
      </c>
    </row>
    <row r="207" spans="1:5" ht="12.75">
      <c r="A207" s="37" t="s">
        <v>52</v>
      </c>
      <c r="E207" s="38" t="s">
        <v>495</v>
      </c>
    </row>
    <row r="208" spans="1:5" ht="153">
      <c r="A208" t="s">
        <v>53</v>
      </c>
      <c r="E208" s="36" t="s">
        <v>496</v>
      </c>
    </row>
    <row r="209" spans="1:16" ht="12.75">
      <c r="A209" s="25" t="s">
        <v>46</v>
      </c>
      <c s="29" t="s">
        <v>229</v>
      </c>
      <c s="29" t="s">
        <v>733</v>
      </c>
      <c s="25" t="s">
        <v>48</v>
      </c>
      <c s="30" t="s">
        <v>734</v>
      </c>
      <c s="31" t="s">
        <v>60</v>
      </c>
      <c s="32">
        <v>19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51</v>
      </c>
      <c r="E210" s="36" t="s">
        <v>48</v>
      </c>
    </row>
    <row r="211" spans="1:5" ht="38.25">
      <c r="A211" s="37" t="s">
        <v>52</v>
      </c>
      <c r="E211" s="38" t="s">
        <v>735</v>
      </c>
    </row>
    <row r="212" spans="1:5" ht="89.25">
      <c r="A212" t="s">
        <v>53</v>
      </c>
      <c r="E212" s="36" t="s">
        <v>736</v>
      </c>
    </row>
    <row r="213" spans="1:16" ht="12.75">
      <c r="A213" s="25" t="s">
        <v>46</v>
      </c>
      <c s="29" t="s">
        <v>232</v>
      </c>
      <c s="29" t="s">
        <v>497</v>
      </c>
      <c s="25" t="s">
        <v>48</v>
      </c>
      <c s="30" t="s">
        <v>498</v>
      </c>
      <c s="31" t="s">
        <v>282</v>
      </c>
      <c s="32">
        <v>31.2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51</v>
      </c>
      <c r="E214" s="36" t="s">
        <v>48</v>
      </c>
    </row>
    <row r="215" spans="1:5" ht="12.75">
      <c r="A215" s="37" t="s">
        <v>52</v>
      </c>
      <c r="E215" s="38" t="s">
        <v>652</v>
      </c>
    </row>
    <row r="216" spans="1:5" ht="140.25">
      <c r="A216" t="s">
        <v>53</v>
      </c>
      <c r="E216" s="36" t="s">
        <v>500</v>
      </c>
    </row>
    <row r="217" spans="1:16" ht="25.5">
      <c r="A217" s="25" t="s">
        <v>46</v>
      </c>
      <c s="29" t="s">
        <v>237</v>
      </c>
      <c s="29" t="s">
        <v>501</v>
      </c>
      <c s="25" t="s">
        <v>48</v>
      </c>
      <c s="30" t="s">
        <v>502</v>
      </c>
      <c s="31" t="s">
        <v>503</v>
      </c>
      <c s="32">
        <v>624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51</v>
      </c>
      <c r="E218" s="36" t="s">
        <v>48</v>
      </c>
    </row>
    <row r="219" spans="1:5" ht="12.75">
      <c r="A219" s="37" t="s">
        <v>52</v>
      </c>
      <c r="E219" s="38" t="s">
        <v>653</v>
      </c>
    </row>
    <row r="220" spans="1:5" ht="127.5">
      <c r="A220" t="s">
        <v>53</v>
      </c>
      <c r="E220" s="36" t="s">
        <v>505</v>
      </c>
    </row>
    <row r="221" spans="1:16" ht="12.75">
      <c r="A221" s="25" t="s">
        <v>46</v>
      </c>
      <c s="29" t="s">
        <v>241</v>
      </c>
      <c s="29" t="s">
        <v>510</v>
      </c>
      <c s="25" t="s">
        <v>48</v>
      </c>
      <c s="30" t="s">
        <v>511</v>
      </c>
      <c s="31" t="s">
        <v>60</v>
      </c>
      <c s="32">
        <v>15.6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51</v>
      </c>
      <c r="E222" s="36" t="s">
        <v>48</v>
      </c>
    </row>
    <row r="223" spans="1:5" ht="12.75">
      <c r="A223" s="37" t="s">
        <v>52</v>
      </c>
      <c r="E223" s="38" t="s">
        <v>512</v>
      </c>
    </row>
    <row r="224" spans="1:5" ht="178.5">
      <c r="A224" t="s">
        <v>53</v>
      </c>
      <c r="E224" s="36" t="s">
        <v>513</v>
      </c>
    </row>
    <row r="225" spans="1:16" ht="25.5">
      <c r="A225" s="25" t="s">
        <v>46</v>
      </c>
      <c s="29" t="s">
        <v>245</v>
      </c>
      <c s="29" t="s">
        <v>514</v>
      </c>
      <c s="25" t="s">
        <v>48</v>
      </c>
      <c s="30" t="s">
        <v>515</v>
      </c>
      <c s="31" t="s">
        <v>516</v>
      </c>
      <c s="32">
        <v>173.16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51</v>
      </c>
      <c r="E226" s="36" t="s">
        <v>48</v>
      </c>
    </row>
    <row r="227" spans="1:5" ht="12.75">
      <c r="A227" s="37" t="s">
        <v>52</v>
      </c>
      <c r="E227" s="38" t="s">
        <v>517</v>
      </c>
    </row>
    <row r="228" spans="1:5" ht="102">
      <c r="A228" t="s">
        <v>53</v>
      </c>
      <c r="E228" s="36" t="s">
        <v>518</v>
      </c>
    </row>
    <row r="229" spans="1:16" ht="12.75">
      <c r="A229" s="25" t="s">
        <v>46</v>
      </c>
      <c s="29" t="s">
        <v>248</v>
      </c>
      <c s="29" t="s">
        <v>519</v>
      </c>
      <c s="25" t="s">
        <v>48</v>
      </c>
      <c s="30" t="s">
        <v>520</v>
      </c>
      <c s="31" t="s">
        <v>50</v>
      </c>
      <c s="32">
        <v>137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51</v>
      </c>
      <c r="E230" s="36" t="s">
        <v>48</v>
      </c>
    </row>
    <row r="231" spans="1:5" ht="38.25">
      <c r="A231" s="37" t="s">
        <v>52</v>
      </c>
      <c r="E231" s="38" t="s">
        <v>737</v>
      </c>
    </row>
    <row r="232" spans="1:5" ht="127.5">
      <c r="A232" t="s">
        <v>53</v>
      </c>
      <c r="E232" s="36" t="s">
        <v>522</v>
      </c>
    </row>
    <row r="233" spans="1:16" ht="25.5">
      <c r="A233" s="25" t="s">
        <v>46</v>
      </c>
      <c s="29" t="s">
        <v>251</v>
      </c>
      <c s="29" t="s">
        <v>523</v>
      </c>
      <c s="25" t="s">
        <v>48</v>
      </c>
      <c s="30" t="s">
        <v>524</v>
      </c>
      <c s="31" t="s">
        <v>516</v>
      </c>
      <c s="32">
        <v>2.4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12.75">
      <c r="A234" s="35" t="s">
        <v>51</v>
      </c>
      <c r="E234" s="36" t="s">
        <v>48</v>
      </c>
    </row>
    <row r="235" spans="1:5" ht="12.75">
      <c r="A235" s="37" t="s">
        <v>52</v>
      </c>
      <c r="E235" s="38" t="s">
        <v>525</v>
      </c>
    </row>
    <row r="236" spans="1:5" ht="127.5">
      <c r="A236" t="s">
        <v>53</v>
      </c>
      <c r="E236" s="36" t="s">
        <v>526</v>
      </c>
    </row>
    <row r="237" spans="1:16" ht="12.75">
      <c r="A237" s="25" t="s">
        <v>46</v>
      </c>
      <c s="29" t="s">
        <v>254</v>
      </c>
      <c s="29" t="s">
        <v>738</v>
      </c>
      <c s="25" t="s">
        <v>48</v>
      </c>
      <c s="30" t="s">
        <v>739</v>
      </c>
      <c s="31" t="s">
        <v>60</v>
      </c>
      <c s="32">
        <v>10</v>
      </c>
      <c s="33">
        <v>0</v>
      </c>
      <c s="34">
        <f>ROUND(ROUND(H237,2)*ROUND(G237,3),2)</f>
      </c>
      <c r="O237">
        <f>(I237*21)/100</f>
      </c>
      <c t="s">
        <v>23</v>
      </c>
    </row>
    <row r="238" spans="1:5" ht="12.75">
      <c r="A238" s="35" t="s">
        <v>51</v>
      </c>
      <c r="E238" s="36" t="s">
        <v>48</v>
      </c>
    </row>
    <row r="239" spans="1:5" ht="12.75">
      <c r="A239" s="37" t="s">
        <v>52</v>
      </c>
      <c r="E239" s="38" t="s">
        <v>740</v>
      </c>
    </row>
    <row r="240" spans="1:5" ht="114.75">
      <c r="A240" t="s">
        <v>53</v>
      </c>
      <c r="E240" s="36" t="s">
        <v>741</v>
      </c>
    </row>
    <row r="241" spans="1:16" ht="25.5">
      <c r="A241" s="25" t="s">
        <v>46</v>
      </c>
      <c s="29" t="s">
        <v>257</v>
      </c>
      <c s="29" t="s">
        <v>479</v>
      </c>
      <c s="25" t="s">
        <v>48</v>
      </c>
      <c s="30" t="s">
        <v>480</v>
      </c>
      <c s="31" t="s">
        <v>50</v>
      </c>
      <c s="32">
        <v>125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51</v>
      </c>
      <c r="E242" s="36" t="s">
        <v>481</v>
      </c>
    </row>
    <row r="243" spans="1:5" ht="12.75">
      <c r="A243" s="37" t="s">
        <v>52</v>
      </c>
      <c r="E243" s="38" t="s">
        <v>742</v>
      </c>
    </row>
    <row r="244" spans="1:5" ht="140.25">
      <c r="A244" t="s">
        <v>53</v>
      </c>
      <c r="E244" s="36" t="s">
        <v>483</v>
      </c>
    </row>
    <row r="245" spans="1:16" ht="12.75">
      <c r="A245" s="25" t="s">
        <v>46</v>
      </c>
      <c s="29" t="s">
        <v>260</v>
      </c>
      <c s="29" t="s">
        <v>531</v>
      </c>
      <c s="25" t="s">
        <v>48</v>
      </c>
      <c s="30" t="s">
        <v>532</v>
      </c>
      <c s="31" t="s">
        <v>277</v>
      </c>
      <c s="32">
        <v>25.92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51</v>
      </c>
      <c r="E246" s="36" t="s">
        <v>48</v>
      </c>
    </row>
    <row r="247" spans="1:5" ht="12.75">
      <c r="A247" s="37" t="s">
        <v>52</v>
      </c>
      <c r="E247" s="38" t="s">
        <v>533</v>
      </c>
    </row>
    <row r="248" spans="1:5" ht="178.5">
      <c r="A248" t="s">
        <v>53</v>
      </c>
      <c r="E248" s="36" t="s">
        <v>534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