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otebook\Desktop\PRACOVNÍ\2016\MODERNIZACE ŽST. CHEB\PROJEKT STAVBY\Výkazy kubatur\"/>
    </mc:Choice>
  </mc:AlternateContent>
  <bookViews>
    <workbookView xWindow="-1650" yWindow="2640" windowWidth="14865" windowHeight="2655"/>
  </bookViews>
  <sheets>
    <sheet name="VV zem. práce" sheetId="1" r:id="rId1"/>
  </sheets>
  <definedNames>
    <definedName name="_xlnm.Print_Titles" localSheetId="0">'VV zem. práce'!$1:$1</definedName>
  </definedNames>
  <calcPr calcId="152511"/>
</workbook>
</file>

<file path=xl/calcChain.xml><?xml version="1.0" encoding="utf-8"?>
<calcChain xmlns="http://schemas.openxmlformats.org/spreadsheetml/2006/main">
  <c r="W54" i="1" l="1"/>
  <c r="W50" i="1"/>
  <c r="T54" i="1" l="1"/>
  <c r="Q54" i="1"/>
  <c r="N54" i="1"/>
  <c r="H38" i="1"/>
  <c r="E14" i="1"/>
  <c r="E54" i="1"/>
  <c r="E50" i="1"/>
  <c r="E48" i="1"/>
  <c r="E46" i="1"/>
  <c r="E44" i="1"/>
  <c r="E42" i="1"/>
  <c r="E38" i="1"/>
  <c r="H26" i="1"/>
  <c r="C44" i="1"/>
  <c r="F44" i="1" s="1"/>
  <c r="H44" i="1"/>
  <c r="K44" i="1"/>
  <c r="N44" i="1"/>
  <c r="Q44" i="1"/>
  <c r="T44" i="1"/>
  <c r="W44" i="1"/>
  <c r="T50" i="1"/>
  <c r="T48" i="1"/>
  <c r="T46" i="1"/>
  <c r="T38" i="1"/>
  <c r="T34" i="1"/>
  <c r="T30" i="1"/>
  <c r="T26" i="1"/>
  <c r="T22" i="1"/>
  <c r="T18" i="1"/>
  <c r="U18" i="1" s="1"/>
  <c r="T14" i="1"/>
  <c r="T10" i="1"/>
  <c r="W18" i="1"/>
  <c r="X18" i="1" s="1"/>
  <c r="Q18" i="1"/>
  <c r="N34" i="1"/>
  <c r="K34" i="1"/>
  <c r="W38" i="1"/>
  <c r="W34" i="1"/>
  <c r="Q34" i="1"/>
  <c r="U44" i="1" l="1"/>
  <c r="O44" i="1"/>
  <c r="I44" i="1"/>
  <c r="X44" i="1"/>
  <c r="R44" i="1"/>
  <c r="L44" i="1"/>
  <c r="N18" i="1"/>
  <c r="K18" i="1"/>
  <c r="K14" i="1"/>
  <c r="C42" i="1" l="1"/>
  <c r="H18" i="1"/>
  <c r="E18" i="1"/>
  <c r="C18" i="1"/>
  <c r="I18" i="1" l="1"/>
  <c r="R18" i="1"/>
  <c r="O18" i="1"/>
  <c r="L18" i="1"/>
  <c r="O42" i="1"/>
  <c r="L42" i="1"/>
  <c r="F18" i="1"/>
  <c r="K54" i="1" l="1"/>
  <c r="N50" i="1"/>
  <c r="K50" i="1"/>
  <c r="N48" i="1"/>
  <c r="K48" i="1"/>
  <c r="N46" i="1"/>
  <c r="K46" i="1"/>
  <c r="N38" i="1"/>
  <c r="K38" i="1"/>
  <c r="N30" i="1"/>
  <c r="K30" i="1"/>
  <c r="N26" i="1"/>
  <c r="K26" i="1"/>
  <c r="N22" i="1"/>
  <c r="K22" i="1"/>
  <c r="N14" i="1"/>
  <c r="N10" i="1"/>
  <c r="K10" i="1"/>
  <c r="H46" i="1" l="1"/>
  <c r="E34" i="1"/>
  <c r="H34" i="1"/>
  <c r="Q42" i="1"/>
  <c r="F42" i="1"/>
  <c r="C34" i="1"/>
  <c r="R42" i="1" l="1"/>
  <c r="H42" i="1"/>
  <c r="U34" i="1"/>
  <c r="X34" i="1"/>
  <c r="R34" i="1"/>
  <c r="L34" i="1"/>
  <c r="O34" i="1"/>
  <c r="I34" i="1"/>
  <c r="F34" i="1"/>
  <c r="Q50" i="1"/>
  <c r="Q48" i="1"/>
  <c r="Q46" i="1"/>
  <c r="Q38" i="1"/>
  <c r="Q30" i="1"/>
  <c r="Q26" i="1"/>
  <c r="Q22" i="1"/>
  <c r="Q14" i="1"/>
  <c r="Q10" i="1"/>
  <c r="C54" i="1"/>
  <c r="C50" i="1"/>
  <c r="F50" i="1" s="1"/>
  <c r="H54" i="1"/>
  <c r="H50" i="1"/>
  <c r="C48" i="1"/>
  <c r="C46" i="1"/>
  <c r="C30" i="1"/>
  <c r="C38" i="1"/>
  <c r="C14" i="1"/>
  <c r="I54" i="1" l="1"/>
  <c r="I42" i="1"/>
  <c r="T42" i="1"/>
  <c r="U38" i="1"/>
  <c r="X38" i="1"/>
  <c r="L38" i="1"/>
  <c r="O38" i="1"/>
  <c r="U46" i="1"/>
  <c r="L46" i="1"/>
  <c r="O46" i="1"/>
  <c r="R50" i="1"/>
  <c r="X50" i="1"/>
  <c r="U50" i="1"/>
  <c r="L50" i="1"/>
  <c r="O50" i="1"/>
  <c r="R14" i="1"/>
  <c r="L14" i="1"/>
  <c r="O14" i="1"/>
  <c r="U30" i="1"/>
  <c r="L30" i="1"/>
  <c r="O30" i="1"/>
  <c r="R48" i="1"/>
  <c r="U48" i="1"/>
  <c r="O48" i="1"/>
  <c r="L48" i="1"/>
  <c r="R54" i="1"/>
  <c r="X54" i="1"/>
  <c r="U54" i="1"/>
  <c r="O54" i="1"/>
  <c r="L54" i="1"/>
  <c r="R30" i="1"/>
  <c r="R38" i="1"/>
  <c r="I46" i="1"/>
  <c r="R46" i="1"/>
  <c r="I38" i="1"/>
  <c r="I50" i="1"/>
  <c r="F54" i="1"/>
  <c r="U42" i="1" l="1"/>
  <c r="W42" i="1" l="1"/>
  <c r="F38" i="1"/>
  <c r="X42" i="1" l="1"/>
  <c r="W10" i="1" l="1"/>
  <c r="W14" i="1"/>
  <c r="W22" i="1"/>
  <c r="W26" i="1"/>
  <c r="W30" i="1"/>
  <c r="X30" i="1" s="1"/>
  <c r="W46" i="1"/>
  <c r="X46" i="1" s="1"/>
  <c r="W48" i="1"/>
  <c r="X48" i="1" s="1"/>
  <c r="H10" i="1"/>
  <c r="H14" i="1"/>
  <c r="I14" i="1" s="1"/>
  <c r="H22" i="1"/>
  <c r="H30" i="1"/>
  <c r="I30" i="1" s="1"/>
  <c r="H48" i="1"/>
  <c r="I48" i="1" s="1"/>
  <c r="C10" i="1"/>
  <c r="C22" i="1"/>
  <c r="C26" i="1"/>
  <c r="E10" i="1"/>
  <c r="E22" i="1"/>
  <c r="E26" i="1"/>
  <c r="E30" i="1"/>
  <c r="F48" i="1"/>
  <c r="R26" i="1" l="1"/>
  <c r="X26" i="1"/>
  <c r="U26" i="1"/>
  <c r="O26" i="1"/>
  <c r="L26" i="1"/>
  <c r="R22" i="1"/>
  <c r="U22" i="1"/>
  <c r="X22" i="1"/>
  <c r="O22" i="1"/>
  <c r="L22" i="1"/>
  <c r="R10" i="1"/>
  <c r="O10" i="1"/>
  <c r="L10" i="1"/>
  <c r="I26" i="1"/>
  <c r="I22" i="1"/>
  <c r="I10" i="1"/>
  <c r="F26" i="1"/>
  <c r="A11" i="1"/>
  <c r="A13" i="1" s="1"/>
  <c r="A15" i="1" s="1"/>
  <c r="A21" i="1" s="1"/>
  <c r="A23" i="1" s="1"/>
  <c r="A25" i="1" s="1"/>
  <c r="A27" i="1" s="1"/>
  <c r="A29" i="1" s="1"/>
  <c r="A31" i="1" s="1"/>
  <c r="F22" i="1"/>
  <c r="F14" i="1"/>
  <c r="F30" i="1"/>
  <c r="F10" i="1"/>
  <c r="U10" i="1"/>
  <c r="F46" i="1"/>
  <c r="O57" i="1" l="1"/>
  <c r="R57" i="1"/>
  <c r="I57" i="1"/>
  <c r="F57" i="1"/>
  <c r="X10" i="1"/>
  <c r="X14" i="1"/>
  <c r="U14" i="1"/>
  <c r="U57" i="1" s="1"/>
  <c r="X57" i="1" l="1"/>
  <c r="L57" i="1"/>
  <c r="L59" i="1" s="1"/>
</calcChain>
</file>

<file path=xl/sharedStrings.xml><?xml version="1.0" encoding="utf-8"?>
<sst xmlns="http://schemas.openxmlformats.org/spreadsheetml/2006/main" count="45" uniqueCount="26">
  <si>
    <t>výkop</t>
  </si>
  <si>
    <t>pláň</t>
  </si>
  <si>
    <r>
      <rPr>
        <b/>
        <sz val="8"/>
        <color indexed="10"/>
        <rFont val="Arial CE"/>
        <charset val="238"/>
      </rPr>
      <t>př.řez</t>
    </r>
  </si>
  <si>
    <t>km</t>
  </si>
  <si>
    <r>
      <rPr>
        <b/>
        <sz val="8"/>
        <color indexed="10"/>
        <rFont val="Arial CE"/>
        <charset val="238"/>
      </rPr>
      <t>vzdál.</t>
    </r>
  </si>
  <si>
    <t>m2</t>
  </si>
  <si>
    <t>m3</t>
  </si>
  <si>
    <t>m</t>
  </si>
  <si>
    <t>štěrkodrtě</t>
  </si>
  <si>
    <t>stezka plocha</t>
  </si>
  <si>
    <t>stezka výplň</t>
  </si>
  <si>
    <t>SO 10-11 , SO 11-11</t>
  </si>
  <si>
    <t>Celkový výkop</t>
  </si>
  <si>
    <t>odstr štěrku</t>
  </si>
  <si>
    <t>odstranění zeminy</t>
  </si>
  <si>
    <t>san</t>
  </si>
  <si>
    <t>nást 2</t>
  </si>
  <si>
    <t>5.kol</t>
  </si>
  <si>
    <t>náhr zemní pláň</t>
  </si>
  <si>
    <t>2. kol</t>
  </si>
  <si>
    <t>Stabil zemina</t>
  </si>
  <si>
    <r>
      <t>(30-5-6+47-5-10,05)*15*0,35=</t>
    </r>
    <r>
      <rPr>
        <b/>
        <u/>
        <sz val="8"/>
        <rFont val="Arial CE"/>
        <charset val="238"/>
      </rPr>
      <t xml:space="preserve"> 265,125 m3</t>
    </r>
  </si>
  <si>
    <t>ZKPP</t>
  </si>
  <si>
    <t>konec nást</t>
  </si>
  <si>
    <t>Výkaz kubatur</t>
  </si>
  <si>
    <t>výztuž geotextilie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</si>
</sst>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0"/>
      <name val="Arial CE"/>
      <charset val="238"/>
    </font>
    <font>
      <sz val="10"/>
      <name val="Arial CE"/>
      <charset val="238"/>
    </font>
    <font>
      <b/>
      <sz val="8"/>
      <color indexed="10"/>
      <name val="Arial CE"/>
      <charset val="238"/>
    </font>
    <font>
      <sz val="8"/>
      <color indexed="10"/>
      <name val="Arial CE"/>
      <charset val="238"/>
    </font>
    <font>
      <sz val="7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u/>
      <sz val="8"/>
      <name val="Arial CE"/>
      <charset val="238"/>
    </font>
    <font>
      <b/>
      <sz val="14"/>
      <name val="Arial CE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55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6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55"/>
      </patternFill>
    </fill>
    <fill>
      <patternFill patternType="solid">
        <fgColor theme="4" tint="0.79998168889431442"/>
        <bgColor indexed="3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8"/>
      </bottom>
      <diagonal/>
    </border>
  </borders>
  <cellStyleXfs count="1">
    <xf numFmtId="0" fontId="0" fillId="0" borderId="0"/>
  </cellStyleXfs>
  <cellXfs count="118">
    <xf numFmtId="0" fontId="0" fillId="0" borderId="0" xfId="0" applyFont="1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1" xfId="0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4" fontId="2" fillId="2" borderId="6" xfId="0" applyNumberFormat="1" applyFont="1" applyFill="1" applyBorder="1" applyAlignment="1">
      <alignment horizontal="center"/>
    </xf>
    <xf numFmtId="4" fontId="2" fillId="0" borderId="4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center"/>
    </xf>
    <xf numFmtId="4" fontId="4" fillId="0" borderId="0" xfId="0" applyNumberFormat="1" applyFont="1" applyFill="1" applyBorder="1" applyAlignment="1">
      <alignment horizontal="center"/>
    </xf>
    <xf numFmtId="4" fontId="4" fillId="0" borderId="0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1" fillId="0" borderId="0" xfId="0" applyFont="1" applyFill="1" applyBorder="1"/>
    <xf numFmtId="0" fontId="4" fillId="0" borderId="0" xfId="0" applyFont="1" applyFill="1" applyBorder="1" applyAlignment="1">
      <alignment horizontal="right"/>
    </xf>
    <xf numFmtId="4" fontId="1" fillId="0" borderId="0" xfId="0" applyNumberFormat="1" applyFont="1" applyFill="1" applyAlignment="1">
      <alignment horizontal="right"/>
    </xf>
    <xf numFmtId="4" fontId="2" fillId="0" borderId="5" xfId="0" applyNumberFormat="1" applyFont="1" applyBorder="1" applyAlignment="1">
      <alignment horizontal="right"/>
    </xf>
    <xf numFmtId="4" fontId="2" fillId="0" borderId="4" xfId="0" applyNumberFormat="1" applyFont="1" applyBorder="1" applyAlignment="1">
      <alignment horizontal="right"/>
    </xf>
    <xf numFmtId="4" fontId="2" fillId="2" borderId="6" xfId="0" applyNumberFormat="1" applyFont="1" applyFill="1" applyBorder="1" applyAlignment="1">
      <alignment horizontal="right"/>
    </xf>
    <xf numFmtId="4" fontId="2" fillId="0" borderId="7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right"/>
    </xf>
    <xf numFmtId="4" fontId="2" fillId="0" borderId="5" xfId="0" applyNumberFormat="1" applyFont="1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right"/>
    </xf>
    <xf numFmtId="4" fontId="2" fillId="2" borderId="8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4" fontId="6" fillId="0" borderId="0" xfId="0" applyNumberFormat="1" applyFont="1" applyFill="1" applyBorder="1" applyAlignment="1">
      <alignment horizontal="left"/>
    </xf>
    <xf numFmtId="4" fontId="6" fillId="0" borderId="0" xfId="0" applyNumberFormat="1" applyFont="1" applyFill="1" applyBorder="1" applyAlignment="1">
      <alignment horizontal="right"/>
    </xf>
    <xf numFmtId="4" fontId="7" fillId="0" borderId="0" xfId="0" applyNumberFormat="1" applyFont="1" applyFill="1" applyBorder="1" applyAlignment="1">
      <alignment horizontal="right"/>
    </xf>
    <xf numFmtId="4" fontId="6" fillId="0" borderId="0" xfId="0" applyNumberFormat="1" applyFont="1" applyFill="1" applyBorder="1" applyAlignment="1">
      <alignment horizontal="center"/>
    </xf>
    <xf numFmtId="4" fontId="1" fillId="0" borderId="3" xfId="0" applyNumberFormat="1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164" fontId="7" fillId="0" borderId="10" xfId="0" applyNumberFormat="1" applyFont="1" applyBorder="1" applyAlignment="1">
      <alignment horizontal="center"/>
    </xf>
    <xf numFmtId="4" fontId="7" fillId="0" borderId="11" xfId="0" applyNumberFormat="1" applyFont="1" applyBorder="1" applyAlignment="1">
      <alignment horizontal="center"/>
    </xf>
    <xf numFmtId="4" fontId="7" fillId="3" borderId="12" xfId="0" applyNumberFormat="1" applyFont="1" applyFill="1" applyBorder="1" applyAlignment="1">
      <alignment horizontal="right"/>
    </xf>
    <xf numFmtId="0" fontId="7" fillId="0" borderId="10" xfId="0" applyFont="1" applyBorder="1" applyAlignment="1">
      <alignment horizontal="right"/>
    </xf>
    <xf numFmtId="4" fontId="7" fillId="0" borderId="13" xfId="0" applyNumberFormat="1" applyFont="1" applyFill="1" applyBorder="1" applyAlignment="1">
      <alignment horizontal="right"/>
    </xf>
    <xf numFmtId="0" fontId="7" fillId="0" borderId="13" xfId="0" applyFont="1" applyFill="1" applyBorder="1" applyAlignment="1">
      <alignment horizontal="right"/>
    </xf>
    <xf numFmtId="4" fontId="7" fillId="0" borderId="10" xfId="0" applyNumberFormat="1" applyFont="1" applyBorder="1" applyAlignment="1">
      <alignment horizontal="right"/>
    </xf>
    <xf numFmtId="4" fontId="7" fillId="0" borderId="10" xfId="0" applyNumberFormat="1" applyFont="1" applyFill="1" applyBorder="1" applyAlignment="1">
      <alignment horizontal="right"/>
    </xf>
    <xf numFmtId="0" fontId="7" fillId="0" borderId="0" xfId="0" applyFont="1"/>
    <xf numFmtId="4" fontId="7" fillId="0" borderId="12" xfId="0" applyNumberFormat="1" applyFont="1" applyBorder="1" applyAlignment="1">
      <alignment horizontal="right"/>
    </xf>
    <xf numFmtId="4" fontId="7" fillId="2" borderId="13" xfId="0" applyNumberFormat="1" applyFont="1" applyFill="1" applyBorder="1" applyAlignment="1">
      <alignment horizontal="right"/>
    </xf>
    <xf numFmtId="4" fontId="7" fillId="2" borderId="14" xfId="0" applyNumberFormat="1" applyFont="1" applyFill="1" applyBorder="1" applyAlignment="1">
      <alignment horizontal="right"/>
    </xf>
    <xf numFmtId="4" fontId="7" fillId="0" borderId="12" xfId="0" applyNumberFormat="1" applyFont="1" applyFill="1" applyBorder="1" applyAlignment="1">
      <alignment horizontal="right"/>
    </xf>
    <xf numFmtId="164" fontId="7" fillId="0" borderId="10" xfId="0" applyNumberFormat="1" applyFont="1" applyFill="1" applyBorder="1" applyAlignment="1">
      <alignment horizontal="center"/>
    </xf>
    <xf numFmtId="4" fontId="7" fillId="0" borderId="14" xfId="0" applyNumberFormat="1" applyFont="1" applyFill="1" applyBorder="1" applyAlignment="1">
      <alignment horizontal="right"/>
    </xf>
    <xf numFmtId="0" fontId="7" fillId="0" borderId="0" xfId="0" applyFont="1" applyFill="1"/>
    <xf numFmtId="0" fontId="7" fillId="0" borderId="9" xfId="0" applyFont="1" applyBorder="1" applyAlignment="1">
      <alignment horizontal="left"/>
    </xf>
    <xf numFmtId="164" fontId="7" fillId="6" borderId="10" xfId="0" applyNumberFormat="1" applyFont="1" applyFill="1" applyBorder="1" applyAlignment="1">
      <alignment horizontal="center"/>
    </xf>
    <xf numFmtId="4" fontId="7" fillId="6" borderId="11" xfId="0" applyNumberFormat="1" applyFont="1" applyFill="1" applyBorder="1" applyAlignment="1">
      <alignment horizontal="center"/>
    </xf>
    <xf numFmtId="4" fontId="7" fillId="6" borderId="12" xfId="0" applyNumberFormat="1" applyFont="1" applyFill="1" applyBorder="1" applyAlignment="1">
      <alignment horizontal="right"/>
    </xf>
    <xf numFmtId="4" fontId="7" fillId="6" borderId="10" xfId="0" applyNumberFormat="1" applyFont="1" applyFill="1" applyBorder="1" applyAlignment="1">
      <alignment horizontal="right"/>
    </xf>
    <xf numFmtId="4" fontId="7" fillId="6" borderId="13" xfId="0" applyNumberFormat="1" applyFont="1" applyFill="1" applyBorder="1" applyAlignment="1">
      <alignment horizontal="right"/>
    </xf>
    <xf numFmtId="4" fontId="7" fillId="6" borderId="14" xfId="0" applyNumberFormat="1" applyFont="1" applyFill="1" applyBorder="1" applyAlignment="1">
      <alignment horizontal="right"/>
    </xf>
    <xf numFmtId="4" fontId="7" fillId="4" borderId="12" xfId="0" applyNumberFormat="1" applyFont="1" applyFill="1" applyBorder="1" applyAlignment="1">
      <alignment horizontal="right"/>
    </xf>
    <xf numFmtId="0" fontId="7" fillId="6" borderId="10" xfId="0" applyFont="1" applyFill="1" applyBorder="1" applyAlignment="1">
      <alignment horizontal="right"/>
    </xf>
    <xf numFmtId="0" fontId="7" fillId="6" borderId="13" xfId="0" applyFont="1" applyFill="1" applyBorder="1" applyAlignment="1">
      <alignment horizontal="right"/>
    </xf>
    <xf numFmtId="4" fontId="7" fillId="7" borderId="13" xfId="0" applyNumberFormat="1" applyFont="1" applyFill="1" applyBorder="1" applyAlignment="1">
      <alignment horizontal="right"/>
    </xf>
    <xf numFmtId="4" fontId="7" fillId="7" borderId="14" xfId="0" applyNumberFormat="1" applyFont="1" applyFill="1" applyBorder="1" applyAlignment="1">
      <alignment horizontal="right"/>
    </xf>
    <xf numFmtId="4" fontId="6" fillId="2" borderId="14" xfId="0" applyNumberFormat="1" applyFont="1" applyFill="1" applyBorder="1" applyAlignment="1">
      <alignment horizontal="right"/>
    </xf>
    <xf numFmtId="4" fontId="7" fillId="0" borderId="19" xfId="0" applyNumberFormat="1" applyFont="1" applyFill="1" applyBorder="1" applyAlignment="1">
      <alignment horizontal="right"/>
    </xf>
    <xf numFmtId="0" fontId="7" fillId="0" borderId="19" xfId="0" applyFont="1" applyFill="1" applyBorder="1" applyAlignment="1">
      <alignment horizontal="right"/>
    </xf>
    <xf numFmtId="4" fontId="7" fillId="0" borderId="16" xfId="0" applyNumberFormat="1" applyFont="1" applyFill="1" applyBorder="1" applyAlignment="1">
      <alignment horizontal="right"/>
    </xf>
    <xf numFmtId="164" fontId="7" fillId="0" borderId="0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/>
    </xf>
    <xf numFmtId="4" fontId="7" fillId="5" borderId="0" xfId="0" applyNumberFormat="1" applyFont="1" applyFill="1" applyBorder="1" applyAlignment="1">
      <alignment horizontal="right"/>
    </xf>
    <xf numFmtId="4" fontId="7" fillId="0" borderId="0" xfId="0" applyNumberFormat="1" applyFont="1" applyFill="1" applyBorder="1" applyAlignment="1">
      <alignment horizontal="left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right"/>
    </xf>
    <xf numFmtId="0" fontId="7" fillId="6" borderId="9" xfId="0" applyFont="1" applyFill="1" applyBorder="1" applyAlignment="1">
      <alignment horizontal="left"/>
    </xf>
    <xf numFmtId="0" fontId="7" fillId="6" borderId="9" xfId="0" applyFont="1" applyFill="1" applyBorder="1" applyAlignment="1">
      <alignment horizontal="center"/>
    </xf>
    <xf numFmtId="4" fontId="7" fillId="8" borderId="10" xfId="0" applyNumberFormat="1" applyFont="1" applyFill="1" applyBorder="1" applyAlignment="1">
      <alignment horizontal="right"/>
    </xf>
    <xf numFmtId="0" fontId="7" fillId="6" borderId="21" xfId="0" applyFont="1" applyFill="1" applyBorder="1" applyAlignment="1">
      <alignment horizontal="right"/>
    </xf>
    <xf numFmtId="4" fontId="7" fillId="6" borderId="21" xfId="0" applyNumberFormat="1" applyFont="1" applyFill="1" applyBorder="1" applyAlignment="1">
      <alignment horizontal="right"/>
    </xf>
    <xf numFmtId="164" fontId="7" fillId="0" borderId="10" xfId="0" applyNumberFormat="1" applyFont="1" applyBorder="1" applyAlignment="1">
      <alignment horizontal="center" vertical="center" wrapText="1"/>
    </xf>
    <xf numFmtId="4" fontId="7" fillId="9" borderId="12" xfId="0" applyNumberFormat="1" applyFont="1" applyFill="1" applyBorder="1" applyAlignment="1">
      <alignment horizontal="right"/>
    </xf>
    <xf numFmtId="0" fontId="7" fillId="0" borderId="0" xfId="0" applyFont="1" applyBorder="1"/>
    <xf numFmtId="0" fontId="7" fillId="0" borderId="18" xfId="0" applyFont="1" applyFill="1" applyBorder="1" applyAlignment="1">
      <alignment horizontal="center"/>
    </xf>
    <xf numFmtId="164" fontId="7" fillId="0" borderId="16" xfId="0" applyNumberFormat="1" applyFont="1" applyFill="1" applyBorder="1" applyAlignment="1">
      <alignment horizontal="center"/>
    </xf>
    <xf numFmtId="4" fontId="7" fillId="0" borderId="17" xfId="0" applyNumberFormat="1" applyFont="1" applyFill="1" applyBorder="1" applyAlignment="1">
      <alignment horizontal="center"/>
    </xf>
    <xf numFmtId="4" fontId="7" fillId="0" borderId="18" xfId="0" applyNumberFormat="1" applyFont="1" applyFill="1" applyBorder="1" applyAlignment="1">
      <alignment horizontal="right"/>
    </xf>
    <xf numFmtId="0" fontId="7" fillId="0" borderId="16" xfId="0" applyFont="1" applyFill="1" applyBorder="1" applyAlignment="1">
      <alignment horizontal="right"/>
    </xf>
    <xf numFmtId="0" fontId="1" fillId="0" borderId="0" xfId="0" applyFont="1" applyFill="1"/>
    <xf numFmtId="4" fontId="7" fillId="0" borderId="9" xfId="0" applyNumberFormat="1" applyFont="1" applyFill="1" applyBorder="1" applyAlignment="1">
      <alignment horizontal="right"/>
    </xf>
    <xf numFmtId="4" fontId="0" fillId="0" borderId="3" xfId="0" applyNumberFormat="1" applyFont="1" applyBorder="1" applyAlignment="1">
      <alignment horizontal="center"/>
    </xf>
    <xf numFmtId="4" fontId="1" fillId="0" borderId="3" xfId="0" applyNumberFormat="1" applyFont="1" applyBorder="1" applyAlignment="1">
      <alignment horizontal="center"/>
    </xf>
    <xf numFmtId="4" fontId="1" fillId="0" borderId="15" xfId="0" applyNumberFormat="1" applyFont="1" applyBorder="1" applyAlignment="1">
      <alignment horizontal="center"/>
    </xf>
    <xf numFmtId="4" fontId="0" fillId="0" borderId="15" xfId="0" applyNumberFormat="1" applyFont="1" applyFill="1" applyBorder="1" applyAlignment="1">
      <alignment horizontal="center"/>
    </xf>
    <xf numFmtId="4" fontId="1" fillId="0" borderId="15" xfId="0" applyNumberFormat="1" applyFont="1" applyFill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1" fillId="0" borderId="2" xfId="0" applyNumberFormat="1" applyFont="1" applyBorder="1" applyAlignment="1">
      <alignment horizontal="center"/>
    </xf>
    <xf numFmtId="4" fontId="0" fillId="0" borderId="20" xfId="0" applyNumberFormat="1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4" fontId="1" fillId="0" borderId="0" xfId="0" applyNumberFormat="1" applyFont="1" applyBorder="1" applyAlignment="1">
      <alignment horizontal="center"/>
    </xf>
    <xf numFmtId="0" fontId="1" fillId="0" borderId="0" xfId="0" applyFont="1" applyBorder="1"/>
    <xf numFmtId="4" fontId="1" fillId="0" borderId="0" xfId="0" applyNumberFormat="1" applyFont="1" applyBorder="1" applyAlignment="1">
      <alignment horizontal="right"/>
    </xf>
    <xf numFmtId="0" fontId="2" fillId="0" borderId="9" xfId="0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right"/>
    </xf>
    <xf numFmtId="0" fontId="9" fillId="0" borderId="0" xfId="0" applyFont="1" applyBorder="1" applyAlignment="1">
      <alignment horizontal="left" vertical="center"/>
    </xf>
    <xf numFmtId="4" fontId="4" fillId="0" borderId="22" xfId="0" applyNumberFormat="1" applyFont="1" applyFill="1" applyBorder="1" applyAlignment="1">
      <alignment horizontal="right"/>
    </xf>
    <xf numFmtId="0" fontId="7" fillId="0" borderId="23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24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63"/>
  <sheetViews>
    <sheetView tabSelected="1" zoomScaleNormal="100" workbookViewId="0">
      <selection activeCell="AH34" sqref="AH34"/>
    </sheetView>
  </sheetViews>
  <sheetFormatPr defaultColWidth="9" defaultRowHeight="12.75" x14ac:dyDescent="0.2"/>
  <cols>
    <col min="1" max="1" width="6.5703125" style="1" customWidth="1"/>
    <col min="2" max="2" width="7" style="2" customWidth="1"/>
    <col min="3" max="3" width="6.42578125" style="3" customWidth="1"/>
    <col min="4" max="6" width="7" style="6" customWidth="1"/>
    <col min="7" max="9" width="7.42578125" style="6" customWidth="1"/>
    <col min="10" max="10" width="7.7109375" style="4" customWidth="1"/>
    <col min="11" max="11" width="7" style="4" customWidth="1"/>
    <col min="12" max="15" width="7" style="25" customWidth="1"/>
    <col min="16" max="18" width="7" style="4" customWidth="1"/>
    <col min="19" max="22" width="7.42578125" style="6" customWidth="1"/>
    <col min="23" max="24" width="7.42578125" style="7" customWidth="1"/>
    <col min="25" max="30" width="9" style="7"/>
    <col min="31" max="31" width="9" style="92"/>
    <col min="32" max="16384" width="9" style="7"/>
  </cols>
  <sheetData>
    <row r="1" spans="1:41" ht="17.25" customHeight="1" x14ac:dyDescent="0.2">
      <c r="A1" s="112" t="s">
        <v>24</v>
      </c>
      <c r="B1" s="104"/>
      <c r="C1" s="105"/>
      <c r="D1" s="5"/>
      <c r="E1" s="5"/>
      <c r="F1" s="5"/>
      <c r="G1" s="5"/>
      <c r="H1" s="5"/>
      <c r="I1" s="5"/>
      <c r="J1" s="107"/>
      <c r="K1" s="107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106"/>
      <c r="X1" s="106"/>
    </row>
    <row r="2" spans="1:41" s="17" customFormat="1" ht="11.25" x14ac:dyDescent="0.2">
      <c r="A2" s="108"/>
      <c r="B2" s="109"/>
      <c r="C2" s="110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0"/>
      <c r="X2" s="110"/>
    </row>
    <row r="3" spans="1:41" s="23" customFormat="1" ht="9.6" customHeight="1" x14ac:dyDescent="0.2">
      <c r="A3" s="16"/>
      <c r="B3" s="19"/>
      <c r="C3" s="20"/>
      <c r="D3" s="21"/>
      <c r="E3" s="24"/>
      <c r="F3" s="24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4"/>
      <c r="X3" s="21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</row>
    <row r="4" spans="1:41" s="23" customFormat="1" ht="14.25" customHeight="1" x14ac:dyDescent="0.2">
      <c r="A4" s="116"/>
      <c r="B4" s="18" t="s">
        <v>11</v>
      </c>
      <c r="C4" s="20"/>
      <c r="D4" s="21"/>
      <c r="E4" s="21"/>
      <c r="F4" s="21"/>
      <c r="G4" s="21"/>
      <c r="H4" s="21"/>
      <c r="I4" s="21"/>
      <c r="J4" s="21"/>
      <c r="K4" s="34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</row>
    <row r="5" spans="1:41" s="23" customFormat="1" ht="12.75" customHeight="1" x14ac:dyDescent="0.2">
      <c r="A5" s="116"/>
      <c r="B5" s="18"/>
      <c r="C5" s="20"/>
      <c r="D5" s="21"/>
      <c r="E5" s="21"/>
      <c r="F5" s="21"/>
      <c r="G5" s="21"/>
      <c r="H5" s="21"/>
      <c r="I5" s="21"/>
      <c r="J5" s="21"/>
      <c r="K5" s="34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</row>
    <row r="6" spans="1:41" s="23" customFormat="1" ht="12.75" customHeight="1" thickBot="1" x14ac:dyDescent="0.25">
      <c r="A6" s="117"/>
      <c r="B6" s="18"/>
      <c r="C6" s="20"/>
      <c r="D6" s="21"/>
      <c r="E6" s="21"/>
      <c r="F6" s="21"/>
      <c r="G6" s="21"/>
      <c r="H6" s="21"/>
      <c r="I6" s="21"/>
      <c r="J6" s="21"/>
      <c r="K6" s="34"/>
      <c r="L6" s="21"/>
      <c r="M6" s="21"/>
      <c r="N6" s="21"/>
      <c r="O6" s="21"/>
      <c r="P6" s="21"/>
      <c r="Q6" s="21"/>
      <c r="R6" s="21"/>
      <c r="S6" s="113"/>
      <c r="T6" s="21"/>
      <c r="U6" s="21"/>
      <c r="V6" s="21"/>
      <c r="W6" s="21"/>
      <c r="X6" s="21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</row>
    <row r="7" spans="1:41" ht="17.25" customHeight="1" thickBot="1" x14ac:dyDescent="0.25">
      <c r="A7" s="8"/>
      <c r="B7" s="9"/>
      <c r="C7" s="39"/>
      <c r="D7" s="103" t="s">
        <v>9</v>
      </c>
      <c r="E7" s="102"/>
      <c r="F7" s="102"/>
      <c r="G7" s="94" t="s">
        <v>10</v>
      </c>
      <c r="H7" s="95"/>
      <c r="I7" s="95"/>
      <c r="J7" s="96" t="s">
        <v>0</v>
      </c>
      <c r="K7" s="96"/>
      <c r="L7" s="96"/>
      <c r="M7" s="97" t="s">
        <v>18</v>
      </c>
      <c r="N7" s="98"/>
      <c r="O7" s="98"/>
      <c r="P7" s="99" t="s">
        <v>1</v>
      </c>
      <c r="Q7" s="100"/>
      <c r="R7" s="95"/>
      <c r="S7" s="101" t="s">
        <v>8</v>
      </c>
      <c r="T7" s="100"/>
      <c r="U7" s="95"/>
      <c r="V7" s="94" t="s">
        <v>25</v>
      </c>
      <c r="W7" s="95"/>
      <c r="X7" s="95"/>
    </row>
    <row r="8" spans="1:41" s="15" customFormat="1" ht="12" thickBot="1" x14ac:dyDescent="0.25">
      <c r="A8" s="10" t="s">
        <v>2</v>
      </c>
      <c r="B8" s="11" t="s">
        <v>3</v>
      </c>
      <c r="C8" s="12" t="s">
        <v>4</v>
      </c>
      <c r="D8" s="26" t="s">
        <v>7</v>
      </c>
      <c r="E8" s="27" t="s">
        <v>5</v>
      </c>
      <c r="F8" s="28" t="s">
        <v>5</v>
      </c>
      <c r="G8" s="29" t="s">
        <v>5</v>
      </c>
      <c r="H8" s="30" t="s">
        <v>5</v>
      </c>
      <c r="I8" s="28" t="s">
        <v>6</v>
      </c>
      <c r="J8" s="26" t="s">
        <v>5</v>
      </c>
      <c r="K8" s="30" t="s">
        <v>5</v>
      </c>
      <c r="L8" s="28" t="s">
        <v>6</v>
      </c>
      <c r="M8" s="31" t="s">
        <v>5</v>
      </c>
      <c r="N8" s="32" t="s">
        <v>5</v>
      </c>
      <c r="O8" s="28" t="s">
        <v>6</v>
      </c>
      <c r="P8" s="26" t="s">
        <v>7</v>
      </c>
      <c r="Q8" s="27" t="s">
        <v>5</v>
      </c>
      <c r="R8" s="33" t="s">
        <v>5</v>
      </c>
      <c r="S8" s="26" t="s">
        <v>5</v>
      </c>
      <c r="T8" s="27" t="s">
        <v>5</v>
      </c>
      <c r="U8" s="33" t="s">
        <v>5</v>
      </c>
      <c r="V8" s="26" t="s">
        <v>7</v>
      </c>
      <c r="W8" s="14" t="s">
        <v>5</v>
      </c>
      <c r="X8" s="13" t="s">
        <v>5</v>
      </c>
      <c r="AE8" s="17"/>
    </row>
    <row r="9" spans="1:41" s="49" customFormat="1" ht="10.5" customHeight="1" x14ac:dyDescent="0.2">
      <c r="A9" s="40">
        <v>1</v>
      </c>
      <c r="B9" s="41">
        <v>454.75799999999998</v>
      </c>
      <c r="C9" s="42"/>
      <c r="D9" s="43">
        <v>1.4</v>
      </c>
      <c r="E9" s="44"/>
      <c r="F9" s="46"/>
      <c r="G9" s="43">
        <v>0.57999999999999996</v>
      </c>
      <c r="H9" s="47"/>
      <c r="I9" s="45"/>
      <c r="J9" s="43">
        <v>5.08</v>
      </c>
      <c r="K9" s="47"/>
      <c r="L9" s="45"/>
      <c r="M9" s="43">
        <v>0.76</v>
      </c>
      <c r="N9" s="48"/>
      <c r="O9" s="45"/>
      <c r="P9" s="43">
        <v>3.8</v>
      </c>
      <c r="Q9" s="47"/>
      <c r="R9" s="45"/>
      <c r="S9" s="43">
        <v>1.44</v>
      </c>
      <c r="T9" s="47"/>
      <c r="U9" s="45"/>
      <c r="V9" s="43">
        <v>3.8</v>
      </c>
      <c r="W9" s="44"/>
      <c r="X9" s="45"/>
      <c r="AE9" s="56"/>
    </row>
    <row r="10" spans="1:41" s="49" customFormat="1" ht="10.5" customHeight="1" x14ac:dyDescent="0.2">
      <c r="A10" s="40"/>
      <c r="B10" s="41"/>
      <c r="C10" s="42">
        <f>(B11-B9)*1000</f>
        <v>54.000000000030468</v>
      </c>
      <c r="D10" s="50"/>
      <c r="E10" s="47">
        <f>(D9+D11)/2</f>
        <v>1.4</v>
      </c>
      <c r="F10" s="51">
        <f>C10*E10</f>
        <v>75.600000000042655</v>
      </c>
      <c r="G10" s="50"/>
      <c r="H10" s="47">
        <f>(G9+G11)/2</f>
        <v>0.59</v>
      </c>
      <c r="I10" s="51">
        <f>C10*H10</f>
        <v>31.860000000017976</v>
      </c>
      <c r="J10" s="50"/>
      <c r="K10" s="47">
        <f>(J9+J11)/2</f>
        <v>5.08</v>
      </c>
      <c r="L10" s="51">
        <f>C10*K10</f>
        <v>274.32000000015478</v>
      </c>
      <c r="M10" s="53"/>
      <c r="N10" s="48">
        <f>(M9+M11)/2</f>
        <v>0.76</v>
      </c>
      <c r="O10" s="51">
        <f>C10*N10</f>
        <v>41.040000000023156</v>
      </c>
      <c r="P10" s="50"/>
      <c r="Q10" s="47">
        <f>(P9+P11)/2</f>
        <v>3.8</v>
      </c>
      <c r="R10" s="52">
        <f>C10*Q10</f>
        <v>205.20000000011578</v>
      </c>
      <c r="S10" s="50"/>
      <c r="T10" s="47">
        <f>(S9+S11)/2</f>
        <v>1.44</v>
      </c>
      <c r="U10" s="52" t="e">
        <f>#REF!*T10</f>
        <v>#REF!</v>
      </c>
      <c r="V10" s="50"/>
      <c r="W10" s="47">
        <f>(V9+V11)/2</f>
        <v>3.8</v>
      </c>
      <c r="X10" s="51" t="e">
        <f>#REF!*W10</f>
        <v>#REF!</v>
      </c>
      <c r="AE10" s="56"/>
    </row>
    <row r="11" spans="1:41" s="49" customFormat="1" ht="10.5" customHeight="1" x14ac:dyDescent="0.2">
      <c r="A11" s="40">
        <f>A9+1</f>
        <v>2</v>
      </c>
      <c r="B11" s="41">
        <v>454.81200000000001</v>
      </c>
      <c r="C11" s="42"/>
      <c r="D11" s="43">
        <v>1.4</v>
      </c>
      <c r="E11" s="44"/>
      <c r="F11" s="46"/>
      <c r="G11" s="43">
        <v>0.6</v>
      </c>
      <c r="H11" s="47"/>
      <c r="I11" s="45"/>
      <c r="J11" s="43">
        <v>5.08</v>
      </c>
      <c r="K11" s="47"/>
      <c r="L11" s="45"/>
      <c r="M11" s="43">
        <v>0.76</v>
      </c>
      <c r="N11" s="48"/>
      <c r="O11" s="45"/>
      <c r="P11" s="43">
        <v>3.8</v>
      </c>
      <c r="Q11" s="47"/>
      <c r="R11" s="45"/>
      <c r="S11" s="43">
        <v>1.44</v>
      </c>
      <c r="T11" s="47"/>
      <c r="U11" s="45"/>
      <c r="V11" s="43">
        <v>3.8</v>
      </c>
      <c r="W11" s="44"/>
      <c r="X11" s="45"/>
      <c r="AE11" s="56"/>
    </row>
    <row r="12" spans="1:41" s="56" customFormat="1" ht="10.5" customHeight="1" x14ac:dyDescent="0.2">
      <c r="A12" s="79" t="s">
        <v>15</v>
      </c>
      <c r="B12" s="58"/>
      <c r="C12" s="59"/>
      <c r="D12" s="60"/>
      <c r="E12" s="61"/>
      <c r="F12" s="62"/>
      <c r="G12" s="60"/>
      <c r="H12" s="61"/>
      <c r="I12" s="62"/>
      <c r="J12" s="60"/>
      <c r="K12" s="61"/>
      <c r="L12" s="62"/>
      <c r="M12" s="60"/>
      <c r="N12" s="61"/>
      <c r="O12" s="62"/>
      <c r="P12" s="60"/>
      <c r="Q12" s="61"/>
      <c r="R12" s="63"/>
      <c r="S12" s="60"/>
      <c r="T12" s="61"/>
      <c r="U12" s="63"/>
      <c r="V12" s="60"/>
      <c r="W12" s="61"/>
      <c r="X12" s="62"/>
    </row>
    <row r="13" spans="1:41" s="49" customFormat="1" ht="10.5" customHeight="1" x14ac:dyDescent="0.2">
      <c r="A13" s="40">
        <f t="shared" ref="A13:A31" si="0">A11+1</f>
        <v>3</v>
      </c>
      <c r="B13" s="41">
        <v>454.81200000000001</v>
      </c>
      <c r="C13" s="42"/>
      <c r="D13" s="43">
        <v>4.5999999999999996</v>
      </c>
      <c r="E13" s="44"/>
      <c r="F13" s="46"/>
      <c r="G13" s="43">
        <v>1.06</v>
      </c>
      <c r="H13" s="47"/>
      <c r="I13" s="45"/>
      <c r="J13" s="43">
        <v>14.5</v>
      </c>
      <c r="K13" s="47"/>
      <c r="L13" s="45"/>
      <c r="M13" s="43">
        <v>2.8450000000000002</v>
      </c>
      <c r="N13" s="48"/>
      <c r="O13" s="45"/>
      <c r="P13" s="43">
        <v>14.4</v>
      </c>
      <c r="Q13" s="47"/>
      <c r="R13" s="45"/>
      <c r="S13" s="43">
        <v>5.0149999999999997</v>
      </c>
      <c r="T13" s="47"/>
      <c r="U13" s="45"/>
      <c r="V13" s="43">
        <v>13.8</v>
      </c>
      <c r="W13" s="44"/>
      <c r="X13" s="45"/>
      <c r="AE13" s="56"/>
    </row>
    <row r="14" spans="1:41" s="49" customFormat="1" ht="10.5" customHeight="1" x14ac:dyDescent="0.2">
      <c r="A14" s="40"/>
      <c r="B14" s="41"/>
      <c r="C14" s="42">
        <f>(B15-B13)*1000</f>
        <v>28.999999999996362</v>
      </c>
      <c r="D14" s="50"/>
      <c r="E14" s="47">
        <f>(D13+D15)/2</f>
        <v>4.5999999999999996</v>
      </c>
      <c r="F14" s="51">
        <f>C14*E14</f>
        <v>133.39999999998327</v>
      </c>
      <c r="G14" s="50"/>
      <c r="H14" s="47">
        <f>(G13+G19)/2</f>
        <v>0.94</v>
      </c>
      <c r="I14" s="51">
        <f>C14*H14</f>
        <v>27.25999999999658</v>
      </c>
      <c r="J14" s="50"/>
      <c r="K14" s="47">
        <f>(J13+J15)/2</f>
        <v>14.5</v>
      </c>
      <c r="L14" s="51">
        <f>C14*K14</f>
        <v>420.49999999994725</v>
      </c>
      <c r="M14" s="53"/>
      <c r="N14" s="48">
        <f>(M13+M19)/2</f>
        <v>2.8925000000000001</v>
      </c>
      <c r="O14" s="51">
        <f>C14*N14</f>
        <v>83.882499999989477</v>
      </c>
      <c r="P14" s="50"/>
      <c r="Q14" s="47">
        <f>(P13+P19)/2</f>
        <v>14.55</v>
      </c>
      <c r="R14" s="52">
        <f>C14*Q14</f>
        <v>421.94999999994707</v>
      </c>
      <c r="S14" s="50"/>
      <c r="T14" s="47">
        <f>(S13+S15)/2</f>
        <v>5.0149999999999997</v>
      </c>
      <c r="U14" s="52" t="e">
        <f>#REF!*T14</f>
        <v>#REF!</v>
      </c>
      <c r="V14" s="50"/>
      <c r="W14" s="47">
        <f>(V13+V19)/2</f>
        <v>14.100000000000001</v>
      </c>
      <c r="X14" s="51" t="e">
        <f>#REF!*W14</f>
        <v>#REF!</v>
      </c>
      <c r="AE14" s="56"/>
    </row>
    <row r="15" spans="1:41" s="49" customFormat="1" ht="10.5" customHeight="1" x14ac:dyDescent="0.2">
      <c r="A15" s="40">
        <f t="shared" si="0"/>
        <v>4</v>
      </c>
      <c r="B15" s="41">
        <v>454.84100000000001</v>
      </c>
      <c r="C15" s="42"/>
      <c r="D15" s="43">
        <v>4.5999999999999996</v>
      </c>
      <c r="E15" s="44"/>
      <c r="F15" s="46"/>
      <c r="G15" s="43">
        <v>1.06</v>
      </c>
      <c r="H15" s="47"/>
      <c r="I15" s="45"/>
      <c r="J15" s="43">
        <v>14.5</v>
      </c>
      <c r="K15" s="47"/>
      <c r="L15" s="45"/>
      <c r="M15" s="43">
        <v>2.8450000000000002</v>
      </c>
      <c r="N15" s="48"/>
      <c r="O15" s="45"/>
      <c r="P15" s="43">
        <v>14.4</v>
      </c>
      <c r="Q15" s="47"/>
      <c r="R15" s="45"/>
      <c r="S15" s="43">
        <v>5.0149999999999997</v>
      </c>
      <c r="T15" s="47"/>
      <c r="U15" s="45"/>
      <c r="V15" s="43">
        <v>13.8</v>
      </c>
      <c r="W15" s="44"/>
      <c r="X15" s="45"/>
      <c r="AE15" s="56"/>
    </row>
    <row r="16" spans="1:41" s="49" customFormat="1" ht="10.5" customHeight="1" x14ac:dyDescent="0.2">
      <c r="A16" s="79" t="s">
        <v>16</v>
      </c>
      <c r="B16" s="58"/>
      <c r="C16" s="59"/>
      <c r="D16" s="60"/>
      <c r="E16" s="61"/>
      <c r="F16" s="67"/>
      <c r="G16" s="60"/>
      <c r="H16" s="61"/>
      <c r="I16" s="67"/>
      <c r="J16" s="60"/>
      <c r="K16" s="61"/>
      <c r="L16" s="67"/>
      <c r="M16" s="60"/>
      <c r="N16" s="61"/>
      <c r="O16" s="67"/>
      <c r="P16" s="60"/>
      <c r="Q16" s="61"/>
      <c r="R16" s="68"/>
      <c r="S16" s="60"/>
      <c r="T16" s="61"/>
      <c r="U16" s="68"/>
      <c r="V16" s="60"/>
      <c r="W16" s="61"/>
      <c r="X16" s="67"/>
      <c r="AE16" s="56"/>
    </row>
    <row r="17" spans="1:31" s="49" customFormat="1" ht="10.5" customHeight="1" x14ac:dyDescent="0.2">
      <c r="A17" s="40">
        <v>5</v>
      </c>
      <c r="B17" s="41">
        <v>454.84100000000001</v>
      </c>
      <c r="C17" s="42"/>
      <c r="D17" s="43">
        <v>2.2000000000000002</v>
      </c>
      <c r="E17" s="47"/>
      <c r="F17" s="53"/>
      <c r="G17" s="43">
        <v>0.5</v>
      </c>
      <c r="H17" s="48"/>
      <c r="I17" s="53"/>
      <c r="J17" s="43">
        <v>14.81</v>
      </c>
      <c r="K17" s="48"/>
      <c r="L17" s="45"/>
      <c r="M17" s="43">
        <v>2.92</v>
      </c>
      <c r="N17" s="48"/>
      <c r="O17" s="45"/>
      <c r="P17" s="43">
        <v>14.6</v>
      </c>
      <c r="Q17" s="48"/>
      <c r="R17" s="55"/>
      <c r="S17" s="43">
        <v>4.9000000000000004</v>
      </c>
      <c r="T17" s="48"/>
      <c r="U17" s="55"/>
      <c r="V17" s="43">
        <v>14.3</v>
      </c>
      <c r="W17" s="48"/>
      <c r="X17" s="45"/>
      <c r="AE17" s="56"/>
    </row>
    <row r="18" spans="1:31" s="49" customFormat="1" ht="10.5" customHeight="1" x14ac:dyDescent="0.2">
      <c r="A18" s="40"/>
      <c r="B18" s="41"/>
      <c r="C18" s="42">
        <f>(B19-B17)*1000</f>
        <v>81.999999999993634</v>
      </c>
      <c r="D18" s="53"/>
      <c r="E18" s="47">
        <f>(D17+D23)/2</f>
        <v>2.5</v>
      </c>
      <c r="F18" s="51">
        <f>C18*E18</f>
        <v>204.99999999998408</v>
      </c>
      <c r="G18" s="50"/>
      <c r="H18" s="47">
        <f>(G17+G23)/2</f>
        <v>0.56499999999999995</v>
      </c>
      <c r="I18" s="51">
        <f>C18*H18</f>
        <v>46.329999999996396</v>
      </c>
      <c r="J18" s="50"/>
      <c r="K18" s="47">
        <f>(J17+J19)/2</f>
        <v>14.125</v>
      </c>
      <c r="L18" s="51">
        <f>C18*K18</f>
        <v>1158.24999999991</v>
      </c>
      <c r="M18" s="53"/>
      <c r="N18" s="48">
        <f>(M17+M23)/2</f>
        <v>1.46</v>
      </c>
      <c r="O18" s="51">
        <f>C18*N18</f>
        <v>119.7199999999907</v>
      </c>
      <c r="P18" s="50"/>
      <c r="Q18" s="47">
        <f>(P17+P23)/2</f>
        <v>15</v>
      </c>
      <c r="R18" s="52">
        <f>C18*Q18</f>
        <v>1229.9999999999045</v>
      </c>
      <c r="S18" s="50"/>
      <c r="T18" s="47">
        <f>(S17+S19)/2</f>
        <v>4.9250000000000007</v>
      </c>
      <c r="U18" s="52" t="e">
        <f>#REF!*T18</f>
        <v>#REF!</v>
      </c>
      <c r="V18" s="50"/>
      <c r="W18" s="47">
        <f>(V17+V23)/2</f>
        <v>7.15</v>
      </c>
      <c r="X18" s="51" t="e">
        <f>#REF!*W18</f>
        <v>#REF!</v>
      </c>
      <c r="AE18" s="56"/>
    </row>
    <row r="19" spans="1:31" s="49" customFormat="1" ht="10.5" customHeight="1" x14ac:dyDescent="0.2">
      <c r="A19" s="40">
        <v>6</v>
      </c>
      <c r="B19" s="41">
        <v>454.923</v>
      </c>
      <c r="C19" s="42"/>
      <c r="D19" s="43">
        <v>2.5</v>
      </c>
      <c r="E19" s="44"/>
      <c r="F19" s="46"/>
      <c r="G19" s="43">
        <v>0.82</v>
      </c>
      <c r="H19" s="47"/>
      <c r="I19" s="45"/>
      <c r="J19" s="43">
        <v>13.44</v>
      </c>
      <c r="K19" s="47"/>
      <c r="L19" s="45"/>
      <c r="M19" s="43">
        <v>2.94</v>
      </c>
      <c r="N19" s="48"/>
      <c r="O19" s="45"/>
      <c r="P19" s="43">
        <v>14.7</v>
      </c>
      <c r="Q19" s="47"/>
      <c r="R19" s="45"/>
      <c r="S19" s="43">
        <v>4.95</v>
      </c>
      <c r="T19" s="47"/>
      <c r="U19" s="45"/>
      <c r="V19" s="43">
        <v>14.4</v>
      </c>
      <c r="W19" s="44"/>
      <c r="X19" s="45"/>
      <c r="AE19" s="56"/>
    </row>
    <row r="20" spans="1:31" s="56" customFormat="1" ht="10.5" customHeight="1" x14ac:dyDescent="0.2">
      <c r="A20" s="80"/>
      <c r="B20" s="58"/>
      <c r="C20" s="59"/>
      <c r="D20" s="60"/>
      <c r="E20" s="61"/>
      <c r="F20" s="62"/>
      <c r="G20" s="60"/>
      <c r="H20" s="61"/>
      <c r="I20" s="62"/>
      <c r="J20" s="60"/>
      <c r="K20" s="61"/>
      <c r="L20" s="62"/>
      <c r="M20" s="60"/>
      <c r="N20" s="61"/>
      <c r="O20" s="62"/>
      <c r="P20" s="60"/>
      <c r="Q20" s="61"/>
      <c r="R20" s="63"/>
      <c r="S20" s="60"/>
      <c r="T20" s="61"/>
      <c r="U20" s="63"/>
      <c r="V20" s="60"/>
      <c r="W20" s="61"/>
      <c r="X20" s="62"/>
    </row>
    <row r="21" spans="1:31" s="49" customFormat="1" ht="10.5" customHeight="1" x14ac:dyDescent="0.2">
      <c r="A21" s="40">
        <f t="shared" si="0"/>
        <v>7</v>
      </c>
      <c r="B21" s="41">
        <v>454.923</v>
      </c>
      <c r="C21" s="42"/>
      <c r="D21" s="43">
        <v>2.4</v>
      </c>
      <c r="E21" s="44"/>
      <c r="F21" s="46"/>
      <c r="G21" s="43">
        <v>0.78</v>
      </c>
      <c r="H21" s="47"/>
      <c r="I21" s="45"/>
      <c r="J21" s="43">
        <v>10.82</v>
      </c>
      <c r="K21" s="47"/>
      <c r="L21" s="45"/>
      <c r="M21" s="43">
        <v>0</v>
      </c>
      <c r="N21" s="48"/>
      <c r="O21" s="45"/>
      <c r="P21" s="43">
        <v>14.2</v>
      </c>
      <c r="Q21" s="47"/>
      <c r="R21" s="45"/>
      <c r="S21" s="43">
        <v>4.87</v>
      </c>
      <c r="T21" s="47"/>
      <c r="U21" s="45"/>
      <c r="V21" s="43">
        <v>0</v>
      </c>
      <c r="W21" s="44"/>
      <c r="X21" s="45"/>
      <c r="AE21" s="56"/>
    </row>
    <row r="22" spans="1:31" s="49" customFormat="1" ht="10.5" customHeight="1" x14ac:dyDescent="0.2">
      <c r="A22" s="57" t="s">
        <v>22</v>
      </c>
      <c r="B22" s="41"/>
      <c r="C22" s="42">
        <f>(B23-B21)*1000</f>
        <v>29.999999999972715</v>
      </c>
      <c r="D22" s="50"/>
      <c r="E22" s="47">
        <f>(D21+D23)/2</f>
        <v>2.5999999999999996</v>
      </c>
      <c r="F22" s="51">
        <f>C22*E22</f>
        <v>77.999999999929045</v>
      </c>
      <c r="G22" s="50"/>
      <c r="H22" s="47">
        <f>(G21+G23)/2</f>
        <v>0.70500000000000007</v>
      </c>
      <c r="I22" s="51">
        <f>C22*H22</f>
        <v>21.149999999980768</v>
      </c>
      <c r="J22" s="50"/>
      <c r="K22" s="47">
        <f>(J21+J23)/2</f>
        <v>11.234999999999999</v>
      </c>
      <c r="L22" s="51">
        <f>C22*K22</f>
        <v>337.04999999969345</v>
      </c>
      <c r="M22" s="53"/>
      <c r="N22" s="48">
        <f>(M21+M23)/2</f>
        <v>0</v>
      </c>
      <c r="O22" s="51">
        <f>C22*N22</f>
        <v>0</v>
      </c>
      <c r="P22" s="50"/>
      <c r="Q22" s="47">
        <f>(P21+P23)/2</f>
        <v>14.8</v>
      </c>
      <c r="R22" s="52">
        <f>C22*Q22</f>
        <v>443.99999999959618</v>
      </c>
      <c r="S22" s="50"/>
      <c r="T22" s="47">
        <f>(S21+S23)/2</f>
        <v>3.9750000000000001</v>
      </c>
      <c r="U22" s="52">
        <f>C22*T22</f>
        <v>119.24999999989154</v>
      </c>
      <c r="V22" s="50"/>
      <c r="W22" s="47">
        <f>(V21+V23)/2</f>
        <v>0</v>
      </c>
      <c r="X22" s="51">
        <f>C22*W22</f>
        <v>0</v>
      </c>
      <c r="AE22" s="56"/>
    </row>
    <row r="23" spans="1:31" s="49" customFormat="1" ht="10.5" customHeight="1" x14ac:dyDescent="0.2">
      <c r="A23" s="40">
        <f t="shared" si="0"/>
        <v>8</v>
      </c>
      <c r="B23" s="41">
        <v>454.95299999999997</v>
      </c>
      <c r="C23" s="42"/>
      <c r="D23" s="43">
        <v>2.8</v>
      </c>
      <c r="E23" s="44"/>
      <c r="F23" s="46"/>
      <c r="G23" s="43">
        <v>0.63</v>
      </c>
      <c r="H23" s="47"/>
      <c r="I23" s="45"/>
      <c r="J23" s="43">
        <v>11.65</v>
      </c>
      <c r="K23" s="47"/>
      <c r="L23" s="45"/>
      <c r="M23" s="43">
        <v>0</v>
      </c>
      <c r="N23" s="48"/>
      <c r="O23" s="45"/>
      <c r="P23" s="43">
        <v>15.4</v>
      </c>
      <c r="Q23" s="47"/>
      <c r="R23" s="45"/>
      <c r="S23" s="43">
        <v>3.08</v>
      </c>
      <c r="T23" s="47"/>
      <c r="U23" s="45"/>
      <c r="V23" s="43">
        <v>0</v>
      </c>
      <c r="W23" s="44"/>
      <c r="X23" s="45"/>
      <c r="AE23" s="56"/>
    </row>
    <row r="24" spans="1:31" s="56" customFormat="1" ht="10.5" customHeight="1" x14ac:dyDescent="0.2">
      <c r="A24" s="80"/>
      <c r="B24" s="58"/>
      <c r="C24" s="59"/>
      <c r="D24" s="60"/>
      <c r="E24" s="81"/>
      <c r="F24" s="66"/>
      <c r="G24" s="82"/>
      <c r="H24" s="81"/>
      <c r="I24" s="62"/>
      <c r="J24" s="83"/>
      <c r="K24" s="81"/>
      <c r="L24" s="62"/>
      <c r="M24" s="83"/>
      <c r="N24" s="81"/>
      <c r="O24" s="62"/>
      <c r="P24" s="83"/>
      <c r="Q24" s="81"/>
      <c r="R24" s="62"/>
      <c r="S24" s="83"/>
      <c r="T24" s="81"/>
      <c r="U24" s="62"/>
      <c r="V24" s="83"/>
      <c r="W24" s="81"/>
      <c r="X24" s="66"/>
      <c r="Y24" s="93"/>
      <c r="Z24" s="77"/>
    </row>
    <row r="25" spans="1:31" s="49" customFormat="1" ht="10.5" customHeight="1" x14ac:dyDescent="0.2">
      <c r="A25" s="40">
        <f t="shared" si="0"/>
        <v>9</v>
      </c>
      <c r="B25" s="41">
        <v>454.95299999999997</v>
      </c>
      <c r="C25" s="42"/>
      <c r="D25" s="43">
        <v>2.8</v>
      </c>
      <c r="E25" s="44"/>
      <c r="F25" s="46"/>
      <c r="G25" s="43">
        <v>0.63</v>
      </c>
      <c r="H25" s="47"/>
      <c r="I25" s="45"/>
      <c r="J25" s="64">
        <v>15.09</v>
      </c>
      <c r="K25" s="47"/>
      <c r="L25" s="45"/>
      <c r="M25" s="43">
        <v>3.1</v>
      </c>
      <c r="N25" s="48"/>
      <c r="O25" s="45"/>
      <c r="P25" s="43">
        <v>15.5</v>
      </c>
      <c r="Q25" s="47"/>
      <c r="R25" s="45"/>
      <c r="S25" s="43">
        <v>5.18</v>
      </c>
      <c r="T25" s="47"/>
      <c r="U25" s="45"/>
      <c r="V25" s="43">
        <v>13</v>
      </c>
      <c r="W25" s="44"/>
      <c r="X25" s="45"/>
      <c r="AE25" s="56"/>
    </row>
    <row r="26" spans="1:31" s="49" customFormat="1" ht="10.5" customHeight="1" x14ac:dyDescent="0.2">
      <c r="A26" s="40"/>
      <c r="B26" s="41"/>
      <c r="C26" s="42">
        <f>(B27-B25)*1000</f>
        <v>83.00000000002683</v>
      </c>
      <c r="D26" s="50"/>
      <c r="E26" s="47">
        <f>(D25+D27)/2</f>
        <v>2.75</v>
      </c>
      <c r="F26" s="51">
        <f>C26*E26</f>
        <v>228.25000000007378</v>
      </c>
      <c r="G26" s="50"/>
      <c r="H26" s="47">
        <f>(G25+G27)/2</f>
        <v>0.63</v>
      </c>
      <c r="I26" s="51">
        <f>C26*H26</f>
        <v>52.290000000016903</v>
      </c>
      <c r="J26" s="50"/>
      <c r="K26" s="47">
        <f>(J25+J27)/2</f>
        <v>14.824999999999999</v>
      </c>
      <c r="L26" s="51">
        <f>C26*K26</f>
        <v>1230.4750000003976</v>
      </c>
      <c r="M26" s="53"/>
      <c r="N26" s="48">
        <f>(M25+M27)/2</f>
        <v>3.06</v>
      </c>
      <c r="O26" s="51">
        <f>C26*N26</f>
        <v>253.9800000000821</v>
      </c>
      <c r="P26" s="50"/>
      <c r="Q26" s="47">
        <f>(P25+P27)/2</f>
        <v>15.5</v>
      </c>
      <c r="R26" s="52">
        <f>C26*Q26</f>
        <v>1286.5000000004159</v>
      </c>
      <c r="S26" s="50"/>
      <c r="T26" s="47">
        <f>(S25+S27)/2</f>
        <v>5.1899999999999995</v>
      </c>
      <c r="U26" s="52">
        <f>C26*T26</f>
        <v>430.77000000013919</v>
      </c>
      <c r="V26" s="50"/>
      <c r="W26" s="47">
        <f>(V25+V27)/2</f>
        <v>13</v>
      </c>
      <c r="X26" s="51">
        <f>C26*W26</f>
        <v>1079.0000000003488</v>
      </c>
      <c r="AE26" s="56"/>
    </row>
    <row r="27" spans="1:31" s="49" customFormat="1" ht="10.5" customHeight="1" x14ac:dyDescent="0.2">
      <c r="A27" s="40">
        <f t="shared" si="0"/>
        <v>10</v>
      </c>
      <c r="B27" s="41">
        <v>455.036</v>
      </c>
      <c r="C27" s="42"/>
      <c r="D27" s="43">
        <v>2.7</v>
      </c>
      <c r="E27" s="44"/>
      <c r="F27" s="46"/>
      <c r="G27" s="43">
        <v>0.63</v>
      </c>
      <c r="H27" s="47"/>
      <c r="I27" s="45"/>
      <c r="J27" s="64">
        <v>14.56</v>
      </c>
      <c r="K27" s="47"/>
      <c r="L27" s="45"/>
      <c r="M27" s="43">
        <v>3.02</v>
      </c>
      <c r="N27" s="48"/>
      <c r="O27" s="45"/>
      <c r="P27" s="43">
        <v>15.5</v>
      </c>
      <c r="Q27" s="47"/>
      <c r="R27" s="45"/>
      <c r="S27" s="43">
        <v>5.2</v>
      </c>
      <c r="T27" s="47"/>
      <c r="U27" s="45"/>
      <c r="V27" s="64">
        <v>13</v>
      </c>
      <c r="W27" s="44"/>
      <c r="X27" s="45"/>
      <c r="AE27" s="56"/>
    </row>
    <row r="28" spans="1:31" s="49" customFormat="1" ht="10.5" customHeight="1" x14ac:dyDescent="0.2">
      <c r="A28" s="80"/>
      <c r="B28" s="58"/>
      <c r="C28" s="59"/>
      <c r="D28" s="60"/>
      <c r="E28" s="61"/>
      <c r="F28" s="67"/>
      <c r="G28" s="60"/>
      <c r="H28" s="61"/>
      <c r="I28" s="67"/>
      <c r="J28" s="60"/>
      <c r="K28" s="61"/>
      <c r="L28" s="67"/>
      <c r="M28" s="60"/>
      <c r="N28" s="61"/>
      <c r="O28" s="67"/>
      <c r="P28" s="60"/>
      <c r="Q28" s="61"/>
      <c r="R28" s="68"/>
      <c r="S28" s="60"/>
      <c r="T28" s="61"/>
      <c r="U28" s="68"/>
      <c r="V28" s="60"/>
      <c r="W28" s="61"/>
      <c r="X28" s="67"/>
      <c r="AE28" s="56"/>
    </row>
    <row r="29" spans="1:31" s="49" customFormat="1" ht="10.5" customHeight="1" x14ac:dyDescent="0.2">
      <c r="A29" s="40">
        <f t="shared" si="0"/>
        <v>11</v>
      </c>
      <c r="B29" s="84">
        <v>455.036</v>
      </c>
      <c r="C29" s="42"/>
      <c r="D29" s="43">
        <v>2.6</v>
      </c>
      <c r="E29" s="44"/>
      <c r="F29" s="46"/>
      <c r="G29" s="43">
        <v>0.63</v>
      </c>
      <c r="H29" s="47"/>
      <c r="I29" s="45"/>
      <c r="J29" s="64">
        <v>10.85</v>
      </c>
      <c r="K29" s="47"/>
      <c r="L29" s="45"/>
      <c r="M29" s="64">
        <v>0</v>
      </c>
      <c r="N29" s="48"/>
      <c r="O29" s="45"/>
      <c r="P29" s="64">
        <v>15.2</v>
      </c>
      <c r="Q29" s="47"/>
      <c r="R29" s="45"/>
      <c r="S29" s="64">
        <v>4.92</v>
      </c>
      <c r="T29" s="47"/>
      <c r="U29" s="45"/>
      <c r="V29" s="43">
        <v>0</v>
      </c>
      <c r="W29" s="44"/>
      <c r="X29" s="45"/>
      <c r="AE29" s="56"/>
    </row>
    <row r="30" spans="1:31" s="49" customFormat="1" ht="10.5" customHeight="1" x14ac:dyDescent="0.2">
      <c r="A30" s="57" t="s">
        <v>22</v>
      </c>
      <c r="B30" s="41"/>
      <c r="C30" s="42">
        <f>(B31-B29)*1000</f>
        <v>47.000000000025466</v>
      </c>
      <c r="D30" s="47"/>
      <c r="E30" s="47">
        <f>(D29+D31)/2</f>
        <v>2.625</v>
      </c>
      <c r="F30" s="51">
        <f>C30*E30</f>
        <v>123.37500000006685</v>
      </c>
      <c r="G30" s="50"/>
      <c r="H30" s="47">
        <f>(G29+G31)/2</f>
        <v>0.63</v>
      </c>
      <c r="I30" s="51">
        <f>C30*H30</f>
        <v>29.610000000016043</v>
      </c>
      <c r="J30" s="50"/>
      <c r="K30" s="47">
        <f>(J29+J31)/2</f>
        <v>10.85</v>
      </c>
      <c r="L30" s="51">
        <f>C30*K30</f>
        <v>509.9500000002763</v>
      </c>
      <c r="M30" s="53"/>
      <c r="N30" s="48">
        <f>(M29+M31)/2</f>
        <v>0</v>
      </c>
      <c r="O30" s="51">
        <f>C30*N30</f>
        <v>0</v>
      </c>
      <c r="P30" s="50"/>
      <c r="Q30" s="47">
        <f>(P29+P31)/2</f>
        <v>15.2</v>
      </c>
      <c r="R30" s="52">
        <f>C30*Q30</f>
        <v>714.40000000038708</v>
      </c>
      <c r="S30" s="50"/>
      <c r="T30" s="47">
        <f>(S29+S31)/2</f>
        <v>4.92</v>
      </c>
      <c r="U30" s="52">
        <f>C30*T30</f>
        <v>231.24000000012529</v>
      </c>
      <c r="V30" s="50"/>
      <c r="W30" s="47">
        <f>(V29+V31)/2</f>
        <v>0</v>
      </c>
      <c r="X30" s="51">
        <f>C30*W30</f>
        <v>0</v>
      </c>
      <c r="AE30" s="56"/>
    </row>
    <row r="31" spans="1:31" s="49" customFormat="1" ht="10.5" customHeight="1" x14ac:dyDescent="0.2">
      <c r="A31" s="40">
        <f t="shared" si="0"/>
        <v>12</v>
      </c>
      <c r="B31" s="41">
        <v>455.08300000000003</v>
      </c>
      <c r="C31" s="42"/>
      <c r="D31" s="43">
        <v>2.65</v>
      </c>
      <c r="E31" s="44"/>
      <c r="F31" s="46"/>
      <c r="G31" s="43">
        <v>0.63</v>
      </c>
      <c r="H31" s="47"/>
      <c r="I31" s="45"/>
      <c r="J31" s="43">
        <v>10.85</v>
      </c>
      <c r="K31" s="47"/>
      <c r="L31" s="45"/>
      <c r="M31" s="43">
        <v>0</v>
      </c>
      <c r="N31" s="48"/>
      <c r="O31" s="45"/>
      <c r="P31" s="43">
        <v>15.2</v>
      </c>
      <c r="Q31" s="47"/>
      <c r="R31" s="45"/>
      <c r="S31" s="43">
        <v>4.92</v>
      </c>
      <c r="T31" s="47"/>
      <c r="U31" s="45"/>
      <c r="V31" s="43">
        <v>0</v>
      </c>
      <c r="W31" s="44"/>
      <c r="X31" s="45"/>
      <c r="AE31" s="56"/>
    </row>
    <row r="32" spans="1:31" s="56" customFormat="1" ht="10.5" customHeight="1" x14ac:dyDescent="0.2">
      <c r="A32" s="80"/>
      <c r="B32" s="58"/>
      <c r="C32" s="59"/>
      <c r="D32" s="60"/>
      <c r="E32" s="61"/>
      <c r="F32" s="62"/>
      <c r="G32" s="60"/>
      <c r="H32" s="61"/>
      <c r="I32" s="62"/>
      <c r="J32" s="60"/>
      <c r="K32" s="61"/>
      <c r="L32" s="62"/>
      <c r="M32" s="60"/>
      <c r="N32" s="61"/>
      <c r="O32" s="62"/>
      <c r="P32" s="60"/>
      <c r="Q32" s="61"/>
      <c r="R32" s="63"/>
      <c r="S32" s="60"/>
      <c r="T32" s="61"/>
      <c r="U32" s="63"/>
      <c r="V32" s="60"/>
      <c r="W32" s="61"/>
      <c r="X32" s="62"/>
    </row>
    <row r="33" spans="1:31" s="56" customFormat="1" ht="10.5" customHeight="1" x14ac:dyDescent="0.2">
      <c r="A33" s="40">
        <v>12</v>
      </c>
      <c r="B33" s="41">
        <v>455.08300000000003</v>
      </c>
      <c r="C33" s="42"/>
      <c r="D33" s="43">
        <v>3.2</v>
      </c>
      <c r="E33" s="44"/>
      <c r="F33" s="46"/>
      <c r="G33" s="43">
        <v>0.7</v>
      </c>
      <c r="H33" s="47"/>
      <c r="I33" s="45"/>
      <c r="J33" s="85">
        <v>14.41</v>
      </c>
      <c r="K33" s="47"/>
      <c r="L33" s="45"/>
      <c r="M33" s="85">
        <v>2.99</v>
      </c>
      <c r="N33" s="48"/>
      <c r="O33" s="45"/>
      <c r="P33" s="43">
        <v>15.4</v>
      </c>
      <c r="Q33" s="47"/>
      <c r="R33" s="45"/>
      <c r="S33" s="43">
        <v>5.56</v>
      </c>
      <c r="T33" s="47"/>
      <c r="U33" s="45"/>
      <c r="V33" s="43">
        <v>12.7</v>
      </c>
      <c r="W33" s="44"/>
      <c r="X33" s="45"/>
    </row>
    <row r="34" spans="1:31" s="56" customFormat="1" ht="10.5" customHeight="1" x14ac:dyDescent="0.2">
      <c r="A34" s="40"/>
      <c r="B34" s="54"/>
      <c r="C34" s="42">
        <f>(B35-B33)*1000</f>
        <v>58.999999999969077</v>
      </c>
      <c r="D34" s="50"/>
      <c r="E34" s="47">
        <f>(D33+D35)/2</f>
        <v>3.2</v>
      </c>
      <c r="F34" s="51">
        <f>C34*E34</f>
        <v>188.79999999990105</v>
      </c>
      <c r="G34" s="50"/>
      <c r="H34" s="47">
        <f>(G33+G35)/2</f>
        <v>0.7</v>
      </c>
      <c r="I34" s="51">
        <f>C34*H34</f>
        <v>41.299999999978354</v>
      </c>
      <c r="J34" s="50"/>
      <c r="K34" s="47">
        <f>(J33+J35)/2</f>
        <v>14.41</v>
      </c>
      <c r="L34" s="51">
        <f>C34*K34</f>
        <v>850.1899999995544</v>
      </c>
      <c r="M34" s="53"/>
      <c r="N34" s="48">
        <f>(M33+M35)/2</f>
        <v>2.99</v>
      </c>
      <c r="O34" s="51">
        <f>C34*N34</f>
        <v>176.40999999990754</v>
      </c>
      <c r="P34" s="50"/>
      <c r="Q34" s="47">
        <f>(P33+P35)/2</f>
        <v>15.4</v>
      </c>
      <c r="R34" s="52">
        <f>C34*Q34</f>
        <v>908.59999999952379</v>
      </c>
      <c r="S34" s="50"/>
      <c r="T34" s="47">
        <f>(S33+S35)/2</f>
        <v>5.56</v>
      </c>
      <c r="U34" s="52">
        <f>C34*T34</f>
        <v>328.03999999982807</v>
      </c>
      <c r="V34" s="50"/>
      <c r="W34" s="47">
        <f>(V33+V35)/2</f>
        <v>12.7</v>
      </c>
      <c r="X34" s="51">
        <f>C34*W34</f>
        <v>749.29999999960728</v>
      </c>
    </row>
    <row r="35" spans="1:31" s="49" customFormat="1" ht="10.5" customHeight="1" x14ac:dyDescent="0.2">
      <c r="A35" s="40">
        <v>13</v>
      </c>
      <c r="B35" s="41">
        <v>455.142</v>
      </c>
      <c r="C35" s="42"/>
      <c r="D35" s="43">
        <v>3.2</v>
      </c>
      <c r="E35" s="44"/>
      <c r="F35" s="46"/>
      <c r="G35" s="43">
        <v>0.7</v>
      </c>
      <c r="H35" s="47"/>
      <c r="I35" s="45"/>
      <c r="J35" s="85">
        <v>14.41</v>
      </c>
      <c r="K35" s="47"/>
      <c r="L35" s="45"/>
      <c r="M35" s="85">
        <v>2.99</v>
      </c>
      <c r="N35" s="48"/>
      <c r="O35" s="45"/>
      <c r="P35" s="43">
        <v>15.4</v>
      </c>
      <c r="Q35" s="47"/>
      <c r="R35" s="45"/>
      <c r="S35" s="43">
        <v>5.56</v>
      </c>
      <c r="T35" s="47"/>
      <c r="U35" s="45"/>
      <c r="V35" s="43">
        <v>12.7</v>
      </c>
      <c r="W35" s="44"/>
      <c r="X35" s="45"/>
      <c r="AE35" s="56"/>
    </row>
    <row r="36" spans="1:31" s="49" customFormat="1" ht="10.5" customHeight="1" x14ac:dyDescent="0.2">
      <c r="A36" s="79" t="s">
        <v>17</v>
      </c>
      <c r="B36" s="58"/>
      <c r="C36" s="59"/>
      <c r="D36" s="60"/>
      <c r="E36" s="61"/>
      <c r="F36" s="62"/>
      <c r="G36" s="60"/>
      <c r="H36" s="61"/>
      <c r="I36" s="62"/>
      <c r="J36" s="60"/>
      <c r="K36" s="61"/>
      <c r="L36" s="62"/>
      <c r="M36" s="60"/>
      <c r="N36" s="61"/>
      <c r="O36" s="62"/>
      <c r="P36" s="60"/>
      <c r="Q36" s="61"/>
      <c r="R36" s="63"/>
      <c r="S36" s="60"/>
      <c r="T36" s="61"/>
      <c r="U36" s="63"/>
      <c r="V36" s="60"/>
      <c r="W36" s="61"/>
      <c r="X36" s="62"/>
      <c r="Y36" s="56"/>
      <c r="Z36" s="56"/>
      <c r="AE36" s="56"/>
    </row>
    <row r="37" spans="1:31" s="49" customFormat="1" ht="10.5" customHeight="1" x14ac:dyDescent="0.2">
      <c r="A37" s="40">
        <v>14</v>
      </c>
      <c r="B37" s="41">
        <v>455.142</v>
      </c>
      <c r="C37" s="42"/>
      <c r="D37" s="43">
        <v>3.5</v>
      </c>
      <c r="E37" s="44"/>
      <c r="F37" s="46"/>
      <c r="G37" s="43">
        <v>0.78</v>
      </c>
      <c r="H37" s="47"/>
      <c r="I37" s="45"/>
      <c r="J37" s="43">
        <v>13.1</v>
      </c>
      <c r="K37" s="47"/>
      <c r="L37" s="45"/>
      <c r="M37" s="43">
        <v>2.83</v>
      </c>
      <c r="N37" s="48"/>
      <c r="O37" s="45"/>
      <c r="P37" s="43">
        <v>14.7</v>
      </c>
      <c r="Q37" s="47"/>
      <c r="R37" s="45"/>
      <c r="S37" s="43">
        <v>4.93</v>
      </c>
      <c r="T37" s="47"/>
      <c r="U37" s="45"/>
      <c r="V37" s="43">
        <v>13.42</v>
      </c>
      <c r="W37" s="44"/>
      <c r="X37" s="45"/>
      <c r="AE37" s="56"/>
    </row>
    <row r="38" spans="1:31" s="56" customFormat="1" ht="10.5" customHeight="1" x14ac:dyDescent="0.2">
      <c r="A38" s="40"/>
      <c r="B38" s="41"/>
      <c r="C38" s="42">
        <f>(B39-B37)*1000</f>
        <v>84.999999999979536</v>
      </c>
      <c r="D38" s="50"/>
      <c r="E38" s="47">
        <f>(D37+D39)/2</f>
        <v>3.75</v>
      </c>
      <c r="F38" s="51">
        <f>C38*E38</f>
        <v>318.74999999992326</v>
      </c>
      <c r="G38" s="50"/>
      <c r="H38" s="47">
        <f>(G37+G39)/2</f>
        <v>0.91500000000000004</v>
      </c>
      <c r="I38" s="51">
        <f>C38*H38</f>
        <v>77.774999999981276</v>
      </c>
      <c r="J38" s="50"/>
      <c r="K38" s="47">
        <f>(J37+J39)/2</f>
        <v>14.202999999999999</v>
      </c>
      <c r="L38" s="51">
        <f>C38*K38</f>
        <v>1207.2549999997093</v>
      </c>
      <c r="M38" s="53"/>
      <c r="N38" s="48">
        <f>(M37+M43)/2</f>
        <v>2.84</v>
      </c>
      <c r="O38" s="51">
        <f>C38*N38</f>
        <v>241.39999999994188</v>
      </c>
      <c r="P38" s="50"/>
      <c r="Q38" s="47">
        <f>(P37+P43)/2</f>
        <v>14.85</v>
      </c>
      <c r="R38" s="52">
        <f>C38*Q38</f>
        <v>1262.249999999696</v>
      </c>
      <c r="S38" s="50"/>
      <c r="T38" s="47">
        <f>(S37+S39)/2</f>
        <v>4.91</v>
      </c>
      <c r="U38" s="52">
        <f>C38*T38</f>
        <v>417.34999999989952</v>
      </c>
      <c r="V38" s="50"/>
      <c r="W38" s="47">
        <f>(V37+V39)/2</f>
        <v>13.41</v>
      </c>
      <c r="X38" s="51">
        <f>C38*W38</f>
        <v>1139.8499999997257</v>
      </c>
    </row>
    <row r="39" spans="1:31" s="49" customFormat="1" ht="10.5" customHeight="1" x14ac:dyDescent="0.2">
      <c r="A39" s="40">
        <v>15</v>
      </c>
      <c r="B39" s="41">
        <v>455.22699999999998</v>
      </c>
      <c r="C39" s="42"/>
      <c r="D39" s="43">
        <v>4</v>
      </c>
      <c r="E39" s="44"/>
      <c r="F39" s="46"/>
      <c r="G39" s="43">
        <v>1.05</v>
      </c>
      <c r="H39" s="47"/>
      <c r="I39" s="45"/>
      <c r="J39" s="43">
        <v>15.305999999999999</v>
      </c>
      <c r="K39" s="47"/>
      <c r="L39" s="45"/>
      <c r="M39" s="43">
        <v>2.92</v>
      </c>
      <c r="N39" s="48"/>
      <c r="O39" s="45"/>
      <c r="P39" s="43">
        <v>15</v>
      </c>
      <c r="Q39" s="47"/>
      <c r="R39" s="45"/>
      <c r="S39" s="43">
        <v>4.8899999999999997</v>
      </c>
      <c r="T39" s="47"/>
      <c r="U39" s="45"/>
      <c r="V39" s="43">
        <v>13.4</v>
      </c>
      <c r="W39" s="44"/>
      <c r="X39" s="45"/>
      <c r="AE39" s="56"/>
    </row>
    <row r="40" spans="1:31" s="49" customFormat="1" ht="10.5" customHeight="1" x14ac:dyDescent="0.2">
      <c r="A40" s="80" t="s">
        <v>23</v>
      </c>
      <c r="B40" s="58"/>
      <c r="C40" s="59"/>
      <c r="D40" s="60"/>
      <c r="E40" s="61"/>
      <c r="F40" s="67"/>
      <c r="G40" s="60"/>
      <c r="H40" s="61"/>
      <c r="I40" s="67"/>
      <c r="J40" s="60"/>
      <c r="K40" s="61"/>
      <c r="L40" s="67"/>
      <c r="M40" s="60"/>
      <c r="N40" s="61"/>
      <c r="O40" s="67"/>
      <c r="P40" s="60"/>
      <c r="Q40" s="61"/>
      <c r="R40" s="68"/>
      <c r="S40" s="60"/>
      <c r="T40" s="61"/>
      <c r="U40" s="68"/>
      <c r="V40" s="60"/>
      <c r="W40" s="61"/>
      <c r="X40" s="67"/>
      <c r="AE40" s="56"/>
    </row>
    <row r="41" spans="1:31" s="49" customFormat="1" ht="10.5" customHeight="1" x14ac:dyDescent="0.2">
      <c r="A41" s="40"/>
      <c r="B41" s="41">
        <v>455.22699999999998</v>
      </c>
      <c r="C41" s="42"/>
      <c r="D41" s="43">
        <v>4</v>
      </c>
      <c r="E41" s="44"/>
      <c r="F41" s="46"/>
      <c r="G41" s="43">
        <v>1.3</v>
      </c>
      <c r="H41" s="47"/>
      <c r="I41" s="45"/>
      <c r="J41" s="43">
        <v>14.97</v>
      </c>
      <c r="K41" s="47"/>
      <c r="L41" s="45"/>
      <c r="M41" s="43">
        <v>2.85</v>
      </c>
      <c r="N41" s="48"/>
      <c r="O41" s="45"/>
      <c r="P41" s="43">
        <v>14.7</v>
      </c>
      <c r="Q41" s="47"/>
      <c r="R41" s="45"/>
      <c r="S41" s="43">
        <v>5.0199999999999996</v>
      </c>
      <c r="T41" s="47"/>
      <c r="U41" s="45"/>
      <c r="V41" s="43">
        <v>14.2</v>
      </c>
      <c r="W41" s="44"/>
      <c r="X41" s="45"/>
      <c r="AE41" s="56"/>
    </row>
    <row r="42" spans="1:31" s="49" customFormat="1" ht="10.5" customHeight="1" x14ac:dyDescent="0.2">
      <c r="A42" s="40"/>
      <c r="B42" s="41"/>
      <c r="C42" s="42">
        <f>(B43-B41)*1000</f>
        <v>15.000000000043201</v>
      </c>
      <c r="D42" s="50"/>
      <c r="E42" s="47">
        <f>(D41+D43)/2</f>
        <v>5.4</v>
      </c>
      <c r="F42" s="51">
        <f>C42*E42</f>
        <v>81.000000000233285</v>
      </c>
      <c r="G42" s="50"/>
      <c r="H42" s="47">
        <f>(G41+G43)/2</f>
        <v>1.2000000000000002</v>
      </c>
      <c r="I42" s="51">
        <f>C42*H42</f>
        <v>18.000000000051845</v>
      </c>
      <c r="J42" s="50"/>
      <c r="K42" s="47"/>
      <c r="L42" s="51">
        <f>C42*K42</f>
        <v>0</v>
      </c>
      <c r="M42" s="53"/>
      <c r="N42" s="48"/>
      <c r="O42" s="51">
        <f>C42*N42</f>
        <v>0</v>
      </c>
      <c r="P42" s="50"/>
      <c r="Q42" s="47">
        <f>(P41+P43)/2</f>
        <v>14.85</v>
      </c>
      <c r="R42" s="52">
        <f>C42*Q42</f>
        <v>222.75000000064153</v>
      </c>
      <c r="S42" s="50"/>
      <c r="T42" s="47">
        <f>(S41+S43)/2</f>
        <v>5.0350000000000001</v>
      </c>
      <c r="U42" s="52">
        <f>C42*T42</f>
        <v>75.525000000217517</v>
      </c>
      <c r="V42" s="50"/>
      <c r="W42" s="47">
        <f>(V41+V43)/2</f>
        <v>14.35</v>
      </c>
      <c r="X42" s="51">
        <f>C42*W42</f>
        <v>215.25000000061993</v>
      </c>
      <c r="AE42" s="56"/>
    </row>
    <row r="43" spans="1:31" s="49" customFormat="1" ht="10.5" customHeight="1" x14ac:dyDescent="0.2">
      <c r="A43" s="40">
        <v>16</v>
      </c>
      <c r="B43" s="41">
        <v>455.24200000000002</v>
      </c>
      <c r="C43" s="42"/>
      <c r="D43" s="43">
        <v>6.8</v>
      </c>
      <c r="E43" s="44"/>
      <c r="F43" s="46"/>
      <c r="G43" s="43">
        <v>1.1000000000000001</v>
      </c>
      <c r="H43" s="47"/>
      <c r="I43" s="45"/>
      <c r="J43" s="43">
        <v>15.33</v>
      </c>
      <c r="K43" s="47"/>
      <c r="L43" s="45"/>
      <c r="M43" s="43">
        <v>2.85</v>
      </c>
      <c r="N43" s="48"/>
      <c r="O43" s="45"/>
      <c r="P43" s="43">
        <v>15</v>
      </c>
      <c r="Q43" s="47"/>
      <c r="R43" s="45"/>
      <c r="S43" s="43">
        <v>5.05</v>
      </c>
      <c r="T43" s="47"/>
      <c r="U43" s="45"/>
      <c r="V43" s="43">
        <v>14.5</v>
      </c>
      <c r="W43" s="44"/>
      <c r="X43" s="45"/>
      <c r="AE43" s="56"/>
    </row>
    <row r="44" spans="1:31" s="49" customFormat="1" ht="10.5" customHeight="1" x14ac:dyDescent="0.2">
      <c r="A44" s="40"/>
      <c r="B44" s="41"/>
      <c r="C44" s="42">
        <f>(B45-B43)*1000</f>
        <v>32.999999999958618</v>
      </c>
      <c r="D44" s="50"/>
      <c r="E44" s="47">
        <f>(D43+D45)/2</f>
        <v>6</v>
      </c>
      <c r="F44" s="51">
        <f>C44*E44</f>
        <v>197.99999999975171</v>
      </c>
      <c r="G44" s="50"/>
      <c r="H44" s="47">
        <f>(G43+G45)/2</f>
        <v>0.97500000000000009</v>
      </c>
      <c r="I44" s="51">
        <f>C44*H44</f>
        <v>32.174999999959653</v>
      </c>
      <c r="J44" s="50"/>
      <c r="K44" s="47">
        <f>(J43+J45)/2</f>
        <v>15.1</v>
      </c>
      <c r="L44" s="51">
        <f>C44*K44</f>
        <v>498.29999999937513</v>
      </c>
      <c r="M44" s="53"/>
      <c r="N44" s="48">
        <f>(M43+M45)/2</f>
        <v>2.8049999999999997</v>
      </c>
      <c r="O44" s="51">
        <f>C44*N44</f>
        <v>92.564999999883909</v>
      </c>
      <c r="P44" s="50"/>
      <c r="Q44" s="47">
        <f>(P43+P45)/2</f>
        <v>14.625</v>
      </c>
      <c r="R44" s="52">
        <f>C44*Q44</f>
        <v>482.62499999939479</v>
      </c>
      <c r="S44" s="50"/>
      <c r="T44" s="47">
        <f>(S43+S45)/2</f>
        <v>4.8</v>
      </c>
      <c r="U44" s="52">
        <f>C44*T44</f>
        <v>158.39999999980137</v>
      </c>
      <c r="V44" s="50"/>
      <c r="W44" s="47">
        <f>(V43+V45)/2</f>
        <v>14.125</v>
      </c>
      <c r="X44" s="51">
        <f>C44*W44</f>
        <v>466.12499999941548</v>
      </c>
      <c r="AE44" s="56"/>
    </row>
    <row r="45" spans="1:31" s="49" customFormat="1" ht="10.5" customHeight="1" x14ac:dyDescent="0.2">
      <c r="A45" s="40">
        <v>17</v>
      </c>
      <c r="B45" s="41">
        <v>455.27499999999998</v>
      </c>
      <c r="C45" s="42"/>
      <c r="D45" s="43">
        <v>5.2</v>
      </c>
      <c r="E45" s="44"/>
      <c r="F45" s="46"/>
      <c r="G45" s="43">
        <v>0.85</v>
      </c>
      <c r="H45" s="47"/>
      <c r="I45" s="45"/>
      <c r="J45" s="43">
        <v>14.87</v>
      </c>
      <c r="K45" s="47"/>
      <c r="L45" s="45"/>
      <c r="M45" s="43">
        <v>2.76</v>
      </c>
      <c r="N45" s="48"/>
      <c r="O45" s="45"/>
      <c r="P45" s="43">
        <v>14.25</v>
      </c>
      <c r="Q45" s="47"/>
      <c r="R45" s="45"/>
      <c r="S45" s="43">
        <v>4.55</v>
      </c>
      <c r="T45" s="47"/>
      <c r="U45" s="45"/>
      <c r="V45" s="43">
        <v>13.75</v>
      </c>
      <c r="W45" s="44"/>
      <c r="X45" s="45"/>
      <c r="AE45" s="56"/>
    </row>
    <row r="46" spans="1:31" s="49" customFormat="1" ht="10.5" customHeight="1" x14ac:dyDescent="0.2">
      <c r="A46" s="40"/>
      <c r="B46" s="41"/>
      <c r="C46" s="42">
        <f>(B47-B45)*1000</f>
        <v>25.000000000034106</v>
      </c>
      <c r="D46" s="50"/>
      <c r="E46" s="47">
        <f>(D45+D47)/2</f>
        <v>5.4</v>
      </c>
      <c r="F46" s="51">
        <f>C46*E46</f>
        <v>135.00000000018417</v>
      </c>
      <c r="G46" s="50"/>
      <c r="H46" s="47">
        <f>(G45+G47)/2</f>
        <v>0.85</v>
      </c>
      <c r="I46" s="51">
        <f>C46*H46</f>
        <v>21.25000000002899</v>
      </c>
      <c r="J46" s="50"/>
      <c r="K46" s="47">
        <f>(J45+J47)/2</f>
        <v>14.46</v>
      </c>
      <c r="L46" s="51">
        <f>C46*K46</f>
        <v>361.50000000049317</v>
      </c>
      <c r="M46" s="53"/>
      <c r="N46" s="48">
        <f>(M45+M47)/2</f>
        <v>2.71</v>
      </c>
      <c r="O46" s="51">
        <f>C46*N46</f>
        <v>67.750000000092427</v>
      </c>
      <c r="P46" s="50"/>
      <c r="Q46" s="47">
        <f>(P45+P47)/2</f>
        <v>14.125</v>
      </c>
      <c r="R46" s="52">
        <f>C46*Q46</f>
        <v>353.12500000048175</v>
      </c>
      <c r="S46" s="50"/>
      <c r="T46" s="47">
        <f>(S45+S47)/2</f>
        <v>4.3900000000000006</v>
      </c>
      <c r="U46" s="52">
        <f>C46*T46</f>
        <v>109.75000000014974</v>
      </c>
      <c r="V46" s="50"/>
      <c r="W46" s="47">
        <f>(V45+V47)/2</f>
        <v>13.625</v>
      </c>
      <c r="X46" s="51">
        <f>C46*W46</f>
        <v>340.62500000046469</v>
      </c>
      <c r="AE46" s="56"/>
    </row>
    <row r="47" spans="1:31" s="49" customFormat="1" ht="10.5" customHeight="1" x14ac:dyDescent="0.2">
      <c r="A47" s="40">
        <v>18</v>
      </c>
      <c r="B47" s="41">
        <v>455.3</v>
      </c>
      <c r="C47" s="42"/>
      <c r="D47" s="43">
        <v>5.6</v>
      </c>
      <c r="E47" s="44"/>
      <c r="F47" s="46"/>
      <c r="G47" s="43">
        <v>0.85</v>
      </c>
      <c r="H47" s="47"/>
      <c r="I47" s="45"/>
      <c r="J47" s="43">
        <v>14.05</v>
      </c>
      <c r="K47" s="47"/>
      <c r="L47" s="45"/>
      <c r="M47" s="43">
        <v>2.66</v>
      </c>
      <c r="N47" s="48"/>
      <c r="O47" s="45"/>
      <c r="P47" s="43">
        <v>14</v>
      </c>
      <c r="Q47" s="47"/>
      <c r="R47" s="45"/>
      <c r="S47" s="43">
        <v>4.2300000000000004</v>
      </c>
      <c r="T47" s="47"/>
      <c r="U47" s="45"/>
      <c r="V47" s="43">
        <v>13.5</v>
      </c>
      <c r="W47" s="44"/>
      <c r="X47" s="45"/>
      <c r="AE47" s="56"/>
    </row>
    <row r="48" spans="1:31" s="49" customFormat="1" ht="10.5" customHeight="1" x14ac:dyDescent="0.2">
      <c r="A48" s="40"/>
      <c r="B48" s="41"/>
      <c r="C48" s="42">
        <f>(B49-B47)*1000</f>
        <v>24.999999999977263</v>
      </c>
      <c r="D48" s="50"/>
      <c r="E48" s="47">
        <f>(D47+D49)/2</f>
        <v>5.35</v>
      </c>
      <c r="F48" s="51">
        <f>C48*E48</f>
        <v>133.74999999987836</v>
      </c>
      <c r="G48" s="50"/>
      <c r="H48" s="47">
        <f>(G47+G49)/2</f>
        <v>0.83499999999999996</v>
      </c>
      <c r="I48" s="51">
        <f>C48*H48</f>
        <v>20.874999999981014</v>
      </c>
      <c r="J48" s="50"/>
      <c r="K48" s="47">
        <f>(J47+J49)/2</f>
        <v>14.315000000000001</v>
      </c>
      <c r="L48" s="51">
        <f>C48*K48</f>
        <v>357.87499999967457</v>
      </c>
      <c r="M48" s="53"/>
      <c r="N48" s="48">
        <f>(M47+M49)/2</f>
        <v>2.875</v>
      </c>
      <c r="O48" s="51">
        <f>C48*N48</f>
        <v>71.87499999993463</v>
      </c>
      <c r="P48" s="50"/>
      <c r="Q48" s="47">
        <f>(P47+P49)/2</f>
        <v>14.05</v>
      </c>
      <c r="R48" s="52">
        <f>C48*Q48</f>
        <v>351.24999999968054</v>
      </c>
      <c r="S48" s="50"/>
      <c r="T48" s="47">
        <f>(S47+S49)/2</f>
        <v>4.29</v>
      </c>
      <c r="U48" s="52">
        <f>C48*T48</f>
        <v>107.24999999990246</v>
      </c>
      <c r="V48" s="50"/>
      <c r="W48" s="47">
        <f>(V47+V49)/2</f>
        <v>13.55</v>
      </c>
      <c r="X48" s="51">
        <f>C48*W48</f>
        <v>338.74999999969191</v>
      </c>
      <c r="AE48" s="56"/>
    </row>
    <row r="49" spans="1:31" s="86" customFormat="1" ht="10.5" customHeight="1" x14ac:dyDescent="0.2">
      <c r="A49" s="40">
        <v>19</v>
      </c>
      <c r="B49" s="41">
        <v>455.32499999999999</v>
      </c>
      <c r="C49" s="42"/>
      <c r="D49" s="43">
        <v>5.0999999999999996</v>
      </c>
      <c r="E49" s="44"/>
      <c r="F49" s="46"/>
      <c r="G49" s="43">
        <v>0.82</v>
      </c>
      <c r="H49" s="47"/>
      <c r="I49" s="45"/>
      <c r="J49" s="43">
        <v>14.58</v>
      </c>
      <c r="K49" s="47"/>
      <c r="L49" s="45"/>
      <c r="M49" s="43">
        <v>3.09</v>
      </c>
      <c r="N49" s="48"/>
      <c r="O49" s="45"/>
      <c r="P49" s="43">
        <v>14.1</v>
      </c>
      <c r="Q49" s="47"/>
      <c r="R49" s="55"/>
      <c r="S49" s="43">
        <v>4.3499999999999996</v>
      </c>
      <c r="T49" s="47"/>
      <c r="U49" s="55"/>
      <c r="V49" s="43">
        <v>13.6</v>
      </c>
      <c r="W49" s="44"/>
      <c r="X49" s="45"/>
      <c r="AE49" s="77"/>
    </row>
    <row r="50" spans="1:31" s="77" customFormat="1" ht="10.5" customHeight="1" x14ac:dyDescent="0.2">
      <c r="A50" s="40"/>
      <c r="B50" s="54"/>
      <c r="C50" s="42">
        <f>(B51-B49)*1000</f>
        <v>38.000000000010914</v>
      </c>
      <c r="D50" s="50"/>
      <c r="E50" s="47">
        <f>(D49+D51)/2</f>
        <v>4.8499999999999996</v>
      </c>
      <c r="F50" s="51">
        <f>C50*E50</f>
        <v>184.30000000005293</v>
      </c>
      <c r="G50" s="50"/>
      <c r="H50" s="47">
        <f>(G49+G53)/2</f>
        <v>0.69</v>
      </c>
      <c r="I50" s="51">
        <f>C50*H50</f>
        <v>26.220000000007527</v>
      </c>
      <c r="J50" s="50"/>
      <c r="K50" s="47">
        <f>(J49+J51)/2</f>
        <v>14.39</v>
      </c>
      <c r="L50" s="51">
        <f>C50*K50</f>
        <v>546.82000000015705</v>
      </c>
      <c r="M50" s="53"/>
      <c r="N50" s="48">
        <f>(M49+M53)/2</f>
        <v>2.4649999999999999</v>
      </c>
      <c r="O50" s="51">
        <f>C50*N50</f>
        <v>93.670000000026903</v>
      </c>
      <c r="P50" s="50"/>
      <c r="Q50" s="47">
        <f>(P49+P53)/2</f>
        <v>11.66</v>
      </c>
      <c r="R50" s="52">
        <f>C50*Q50</f>
        <v>443.08000000012726</v>
      </c>
      <c r="S50" s="50"/>
      <c r="T50" s="47">
        <f>(S49+S51)/2</f>
        <v>4.3249999999999993</v>
      </c>
      <c r="U50" s="52">
        <f>C50*T50</f>
        <v>164.35000000004717</v>
      </c>
      <c r="V50" s="50"/>
      <c r="W50" s="47">
        <f>(V49+V51)/2</f>
        <v>13.6</v>
      </c>
      <c r="X50" s="51">
        <f>C50*W50</f>
        <v>516.80000000014843</v>
      </c>
    </row>
    <row r="51" spans="1:31" s="49" customFormat="1" ht="10.5" customHeight="1" x14ac:dyDescent="0.2">
      <c r="A51" s="40">
        <v>20</v>
      </c>
      <c r="B51" s="41">
        <v>455.363</v>
      </c>
      <c r="C51" s="42"/>
      <c r="D51" s="43">
        <v>4.5999999999999996</v>
      </c>
      <c r="E51" s="44"/>
      <c r="F51" s="46"/>
      <c r="G51" s="43">
        <v>0.78</v>
      </c>
      <c r="H51" s="47"/>
      <c r="I51" s="45"/>
      <c r="J51" s="43">
        <v>14.2</v>
      </c>
      <c r="K51" s="47"/>
      <c r="L51" s="45"/>
      <c r="M51" s="43">
        <v>2.71</v>
      </c>
      <c r="N51" s="48"/>
      <c r="O51" s="45"/>
      <c r="P51" s="43">
        <v>14.1</v>
      </c>
      <c r="Q51" s="47"/>
      <c r="R51" s="45"/>
      <c r="S51" s="43">
        <v>4.3</v>
      </c>
      <c r="T51" s="47"/>
      <c r="U51" s="45"/>
      <c r="V51" s="43">
        <v>13.6</v>
      </c>
      <c r="W51" s="44"/>
      <c r="X51" s="45"/>
      <c r="AE51" s="56"/>
    </row>
    <row r="52" spans="1:31" s="56" customFormat="1" ht="10.5" customHeight="1" x14ac:dyDescent="0.2">
      <c r="A52" s="40"/>
      <c r="B52" s="58"/>
      <c r="C52" s="59"/>
      <c r="D52" s="60"/>
      <c r="E52" s="65"/>
      <c r="F52" s="66"/>
      <c r="G52" s="60"/>
      <c r="H52" s="61"/>
      <c r="I52" s="62"/>
      <c r="J52" s="60"/>
      <c r="K52" s="61"/>
      <c r="L52" s="62"/>
      <c r="M52" s="60"/>
      <c r="N52" s="61"/>
      <c r="O52" s="62"/>
      <c r="P52" s="60"/>
      <c r="Q52" s="61"/>
      <c r="R52" s="63"/>
      <c r="S52" s="60"/>
      <c r="T52" s="61"/>
      <c r="U52" s="63"/>
      <c r="V52" s="60"/>
      <c r="W52" s="65"/>
      <c r="X52" s="62"/>
    </row>
    <row r="53" spans="1:31" s="49" customFormat="1" ht="10.5" customHeight="1" x14ac:dyDescent="0.2">
      <c r="A53" s="40">
        <v>21</v>
      </c>
      <c r="B53" s="41">
        <v>455.363</v>
      </c>
      <c r="C53" s="42"/>
      <c r="D53" s="43">
        <v>3.1</v>
      </c>
      <c r="E53" s="44"/>
      <c r="F53" s="46"/>
      <c r="G53" s="43">
        <v>0.56000000000000005</v>
      </c>
      <c r="H53" s="47"/>
      <c r="I53" s="45"/>
      <c r="J53" s="43">
        <v>10.86</v>
      </c>
      <c r="K53" s="47"/>
      <c r="L53" s="45"/>
      <c r="M53" s="43">
        <v>1.84</v>
      </c>
      <c r="N53" s="48"/>
      <c r="O53" s="45"/>
      <c r="P53" s="43">
        <v>9.2200000000000006</v>
      </c>
      <c r="Q53" s="47"/>
      <c r="R53" s="55"/>
      <c r="S53" s="43">
        <v>4.33</v>
      </c>
      <c r="T53" s="47"/>
      <c r="U53" s="55"/>
      <c r="V53" s="43">
        <v>9.2200000000000006</v>
      </c>
      <c r="W53" s="44"/>
      <c r="X53" s="45"/>
      <c r="AE53" s="56"/>
    </row>
    <row r="54" spans="1:31" s="49" customFormat="1" ht="10.5" customHeight="1" x14ac:dyDescent="0.2">
      <c r="A54" s="57" t="s">
        <v>19</v>
      </c>
      <c r="B54" s="41"/>
      <c r="C54" s="42">
        <f>(B55-B53)*1000</f>
        <v>16.999999999995907</v>
      </c>
      <c r="D54" s="50"/>
      <c r="E54" s="47">
        <f>(D53+D55)/2</f>
        <v>3.1</v>
      </c>
      <c r="F54" s="51">
        <f>C54*E54</f>
        <v>52.699999999987313</v>
      </c>
      <c r="G54" s="50"/>
      <c r="H54" s="47">
        <f>(G53+G57)/2</f>
        <v>0.28000000000000003</v>
      </c>
      <c r="I54" s="51">
        <f>C54*H54</f>
        <v>4.7599999999988549</v>
      </c>
      <c r="J54" s="50"/>
      <c r="K54" s="47">
        <f>(J53+J55)/2</f>
        <v>10.86</v>
      </c>
      <c r="L54" s="51">
        <f>C54*K54</f>
        <v>184.61999999995555</v>
      </c>
      <c r="M54" s="53"/>
      <c r="N54" s="48">
        <f>(M53+M57)/2</f>
        <v>0.92</v>
      </c>
      <c r="O54" s="51">
        <f>C54*N54</f>
        <v>15.639999999996235</v>
      </c>
      <c r="P54" s="50"/>
      <c r="Q54" s="47">
        <f>(P53+P57)/2</f>
        <v>4.6100000000000003</v>
      </c>
      <c r="R54" s="69">
        <f>C54*Q54</f>
        <v>78.369999999981133</v>
      </c>
      <c r="S54" s="50"/>
      <c r="T54" s="47">
        <f>(S53+S55)/2</f>
        <v>4.33</v>
      </c>
      <c r="U54" s="52">
        <f>C54*T54</f>
        <v>73.609999999982278</v>
      </c>
      <c r="V54" s="50"/>
      <c r="W54" s="47">
        <f>(V53+V55)/2</f>
        <v>9.2200000000000006</v>
      </c>
      <c r="X54" s="51">
        <f>C54*W54</f>
        <v>156.73999999996227</v>
      </c>
      <c r="AE54" s="56"/>
    </row>
    <row r="55" spans="1:31" s="49" customFormat="1" ht="10.5" customHeight="1" x14ac:dyDescent="0.2">
      <c r="A55" s="40">
        <v>22</v>
      </c>
      <c r="B55" s="41">
        <v>455.38</v>
      </c>
      <c r="C55" s="42"/>
      <c r="D55" s="43">
        <v>3.1</v>
      </c>
      <c r="E55" s="44"/>
      <c r="F55" s="46"/>
      <c r="G55" s="43">
        <v>0.56000000000000005</v>
      </c>
      <c r="H55" s="47"/>
      <c r="I55" s="45"/>
      <c r="J55" s="43">
        <v>10.86</v>
      </c>
      <c r="K55" s="47"/>
      <c r="L55" s="45"/>
      <c r="M55" s="43">
        <v>1.84</v>
      </c>
      <c r="N55" s="48"/>
      <c r="O55" s="45"/>
      <c r="P55" s="43">
        <v>9.2200000000000006</v>
      </c>
      <c r="Q55" s="47"/>
      <c r="R55" s="55"/>
      <c r="S55" s="43">
        <v>4.33</v>
      </c>
      <c r="T55" s="47"/>
      <c r="U55" s="55"/>
      <c r="V55" s="43">
        <v>9.2200000000000006</v>
      </c>
      <c r="W55" s="44"/>
      <c r="X55" s="45"/>
      <c r="AE55" s="56"/>
    </row>
    <row r="56" spans="1:31" s="56" customFormat="1" ht="10.5" customHeight="1" thickBot="1" x14ac:dyDescent="0.25">
      <c r="A56" s="87"/>
      <c r="B56" s="88"/>
      <c r="C56" s="89"/>
      <c r="D56" s="90"/>
      <c r="E56" s="91"/>
      <c r="F56" s="71"/>
      <c r="G56" s="90"/>
      <c r="H56" s="72"/>
      <c r="I56" s="70"/>
      <c r="J56" s="90"/>
      <c r="K56" s="72"/>
      <c r="L56" s="70"/>
      <c r="M56" s="90"/>
      <c r="N56" s="72"/>
      <c r="O56" s="70"/>
      <c r="P56" s="90"/>
      <c r="Q56" s="72"/>
      <c r="R56" s="70"/>
      <c r="S56" s="90"/>
      <c r="T56" s="72"/>
      <c r="U56" s="70"/>
      <c r="V56" s="90"/>
      <c r="W56" s="91"/>
      <c r="X56" s="70"/>
    </row>
    <row r="57" spans="1:31" s="77" customFormat="1" ht="10.5" customHeight="1" x14ac:dyDescent="0.2">
      <c r="A57" s="114"/>
      <c r="B57" s="73"/>
      <c r="C57" s="74"/>
      <c r="D57" s="37"/>
      <c r="E57" s="78"/>
      <c r="F57" s="75">
        <f>SUM(F9:F56)</f>
        <v>2135.9249999999911</v>
      </c>
      <c r="G57" s="37"/>
      <c r="H57" s="37"/>
      <c r="I57" s="75">
        <f>SUM(I9:I56)</f>
        <v>450.85500000001218</v>
      </c>
      <c r="J57" s="76" t="s">
        <v>12</v>
      </c>
      <c r="K57" s="37"/>
      <c r="L57" s="75">
        <f>SUM(L10:L56)</f>
        <v>7937.1049999992974</v>
      </c>
      <c r="M57" s="37"/>
      <c r="N57" s="37"/>
      <c r="O57" s="75">
        <f>SUM(O10:O56)</f>
        <v>1257.9324999998689</v>
      </c>
      <c r="P57" s="37"/>
      <c r="Q57" s="37"/>
      <c r="R57" s="75">
        <f>SUM(R10:R56)</f>
        <v>8404.099999999893</v>
      </c>
      <c r="S57" s="37"/>
      <c r="T57" s="37"/>
      <c r="U57" s="75" t="e">
        <f>SUM(U10:U56)</f>
        <v>#REF!</v>
      </c>
      <c r="V57" s="37"/>
      <c r="W57" s="78"/>
      <c r="X57" s="75" t="e">
        <f>SUM(X10:X56)</f>
        <v>#REF!</v>
      </c>
    </row>
    <row r="58" spans="1:31" s="77" customFormat="1" ht="10.5" customHeight="1" x14ac:dyDescent="0.2">
      <c r="A58" s="115"/>
      <c r="B58" s="73"/>
      <c r="C58" s="74"/>
      <c r="D58" s="37"/>
      <c r="E58" s="78"/>
      <c r="F58" s="78"/>
      <c r="G58" s="37"/>
      <c r="H58" s="37"/>
      <c r="I58" s="37"/>
      <c r="J58" s="76" t="s">
        <v>13</v>
      </c>
      <c r="K58" s="37"/>
      <c r="L58" s="37">
        <v>3197.3</v>
      </c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78"/>
      <c r="X58" s="37"/>
    </row>
    <row r="59" spans="1:31" s="77" customFormat="1" ht="10.5" customHeight="1" x14ac:dyDescent="0.2">
      <c r="A59" s="115"/>
      <c r="B59" s="73"/>
      <c r="C59" s="74"/>
      <c r="D59" s="37"/>
      <c r="E59" s="78"/>
      <c r="F59" s="78"/>
      <c r="G59" s="37"/>
      <c r="H59" s="37"/>
      <c r="I59" s="37"/>
      <c r="J59" s="38" t="s">
        <v>14</v>
      </c>
      <c r="K59" s="36"/>
      <c r="L59" s="36">
        <f>L57-L58</f>
        <v>4739.8049999992973</v>
      </c>
      <c r="M59" s="37"/>
      <c r="N59" s="35" t="s">
        <v>20</v>
      </c>
      <c r="O59" s="36"/>
      <c r="P59" s="35" t="s">
        <v>21</v>
      </c>
      <c r="Q59" s="36"/>
      <c r="R59" s="36"/>
      <c r="S59" s="36"/>
      <c r="T59" s="37"/>
      <c r="U59" s="37"/>
      <c r="V59" s="37"/>
      <c r="W59" s="78"/>
      <c r="X59" s="37"/>
    </row>
    <row r="60" spans="1:31" ht="9" customHeight="1" x14ac:dyDescent="0.2"/>
    <row r="61" spans="1:31" ht="9" customHeight="1" x14ac:dyDescent="0.2"/>
    <row r="62" spans="1:31" ht="9" customHeight="1" x14ac:dyDescent="0.2"/>
    <row r="63" spans="1:31" ht="9" customHeight="1" x14ac:dyDescent="0.2"/>
  </sheetData>
  <mergeCells count="7">
    <mergeCell ref="V7:X7"/>
    <mergeCell ref="D7:F7"/>
    <mergeCell ref="G7:I7"/>
    <mergeCell ref="J7:L7"/>
    <mergeCell ref="M7:O7"/>
    <mergeCell ref="P7:R7"/>
    <mergeCell ref="S7:U7"/>
  </mergeCells>
  <phoneticPr fontId="0" type="noConversion"/>
  <pageMargins left="0.44027777777777777" right="0.42986111111111114" top="0.35000000000000003" bottom="0.2902777777777778" header="0.15972222222222224" footer="0.14027777777777778"/>
  <pageSetup paperSize="9" scale="82" firstPageNumber="0" fitToHeight="0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484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VV zem. práce</vt:lpstr>
      <vt:lpstr>'VV zem. práce'!Názvy_tisku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ing.Vladimír Řeháček</dc:creator>
  <cp:keywords/>
  <dc:description/>
  <cp:lastModifiedBy>Notebook</cp:lastModifiedBy>
  <cp:revision>5</cp:revision>
  <cp:lastPrinted>2017-01-10T06:24:52Z</cp:lastPrinted>
  <dcterms:created xsi:type="dcterms:W3CDTF">2003-11-04T09:13:38Z</dcterms:created>
  <dcterms:modified xsi:type="dcterms:W3CDTF">2017-01-10T06:25:57Z</dcterms:modified>
</cp:coreProperties>
</file>