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51-10-01.20" sheetId="3" r:id="rId3"/>
    <sheet name="SO 52-10-01.10" sheetId="4" r:id="rId4"/>
    <sheet name="SO 52-11-01" sheetId="5" r:id="rId5"/>
    <sheet name="SO 52-50-01" sheetId="6" r:id="rId6"/>
    <sheet name="SO 52-14-01" sheetId="7" r:id="rId7"/>
    <sheet name="SO 52-14-02" sheetId="8" r:id="rId8"/>
    <sheet name="SO 52-20-02" sheetId="9" r:id="rId9"/>
    <sheet name="SO 52-24-01" sheetId="10" r:id="rId10"/>
    <sheet name="SO 52-24-03" sheetId="11" r:id="rId11"/>
    <sheet name="SO 52-24-04" sheetId="12" r:id="rId12"/>
    <sheet name="SO 52-41-01" sheetId="13" r:id="rId13"/>
    <sheet name="SO 52-41-03" sheetId="14" r:id="rId14"/>
    <sheet name="SO 52-60-01" sheetId="15" r:id="rId15"/>
    <sheet name="SO 52-60-02" sheetId="16" r:id="rId16"/>
    <sheet name="SO 52-62-05" sheetId="17" r:id="rId17"/>
  </sheets>
  <definedNames/>
  <calcPr/>
  <webPublishing/>
</workbook>
</file>

<file path=xl/sharedStrings.xml><?xml version="1.0" encoding="utf-8"?>
<sst xmlns="http://schemas.openxmlformats.org/spreadsheetml/2006/main" count="3551" uniqueCount="690">
  <si>
    <t>Aspe</t>
  </si>
  <si>
    <t>Rekapitulace ceny</t>
  </si>
  <si>
    <t>5313710005</t>
  </si>
  <si>
    <t>Modernizace trati Veselí n. L.–Tábor-II. část, úsek Veselí n. L.-Doubí u Tábora, 2. etapa So-Do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</si>
  <si>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</si>
  <si>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</si>
  <si>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</si>
  <si>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</si>
  <si>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</si>
  <si>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</si>
  <si>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</si>
  <si>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</si>
  <si>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</si>
  <si>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</si>
  <si>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</si>
  <si>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</si>
  <si>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</si>
  <si>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</si>
  <si>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</si>
  <si>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</si>
  <si>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</si>
  <si>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</si>
  <si>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</si>
  <si>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</si>
  <si>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</si>
  <si>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</si>
  <si>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</si>
  <si>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</si>
  <si>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</si>
  <si>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</si>
  <si>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</si>
  <si>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</si>
  <si>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</si>
  <si>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</si>
  <si>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</si>
  <si>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</si>
  <si>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</si>
  <si>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</si>
  <si>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</si>
  <si>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</si>
  <si>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</si>
  <si>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</si>
  <si>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</si>
  <si>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</si>
  <si>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</si>
  <si>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</si>
  <si>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</si>
  <si>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N</t>
  </si>
  <si>
    <t>NOVÉ POLOŽKY</t>
  </si>
  <si>
    <t>P</t>
  </si>
  <si>
    <t>165</t>
  </si>
  <si>
    <t>VSEOB091</t>
  </si>
  <si>
    <t>Projektová dokumentace pro provádění stavby (PDPS)</t>
  </si>
  <si>
    <t>KPL</t>
  </si>
  <si>
    <t>[bez vazby na CS]</t>
  </si>
  <si>
    <t>PP</t>
  </si>
  <si>
    <t>Vypracování PDPS u vybraných SO a PS viz. technická specifikace položky.</t>
  </si>
  <si>
    <t>VV</t>
  </si>
  <si>
    <t>v předepsaném rozsahu a počtu dle VTP a ZTP</t>
  </si>
  <si>
    <t>TS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</si>
  <si>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 SO 52-20-02</t>
  </si>
  <si>
    <t>166</t>
  </si>
  <si>
    <t>VSEOB092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</si>
  <si>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</si>
  <si>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</si>
  <si>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</si>
  <si>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167</t>
  </si>
  <si>
    <t>VSEOB093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</si>
  <si>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</si>
  <si>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</si>
  <si>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</si>
  <si>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168</t>
  </si>
  <si>
    <t>VSEOB094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</si>
  <si>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</si>
  <si>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</si>
  <si>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</si>
  <si>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169</t>
  </si>
  <si>
    <t>VSEOB095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</si>
  <si>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</si>
  <si>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</si>
  <si>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</t>
  </si>
  <si>
    <t>170</t>
  </si>
  <si>
    <t>VSEOB096</t>
  </si>
  <si>
    <t>Kniha kabelových plánů</t>
  </si>
  <si>
    <t>KUS</t>
  </si>
  <si>
    <t>2; ve smyslu ts, počet kusů značí počet výtisků</t>
  </si>
  <si>
    <t>V této položce ocení dodavatel náklady na  vyhotovení knihy, která je popsána v zadávací dokumentaci (viz VTP bod 8.2.4 písmeno r).       
Měrnou jednotkou je KUS, kterou je jeden výtisk knihy.</t>
  </si>
  <si>
    <t>171</t>
  </si>
  <si>
    <t>VSEOB097</t>
  </si>
  <si>
    <t>Posouzení bezpečnosti, analýza a hodnocení rizik změny dle NK (EU) č.352/2009</t>
  </si>
  <si>
    <t>KOMPLET</t>
  </si>
  <si>
    <t>"1. Položka obsahuje: zajištění posouzení rizik oprávněnou osobou,  předání protokolu v tištěné i digitální formě.    
     Posouzení se řídí platnou legislativou v době realizace stavby a vydanými rozhodnutími Drážního úřadu.    
     Zhotovitel se zavazuje zajistit vydání osvědčení o bezpečnosti nezávislého posuzovatele podle nařízení ES 352/2009 o přijetí společné bezpečnostní metody pro hodnocení a posuzování rizik, pokud je vydání takového osvědčení dle uvedeného nařízení třeba zajistit.     
3. Měrná jednotka: KOMPLET    
4. Způsob měření:  soubor všech úkonů nutných pro zpracování posouzení ve smyslu     
     NAŘÍZENÍ KOMISE (ES) č. 352/2009 ze dne 24. dubna 2009    
    ""o přijetí společné bezpečnostní metody pro hodnocení a posuzování rizik, jak je uvedeno v čl. 6 odst. 3 písm. a) směrnice Evropského parlamentu a Rady 2004/49/ES""    
    publikované v Úředním věstníku Evropské unie, počínaje stranou L108/4    
5. Hlavní materiál: kancelářský papír, desky, CD disk"</t>
  </si>
  <si>
    <t>172</t>
  </si>
  <si>
    <t>VSEOB098</t>
  </si>
  <si>
    <t>Publicita stavby</t>
  </si>
  <si>
    <t>KS</t>
  </si>
  <si>
    <t>Zajištění propagace stavby dle ZTP.</t>
  </si>
  <si>
    <t>E.1.1.1</t>
  </si>
  <si>
    <t>Železniční svršek</t>
  </si>
  <si>
    <t xml:space="preserve">  SO 51-10-01.20</t>
  </si>
  <si>
    <t>Žst. Soběslav, žel. Svršek, 2. etapa, následná úprava GPK</t>
  </si>
  <si>
    <t>SO 51-10-01.20</t>
  </si>
  <si>
    <t>5</t>
  </si>
  <si>
    <t>Komunikace</t>
  </si>
  <si>
    <t>1</t>
  </si>
  <si>
    <t>542312</t>
  </si>
  <si>
    <t>NÁSLEDNÁ ÚPRAVA SMĚROVÉHO A VÝŠKOVÉHO USPOŘÁDÁNÍ KOLEJE - PRAŽCE BETONOVÉ</t>
  </si>
  <si>
    <t>M</t>
  </si>
  <si>
    <t>2019_OTSKP</t>
  </si>
  <si>
    <t>včetně demontáže a zpětné montáže propojek kolejových obvodů, ukolejnění a dalších prvků s vazbou na kolejnice</t>
  </si>
  <si>
    <t>513+58+79+220=870.000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</si>
  <si>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</si>
  <si>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542322</t>
  </si>
  <si>
    <t>NÁSLEDNÁ ÚPRAVA SMĚROVÉHO A VÝŠKOVÉHO USPOŘÁDÁNÍ VÝHYBKOVÉ KONSTRUKCE - PRAŽCE BETONOVÉ</t>
  </si>
  <si>
    <t>6*63=378.000 [A]</t>
  </si>
  <si>
    <t>513550</t>
  </si>
  <si>
    <t>KOLEJOVÉ LOŽE - DOPLNĚNÍ Z KAMENIVA HRUBÉHO DRCENÉHO (ŠTĚRK)</t>
  </si>
  <si>
    <t>M3</t>
  </si>
  <si>
    <t>"cca 2,5% z celkového objemu" 221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</si>
  <si>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</si>
  <si>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7</t>
  </si>
  <si>
    <t>Přidružená stavební výroba</t>
  </si>
  <si>
    <t>4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</si>
  <si>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</si>
  <si>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</si>
  <si>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</si>
  <si>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</si>
  <si>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</si>
  <si>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</si>
  <si>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</t>
  </si>
  <si>
    <t>75E1B7</t>
  </si>
  <si>
    <t>REGULACE A ZKOUŠENÍ ZABEZPEČOVACÍHO ZAŘÍZENÍ</t>
  </si>
  <si>
    <t>HOD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</si>
  <si>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</si>
  <si>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 xml:space="preserve">  SO 52-10-01.10</t>
  </si>
  <si>
    <t>Soběslav-Doubí,  žel. svršek, následná úprava GPK</t>
  </si>
  <si>
    <t>SO 52-10-01.10</t>
  </si>
  <si>
    <t>2,5% z objemu kolejového lože: 1186 m3</t>
  </si>
  <si>
    <t>"(výpočet: (k.č.1 8416 + k.č.2 8418 + 2x 50m výběh))" 
8416+8418+2*50=16 934.000 [A]</t>
  </si>
  <si>
    <t>9</t>
  </si>
  <si>
    <t>Ostatní konstrukce a práce</t>
  </si>
  <si>
    <t>921940</t>
  </si>
  <si>
    <t>MONTÁŽ PŘEJEZDU NEBO PŘECHODU Z JAKÝCHKOLIV VYZÍSKANÝCH NEBO REGENEROVANÝCH DÍLCŮ</t>
  </si>
  <si>
    <t>M2</t>
  </si>
  <si>
    <t>Přejezdová konstrukce před tunelem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</si>
  <si>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</si>
  <si>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</si>
  <si>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</si>
  <si>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</si>
  <si>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E.1.1.2</t>
  </si>
  <si>
    <t>Železniční spodek</t>
  </si>
  <si>
    <t xml:space="preserve">  SO 52-11-01</t>
  </si>
  <si>
    <t>Soběslav-Doubí, žel.spodek</t>
  </si>
  <si>
    <t>SO 52-11-01</t>
  </si>
  <si>
    <t>Zemní práce</t>
  </si>
  <si>
    <t>123736</t>
  </si>
  <si>
    <t>ODKOP PRO SPOD STAVBU SILNIC A ŽELEZNIC TŘ. I, ODVOZ DO 12KM</t>
  </si>
  <si>
    <t>třída těžitelnosti 2 - 3, odvoz na skládku</t>
  </si>
  <si>
    <t>- výkopy pro drážní těleso (viz kubat. list)        369282 m3  + 11616 m3  
 - výkopy z kolejiště pro provedení ZKPP (výpočet: 0,35*10*(38+55+55)+(0,5*10*0,5)+(0,3*10*30))       611 m3   
 - výkop navážky v tl.1m - vč. odvozu k předtřídění a předrcení       5120 m3   
odpočet odvozu na mezideponii: -171401 m3</t>
  </si>
  <si>
    <t>Technická specifikace položky odpovídá příslušné cenové soustavě.</t>
  </si>
  <si>
    <t>12</t>
  </si>
  <si>
    <t>123836</t>
  </si>
  <si>
    <t>B</t>
  </si>
  <si>
    <t>ODKOP PRO SPOD STAVBU SILNIC A ŽELEZNIC TŘ. II, ODVOZ DO 12KM</t>
  </si>
  <si>
    <t>třída těžitelnosti 5, odvoz na skládku</t>
  </si>
  <si>
    <t>- výkopy z tělesa žel. spodku třída těžitelnosti 5 ((viz kubat. list) 50%)       25533 m3  + 395 m3  
- výkop v hornině tř.5 z důvodu vyjíždění nepravidelných bloků hornin. (předpoklad každých 100m v šířce 10m do sklonu svahu 1:1) výpočet: úsek 66,410 -  66,520 17m2 x 10m =170m3 + úsek 69,02 -  69,74 15m2 x 10m  x 8 =1360m3       1530 m3</t>
  </si>
  <si>
    <t>13</t>
  </si>
  <si>
    <t>123936</t>
  </si>
  <si>
    <t>ODKOP PRO SPOD STAVBU SILNIC A ŽELEZNIC TŘ. III, ODVOZ DO 12KM</t>
  </si>
  <si>
    <t>třída těžitelnosti 6, odvoz na skládku</t>
  </si>
  <si>
    <t>- výkopy z tělesa žel. spodku třída těžitelnosti 6 ((viz kubat. list) 50%)       25533 m3  + 457 m3</t>
  </si>
  <si>
    <t>17</t>
  </si>
  <si>
    <t>132736</t>
  </si>
  <si>
    <t>HLOUBENÍ RÝH ŠÍŘ DO 2M PAŽ I NEPAŽ TŘ. I, ODVOZ DO 12KM</t>
  </si>
  <si>
    <t>na skládku</t>
  </si>
  <si>
    <t>navýšení z důvodu úprav úpro 200 km/h - výkop rýh pro trativody +4384 m3</t>
  </si>
  <si>
    <t>29</t>
  </si>
  <si>
    <t>17481</t>
  </si>
  <si>
    <t>ZÁSYP JAM A RÝH Z NAKUPOVANÝCH MATERIÁLŮ</t>
  </si>
  <si>
    <t>kamenivo 16-32</t>
  </si>
  <si>
    <t>30</t>
  </si>
  <si>
    <t>C</t>
  </si>
  <si>
    <t>kamenivo 64-125</t>
  </si>
  <si>
    <t>31</t>
  </si>
  <si>
    <t>17581</t>
  </si>
  <si>
    <t>A</t>
  </si>
  <si>
    <t>OBSYP POTRUBÍ A OBJEKTŮ Z NAKUPOVANÝCH MATERIÁLŮ</t>
  </si>
  <si>
    <t>kamenivo fr. 16/32</t>
  </si>
  <si>
    <t>- obsyp šachet kamenivem fr. 16/32: 190,6+44,2+4,6</t>
  </si>
  <si>
    <t>Zakládání, zvláštní základy, zpevňování hornin</t>
  </si>
  <si>
    <t>47</t>
  </si>
  <si>
    <t>21152</t>
  </si>
  <si>
    <t>SANAČNÍ ŽEBRA Z KAMENIVA DRCENÉHO</t>
  </si>
  <si>
    <t>výplň rýh trativodu fr. 16/32</t>
  </si>
  <si>
    <t>49</t>
  </si>
  <si>
    <t>21197</t>
  </si>
  <si>
    <t>OPLÁŠTĚNÍ ODVODŇOVACÍCH ŽEBER Z GEOTEXTILIE</t>
  </si>
  <si>
    <t>geotextilie filtrační pro trativody</t>
  </si>
  <si>
    <t>geotextílie filtrační pro trativody</t>
  </si>
  <si>
    <t>52</t>
  </si>
  <si>
    <t>21461</t>
  </si>
  <si>
    <t>SEPARAČNÍ GEOTEXTILIE</t>
  </si>
  <si>
    <t>monolitické žlaby</t>
  </si>
  <si>
    <t>Monolitické žlaby (viz. přílohy č. 580)  - separační geotextílie. =2,5*3426</t>
  </si>
  <si>
    <t>56</t>
  </si>
  <si>
    <t>272324</t>
  </si>
  <si>
    <t>ZÁKLADY ZE ŽELEZOBETONU DO C25/30</t>
  </si>
  <si>
    <t>Monolitické žlaby, beton C25/30 XF3,XC2XA2</t>
  </si>
  <si>
    <t>Monolitické žlaby (viz. přílohy č. 580) 5161 m3</t>
  </si>
  <si>
    <t>57</t>
  </si>
  <si>
    <t>272365</t>
  </si>
  <si>
    <t>VÝZTUŽ ZÁKLADŮ Z OCELI 10505, B500B</t>
  </si>
  <si>
    <t>T</t>
  </si>
  <si>
    <t>Monolitické žlaby</t>
  </si>
  <si>
    <t>58</t>
  </si>
  <si>
    <t>272366</t>
  </si>
  <si>
    <t>VÝZTUŽ ZÁKLADŮ Z KARI SÍTÍ</t>
  </si>
  <si>
    <t>Vodorovné konstrukce</t>
  </si>
  <si>
    <t>63</t>
  </si>
  <si>
    <t>451311</t>
  </si>
  <si>
    <t>PODKL A VÝPLŇ VRSTVY Z PROST BET DO C8/10</t>
  </si>
  <si>
    <t>Monolitické žlaby (viz. přílohy č. 580) - podkladní beton C8/10: =0,14*3426 +  výplňový beton C8/10 2715 m3</t>
  </si>
  <si>
    <t>65</t>
  </si>
  <si>
    <t>451313</t>
  </si>
  <si>
    <t>PODKLADNÍ A VÝPLŇOVÉ VRSTVY Z PROSTÉHO BETONU C16/20</t>
  </si>
  <si>
    <t>pobetonování svodného potrubí + opěrky betonem C 16/20 (příčné přechody pod kolejemi): 6m3  
 - pobetonování svodného potrubí + opěrky betonem C 16/20: 131 m3  
Zatrubnění příkopů km 63,6 + 70,27podbetonování a obetonování potrubí betonem C 16/20: 57 m3  
 - vybetonování trativod.šachty betonem C 16/20: 2 m3</t>
  </si>
  <si>
    <t>66</t>
  </si>
  <si>
    <t>45157</t>
  </si>
  <si>
    <t>PODKLADNÍ A VÝPLŇOVÉ VRSTVY Z KAMENIVA TĚŽENÉHO</t>
  </si>
  <si>
    <t>- štěrkopískový podsyp tl. 50mm pod trativody: 143 m3  
 - štěrkopískový podsyp tl. 100mm pod svodné potrubí:  44 m3  
 - štěrkopískový podsyp pod trativodní šachty: 36,3+7,5+0,9 m3  
 - podsyp štěrkodrti pod dlažbu tl.0,05m: 3,5+17+0,5+2,6+4+2 m3  
štěrkopískový podsyp pod bet. lože tvarovek  tl.0,10m (výpočet: 74ks*délka obtoku 8,5 * plocha 0,18m2): 113 m3</t>
  </si>
  <si>
    <t>69</t>
  </si>
  <si>
    <t>501101</t>
  </si>
  <si>
    <t>ZŘÍZENÍ KONSTRUKČNÍ VRSTVY TĚLESA ŽELEZNIČNÍHO SPODKU ZE ŠTĚRKODRTI NOVÉ</t>
  </si>
  <si>
    <t>- štěrkodrť fr. 0/63 "(viz. kub. list)": 30992 m3   
 - štěrkodrť fr. 0/63 (výpočet: 2*((48*0,7*5)+(55*0,7*5)+(55*0,7*5)+(30*0,4*5)+(30*0,25*5))) (nová položka)</t>
  </si>
  <si>
    <t>71</t>
  </si>
  <si>
    <t>501201</t>
  </si>
  <si>
    <t>ZŘÍZENÍ KONSTRUKČNÍ VRSTVY TĚLESA ŽELEZNIČNÍHO SPODKU Z DRCENÉHO KAMENIVA NOVÉ</t>
  </si>
  <si>
    <t>drcenné kamenivo fr. 0/125 "(viz. kub. list)": 26024  
ZKPP:  - drcenné kamenivo fr. 0/125 (výpočet: =2*((48*0,4*5)+(55*0,4*5)+(55*0,4*5)+(30*0,4*5)): 752m3</t>
  </si>
  <si>
    <t>74</t>
  </si>
  <si>
    <t>502942</t>
  </si>
  <si>
    <t>ZŘÍZENÍ KONSTRUKČNÍ VRSTVY TĚLESA ŽELEZNIČNÍHO SPODKU Z GEOMŘÍŽKY</t>
  </si>
  <si>
    <t>75</t>
  </si>
  <si>
    <t>501900</t>
  </si>
  <si>
    <t>ZŘÍZENÍ KONSTRUKČNÍ VRSTVY TĚLESA ŽELEZNIČNÍHO SPODKU Z JINÉHO MATERIÁLU</t>
  </si>
  <si>
    <t>cementová stabilizace šterkodrti, dovoz z centra</t>
  </si>
  <si>
    <t>ZKPP: cementová stabilizace štěrkodrti - dovoz z centra (výpočet: =2*(30*0,8*5))</t>
  </si>
  <si>
    <t>8</t>
  </si>
  <si>
    <t>Trubní vedení</t>
  </si>
  <si>
    <t>76</t>
  </si>
  <si>
    <t>87534</t>
  </si>
  <si>
    <t>POTRUBÍ DREN Z TRUB PLAST DN DO 200MM</t>
  </si>
  <si>
    <t>trativody PE HD - DN 160mm</t>
  </si>
  <si>
    <t>77</t>
  </si>
  <si>
    <t>trativody PE HD - DN 200mm</t>
  </si>
  <si>
    <t>Zásyp zářezu opuštěné trati v km 71,092 - 71,673 + přípočet 200 km/h: 1761 m</t>
  </si>
  <si>
    <t>79</t>
  </si>
  <si>
    <t>87434</t>
  </si>
  <si>
    <t>POTRUBÍ Z TRUB PLASTOVÝCH ODPADNÍCH DN DO 200MM</t>
  </si>
  <si>
    <t>svodné potrubí PE HD</t>
  </si>
  <si>
    <t>- svodné potrubí PE HD - DN 200mm</t>
  </si>
  <si>
    <t>83</t>
  </si>
  <si>
    <t>87458</t>
  </si>
  <si>
    <t>POTRUBÍ Z TRUB PLAST ODPAD DN DO 600MM</t>
  </si>
  <si>
    <t>- svodné potrubí PE HD - DN 600mm</t>
  </si>
  <si>
    <t>87</t>
  </si>
  <si>
    <t>894846</t>
  </si>
  <si>
    <t>ŠACHTY KANALIZAČNÍ PLASTOVÉ D 400MM</t>
  </si>
  <si>
    <t>trativodní šachty plastové HDPE DN 400 s uzamykatelným poklopem</t>
  </si>
  <si>
    <t>185 ks, součástí položky je i nasazovací trubka DN400 délky za všechny šachty 289 m   
zásyp zářezu: 5 ks šachet</t>
  </si>
  <si>
    <t>95</t>
  </si>
  <si>
    <t>89536</t>
  </si>
  <si>
    <t>DRENÁŽNÍ VÝUSŤ Z PROST BETONU</t>
  </si>
  <si>
    <t>vyústění trativodů (13ks) - odečet ze situace</t>
  </si>
  <si>
    <t>97</t>
  </si>
  <si>
    <t>935832</t>
  </si>
  <si>
    <t>ŽLABY A RIGOLY DLÁŽDĚNÉ Z LOMOVÉHO KAMENE TL DO 250MMM DO BETONU TL 100MM</t>
  </si>
  <si>
    <t>Výústní objekt: 70+325+10+52+70+35 m2</t>
  </si>
  <si>
    <t>990</t>
  </si>
  <si>
    <t>Poplatky za skládky</t>
  </si>
  <si>
    <t>106</t>
  </si>
  <si>
    <t>015111</t>
  </si>
  <si>
    <t>POPLATKY ZA LIKVIDACI ODPADŮ NEKONTAMINOVANÝCH - 17 05 04 VYTĚŽENÉ ZEMINY A HORNINY - I. TŘÍDA TĚŽITELNOSTI</t>
  </si>
  <si>
    <t>zemina vhodná na rekultivace a terénní úpravy</t>
  </si>
  <si>
    <t>80% z celkového přebytku: 2,1 t/m3</t>
  </si>
  <si>
    <t>107</t>
  </si>
  <si>
    <t>zemina nevhodná na rekultivace a terénní úpravy, ukládaná na skládky inertního odpadu</t>
  </si>
  <si>
    <t>20% z celkového přebytku: 2,1 t/m3</t>
  </si>
  <si>
    <t>110</t>
  </si>
  <si>
    <t>501600</t>
  </si>
  <si>
    <t>ZŘÍZENÍ KONSTRUKČNÍ VRSTVY TĚLESA ŽELEZNIČNÍHO SPODKU Z ASFALTOVÉHO BETONU</t>
  </si>
  <si>
    <t>- asaltová vrstva tl.0,10m"(viz. kub. list)"</t>
  </si>
  <si>
    <t>111</t>
  </si>
  <si>
    <t>272125</t>
  </si>
  <si>
    <t>ZÁKLADY Z DÍLCŮ ŽELEZOBETONOVÝCH DO C30/37</t>
  </si>
  <si>
    <t>betonová rozpěra žlabu</t>
  </si>
  <si>
    <t>0,023m3/kus, 3426 ks:   =3426*0,023</t>
  </si>
  <si>
    <t>112</t>
  </si>
  <si>
    <t>74A320</t>
  </si>
  <si>
    <t>KOVANÝ SVORNÍK PRO ZÁKLAD TV</t>
  </si>
  <si>
    <t>svorník SPK36</t>
  </si>
  <si>
    <t>113</t>
  </si>
  <si>
    <t>74A330</t>
  </si>
  <si>
    <t>SVORNÍKOVÝ KOŠ PRO ZÁKLAD TV</t>
  </si>
  <si>
    <t>svorníkový koš KS36</t>
  </si>
  <si>
    <t>E.1.10</t>
  </si>
  <si>
    <t>Protihlukové objekty</t>
  </si>
  <si>
    <t xml:space="preserve">  SO 52-50-01</t>
  </si>
  <si>
    <t>Soběslav-Doubí, protihluková stěna</t>
  </si>
  <si>
    <t>SO 52-50-01</t>
  </si>
  <si>
    <t>10</t>
  </si>
  <si>
    <t>264330</t>
  </si>
  <si>
    <t>VRTY PRO PILOTY TŘ. III D DO 800MM</t>
  </si>
  <si>
    <t>Svislé a kompletní konstrukce</t>
  </si>
  <si>
    <t>33794</t>
  </si>
  <si>
    <t>SLOUPKY PROTIHLUK STĚN Z KOVU</t>
  </si>
  <si>
    <t>heb160 (42,52+137,75+348,8)*42,6/1000+ heb180 30,15*51,2/1000</t>
  </si>
  <si>
    <t>PSV</t>
  </si>
  <si>
    <t>24</t>
  </si>
  <si>
    <t>936502</t>
  </si>
  <si>
    <t>DROBNÉ DOPLŇK KONSTR KOVOVÉ POZINK</t>
  </si>
  <si>
    <t>KG</t>
  </si>
  <si>
    <t>300,6+(29+105+193)*9,63</t>
  </si>
  <si>
    <t>101</t>
  </si>
  <si>
    <t>R34712491</t>
  </si>
  <si>
    <t>Panel protihlukové stěny pohltivý A3/B3</t>
  </si>
  <si>
    <t>Dle přílohy 013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</si>
  <si>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</si>
  <si>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102</t>
  </si>
  <si>
    <t>R34712591</t>
  </si>
  <si>
    <t>Panel protihlukové stěny soklový vč. těsnění</t>
  </si>
  <si>
    <t>103</t>
  </si>
  <si>
    <t>R3471591</t>
  </si>
  <si>
    <t>Panel protihlukové stěny soklový lehčený vč. těsnění</t>
  </si>
  <si>
    <t>104</t>
  </si>
  <si>
    <t>R3471891</t>
  </si>
  <si>
    <t>Panel protihlukové stěny pohltivý A3/B3 se zaručenou prostupností</t>
  </si>
  <si>
    <t>105</t>
  </si>
  <si>
    <t>R3479991</t>
  </si>
  <si>
    <t>Panel protihlukové stěny transparentní, odrazivý vč. těsnění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</si>
  <si>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</si>
  <si>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451314</t>
  </si>
  <si>
    <t>PODKLADNÍ A VÝPLŇOVÉ VRSTVY Z PROSTÉHO BETONU C25/30</t>
  </si>
  <si>
    <t>46511</t>
  </si>
  <si>
    <t>DLAŽBY Z DÍLCŮ BETONOVÝCH</t>
  </si>
  <si>
    <t>Zákrytová deska (nástupištní) 1,5x1,0 tl 100mm</t>
  </si>
  <si>
    <t>1,5x1,0 tl 100mm  * 13 kusů</t>
  </si>
  <si>
    <t>108</t>
  </si>
  <si>
    <t>9111A1</t>
  </si>
  <si>
    <t>ZÁBRADLÍ SILNIČNÍ S VODOR MADLY - DODÁVKA A MONTÁŽ</t>
  </si>
  <si>
    <t>Zábradlí třímadlové  (na únikovém schodišti)</t>
  </si>
  <si>
    <t>9m+3m=12m</t>
  </si>
  <si>
    <t>E.1.2</t>
  </si>
  <si>
    <t>Nástupiště</t>
  </si>
  <si>
    <t xml:space="preserve">  SO 52-14-01</t>
  </si>
  <si>
    <t>Soběslav-Doubí, zast. Myslkovice-nástupiště</t>
  </si>
  <si>
    <t>SO 52-14-01</t>
  </si>
  <si>
    <t>04</t>
  </si>
  <si>
    <t>451315</t>
  </si>
  <si>
    <t>PODKLADNÍ A VÝPLŇOVÉ VRSTVY Z PROSTÉHO BETONU C30/37</t>
  </si>
  <si>
    <t>Dle technické zprávy, výkresových příloh projektové dokumentace a dle TKP staveb státních drah. Dle výkazů materiálu projektu Nástupiště u koleje č.1 podkladní beton C 30/37 pod Přídlažbové tvárnice nást. u kol. č.1  0,8500.85= Nástupiště u koleje č.2 podkladní beton C 30/37 pod Přídlažbové tvárnice nást. u kol. č.2  0,8500.85= Celkem: A+B=  původní výměra + betonový základ pod blokem L120</t>
  </si>
  <si>
    <t>05</t>
  </si>
  <si>
    <t>18</t>
  </si>
  <si>
    <t>582611</t>
  </si>
  <si>
    <t>KRYTY Z BETON DLAŽDIC SE ZÁMKEM ŠEDÝCH TL 60MM DO LOŽE Z KAM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</si>
  <si>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78 m2 78,0078= Nástupiště u koleje č.2 zámková dlažba ostrohranná tl. 60 mm včetně podkladní vrstvy ze štěrkodrti tl. 0,05 m, plocha 78 78,0078= Celkem: A+B=</t>
  </si>
  <si>
    <t>vrstvy z prostého betonu C25/30 - podkladní beton pod základem nástupní hrany</t>
  </si>
  <si>
    <t>dle přílohy 003 a 004</t>
  </si>
  <si>
    <t>geotextilie okolo obsypu u nástupní hrany</t>
  </si>
  <si>
    <t>32</t>
  </si>
  <si>
    <t>87527</t>
  </si>
  <si>
    <t>POTRUBÍ DREN Z TRUB PLAST (I FLEXIBIL) DN DO 100MM</t>
  </si>
  <si>
    <t>odvodňovací trubka PE-HD DN 100, uložená v základovém bloku</t>
  </si>
  <si>
    <t>33</t>
  </si>
  <si>
    <t>R9240091</t>
  </si>
  <si>
    <t>Nástupištně z konzolové desky lomené 1300/2100, uložená na bloku L120, včetně cementové malty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</si>
  <si>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</si>
  <si>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 xml:space="preserve">  SO 52-14-02</t>
  </si>
  <si>
    <t>Soběslav-Doubí, zast. Doubí u Tábora-nástupiště</t>
  </si>
  <si>
    <t>SO 52-14-02</t>
  </si>
  <si>
    <t>11</t>
  </si>
  <si>
    <t>Dle technické zprávy, výkresových příloh projektové dokumentace a dle TKP staveb státních drah. Dle výkazů materiálu projektu Nástupiště u koleje č.1 podkladní beton C 30/37 pod Přídlažbové panely nást. u kol. č.1  0,8500.85= Nástupiště u koleje č .2 podkladní beton C 30/37 pod Přídlažbové panely nást. u kol. č.2  0,8500.85= Celkem: A+B=    původní výměra + betonový základ pod blokem L120</t>
  </si>
  <si>
    <t>16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</si>
  <si>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75 m2:;7575= Nástupiště u koleje č.2 zámková dlažba ostrohranná tl. 60 mm včetně podkladní vrstvy ze štěrkodrti tl. 0,05 m, plocha 75 m2 :;7575= Celkem: A+B=</t>
  </si>
  <si>
    <t>25</t>
  </si>
  <si>
    <t>26</t>
  </si>
  <si>
    <t>27</t>
  </si>
  <si>
    <t>924420</t>
  </si>
  <si>
    <t>NÁSTUPIŠTĚ L (H) BEZ KONZOLOVÝCH DESEK</t>
  </si>
  <si>
    <t>H130</t>
  </si>
  <si>
    <t>28</t>
  </si>
  <si>
    <t>R949001</t>
  </si>
  <si>
    <t>Kompletní dodávka a montáž nádoby na posypový materiál včetně kotvení ke stavební konstrukci včetně kování a zámku, dle standardu staveb státních drah</t>
  </si>
  <si>
    <t>1: Dle technické zprávy, výkresových příloh projektové dokumentace a dle TKP staveb státních drah. Dle výkazů materiálu projektu.  
2: Nástupiště u kol. č. 1 - Nádoby na posypový materiál:; 1  
3: Nástupiště u kol. č. 2 - Nádoby na posypový materiál:; 1</t>
  </si>
  <si>
    <t>Kompletní dodávka a montáž nádoby na posypový materiál včetně kotvení ke stavební konstrukci, včetně kování a zámku, dle standardu staveb státních drah. Včetně pomůcek, mechanismů, dopravného,  odvozu případného odpadu na řízené skládky, včetně poplatku za skládky .</t>
  </si>
  <si>
    <t>E.1.4</t>
  </si>
  <si>
    <t>Mosty, propustky, zdi</t>
  </si>
  <si>
    <t xml:space="preserve">  SO 52-20-02</t>
  </si>
  <si>
    <t>Most v km 65,422</t>
  </si>
  <si>
    <t>SO 52-20-02</t>
  </si>
  <si>
    <t>317365</t>
  </si>
  <si>
    <t>VÝZTUŽ ŘÍMS Z OCELI 10505, B500B</t>
  </si>
  <si>
    <t>317326</t>
  </si>
  <si>
    <t>ŘÍMSY ZE ŽELEZOBETONU DO C40/50</t>
  </si>
  <si>
    <t>292,8+263,9 vč. úpravy dil a prac. Spar (č.401)</t>
  </si>
  <si>
    <t xml:space="preserve">  SO 52-24-01</t>
  </si>
  <si>
    <t>Soběslav-Doubí, zárubní zdi v km 66,19-66,41</t>
  </si>
  <si>
    <t>SO 52-24-01</t>
  </si>
  <si>
    <t>2*5*2,19+2*15*2,735+2*15*2,735+2*15*3,22+2*15*3,22+2*15*3,12+2*15*4,16+2*15*3,13+2*55,9*4,2+2*52,2*3,04</t>
  </si>
  <si>
    <t>1394+5790+5855+15626+1064+153+306+2367+123+492</t>
  </si>
  <si>
    <t>20</t>
  </si>
  <si>
    <t>R245001</t>
  </si>
  <si>
    <t>KRYCÍ BETONOVÁ DESKA TL. 0,07 M Š. 0,58 M</t>
  </si>
  <si>
    <t>krycí deska žlabu</t>
  </si>
  <si>
    <t>dle přílohy 003</t>
  </si>
  <si>
    <t>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</si>
  <si>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21</t>
  </si>
  <si>
    <t>betonová rozpěra žlabu 0,023m3/kus</t>
  </si>
  <si>
    <t>dle přílohy 003, každých 80 cm:  328,8/0,8*0,023</t>
  </si>
  <si>
    <t>22</t>
  </si>
  <si>
    <t xml:space="preserve">  SO 52-24-03</t>
  </si>
  <si>
    <t>Soběslav-Doubí, zárubní zdi v km 68,56-68.79</t>
  </si>
  <si>
    <t>SO 52-24-03</t>
  </si>
  <si>
    <t>2,37*(220+170)</t>
  </si>
  <si>
    <t>9332+41976+3726+153+1073+751+153</t>
  </si>
  <si>
    <t>dle přílohy 003, každých 80 cm:  356,8/0,8*0,023</t>
  </si>
  <si>
    <t>19</t>
  </si>
  <si>
    <t xml:space="preserve">  SO 52-24-04</t>
  </si>
  <si>
    <t>Soběslav-Doubí, zárubní zdi v km 68,96-69,02</t>
  </si>
  <si>
    <t>SO 52-24-04</t>
  </si>
  <si>
    <t>1409+50790+2860+7353+532+153+591+123+751+153+787+123</t>
  </si>
  <si>
    <t>dle přílohy 003, každých 80 cm:  107,2/0,8*0,023</t>
  </si>
  <si>
    <t>E.2</t>
  </si>
  <si>
    <t>Pozemní stavební objekty</t>
  </si>
  <si>
    <t xml:space="preserve">  SO 52-41-01</t>
  </si>
  <si>
    <t>Soběslav-Doubí, zast. Myslkovice -přístřešky pro cestující</t>
  </si>
  <si>
    <t>SO 52-41-01</t>
  </si>
  <si>
    <t>40</t>
  </si>
  <si>
    <t>45747</t>
  </si>
  <si>
    <t>VYROVNÁVACÍ A SPÁD VRSTVY Z MALTY ZVLÁŠTNÍ (PLASTMALTA)</t>
  </si>
  <si>
    <t>Dle technické zprávy, výkresových příloh projektové dokumentace a dle TKP staveb státních drah.</t>
  </si>
  <si>
    <t>767</t>
  </si>
  <si>
    <t>Konstrukce zámečnické</t>
  </si>
  <si>
    <t>R767001</t>
  </si>
  <si>
    <t>kompletní dodávka a montáž střešní krytiny z vlnitého plechu tl. 1,0 mm včetně konečné povrch.úpravy</t>
  </si>
  <si>
    <t>Plechová profilovaná skládaná krytina s imitací tašky</t>
  </si>
  <si>
    <t>Dle technické zprávy, výkresových příloh projektové dokumentace a dle TKP staveb státních drah. Dle výkazů materiálu projektu. Střecha přístřešku bude pultová</t>
  </si>
  <si>
    <t>– položky zahrnují vedle vlastní dodávky a montáže výrobků i rámy, rošty, lišty, kování, podpěrné, závěsné, upevňovací prvky, spojovací a těsnící materiál, pomocný materiál, kompletní povrchovou úpravu, včetně kotvení, nejsou-li uvedeny zvlášť.</t>
  </si>
  <si>
    <t>Dle technické zprávy, výkresových příloh projektové dokumentace a dle TKP staveb státních drah. Drobné zámečnické výrobky</t>
  </si>
  <si>
    <t>2,5*2*2</t>
  </si>
  <si>
    <t>131736</t>
  </si>
  <si>
    <t>HLOUBENÍ JAM ZAPAŽ I NEPAŽ TŘ. I, ODVOZ DO 12KM</t>
  </si>
  <si>
    <t>dle přílohy 005: 2,5*2</t>
  </si>
  <si>
    <t>342126</t>
  </si>
  <si>
    <t>STĚNY A PŘÍČKY VÝPLŇ A ODDĚL Z DÍLCŮ ŽELBET DO C40/50</t>
  </si>
  <si>
    <t>ŽB Prefa panel stěnový - beton C35/45 - XF4</t>
  </si>
  <si>
    <t>o hmotnosti 5tun - 1ks +  hmotnosti 2,15 tun - 2ks * 2přístřešky: (5+2,15*2)*2/2,4</t>
  </si>
  <si>
    <t>411126</t>
  </si>
  <si>
    <t>STROPY Z DÍLCŮ ŽELEZOBET DO C40/50</t>
  </si>
  <si>
    <t>ŽB Prefa panel stropní - beton C35/45 - XF4</t>
  </si>
  <si>
    <t>o hmotnosti 3,03 tun - 1ks *2 přístřešky: 3,03/2,4*2</t>
  </si>
  <si>
    <t>7838H</t>
  </si>
  <si>
    <t>NÁTĚRY BETON KONSTR ANTIGRAFITI</t>
  </si>
  <si>
    <t>dle přílohy 007: 55*2</t>
  </si>
  <si>
    <t>76233</t>
  </si>
  <si>
    <t>VÁZANÉ KONSTRUKCE KROVŮ STŘECH</t>
  </si>
  <si>
    <t>vč. Impregnace dřevěných prvků krovu proti houbám a hmyzu</t>
  </si>
  <si>
    <t>Dle přílohy 006</t>
  </si>
  <si>
    <t>R286011</t>
  </si>
  <si>
    <t>kompletní dodávka a montáž chemických kotev M 20-250 mm včetně vrtů, chem.patron, kotevních šroubů matic, podložek</t>
  </si>
  <si>
    <t>dle přílohy 005: 20 ks * 2 přístřešky</t>
  </si>
  <si>
    <t>položka obsahuje kompletní dodávka a montáž, včetně provedení vrtů a likvidace vývrtu, dle textu položky</t>
  </si>
  <si>
    <t>23</t>
  </si>
  <si>
    <t>93751</t>
  </si>
  <si>
    <t>MOBILIÁŘ - KOVOVÉ LAVIČKY</t>
  </si>
  <si>
    <t>Ocelová lavička (sedačky 4kusy)  s členěným ocelovým povrchem a sedačkami</t>
  </si>
  <si>
    <t>93753</t>
  </si>
  <si>
    <t>MOBILIÁŘ - KOVOVÉ KOŠE NA ODPADKY</t>
  </si>
  <si>
    <t>764413</t>
  </si>
  <si>
    <t>ŽLABY Z POZINK PLECHU RŠ DO 400MM</t>
  </si>
  <si>
    <t>764512</t>
  </si>
  <si>
    <t>ODPAD TROUBY KRUH (ČTVERC) Z POZINK PLECHU DN DO 100MM</t>
  </si>
  <si>
    <t>741573</t>
  </si>
  <si>
    <t>SVÍTIDLO LED ANTIVANDAL (IP 44) TŘÍDA II, OD 26 DO 45 W</t>
  </si>
  <si>
    <t>R990001</t>
  </si>
  <si>
    <t>Uzamykatelná vitrína s univerzálním klíčem</t>
  </si>
  <si>
    <t>Položka obsahuje dodávku a montáž vitrýny, dle specifikace v projektové dokumentaci, včetně upevnění</t>
  </si>
  <si>
    <t>R764001</t>
  </si>
  <si>
    <t>Sněhové zábrany na střechu</t>
  </si>
  <si>
    <t>4 ks * 2 přístřešky</t>
  </si>
  <si>
    <t>Položka obsahuje dodávku a montáž zábrany</t>
  </si>
  <si>
    <t>2 m3 * 2 přístřešky</t>
  </si>
  <si>
    <t>45152</t>
  </si>
  <si>
    <t>PODKLADNÍ A VÝPLŇOVÉ VRSTVY Z KAMENIVA DRCENÉHO</t>
  </si>
  <si>
    <t>Podsyp - hutněná štěrkodrť frakce 0-22</t>
  </si>
  <si>
    <t>2,5 m3 * 2 přístřešky</t>
  </si>
  <si>
    <t>87614</t>
  </si>
  <si>
    <t>CHRÁNIČKY Z TRUB PLAST DN DO 40MM</t>
  </si>
  <si>
    <t>Chránička do základů 27/2mm pro kabel</t>
  </si>
  <si>
    <t>1 m * 2 přístřešky</t>
  </si>
  <si>
    <t>R74X001</t>
  </si>
  <si>
    <t>Konstrukce pro ukolejnění</t>
  </si>
  <si>
    <t>1 ks * 2 přístřešky</t>
  </si>
  <si>
    <t>Položka obsahuje veškreý materiál a montáže dle textu položky a dle projektové dokumentace</t>
  </si>
  <si>
    <t xml:space="preserve">  SO 52-41-03</t>
  </si>
  <si>
    <t>Soběslav - Doubí, zast.Doubí u Tábora - přístřešky pro cestující</t>
  </si>
  <si>
    <t>SO 52-41-03</t>
  </si>
  <si>
    <t>Základy</t>
  </si>
  <si>
    <t>Výztuž základové desky: 0,4 t *2</t>
  </si>
  <si>
    <t>Dle technické zprávy, výkresových příloh projektové dokumentace a dle TKP staveb státních drah. Dle výkazů materiálu projektu. Nástupiště č.1  Kovová chránička ocelová pozinkovaná ohebná průměr 27/2, délky 1,0 m pro elektro rozvod NN vložená do železobetonového základu  2kg:;2,002= Nástupiště č.2  Kovová chránička ocelová pozinkovaná ohebná průměr 27/2, délky 1,0 m pro elektro rozvod NN vložená do železobetonového základu  2kg:;2,002= Celkem: A+B=</t>
  </si>
  <si>
    <t>3*2*2</t>
  </si>
  <si>
    <t>dle přílohy 005: 1,5*2 * 2</t>
  </si>
  <si>
    <t>1,5 m3 * 2 přístřešky</t>
  </si>
  <si>
    <t>34</t>
  </si>
  <si>
    <t>E.3.1</t>
  </si>
  <si>
    <t>Trakční vedení</t>
  </si>
  <si>
    <t xml:space="preserve">  SO 52-60-01</t>
  </si>
  <si>
    <t>Soběslav - Doubí, úpravy TV</t>
  </si>
  <si>
    <t>SO 52-60-01</t>
  </si>
  <si>
    <t>74A</t>
  </si>
  <si>
    <t>Základy TV</t>
  </si>
  <si>
    <t>74A200</t>
  </si>
  <si>
    <t>Hloubený základ TV vč. geodet. bodu, vytyčení a sondy, zem 2-4</t>
  </si>
  <si>
    <t>R-SŽDC</t>
  </si>
  <si>
    <t>Položka obsahuje cenu betonu podle TKP a montáž výkopu v zemině 2-4, pažení, bednění, betonáže, montáže svorníkového koše, montáž základní technologické výztuže, montáž kovaných svorníků nebo provedení dutiny pro upevnění stožáru TV. Cena položky je vč. Ostatních rozpočtových nákladů</t>
  </si>
  <si>
    <t>74A500</t>
  </si>
  <si>
    <t>Výztuž pro základ TV - jednodílná</t>
  </si>
  <si>
    <t>Položka obsahuje cenu materiálu za železnou výztuž základu TV.Cena položky je vč. Ostatních rozpočtových nákladů</t>
  </si>
  <si>
    <t>74A510</t>
  </si>
  <si>
    <t>Svorník kotevní kovaný pro základ TV vč. povrch. úpravy dle TKP</t>
  </si>
  <si>
    <t>Položka obsahuje cenu materiálu kovaného svorníku pro základ TV.Cena položky je vč. Ostatních rozpočtových nákladů</t>
  </si>
  <si>
    <t>74A110</t>
  </si>
  <si>
    <t>Odvoz zeminy z výkopku základu TV do vzdálenosti 1 km</t>
  </si>
  <si>
    <t>Položka obsahuje všechny náklady na odvoz  do 1 km vč.naložení, přeložení a uložení na skládku a k tomu potřebných vozidel a mechanizmů. (Neobsahuje poplatek za uložení na skládku).Cena položky je vč. Ostatních rozpočtových nákladů</t>
  </si>
  <si>
    <t>74A120</t>
  </si>
  <si>
    <t>Odvoz zeminy z výkopku základu TV za každý další km</t>
  </si>
  <si>
    <t>m3 x km</t>
  </si>
  <si>
    <t>Položka obsahuje všechny náklady na odvoz zeminy nad 1 km vč. přeložení a uložení na skládku a k tomu potřebných vozidel a mechanizmů. (Neobsahuje poplatek za uložení na skládku).Cena položky je vč. Ostatních rozpočtových nákladů</t>
  </si>
  <si>
    <t>74B</t>
  </si>
  <si>
    <t>Stožáry TV</t>
  </si>
  <si>
    <t>74BH10</t>
  </si>
  <si>
    <t>Stožár TV  -  typ  ( TS,TSI 324 )    do 10m     vč. uzavíracího nátěru</t>
  </si>
  <si>
    <t>Položka obsahuje průměrnou cenu materiálu stožáru typového provedení, protikorozní ošetření stožáru podle TKP, dopravné a jeho montáž mechanizmem a konečnou regulaci po jeho zatížení.Cena položky je vč. Ostatních rozpočtových nákladů</t>
  </si>
  <si>
    <t>74BU10</t>
  </si>
  <si>
    <t>Stožár TV  -  typ  ( BP  9m )    vč. podlití</t>
  </si>
  <si>
    <t>74BU30</t>
  </si>
  <si>
    <t>Stožár TV  -  typ  ( BP 11m )    vč. podlití</t>
  </si>
  <si>
    <t>74BX10</t>
  </si>
  <si>
    <t>Břevno typ  34 L</t>
  </si>
  <si>
    <t>Položka obsahuje materiál břevna typového provedení a protikorozní ošetření podle TKP, dopravné a jeho montáž mechanizmem.Cena položky je vč. Ostatních rozpočtových nákladů</t>
  </si>
  <si>
    <t>74BX20</t>
  </si>
  <si>
    <t>Připevnění břevna  23,34 s ukončením A na 1T</t>
  </si>
  <si>
    <t>Položka obsahuje materiál konstrukce typového provedení a protikorozní ošetření podle TKP, dopravné a jeho montáž mechanizmem.Cena položky je vč. Ostatních rozpočtových nákladů</t>
  </si>
  <si>
    <t>74L110</t>
  </si>
  <si>
    <t>Tažné hnací vozidlo k pracovním soupravám (pro stožáry a brány - montáž)</t>
  </si>
  <si>
    <t>Položka obsahuje veškeré výkony tažného hnacího vozidla pro posun montážní techniky v kolejišti.Cena položky je vč. Ostatních rozpočtových nákladů</t>
  </si>
  <si>
    <t>74C</t>
  </si>
  <si>
    <t>Vodiče TV</t>
  </si>
  <si>
    <t>74C010</t>
  </si>
  <si>
    <t>Ocelové konstrukce nestandartní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</si>
  <si>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</si>
  <si>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74C110</t>
  </si>
  <si>
    <t>Závěs na konzole</t>
  </si>
  <si>
    <t>74C111</t>
  </si>
  <si>
    <t>Závěs na konzole s přídavným lanem</t>
  </si>
  <si>
    <t>74C121</t>
  </si>
  <si>
    <t>Příplatek 2x plastový izolátor do ramena TV nebo SIK-u</t>
  </si>
  <si>
    <t>Položka obsahuje všechny náklady na materiál dodaného zařízení protikorozně ošetřeného podle TKP se všemi pomocnými doplňujícími součástmi a pracemi s použitím  mechanizmů.Cena položky je vč. Ostatních rozpočtových nákladů</t>
  </si>
  <si>
    <t>74C340</t>
  </si>
  <si>
    <t>Pevný bod kompenzované sestavy</t>
  </si>
  <si>
    <t>Položka obsahuje všechny náklady na montáž a materiál dodaného zařízení  protikorozně ošetřeného podle TKP se všemi pomocnými doplňujícími  součástmi a pracemi s použitím  mechanizmů.Cena položky je vč. Ostatních rozpočtových nákladů</t>
  </si>
  <si>
    <t>35</t>
  </si>
  <si>
    <t>74C342</t>
  </si>
  <si>
    <t>Kotvení pevného  bodu na stož. BP - jedna kolej</t>
  </si>
  <si>
    <t>36</t>
  </si>
  <si>
    <t>74C344</t>
  </si>
  <si>
    <t>Kotvení pevného bodu  na  jednoduché bráně</t>
  </si>
  <si>
    <t>37</t>
  </si>
  <si>
    <t>74C350</t>
  </si>
  <si>
    <t>Lano  Pevných bodů a Odtahů   50 mm2 Bz,Fe</t>
  </si>
  <si>
    <t>Položka obsahuje všechny náklady na materiál dodaného zařízení.Cena položky je vč. Ostatních rozpočtových nákladů</t>
  </si>
  <si>
    <t>39</t>
  </si>
  <si>
    <t>74C501</t>
  </si>
  <si>
    <t>Pohyb. kotvení sestavy TV, TR+NL na BP  -  10kN</t>
  </si>
  <si>
    <t>Položka obsahuje všechny náklady na montáž a materiál dodaného zařízení  protikorozně ošetřeného podle TKP se všemi pomocnými doplňujícími součástmi a pracemi s použitím  mechanizmů.Cena položky je vč. Ostatních rozpočtových nákladů</t>
  </si>
  <si>
    <t>44</t>
  </si>
  <si>
    <t>74C5C0</t>
  </si>
  <si>
    <t>Výšková regulace troleje</t>
  </si>
  <si>
    <t>Položka obsahuje všechny náklady na regulaci TD s použitím mechanizmů.Cena položky je vč. Ostatních rozpočtových nákladů</t>
  </si>
  <si>
    <t>45</t>
  </si>
  <si>
    <t>74C5E2</t>
  </si>
  <si>
    <t>Definitivní  regulace pohyblivého kotvení   NL+TR</t>
  </si>
  <si>
    <t>Položka obsahuje všechny náklady na regulaci kotvení se všemi pomocnými doplňujícími pracemi vč,mechanismů.Cena položky je vč. Ostatních rozpočtových nákladů</t>
  </si>
  <si>
    <t>46</t>
  </si>
  <si>
    <t>74C5F0</t>
  </si>
  <si>
    <t>Zajištění kotvení  NL a TR všech sestavení</t>
  </si>
  <si>
    <t>Položka obsahuje všechny náklady na zajištění kotvení  se všemi pomocnými a doplňujícími pracemi,vč.mechanismů. Cena položky je vč. Ostatních rozpočtových nákladů</t>
  </si>
  <si>
    <t>50</t>
  </si>
  <si>
    <t>74C810</t>
  </si>
  <si>
    <t>Upevnění 2 konzol</t>
  </si>
  <si>
    <t>74C972</t>
  </si>
  <si>
    <t>Připevnění návěstního štítu</t>
  </si>
  <si>
    <t>Položka obsahuje všechny náklady na montáž a materiál dodaného zařízení  protikorozně ošetřeného podle TKP se všemi pomocnými doplňujícími součástmi.Cena položky je vč. Ostatních rozpočtových nákladů</t>
  </si>
  <si>
    <t>74C980</t>
  </si>
  <si>
    <t>Výstražné tabulky na stožáru T, P, BP, DS</t>
  </si>
  <si>
    <t>59</t>
  </si>
  <si>
    <t>74C981</t>
  </si>
  <si>
    <t>Číslování stožárů a pohonů odpojovačů 1 - 3 znaky</t>
  </si>
  <si>
    <t>61</t>
  </si>
  <si>
    <t>74L120</t>
  </si>
  <si>
    <t>Tažné hnací vozidlo k pracovním soupravám (pro vodiče - montáž)</t>
  </si>
  <si>
    <t>R74C5B1</t>
  </si>
  <si>
    <t>Tažení troleje  100 mm2 Cu - LEGOVANÉ</t>
  </si>
  <si>
    <t>0</t>
  </si>
  <si>
    <t>Položka obsahuje všechny náklady na montáž a materiál dodaného zařízení se všemi pomocnými doplňujícími součástmi. Cena položky je vč. Ostatních rozpočtových nákladů</t>
  </si>
  <si>
    <t xml:space="preserve">  SO 52-60-02</t>
  </si>
  <si>
    <t>SpS Myslkovice, připojení SpS na TV</t>
  </si>
  <si>
    <t>SO 52-60-02</t>
  </si>
  <si>
    <t>74C700</t>
  </si>
  <si>
    <t>Pohon odpojovače motorový</t>
  </si>
  <si>
    <t>Položka obsahuje všechny náklady na montáž a materiál dodaného zařízení.Cena položky je vč. Ostatních rozpočtových nákladů</t>
  </si>
  <si>
    <t>74C702</t>
  </si>
  <si>
    <t>Odpojovač nebo odpínač na stož. TV</t>
  </si>
  <si>
    <t>Položka obsahuje všechny náklady na montáž a materiál dodaného zařízení  protikorozně ošetřeného podle TKP se všemi pomocnými doplňujícími součástmi a regulačními pracemi s použitím  mechanizmů.Cena položky je vč. Ostatních rozpočtových nákladů</t>
  </si>
  <si>
    <t>74C711</t>
  </si>
  <si>
    <t>Kotvení dvou svodů z odpoj. s připoj. na TV - BP</t>
  </si>
  <si>
    <t>74C761</t>
  </si>
  <si>
    <t>Podpěrný izolátor pro NV na liště, bráně, stož. T, BP</t>
  </si>
  <si>
    <t>Položka obsahuje všechny náklady na montáž a materiál dodaného zařízení  protikorozně ošetřeného podle TKP se všemi pomocnými doplňujícími součástmi s použitím  mechanizmů.Cena položky je vč. Ostatních rozpočtových nákladů</t>
  </si>
  <si>
    <t>74C7A2</t>
  </si>
  <si>
    <t>Tažení lan napájecích převěsů ručně  120 mm2 Cu</t>
  </si>
  <si>
    <t>Položka obsahuje všechny náklady na montáž a materiál dodaného zařízení se všemi pomocnými doplňujícími součástmi, včetně regulace.Cena položky je vč. Ostatních rozpočtových nákladů</t>
  </si>
  <si>
    <t>15</t>
  </si>
  <si>
    <t>74C961</t>
  </si>
  <si>
    <t>Montážní lávka na BP délky - 1035, 2045mm</t>
  </si>
  <si>
    <t>74C963</t>
  </si>
  <si>
    <t>Ovládací lávka na stož. BP</t>
  </si>
  <si>
    <t>74F2</t>
  </si>
  <si>
    <t>Nátěry TV</t>
  </si>
  <si>
    <t>74N300</t>
  </si>
  <si>
    <t>Bezpečnostní bíločervený pruh na podpěře TV</t>
  </si>
  <si>
    <t>Položka obsahuje cenu za nátěr a materiál - barva, ředidlo, nátěr dle TKP.Cena položky je vč. Ostatních rozpočtových nákladů</t>
  </si>
  <si>
    <t>E.3.6</t>
  </si>
  <si>
    <t>Rozvody vn, nn, osvětlení a dálkové ovládání odpojovačů</t>
  </si>
  <si>
    <t xml:space="preserve">  SO 52-62-05</t>
  </si>
  <si>
    <t>Soběslav-Doubí, SpS Myslkovice -DOÚO</t>
  </si>
  <si>
    <t>SO 52-62-05</t>
  </si>
  <si>
    <t>701</t>
  </si>
  <si>
    <t>02911</t>
  </si>
  <si>
    <t>OSTATNÍ POŽADAVKY - GEODETICKÉ ZAMĚŘENÍ</t>
  </si>
  <si>
    <t>HM</t>
  </si>
  <si>
    <t>132836</t>
  </si>
  <si>
    <t>HLOUBENÍ RÝH ŠÍŘ DO 2M PAŽ I NEPAŽ TŘ. II, ODVOZ DO 12KM</t>
  </si>
  <si>
    <t>17411</t>
  </si>
  <si>
    <t>ZÁSYP JAM A RÝH ZEMINOU SE ZHUTNĚNÍM</t>
  </si>
  <si>
    <t>702901</t>
  </si>
  <si>
    <t>ZASYPÁNÍ KABELOVÉHO ŽLABU VRSTVOU Z PŘESÁTÉHO PÍSKU SVĚTLÉ ŠÍŘKY DO 120 MM</t>
  </si>
  <si>
    <t>702111</t>
  </si>
  <si>
    <t>KABELOVÝ ŽLAB ZEMNÍ VČETNĚ KRYTU SVĚTLÉ ŠÍŘKY DO 120 MM</t>
  </si>
  <si>
    <t>702312</t>
  </si>
  <si>
    <t>ZAKRYTÍ KABELŮ VÝSTRAŽNOU FÓLIÍ ŠÍŘKY PŘES 20 DO 40 CM</t>
  </si>
  <si>
    <t>741</t>
  </si>
  <si>
    <t>Elektroinstalační materiál, ocelové konstrukce, uzemnění</t>
  </si>
  <si>
    <t>703411</t>
  </si>
  <si>
    <t>ELEKTROINSTALAČNÍ TRUBKA PLASTOVÁ VČETNĚ UPEVNĚNÍ A PŘÍSLUŠENSTVÍ DN PRŮMĚRU DO 25 MM</t>
  </si>
  <si>
    <t>742</t>
  </si>
  <si>
    <t>Silnoproudé rozvody</t>
  </si>
  <si>
    <t>742I11</t>
  </si>
  <si>
    <t>KABEL NN CU OVLÁDACÍ 7-12ŽÍLOVÝ DO 2,5 MM2</t>
  </si>
  <si>
    <t>7x1,5mm2</t>
  </si>
  <si>
    <t>742I12</t>
  </si>
  <si>
    <t>KABEL NN CU OVLÁDACÍ 7-12ŽÍLOVÝ OD 4 DO 6 MM2</t>
  </si>
  <si>
    <t>7x4mm2</t>
  </si>
  <si>
    <t>742M12</t>
  </si>
  <si>
    <t>UKONČENÍ 7-12ŽÍLOVÉHO KABELU V ROZVADĚČI NEBO NA PŘÍSTROJI OD 4 DO 6 MM2</t>
  </si>
  <si>
    <t>744</t>
  </si>
  <si>
    <t>Zkoušky, revize a HZS</t>
  </si>
  <si>
    <t>747521</t>
  </si>
  <si>
    <t>ZKOUŠKY VODIČŮ A KABELŮ OVLÁDACÍCH OD 5 DO 12 ŽIL</t>
  </si>
  <si>
    <t>015112</t>
  </si>
  <si>
    <t>POPLATKY ZA LIKVIDACI ODPADŮ NEKONTAMINOVANÝCH - 17 05 04 VYTĚŽENÉ ZEMINY A HORNINY - II. TŘÍDA TĚŽITELNOSTI</t>
  </si>
  <si>
    <t>999-R</t>
  </si>
  <si>
    <t>R-položky</t>
  </si>
  <si>
    <t>R742097</t>
  </si>
  <si>
    <t>H05VV-F-4x1,5 mm2, šňůra ohebná celoplastová</t>
  </si>
  <si>
    <t>Položka obsahuje : Dodávku a montáž kabelu včetně dovozu, manipulace a uložení kabelu (do země, do chráničky, na rošty, pod omítku a pod.). Dále obsahuje cenu za pom. mechanismy včetně všech ostatních vedlejších nákladů</t>
  </si>
  <si>
    <t>R743004</t>
  </si>
  <si>
    <t>Svorkovnicová skříň plastová do venkovního prostředí, 41 - 80 svorek, MX</t>
  </si>
  <si>
    <t>Položka obsahuje: Dodávku a montáž  svorkovnicové skříně včetně dovozu, manipulace a instalace skříně do terénu. Elektrovýzbroj viz. projektová dokumentace. Dále obsahuje cenu za pom. mechanismy včetně všech ostatních vedlejších nákladů</t>
  </si>
  <si>
    <t>R743024</t>
  </si>
  <si>
    <t>Svorkovnicová přechodová skříň, IP65/54, do 6x4mm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</si>
</sst>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sharedStrings" Target="sharedStrings.xml" /><Relationship Id="rId2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0+C10+C12+C15+C17+C19+C22+C27+C30+C33</f>
      </c>
    </row>
    <row r="7" spans="2:3" ht="12.75" customHeight="1">
      <c r="B7" s="8" t="s">
        <v>7</v>
      </c>
      <c s="10">
        <f>0+E10+E12+E15+E17+E19+E22+E27+E30+E33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97</v>
      </c>
      <c s="12" t="s">
        <v>98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99</v>
      </c>
      <c s="12" t="s">
        <v>100</v>
      </c>
      <c s="14">
        <f>'SO 51-10-01.20'!K8+'SO 51-10-01.20'!M8</f>
      </c>
      <c s="14">
        <f>C13*0.21</f>
      </c>
      <c s="14">
        <f>C13+D13</f>
      </c>
      <c s="13">
        <f>'SO 51-10-01.20'!T7</f>
      </c>
    </row>
    <row r="14" spans="1:6" ht="12.75">
      <c r="A14" s="11" t="s">
        <v>134</v>
      </c>
      <c s="12" t="s">
        <v>135</v>
      </c>
      <c s="14">
        <f>'SO 52-10-01.10'!K8+'SO 52-10-01.10'!M8</f>
      </c>
      <c s="14">
        <f>C14*0.21</f>
      </c>
      <c s="14">
        <f>C14+D14</f>
      </c>
      <c s="13">
        <f>'SO 52-10-01.10'!T7</f>
      </c>
    </row>
    <row r="15" spans="1:6" ht="12.75">
      <c r="A15" s="11" t="s">
        <v>149</v>
      </c>
      <c s="12" t="s">
        <v>150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151</v>
      </c>
      <c s="12" t="s">
        <v>152</v>
      </c>
      <c s="14">
        <f>'SO 52-11-01'!K8+'SO 52-11-01'!M8</f>
      </c>
      <c s="14">
        <f>C16*0.21</f>
      </c>
      <c s="14">
        <f>C16+D16</f>
      </c>
      <c s="13">
        <f>'SO 52-11-01'!T7</f>
      </c>
    </row>
    <row r="17" spans="1:6" ht="12.75">
      <c r="A17" s="11" t="s">
        <v>304</v>
      </c>
      <c s="12" t="s">
        <v>305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306</v>
      </c>
      <c s="12" t="s">
        <v>307</v>
      </c>
      <c s="14">
        <f>'SO 52-50-01'!K8+'SO 52-50-01'!M8</f>
      </c>
      <c s="14">
        <f>C18*0.21</f>
      </c>
      <c s="14">
        <f>C18+D18</f>
      </c>
      <c s="13">
        <f>'SO 52-50-01'!T7</f>
      </c>
    </row>
    <row r="19" spans="1:6" ht="12.75">
      <c r="A19" s="11" t="s">
        <v>351</v>
      </c>
      <c s="12" t="s">
        <v>352</v>
      </c>
      <c s="14">
        <f>0+C20+C21</f>
      </c>
      <c s="14">
        <f>C19*0.21</f>
      </c>
      <c s="14">
        <f>0+E20+E21</f>
      </c>
      <c s="13">
        <f>0+F20+F21</f>
      </c>
    </row>
    <row r="20" spans="1:6" ht="12.75">
      <c r="A20" s="11" t="s">
        <v>353</v>
      </c>
      <c s="12" t="s">
        <v>354</v>
      </c>
      <c s="14">
        <f>'SO 52-14-01'!K8+'SO 52-14-01'!M8</f>
      </c>
      <c s="14">
        <f>C20*0.21</f>
      </c>
      <c s="14">
        <f>C20+D20</f>
      </c>
      <c s="13">
        <f>'SO 52-14-01'!T7</f>
      </c>
    </row>
    <row r="21" spans="1:6" ht="12.75">
      <c r="A21" s="11" t="s">
        <v>376</v>
      </c>
      <c s="12" t="s">
        <v>377</v>
      </c>
      <c s="14">
        <f>'SO 52-14-02'!K8+'SO 52-14-02'!M8</f>
      </c>
      <c s="14">
        <f>C21*0.21</f>
      </c>
      <c s="14">
        <f>C21+D21</f>
      </c>
      <c s="13">
        <f>'SO 52-14-02'!T7</f>
      </c>
    </row>
    <row r="22" spans="1:6" ht="12.75">
      <c r="A22" s="11" t="s">
        <v>394</v>
      </c>
      <c s="12" t="s">
        <v>395</v>
      </c>
      <c s="14">
        <f>0+C23+C24+C25+C26</f>
      </c>
      <c s="14">
        <f>C22*0.21</f>
      </c>
      <c s="14">
        <f>0+E23+E24+E25+E26</f>
      </c>
      <c s="13">
        <f>0+F23+F24+F25+F26</f>
      </c>
    </row>
    <row r="23" spans="1:6" ht="12.75">
      <c r="A23" s="11" t="s">
        <v>396</v>
      </c>
      <c s="12" t="s">
        <v>397</v>
      </c>
      <c s="14">
        <f>'SO 52-20-02'!K8+'SO 52-20-02'!M8</f>
      </c>
      <c s="14">
        <f>C23*0.21</f>
      </c>
      <c s="14">
        <f>C23+D23</f>
      </c>
      <c s="13">
        <f>'SO 52-20-02'!T7</f>
      </c>
    </row>
    <row r="24" spans="1:6" ht="12.75">
      <c r="A24" s="11" t="s">
        <v>404</v>
      </c>
      <c s="12" t="s">
        <v>405</v>
      </c>
      <c s="14">
        <f>'SO 52-24-01'!K8+'SO 52-24-01'!M8</f>
      </c>
      <c s="14">
        <f>C24*0.21</f>
      </c>
      <c s="14">
        <f>C24+D24</f>
      </c>
      <c s="13">
        <f>'SO 52-24-01'!T7</f>
      </c>
    </row>
    <row r="25" spans="1:6" ht="12.75">
      <c r="A25" s="11" t="s">
        <v>419</v>
      </c>
      <c s="12" t="s">
        <v>420</v>
      </c>
      <c s="14">
        <f>'SO 52-24-03'!K8+'SO 52-24-03'!M8</f>
      </c>
      <c s="14">
        <f>C25*0.21</f>
      </c>
      <c s="14">
        <f>C25+D25</f>
      </c>
      <c s="13">
        <f>'SO 52-24-03'!T7</f>
      </c>
    </row>
    <row r="26" spans="1:6" ht="12.75">
      <c r="A26" s="11" t="s">
        <v>426</v>
      </c>
      <c s="12" t="s">
        <v>427</v>
      </c>
      <c s="14">
        <f>'SO 52-24-04'!K8+'SO 52-24-04'!M8</f>
      </c>
      <c s="14">
        <f>C26*0.21</f>
      </c>
      <c s="14">
        <f>C26+D26</f>
      </c>
      <c s="13">
        <f>'SO 52-24-04'!T7</f>
      </c>
    </row>
    <row r="27" spans="1:6" ht="12.75">
      <c r="A27" s="11" t="s">
        <v>431</v>
      </c>
      <c s="12" t="s">
        <v>432</v>
      </c>
      <c s="14">
        <f>0+C28+C29</f>
      </c>
      <c s="14">
        <f>C27*0.21</f>
      </c>
      <c s="14">
        <f>0+E28+E29</f>
      </c>
      <c s="13">
        <f>0+F28+F29</f>
      </c>
    </row>
    <row r="28" spans="1:6" ht="12.75">
      <c r="A28" s="11" t="s">
        <v>433</v>
      </c>
      <c s="12" t="s">
        <v>434</v>
      </c>
      <c s="14">
        <f>'SO 52-41-01'!K8+'SO 52-41-01'!M8</f>
      </c>
      <c s="14">
        <f>C28*0.21</f>
      </c>
      <c s="14">
        <f>C28+D28</f>
      </c>
      <c s="13">
        <f>'SO 52-41-01'!T7</f>
      </c>
    </row>
    <row r="29" spans="1:6" ht="12.75">
      <c r="A29" s="11" t="s">
        <v>503</v>
      </c>
      <c s="12" t="s">
        <v>504</v>
      </c>
      <c s="14">
        <f>'SO 52-41-03'!K8+'SO 52-41-03'!M8</f>
      </c>
      <c s="14">
        <f>C29*0.21</f>
      </c>
      <c s="14">
        <f>C29+D29</f>
      </c>
      <c s="13">
        <f>'SO 52-41-03'!T7</f>
      </c>
    </row>
    <row r="30" spans="1:6" ht="12.75">
      <c r="A30" s="11" t="s">
        <v>513</v>
      </c>
      <c s="12" t="s">
        <v>514</v>
      </c>
      <c s="14">
        <f>0+C31+C32</f>
      </c>
      <c s="14">
        <f>C30*0.21</f>
      </c>
      <c s="14">
        <f>0+E31+E32</f>
      </c>
      <c s="13">
        <f>0+F31+F32</f>
      </c>
    </row>
    <row r="31" spans="1:6" ht="12.75">
      <c r="A31" s="11" t="s">
        <v>515</v>
      </c>
      <c s="12" t="s">
        <v>516</v>
      </c>
      <c s="14">
        <f>'SO 52-60-01'!K8+'SO 52-60-01'!M8</f>
      </c>
      <c s="14">
        <f>C31*0.21</f>
      </c>
      <c s="14">
        <f>C31+D31</f>
      </c>
      <c s="13">
        <f>'SO 52-60-01'!T7</f>
      </c>
    </row>
    <row r="32" spans="1:6" ht="12.75">
      <c r="A32" s="11" t="s">
        <v>614</v>
      </c>
      <c s="12" t="s">
        <v>615</v>
      </c>
      <c s="14">
        <f>'SO 52-60-02'!K8+'SO 52-60-02'!M8</f>
      </c>
      <c s="14">
        <f>C32*0.21</f>
      </c>
      <c s="14">
        <f>C32+D32</f>
      </c>
      <c s="13">
        <f>'SO 52-60-02'!T7</f>
      </c>
    </row>
    <row r="33" spans="1:6" ht="12.75">
      <c r="A33" s="11" t="s">
        <v>641</v>
      </c>
      <c s="12" t="s">
        <v>642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643</v>
      </c>
      <c s="12" t="s">
        <v>644</v>
      </c>
      <c s="14">
        <f>'SO 52-62-05'!K8+'SO 52-62-05'!M8</f>
      </c>
      <c s="14">
        <f>C34*0.21</f>
      </c>
      <c s="14">
        <f>C34+D34</f>
      </c>
      <c s="13">
        <f>'SO 52-62-05'!T7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394</v>
      </c>
      <c r="E4" s="26" t="s">
        <v>395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406</v>
      </c>
      <c r="E8" s="30" t="s">
        <v>405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27</v>
      </c>
      <c r="E9" s="33" t="s">
        <v>189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129</v>
      </c>
      <c s="34" t="s">
        <v>205</v>
      </c>
      <c s="35" t="s">
        <v>5</v>
      </c>
      <c s="6" t="s">
        <v>206</v>
      </c>
      <c s="36" t="s">
        <v>117</v>
      </c>
      <c s="37">
        <v>138.564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57</v>
      </c>
      <c r="E12" s="40" t="s">
        <v>407</v>
      </c>
    </row>
    <row r="13" spans="1:5" ht="12.75">
      <c r="A13" t="s">
        <v>59</v>
      </c>
      <c r="E13" s="39" t="s">
        <v>159</v>
      </c>
    </row>
    <row r="14" spans="1:16" ht="12.75">
      <c r="A14" t="s">
        <v>49</v>
      </c>
      <c s="34" t="s">
        <v>120</v>
      </c>
      <c s="34" t="s">
        <v>210</v>
      </c>
      <c s="35" t="s">
        <v>5</v>
      </c>
      <c s="6" t="s">
        <v>211</v>
      </c>
      <c s="36" t="s">
        <v>212</v>
      </c>
      <c s="37">
        <v>29.395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408</v>
      </c>
    </row>
    <row r="17" spans="1:5" ht="12.75">
      <c r="A17" t="s">
        <v>59</v>
      </c>
      <c r="E17" s="39" t="s">
        <v>159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409</v>
      </c>
      <c s="34" t="s">
        <v>410</v>
      </c>
      <c s="35" t="s">
        <v>5</v>
      </c>
      <c s="6" t="s">
        <v>411</v>
      </c>
      <c s="36" t="s">
        <v>107</v>
      </c>
      <c s="37">
        <v>328.8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412</v>
      </c>
    </row>
    <row r="21" spans="1:5" ht="12.75">
      <c r="A21" s="35" t="s">
        <v>57</v>
      </c>
      <c r="E21" s="40" t="s">
        <v>413</v>
      </c>
    </row>
    <row r="22" spans="1:5" ht="229.5">
      <c r="A22" t="s">
        <v>59</v>
      </c>
      <c r="E22" s="39" t="s">
        <v>414</v>
      </c>
    </row>
    <row r="23" spans="1:16" ht="12.75">
      <c r="A23" t="s">
        <v>49</v>
      </c>
      <c s="34" t="s">
        <v>415</v>
      </c>
      <c s="34" t="s">
        <v>292</v>
      </c>
      <c s="35" t="s">
        <v>5</v>
      </c>
      <c s="6" t="s">
        <v>293</v>
      </c>
      <c s="36" t="s">
        <v>117</v>
      </c>
      <c s="37">
        <v>9.453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108</v>
      </c>
      <c>
        <f>(M23*21)/100</f>
      </c>
      <c t="s">
        <v>27</v>
      </c>
    </row>
    <row r="24" spans="1:5" ht="12.75">
      <c r="A24" s="35" t="s">
        <v>55</v>
      </c>
      <c r="E24" s="39" t="s">
        <v>416</v>
      </c>
    </row>
    <row r="25" spans="1:5" ht="12.75">
      <c r="A25" s="35" t="s">
        <v>57</v>
      </c>
      <c r="E25" s="40" t="s">
        <v>417</v>
      </c>
    </row>
    <row r="26" spans="1:5" ht="12.75">
      <c r="A26" t="s">
        <v>59</v>
      </c>
      <c r="E26" s="39" t="s">
        <v>159</v>
      </c>
    </row>
    <row r="27" spans="1:16" ht="12.75">
      <c r="A27" t="s">
        <v>49</v>
      </c>
      <c s="34" t="s">
        <v>418</v>
      </c>
      <c s="34" t="s">
        <v>301</v>
      </c>
      <c s="35" t="s">
        <v>5</v>
      </c>
      <c s="6" t="s">
        <v>302</v>
      </c>
      <c s="36" t="s">
        <v>84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108</v>
      </c>
      <c>
        <f>(M27*21)/100</f>
      </c>
      <c t="s">
        <v>27</v>
      </c>
    </row>
    <row r="28" spans="1:5" ht="12.75">
      <c r="A28" s="35" t="s">
        <v>55</v>
      </c>
      <c r="E28" s="39" t="s">
        <v>303</v>
      </c>
    </row>
    <row r="29" spans="1:5" ht="12.75">
      <c r="A29" s="35" t="s">
        <v>57</v>
      </c>
      <c r="E29" s="40" t="s">
        <v>413</v>
      </c>
    </row>
    <row r="30" spans="1:5" ht="12.75">
      <c r="A30" t="s">
        <v>59</v>
      </c>
      <c r="E30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394</v>
      </c>
      <c r="E4" s="26" t="s">
        <v>395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421</v>
      </c>
      <c r="E8" s="30" t="s">
        <v>420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27</v>
      </c>
      <c r="E9" s="33" t="s">
        <v>189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129</v>
      </c>
      <c s="34" t="s">
        <v>205</v>
      </c>
      <c s="35" t="s">
        <v>5</v>
      </c>
      <c s="6" t="s">
        <v>206</v>
      </c>
      <c s="36" t="s">
        <v>117</v>
      </c>
      <c s="37">
        <v>93.7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422</v>
      </c>
    </row>
    <row r="13" spans="1:5" ht="12.75">
      <c r="A13" t="s">
        <v>59</v>
      </c>
      <c r="E13" s="39" t="s">
        <v>159</v>
      </c>
    </row>
    <row r="14" spans="1:16" ht="12.75">
      <c r="A14" t="s">
        <v>49</v>
      </c>
      <c s="34" t="s">
        <v>120</v>
      </c>
      <c s="34" t="s">
        <v>210</v>
      </c>
      <c s="35" t="s">
        <v>5</v>
      </c>
      <c s="6" t="s">
        <v>211</v>
      </c>
      <c s="36" t="s">
        <v>212</v>
      </c>
      <c s="37">
        <v>15.147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423</v>
      </c>
    </row>
    <row r="17" spans="1:5" ht="12.75">
      <c r="A17" t="s">
        <v>59</v>
      </c>
      <c r="E17" s="39" t="s">
        <v>159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171</v>
      </c>
      <c s="34" t="s">
        <v>410</v>
      </c>
      <c s="35" t="s">
        <v>5</v>
      </c>
      <c s="6" t="s">
        <v>411</v>
      </c>
      <c s="36" t="s">
        <v>107</v>
      </c>
      <c s="37">
        <v>356.8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412</v>
      </c>
    </row>
    <row r="21" spans="1:5" ht="12.75">
      <c r="A21" s="35" t="s">
        <v>57</v>
      </c>
      <c r="E21" s="40" t="s">
        <v>413</v>
      </c>
    </row>
    <row r="22" spans="1:5" ht="229.5">
      <c r="A22" t="s">
        <v>59</v>
      </c>
      <c r="E22" s="39" t="s">
        <v>414</v>
      </c>
    </row>
    <row r="23" spans="1:16" ht="12.75">
      <c r="A23" t="s">
        <v>49</v>
      </c>
      <c s="34" t="s">
        <v>361</v>
      </c>
      <c s="34" t="s">
        <v>292</v>
      </c>
      <c s="35" t="s">
        <v>5</v>
      </c>
      <c s="6" t="s">
        <v>293</v>
      </c>
      <c s="36" t="s">
        <v>117</v>
      </c>
      <c s="37">
        <v>10.258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108</v>
      </c>
      <c>
        <f>(M23*21)/100</f>
      </c>
      <c t="s">
        <v>27</v>
      </c>
    </row>
    <row r="24" spans="1:5" ht="12.75">
      <c r="A24" s="35" t="s">
        <v>55</v>
      </c>
      <c r="E24" s="39" t="s">
        <v>416</v>
      </c>
    </row>
    <row r="25" spans="1:5" ht="12.75">
      <c r="A25" s="35" t="s">
        <v>57</v>
      </c>
      <c r="E25" s="40" t="s">
        <v>424</v>
      </c>
    </row>
    <row r="26" spans="1:5" ht="12.75">
      <c r="A26" t="s">
        <v>59</v>
      </c>
      <c r="E26" s="39" t="s">
        <v>159</v>
      </c>
    </row>
    <row r="27" spans="1:16" ht="12.75">
      <c r="A27" t="s">
        <v>49</v>
      </c>
      <c s="34" t="s">
        <v>425</v>
      </c>
      <c s="34" t="s">
        <v>297</v>
      </c>
      <c s="35" t="s">
        <v>5</v>
      </c>
      <c s="6" t="s">
        <v>298</v>
      </c>
      <c s="36" t="s">
        <v>84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108</v>
      </c>
      <c>
        <f>(M27*21)/100</f>
      </c>
      <c t="s">
        <v>27</v>
      </c>
    </row>
    <row r="28" spans="1:5" ht="12.75">
      <c r="A28" s="35" t="s">
        <v>55</v>
      </c>
      <c r="E28" s="39" t="s">
        <v>299</v>
      </c>
    </row>
    <row r="29" spans="1:5" ht="12.75">
      <c r="A29" s="35" t="s">
        <v>57</v>
      </c>
      <c r="E29" s="40" t="s">
        <v>413</v>
      </c>
    </row>
    <row r="30" spans="1:5" ht="12.75">
      <c r="A30" t="s">
        <v>59</v>
      </c>
      <c r="E30" s="39" t="s">
        <v>159</v>
      </c>
    </row>
    <row r="31" spans="1:16" ht="12.75">
      <c r="A31" t="s">
        <v>49</v>
      </c>
      <c s="34" t="s">
        <v>409</v>
      </c>
      <c s="34" t="s">
        <v>301</v>
      </c>
      <c s="35" t="s">
        <v>5</v>
      </c>
      <c s="6" t="s">
        <v>302</v>
      </c>
      <c s="36" t="s">
        <v>84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108</v>
      </c>
      <c>
        <f>(M31*21)/100</f>
      </c>
      <c t="s">
        <v>27</v>
      </c>
    </row>
    <row r="32" spans="1:5" ht="12.75">
      <c r="A32" s="35" t="s">
        <v>55</v>
      </c>
      <c r="E32" s="39" t="s">
        <v>303</v>
      </c>
    </row>
    <row r="33" spans="1:5" ht="12.75">
      <c r="A33" s="35" t="s">
        <v>57</v>
      </c>
      <c r="E33" s="40" t="s">
        <v>413</v>
      </c>
    </row>
    <row r="34" spans="1:5" ht="12.75">
      <c r="A34" t="s">
        <v>59</v>
      </c>
      <c r="E34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394</v>
      </c>
      <c r="E4" s="26" t="s">
        <v>395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428</v>
      </c>
      <c r="E8" s="30" t="s">
        <v>427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27</v>
      </c>
      <c r="E9" s="33" t="s">
        <v>189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129</v>
      </c>
      <c s="34" t="s">
        <v>205</v>
      </c>
      <c s="35" t="s">
        <v>5</v>
      </c>
      <c s="6" t="s">
        <v>206</v>
      </c>
      <c s="36" t="s">
        <v>117</v>
      </c>
      <c s="37">
        <v>41.5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159</v>
      </c>
    </row>
    <row r="14" spans="1:16" ht="12.75">
      <c r="A14" t="s">
        <v>49</v>
      </c>
      <c s="34" t="s">
        <v>120</v>
      </c>
      <c s="34" t="s">
        <v>210</v>
      </c>
      <c s="35" t="s">
        <v>5</v>
      </c>
      <c s="6" t="s">
        <v>211</v>
      </c>
      <c s="36" t="s">
        <v>212</v>
      </c>
      <c s="37">
        <v>3.44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429</v>
      </c>
    </row>
    <row r="17" spans="1:5" ht="12.75">
      <c r="A17" t="s">
        <v>59</v>
      </c>
      <c r="E17" s="39" t="s">
        <v>159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171</v>
      </c>
      <c s="34" t="s">
        <v>410</v>
      </c>
      <c s="35" t="s">
        <v>5</v>
      </c>
      <c s="6" t="s">
        <v>411</v>
      </c>
      <c s="36" t="s">
        <v>107</v>
      </c>
      <c s="37">
        <v>107.2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412</v>
      </c>
    </row>
    <row r="21" spans="1:5" ht="12.75">
      <c r="A21" s="35" t="s">
        <v>57</v>
      </c>
      <c r="E21" s="40" t="s">
        <v>413</v>
      </c>
    </row>
    <row r="22" spans="1:5" ht="229.5">
      <c r="A22" t="s">
        <v>59</v>
      </c>
      <c r="E22" s="39" t="s">
        <v>414</v>
      </c>
    </row>
    <row r="23" spans="1:16" ht="12.75">
      <c r="A23" t="s">
        <v>49</v>
      </c>
      <c s="34" t="s">
        <v>361</v>
      </c>
      <c s="34" t="s">
        <v>292</v>
      </c>
      <c s="35" t="s">
        <v>5</v>
      </c>
      <c s="6" t="s">
        <v>293</v>
      </c>
      <c s="36" t="s">
        <v>117</v>
      </c>
      <c s="37">
        <v>3.082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108</v>
      </c>
      <c>
        <f>(M23*21)/100</f>
      </c>
      <c t="s">
        <v>27</v>
      </c>
    </row>
    <row r="24" spans="1:5" ht="12.75">
      <c r="A24" s="35" t="s">
        <v>55</v>
      </c>
      <c r="E24" s="39" t="s">
        <v>416</v>
      </c>
    </row>
    <row r="25" spans="1:5" ht="12.75">
      <c r="A25" s="35" t="s">
        <v>57</v>
      </c>
      <c r="E25" s="40" t="s">
        <v>430</v>
      </c>
    </row>
    <row r="26" spans="1:5" ht="12.75">
      <c r="A26" t="s">
        <v>59</v>
      </c>
      <c r="E26" s="39" t="s">
        <v>159</v>
      </c>
    </row>
    <row r="27" spans="1:16" ht="12.75">
      <c r="A27" t="s">
        <v>49</v>
      </c>
      <c s="34" t="s">
        <v>425</v>
      </c>
      <c s="34" t="s">
        <v>297</v>
      </c>
      <c s="35" t="s">
        <v>5</v>
      </c>
      <c s="6" t="s">
        <v>298</v>
      </c>
      <c s="36" t="s">
        <v>84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108</v>
      </c>
      <c>
        <f>(M27*21)/100</f>
      </c>
      <c t="s">
        <v>27</v>
      </c>
    </row>
    <row r="28" spans="1:5" ht="12.75">
      <c r="A28" s="35" t="s">
        <v>55</v>
      </c>
      <c r="E28" s="39" t="s">
        <v>299</v>
      </c>
    </row>
    <row r="29" spans="1:5" ht="12.75">
      <c r="A29" s="35" t="s">
        <v>57</v>
      </c>
      <c r="E29" s="40" t="s">
        <v>413</v>
      </c>
    </row>
    <row r="30" spans="1:5" ht="12.75">
      <c r="A30" t="s">
        <v>59</v>
      </c>
      <c r="E30" s="39" t="s">
        <v>159</v>
      </c>
    </row>
    <row r="31" spans="1:16" ht="12.75">
      <c r="A31" t="s">
        <v>49</v>
      </c>
      <c s="34" t="s">
        <v>409</v>
      </c>
      <c s="34" t="s">
        <v>301</v>
      </c>
      <c s="35" t="s">
        <v>5</v>
      </c>
      <c s="6" t="s">
        <v>302</v>
      </c>
      <c s="36" t="s">
        <v>84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108</v>
      </c>
      <c>
        <f>(M31*21)/100</f>
      </c>
      <c t="s">
        <v>27</v>
      </c>
    </row>
    <row r="32" spans="1:5" ht="12.75">
      <c r="A32" s="35" t="s">
        <v>55</v>
      </c>
      <c r="E32" s="39" t="s">
        <v>303</v>
      </c>
    </row>
    <row r="33" spans="1:5" ht="12.75">
      <c r="A33" s="35" t="s">
        <v>57</v>
      </c>
      <c r="E33" s="40" t="s">
        <v>413</v>
      </c>
    </row>
    <row r="34" spans="1:5" ht="12.75">
      <c r="A34" t="s">
        <v>59</v>
      </c>
      <c r="E34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435</v>
      </c>
      <c r="E8" s="30" t="s">
        <v>434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436</v>
      </c>
      <c r="E9" s="33" t="s">
        <v>217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129</v>
      </c>
      <c s="34" t="s">
        <v>437</v>
      </c>
      <c s="35" t="s">
        <v>5</v>
      </c>
      <c s="6" t="s">
        <v>438</v>
      </c>
      <c s="36" t="s">
        <v>117</v>
      </c>
      <c s="37">
        <v>0.37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57</v>
      </c>
      <c r="E12" s="40" t="s">
        <v>439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440</v>
      </c>
      <c r="E14" s="33" t="s">
        <v>441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139</v>
      </c>
      <c s="34" t="s">
        <v>442</v>
      </c>
      <c s="35" t="s">
        <v>5</v>
      </c>
      <c s="6" t="s">
        <v>443</v>
      </c>
      <c s="36" t="s">
        <v>143</v>
      </c>
      <c s="37">
        <v>14.8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444</v>
      </c>
    </row>
    <row r="17" spans="1:5" ht="25.5">
      <c r="A17" s="35" t="s">
        <v>57</v>
      </c>
      <c r="E17" s="40" t="s">
        <v>445</v>
      </c>
    </row>
    <row r="18" spans="1:5" ht="38.25">
      <c r="A18" t="s">
        <v>59</v>
      </c>
      <c r="E18" s="39" t="s">
        <v>446</v>
      </c>
    </row>
    <row r="19" spans="1:13" ht="12.75">
      <c r="A19" t="s">
        <v>46</v>
      </c>
      <c r="C19" s="31" t="s">
        <v>139</v>
      </c>
      <c r="E19" s="33" t="s">
        <v>140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309</v>
      </c>
      <c s="34" t="s">
        <v>318</v>
      </c>
      <c s="35" t="s">
        <v>5</v>
      </c>
      <c s="6" t="s">
        <v>319</v>
      </c>
      <c s="36" t="s">
        <v>320</v>
      </c>
      <c s="37">
        <v>16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108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57</v>
      </c>
      <c r="E22" s="40" t="s">
        <v>447</v>
      </c>
    </row>
    <row r="23" spans="1:5" ht="12.75">
      <c r="A23" t="s">
        <v>59</v>
      </c>
      <c r="E23" s="39" t="s">
        <v>159</v>
      </c>
    </row>
    <row r="24" spans="1:13" ht="12.75">
      <c r="A24" t="s">
        <v>46</v>
      </c>
      <c r="C24" s="31" t="s">
        <v>47</v>
      </c>
      <c r="E24" s="33" t="s">
        <v>48</v>
      </c>
      <c r="J24" s="32">
        <f>0</f>
      </c>
      <c s="32">
        <f>0</f>
      </c>
      <c s="32">
        <f>0+L25+L29+L33+L37+L41+L45+L49+L53+L57+L61+L65+L69+L73+L77+L81+L85+L89+L93</f>
      </c>
      <c s="32">
        <f>0+M25+M29+M33+M37+M41+M45+M49+M53+M57+M61+M65+M69+M73+M77+M81+M85+M89+M93</f>
      </c>
    </row>
    <row r="25" spans="1:16" ht="25.5">
      <c r="A25" t="s">
        <v>49</v>
      </c>
      <c s="34" t="s">
        <v>381</v>
      </c>
      <c s="34" t="s">
        <v>280</v>
      </c>
      <c s="35" t="s">
        <v>5</v>
      </c>
      <c s="6" t="s">
        <v>281</v>
      </c>
      <c s="36" t="s">
        <v>212</v>
      </c>
      <c s="37">
        <v>10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108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57</v>
      </c>
      <c r="E27" s="40" t="s">
        <v>448</v>
      </c>
    </row>
    <row r="28" spans="1:5" ht="12.75">
      <c r="A28" t="s">
        <v>59</v>
      </c>
      <c r="E28" s="39" t="s">
        <v>159</v>
      </c>
    </row>
    <row r="29" spans="1:16" ht="12.75">
      <c r="A29" t="s">
        <v>49</v>
      </c>
      <c s="34" t="s">
        <v>171</v>
      </c>
      <c s="34" t="s">
        <v>449</v>
      </c>
      <c s="35" t="s">
        <v>5</v>
      </c>
      <c s="6" t="s">
        <v>450</v>
      </c>
      <c s="36" t="s">
        <v>117</v>
      </c>
      <c s="37">
        <v>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108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57</v>
      </c>
      <c r="E31" s="40" t="s">
        <v>451</v>
      </c>
    </row>
    <row r="32" spans="1:5" ht="12.75">
      <c r="A32" t="s">
        <v>59</v>
      </c>
      <c r="E32" s="39" t="s">
        <v>159</v>
      </c>
    </row>
    <row r="33" spans="1:16" ht="12.75">
      <c r="A33" t="s">
        <v>49</v>
      </c>
      <c s="34" t="s">
        <v>361</v>
      </c>
      <c s="34" t="s">
        <v>452</v>
      </c>
      <c s="35" t="s">
        <v>5</v>
      </c>
      <c s="6" t="s">
        <v>453</v>
      </c>
      <c s="36" t="s">
        <v>117</v>
      </c>
      <c s="37">
        <v>7.75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108</v>
      </c>
      <c>
        <f>(M33*21)/100</f>
      </c>
      <c t="s">
        <v>27</v>
      </c>
    </row>
    <row r="34" spans="1:5" ht="12.75">
      <c r="A34" s="35" t="s">
        <v>55</v>
      </c>
      <c r="E34" s="39" t="s">
        <v>454</v>
      </c>
    </row>
    <row r="35" spans="1:5" ht="12.75">
      <c r="A35" s="35" t="s">
        <v>57</v>
      </c>
      <c r="E35" s="40" t="s">
        <v>455</v>
      </c>
    </row>
    <row r="36" spans="1:5" ht="12.75">
      <c r="A36" t="s">
        <v>59</v>
      </c>
      <c r="E36" s="39" t="s">
        <v>159</v>
      </c>
    </row>
    <row r="37" spans="1:16" ht="12.75">
      <c r="A37" t="s">
        <v>49</v>
      </c>
      <c s="34" t="s">
        <v>425</v>
      </c>
      <c s="34" t="s">
        <v>456</v>
      </c>
      <c s="35" t="s">
        <v>5</v>
      </c>
      <c s="6" t="s">
        <v>457</v>
      </c>
      <c s="36" t="s">
        <v>117</v>
      </c>
      <c s="37">
        <v>2.525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108</v>
      </c>
      <c>
        <f>(M37*21)/100</f>
      </c>
      <c t="s">
        <v>27</v>
      </c>
    </row>
    <row r="38" spans="1:5" ht="12.75">
      <c r="A38" s="35" t="s">
        <v>55</v>
      </c>
      <c r="E38" s="39" t="s">
        <v>458</v>
      </c>
    </row>
    <row r="39" spans="1:5" ht="12.75">
      <c r="A39" s="35" t="s">
        <v>57</v>
      </c>
      <c r="E39" s="40" t="s">
        <v>459</v>
      </c>
    </row>
    <row r="40" spans="1:5" ht="12.75">
      <c r="A40" t="s">
        <v>59</v>
      </c>
      <c r="E40" s="39" t="s">
        <v>159</v>
      </c>
    </row>
    <row r="41" spans="1:16" ht="12.75">
      <c r="A41" t="s">
        <v>49</v>
      </c>
      <c s="34" t="s">
        <v>409</v>
      </c>
      <c s="34" t="s">
        <v>460</v>
      </c>
      <c s="35" t="s">
        <v>5</v>
      </c>
      <c s="6" t="s">
        <v>461</v>
      </c>
      <c s="36" t="s">
        <v>143</v>
      </c>
      <c s="37">
        <v>110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108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57</v>
      </c>
      <c r="E43" s="40" t="s">
        <v>462</v>
      </c>
    </row>
    <row r="44" spans="1:5" ht="12.75">
      <c r="A44" t="s">
        <v>59</v>
      </c>
      <c r="E44" s="39" t="s">
        <v>159</v>
      </c>
    </row>
    <row r="45" spans="1:16" ht="12.75">
      <c r="A45" t="s">
        <v>49</v>
      </c>
      <c s="34" t="s">
        <v>415</v>
      </c>
      <c s="34" t="s">
        <v>463</v>
      </c>
      <c s="35" t="s">
        <v>5</v>
      </c>
      <c s="6" t="s">
        <v>464</v>
      </c>
      <c s="36" t="s">
        <v>117</v>
      </c>
      <c s="37">
        <v>3.2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108</v>
      </c>
      <c>
        <f>(M45*21)/100</f>
      </c>
      <c t="s">
        <v>27</v>
      </c>
    </row>
    <row r="46" spans="1:5" ht="12.75">
      <c r="A46" s="35" t="s">
        <v>55</v>
      </c>
      <c r="E46" s="39" t="s">
        <v>465</v>
      </c>
    </row>
    <row r="47" spans="1:5" ht="12.75">
      <c r="A47" s="35" t="s">
        <v>57</v>
      </c>
      <c r="E47" s="40" t="s">
        <v>466</v>
      </c>
    </row>
    <row r="48" spans="1:5" ht="12.75">
      <c r="A48" t="s">
        <v>59</v>
      </c>
      <c r="E48" s="39" t="s">
        <v>159</v>
      </c>
    </row>
    <row r="49" spans="1:16" ht="25.5">
      <c r="A49" t="s">
        <v>49</v>
      </c>
      <c s="34" t="s">
        <v>418</v>
      </c>
      <c s="34" t="s">
        <v>467</v>
      </c>
      <c s="35" t="s">
        <v>5</v>
      </c>
      <c s="6" t="s">
        <v>468</v>
      </c>
      <c s="36" t="s">
        <v>84</v>
      </c>
      <c s="37">
        <v>40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469</v>
      </c>
    </row>
    <row r="52" spans="1:5" ht="25.5">
      <c r="A52" t="s">
        <v>59</v>
      </c>
      <c r="E52" s="39" t="s">
        <v>470</v>
      </c>
    </row>
    <row r="53" spans="1:16" ht="12.75">
      <c r="A53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84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108</v>
      </c>
      <c>
        <f>(M53*21)/100</f>
      </c>
      <c t="s">
        <v>27</v>
      </c>
    </row>
    <row r="54" spans="1:5" ht="12.75">
      <c r="A54" s="35" t="s">
        <v>55</v>
      </c>
      <c r="E54" s="39" t="s">
        <v>474</v>
      </c>
    </row>
    <row r="55" spans="1:5" ht="12.75">
      <c r="A55" s="35" t="s">
        <v>57</v>
      </c>
      <c r="E55" s="40" t="s">
        <v>413</v>
      </c>
    </row>
    <row r="56" spans="1:5" ht="12.75">
      <c r="A56" t="s">
        <v>59</v>
      </c>
      <c r="E56" s="39" t="s">
        <v>159</v>
      </c>
    </row>
    <row r="57" spans="1:16" ht="12.75">
      <c r="A57" t="s">
        <v>49</v>
      </c>
      <c s="34" t="s">
        <v>317</v>
      </c>
      <c s="34" t="s">
        <v>475</v>
      </c>
      <c s="35" t="s">
        <v>5</v>
      </c>
      <c s="6" t="s">
        <v>476</v>
      </c>
      <c s="36" t="s">
        <v>84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108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413</v>
      </c>
    </row>
    <row r="60" spans="1:5" ht="12.75">
      <c r="A60" t="s">
        <v>59</v>
      </c>
      <c r="E60" s="39" t="s">
        <v>159</v>
      </c>
    </row>
    <row r="61" spans="1:16" ht="12.75">
      <c r="A61" t="s">
        <v>49</v>
      </c>
      <c s="34" t="s">
        <v>383</v>
      </c>
      <c s="34" t="s">
        <v>477</v>
      </c>
      <c s="35" t="s">
        <v>5</v>
      </c>
      <c s="6" t="s">
        <v>478</v>
      </c>
      <c s="36" t="s">
        <v>107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57</v>
      </c>
      <c r="E63" s="40" t="s">
        <v>5</v>
      </c>
    </row>
    <row r="64" spans="1:5" ht="12.75">
      <c r="A64" t="s">
        <v>59</v>
      </c>
      <c r="E64" s="39" t="s">
        <v>159</v>
      </c>
    </row>
    <row r="65" spans="1:16" ht="12.75">
      <c r="A65" t="s">
        <v>49</v>
      </c>
      <c s="34" t="s">
        <v>384</v>
      </c>
      <c s="34" t="s">
        <v>479</v>
      </c>
      <c s="35" t="s">
        <v>5</v>
      </c>
      <c s="6" t="s">
        <v>480</v>
      </c>
      <c s="36" t="s">
        <v>107</v>
      </c>
      <c s="37">
        <v>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108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57</v>
      </c>
      <c r="E67" s="40" t="s">
        <v>5</v>
      </c>
    </row>
    <row r="68" spans="1:5" ht="12.75">
      <c r="A68" t="s">
        <v>59</v>
      </c>
      <c r="E68" s="39" t="s">
        <v>159</v>
      </c>
    </row>
    <row r="69" spans="1:16" ht="12.75">
      <c r="A69" t="s">
        <v>49</v>
      </c>
      <c s="34" t="s">
        <v>385</v>
      </c>
      <c s="34" t="s">
        <v>481</v>
      </c>
      <c s="35" t="s">
        <v>5</v>
      </c>
      <c s="6" t="s">
        <v>482</v>
      </c>
      <c s="36" t="s">
        <v>84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108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57</v>
      </c>
      <c r="E71" s="40" t="s">
        <v>5</v>
      </c>
    </row>
    <row r="72" spans="1:5" ht="12.75">
      <c r="A72" t="s">
        <v>59</v>
      </c>
      <c r="E72" s="39" t="s">
        <v>159</v>
      </c>
    </row>
    <row r="73" spans="1:16" ht="12.75">
      <c r="A73" t="s">
        <v>49</v>
      </c>
      <c s="34" t="s">
        <v>389</v>
      </c>
      <c s="34" t="s">
        <v>483</v>
      </c>
      <c s="35" t="s">
        <v>5</v>
      </c>
      <c s="6" t="s">
        <v>484</v>
      </c>
      <c s="36" t="s">
        <v>84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57</v>
      </c>
      <c r="E75" s="40" t="s">
        <v>5</v>
      </c>
    </row>
    <row r="76" spans="1:5" ht="25.5">
      <c r="A76" t="s">
        <v>59</v>
      </c>
      <c r="E76" s="39" t="s">
        <v>485</v>
      </c>
    </row>
    <row r="77" spans="1:16" ht="12.75">
      <c r="A77" t="s">
        <v>49</v>
      </c>
      <c s="34" t="s">
        <v>176</v>
      </c>
      <c s="34" t="s">
        <v>486</v>
      </c>
      <c s="35" t="s">
        <v>5</v>
      </c>
      <c s="6" t="s">
        <v>487</v>
      </c>
      <c s="36" t="s">
        <v>84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57</v>
      </c>
      <c r="E79" s="40" t="s">
        <v>488</v>
      </c>
    </row>
    <row r="80" spans="1:5" ht="12.75">
      <c r="A80" t="s">
        <v>59</v>
      </c>
      <c r="E80" s="39" t="s">
        <v>489</v>
      </c>
    </row>
    <row r="81" spans="1:16" ht="12.75">
      <c r="A81" t="s">
        <v>49</v>
      </c>
      <c s="34" t="s">
        <v>180</v>
      </c>
      <c s="34" t="s">
        <v>340</v>
      </c>
      <c s="35" t="s">
        <v>5</v>
      </c>
      <c s="6" t="s">
        <v>341</v>
      </c>
      <c s="36" t="s">
        <v>117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108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57</v>
      </c>
      <c r="E83" s="40" t="s">
        <v>490</v>
      </c>
    </row>
    <row r="84" spans="1:5" ht="12.75">
      <c r="A84" t="s">
        <v>59</v>
      </c>
      <c r="E84" s="39" t="s">
        <v>159</v>
      </c>
    </row>
    <row r="85" spans="1:16" ht="12.75">
      <c r="A85" t="s">
        <v>49</v>
      </c>
      <c s="34" t="s">
        <v>183</v>
      </c>
      <c s="34" t="s">
        <v>491</v>
      </c>
      <c s="35" t="s">
        <v>5</v>
      </c>
      <c s="6" t="s">
        <v>492</v>
      </c>
      <c s="36" t="s">
        <v>117</v>
      </c>
      <c s="37">
        <v>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108</v>
      </c>
      <c>
        <f>(M85*21)/100</f>
      </c>
      <c t="s">
        <v>27</v>
      </c>
    </row>
    <row r="86" spans="1:5" ht="12.75">
      <c r="A86" s="35" t="s">
        <v>55</v>
      </c>
      <c r="E86" s="39" t="s">
        <v>493</v>
      </c>
    </row>
    <row r="87" spans="1:5" ht="12.75">
      <c r="A87" s="35" t="s">
        <v>57</v>
      </c>
      <c r="E87" s="40" t="s">
        <v>494</v>
      </c>
    </row>
    <row r="88" spans="1:5" ht="12.75">
      <c r="A88" t="s">
        <v>59</v>
      </c>
      <c r="E88" s="39" t="s">
        <v>159</v>
      </c>
    </row>
    <row r="89" spans="1:16" ht="12.75">
      <c r="A89" t="s">
        <v>49</v>
      </c>
      <c s="34" t="s">
        <v>368</v>
      </c>
      <c s="34" t="s">
        <v>495</v>
      </c>
      <c s="35" t="s">
        <v>5</v>
      </c>
      <c s="6" t="s">
        <v>496</v>
      </c>
      <c s="36" t="s">
        <v>107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108</v>
      </c>
      <c>
        <f>(M89*21)/100</f>
      </c>
      <c t="s">
        <v>27</v>
      </c>
    </row>
    <row r="90" spans="1:5" ht="12.75">
      <c r="A90" s="35" t="s">
        <v>55</v>
      </c>
      <c r="E90" s="39" t="s">
        <v>497</v>
      </c>
    </row>
    <row r="91" spans="1:5" ht="12.75">
      <c r="A91" s="35" t="s">
        <v>57</v>
      </c>
      <c r="E91" s="40" t="s">
        <v>498</v>
      </c>
    </row>
    <row r="92" spans="1:5" ht="12.75">
      <c r="A92" t="s">
        <v>59</v>
      </c>
      <c r="E92" s="39" t="s">
        <v>159</v>
      </c>
    </row>
    <row r="93" spans="1:16" ht="12.75">
      <c r="A93" t="s">
        <v>49</v>
      </c>
      <c s="34" t="s">
        <v>372</v>
      </c>
      <c s="34" t="s">
        <v>499</v>
      </c>
      <c s="35" t="s">
        <v>5</v>
      </c>
      <c s="6" t="s">
        <v>500</v>
      </c>
      <c s="36" t="s">
        <v>84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57</v>
      </c>
      <c r="E95" s="40" t="s">
        <v>501</v>
      </c>
    </row>
    <row r="96" spans="1:5" ht="25.5">
      <c r="A96" t="s">
        <v>59</v>
      </c>
      <c r="E96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505</v>
      </c>
      <c r="E8" s="30" t="s">
        <v>504</v>
      </c>
      <c r="J8" s="29">
        <f>0+J9+J14+J19+J24+J29</f>
      </c>
      <c s="29">
        <f>0+K9+K14+K19+K24+K29</f>
      </c>
      <c s="29">
        <f>0+L9+L14+L19+L24+L29</f>
      </c>
      <c s="29">
        <f>0+M9+M14+M19+M24+M29</f>
      </c>
    </row>
    <row r="9" spans="1:13" ht="12.75">
      <c r="A9" t="s">
        <v>46</v>
      </c>
      <c r="C9" s="31" t="s">
        <v>409</v>
      </c>
      <c r="E9" s="33" t="s">
        <v>506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215</v>
      </c>
      <c s="35" t="s">
        <v>5</v>
      </c>
      <c s="6" t="s">
        <v>216</v>
      </c>
      <c s="36" t="s">
        <v>212</v>
      </c>
      <c s="37">
        <v>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507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436</v>
      </c>
      <c r="E14" s="33" t="s">
        <v>217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120</v>
      </c>
      <c s="34" t="s">
        <v>437</v>
      </c>
      <c s="35" t="s">
        <v>5</v>
      </c>
      <c s="6" t="s">
        <v>438</v>
      </c>
      <c s="36" t="s">
        <v>117</v>
      </c>
      <c s="37">
        <v>0.37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57</v>
      </c>
      <c r="E17" s="40" t="s">
        <v>439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440</v>
      </c>
      <c r="E19" s="33" t="s">
        <v>441</v>
      </c>
      <c r="J19" s="32">
        <f>0</f>
      </c>
      <c s="32">
        <f>0</f>
      </c>
      <c s="32">
        <f>0+L20</f>
      </c>
      <c s="32">
        <f>0+M20</f>
      </c>
    </row>
    <row r="20" spans="1:16" ht="25.5">
      <c r="A20" t="s">
        <v>49</v>
      </c>
      <c s="34" t="s">
        <v>309</v>
      </c>
      <c s="34" t="s">
        <v>442</v>
      </c>
      <c s="35" t="s">
        <v>5</v>
      </c>
      <c s="6" t="s">
        <v>443</v>
      </c>
      <c s="36" t="s">
        <v>143</v>
      </c>
      <c s="37">
        <v>14.8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444</v>
      </c>
    </row>
    <row r="22" spans="1:5" ht="25.5">
      <c r="A22" s="35" t="s">
        <v>57</v>
      </c>
      <c r="E22" s="40" t="s">
        <v>445</v>
      </c>
    </row>
    <row r="23" spans="1:5" ht="38.25">
      <c r="A23" t="s">
        <v>59</v>
      </c>
      <c r="E23" s="39" t="s">
        <v>446</v>
      </c>
    </row>
    <row r="24" spans="1:13" ht="12.75">
      <c r="A24" t="s">
        <v>46</v>
      </c>
      <c r="C24" s="31" t="s">
        <v>139</v>
      </c>
      <c r="E24" s="33" t="s">
        <v>140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379</v>
      </c>
      <c s="34" t="s">
        <v>318</v>
      </c>
      <c s="35" t="s">
        <v>5</v>
      </c>
      <c s="6" t="s">
        <v>319</v>
      </c>
      <c s="36" t="s">
        <v>320</v>
      </c>
      <c s="37">
        <v>16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108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76.5">
      <c r="A27" s="35" t="s">
        <v>57</v>
      </c>
      <c r="E27" s="40" t="s">
        <v>508</v>
      </c>
    </row>
    <row r="28" spans="1:5" ht="12.75">
      <c r="A28" t="s">
        <v>59</v>
      </c>
      <c r="E28" s="39" t="s">
        <v>159</v>
      </c>
    </row>
    <row r="29" spans="1:13" ht="12.75">
      <c r="A29" t="s">
        <v>46</v>
      </c>
      <c r="C29" s="31" t="s">
        <v>47</v>
      </c>
      <c r="E29" s="33" t="s">
        <v>48</v>
      </c>
      <c r="J29" s="32">
        <f>0</f>
      </c>
      <c s="32">
        <f>0</f>
      </c>
      <c s="32">
        <f>0+L30+L34+L38+L42+L46+L50+L54+L58+L62+L66+L70+L74+L78+L82+L86+L90+L94+L98</f>
      </c>
      <c s="32">
        <f>0+M30+M34+M38+M42+M46+M50+M54+M58+M62+M66+M70+M74+M78+M82+M86+M90+M94+M98</f>
      </c>
    </row>
    <row r="30" spans="1:16" ht="25.5">
      <c r="A30" t="s">
        <v>49</v>
      </c>
      <c s="34" t="s">
        <v>171</v>
      </c>
      <c s="34" t="s">
        <v>280</v>
      </c>
      <c s="35" t="s">
        <v>5</v>
      </c>
      <c s="6" t="s">
        <v>281</v>
      </c>
      <c s="36" t="s">
        <v>212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509</v>
      </c>
    </row>
    <row r="33" spans="1:5" ht="12.75">
      <c r="A33" t="s">
        <v>59</v>
      </c>
      <c r="E33" s="39" t="s">
        <v>159</v>
      </c>
    </row>
    <row r="34" spans="1:16" ht="12.75">
      <c r="A34" t="s">
        <v>49</v>
      </c>
      <c s="34" t="s">
        <v>361</v>
      </c>
      <c s="34" t="s">
        <v>449</v>
      </c>
      <c s="35" t="s">
        <v>5</v>
      </c>
      <c s="6" t="s">
        <v>450</v>
      </c>
      <c s="36" t="s">
        <v>117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510</v>
      </c>
    </row>
    <row r="37" spans="1:5" ht="12.75">
      <c r="A37" t="s">
        <v>59</v>
      </c>
      <c r="E37" s="39" t="s">
        <v>159</v>
      </c>
    </row>
    <row r="38" spans="1:16" ht="12.75">
      <c r="A38" t="s">
        <v>49</v>
      </c>
      <c s="34" t="s">
        <v>425</v>
      </c>
      <c s="34" t="s">
        <v>452</v>
      </c>
      <c s="35" t="s">
        <v>5</v>
      </c>
      <c s="6" t="s">
        <v>453</v>
      </c>
      <c s="36" t="s">
        <v>117</v>
      </c>
      <c s="37">
        <v>7.75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108</v>
      </c>
      <c>
        <f>(M38*21)/100</f>
      </c>
      <c t="s">
        <v>27</v>
      </c>
    </row>
    <row r="39" spans="1:5" ht="12.75">
      <c r="A39" s="35" t="s">
        <v>55</v>
      </c>
      <c r="E39" s="39" t="s">
        <v>454</v>
      </c>
    </row>
    <row r="40" spans="1:5" ht="12.75">
      <c r="A40" s="35" t="s">
        <v>57</v>
      </c>
      <c r="E40" s="40" t="s">
        <v>455</v>
      </c>
    </row>
    <row r="41" spans="1:5" ht="12.75">
      <c r="A41" t="s">
        <v>59</v>
      </c>
      <c r="E41" s="39" t="s">
        <v>159</v>
      </c>
    </row>
    <row r="42" spans="1:16" ht="12.75">
      <c r="A42" t="s">
        <v>49</v>
      </c>
      <c s="34" t="s">
        <v>409</v>
      </c>
      <c s="34" t="s">
        <v>456</v>
      </c>
      <c s="35" t="s">
        <v>5</v>
      </c>
      <c s="6" t="s">
        <v>457</v>
      </c>
      <c s="36" t="s">
        <v>117</v>
      </c>
      <c s="37">
        <v>2.525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108</v>
      </c>
      <c>
        <f>(M42*21)/100</f>
      </c>
      <c t="s">
        <v>27</v>
      </c>
    </row>
    <row r="43" spans="1:5" ht="12.75">
      <c r="A43" s="35" t="s">
        <v>55</v>
      </c>
      <c r="E43" s="39" t="s">
        <v>458</v>
      </c>
    </row>
    <row r="44" spans="1:5" ht="12.75">
      <c r="A44" s="35" t="s">
        <v>57</v>
      </c>
      <c r="E44" s="40" t="s">
        <v>459</v>
      </c>
    </row>
    <row r="45" spans="1:5" ht="12.75">
      <c r="A45" t="s">
        <v>59</v>
      </c>
      <c r="E45" s="39" t="s">
        <v>159</v>
      </c>
    </row>
    <row r="46" spans="1:16" ht="12.75">
      <c r="A46" t="s">
        <v>49</v>
      </c>
      <c s="34" t="s">
        <v>415</v>
      </c>
      <c s="34" t="s">
        <v>460</v>
      </c>
      <c s="35" t="s">
        <v>5</v>
      </c>
      <c s="6" t="s">
        <v>461</v>
      </c>
      <c s="36" t="s">
        <v>143</v>
      </c>
      <c s="37">
        <v>110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108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462</v>
      </c>
    </row>
    <row r="49" spans="1:5" ht="12.75">
      <c r="A49" t="s">
        <v>59</v>
      </c>
      <c r="E49" s="39" t="s">
        <v>159</v>
      </c>
    </row>
    <row r="50" spans="1:16" ht="12.75">
      <c r="A50" t="s">
        <v>49</v>
      </c>
      <c s="34" t="s">
        <v>418</v>
      </c>
      <c s="34" t="s">
        <v>463</v>
      </c>
      <c s="35" t="s">
        <v>5</v>
      </c>
      <c s="6" t="s">
        <v>464</v>
      </c>
      <c s="36" t="s">
        <v>117</v>
      </c>
      <c s="37">
        <v>3.2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108</v>
      </c>
      <c>
        <f>(M50*21)/100</f>
      </c>
      <c t="s">
        <v>27</v>
      </c>
    </row>
    <row r="51" spans="1:5" ht="12.75">
      <c r="A51" s="35" t="s">
        <v>55</v>
      </c>
      <c r="E51" s="39" t="s">
        <v>465</v>
      </c>
    </row>
    <row r="52" spans="1:5" ht="12.75">
      <c r="A52" s="35" t="s">
        <v>57</v>
      </c>
      <c r="E52" s="40" t="s">
        <v>466</v>
      </c>
    </row>
    <row r="53" spans="1:5" ht="12.75">
      <c r="A53" t="s">
        <v>59</v>
      </c>
      <c r="E53" s="39" t="s">
        <v>159</v>
      </c>
    </row>
    <row r="54" spans="1:16" ht="25.5">
      <c r="A54" t="s">
        <v>49</v>
      </c>
      <c s="34" t="s">
        <v>471</v>
      </c>
      <c s="34" t="s">
        <v>467</v>
      </c>
      <c s="35" t="s">
        <v>5</v>
      </c>
      <c s="6" t="s">
        <v>468</v>
      </c>
      <c s="36" t="s">
        <v>84</v>
      </c>
      <c s="37">
        <v>40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469</v>
      </c>
    </row>
    <row r="57" spans="1:5" ht="25.5">
      <c r="A57" t="s">
        <v>59</v>
      </c>
      <c r="E57" s="39" t="s">
        <v>470</v>
      </c>
    </row>
    <row r="58" spans="1:16" ht="12.75">
      <c r="A58" t="s">
        <v>49</v>
      </c>
      <c s="34" t="s">
        <v>317</v>
      </c>
      <c s="34" t="s">
        <v>472</v>
      </c>
      <c s="35" t="s">
        <v>5</v>
      </c>
      <c s="6" t="s">
        <v>473</v>
      </c>
      <c s="36" t="s">
        <v>84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108</v>
      </c>
      <c>
        <f>(M58*21)/100</f>
      </c>
      <c t="s">
        <v>27</v>
      </c>
    </row>
    <row r="59" spans="1:5" ht="12.75">
      <c r="A59" s="35" t="s">
        <v>55</v>
      </c>
      <c r="E59" s="39" t="s">
        <v>474</v>
      </c>
    </row>
    <row r="60" spans="1:5" ht="12.75">
      <c r="A60" s="35" t="s">
        <v>57</v>
      </c>
      <c r="E60" s="40" t="s">
        <v>413</v>
      </c>
    </row>
    <row r="61" spans="1:5" ht="12.75">
      <c r="A61" t="s">
        <v>59</v>
      </c>
      <c r="E61" s="39" t="s">
        <v>159</v>
      </c>
    </row>
    <row r="62" spans="1:16" ht="12.75">
      <c r="A62" t="s">
        <v>49</v>
      </c>
      <c s="34" t="s">
        <v>383</v>
      </c>
      <c s="34" t="s">
        <v>475</v>
      </c>
      <c s="35" t="s">
        <v>5</v>
      </c>
      <c s="6" t="s">
        <v>476</v>
      </c>
      <c s="36" t="s">
        <v>84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108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413</v>
      </c>
    </row>
    <row r="65" spans="1:5" ht="12.75">
      <c r="A65" t="s">
        <v>59</v>
      </c>
      <c r="E65" s="39" t="s">
        <v>159</v>
      </c>
    </row>
    <row r="66" spans="1:16" ht="12.75">
      <c r="A66" t="s">
        <v>49</v>
      </c>
      <c s="34" t="s">
        <v>384</v>
      </c>
      <c s="34" t="s">
        <v>477</v>
      </c>
      <c s="35" t="s">
        <v>5</v>
      </c>
      <c s="6" t="s">
        <v>478</v>
      </c>
      <c s="36" t="s">
        <v>107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108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5</v>
      </c>
    </row>
    <row r="69" spans="1:5" ht="12.75">
      <c r="A69" t="s">
        <v>59</v>
      </c>
      <c r="E69" s="39" t="s">
        <v>159</v>
      </c>
    </row>
    <row r="70" spans="1:16" ht="12.75">
      <c r="A70" t="s">
        <v>49</v>
      </c>
      <c s="34" t="s">
        <v>385</v>
      </c>
      <c s="34" t="s">
        <v>479</v>
      </c>
      <c s="35" t="s">
        <v>5</v>
      </c>
      <c s="6" t="s">
        <v>480</v>
      </c>
      <c s="36" t="s">
        <v>107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108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5</v>
      </c>
    </row>
    <row r="73" spans="1:5" ht="12.75">
      <c r="A73" t="s">
        <v>59</v>
      </c>
      <c r="E73" s="39" t="s">
        <v>159</v>
      </c>
    </row>
    <row r="74" spans="1:16" ht="12.75">
      <c r="A74" t="s">
        <v>49</v>
      </c>
      <c s="34" t="s">
        <v>389</v>
      </c>
      <c s="34" t="s">
        <v>481</v>
      </c>
      <c s="35" t="s">
        <v>5</v>
      </c>
      <c s="6" t="s">
        <v>482</v>
      </c>
      <c s="36" t="s">
        <v>84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108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5</v>
      </c>
    </row>
    <row r="77" spans="1:5" ht="12.75">
      <c r="A77" t="s">
        <v>59</v>
      </c>
      <c r="E77" s="39" t="s">
        <v>159</v>
      </c>
    </row>
    <row r="78" spans="1:16" ht="12.75">
      <c r="A78" t="s">
        <v>49</v>
      </c>
      <c s="34" t="s">
        <v>176</v>
      </c>
      <c s="34" t="s">
        <v>483</v>
      </c>
      <c s="35" t="s">
        <v>5</v>
      </c>
      <c s="6" t="s">
        <v>484</v>
      </c>
      <c s="36" t="s">
        <v>84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5</v>
      </c>
    </row>
    <row r="81" spans="1:5" ht="25.5">
      <c r="A81" t="s">
        <v>59</v>
      </c>
      <c r="E81" s="39" t="s">
        <v>485</v>
      </c>
    </row>
    <row r="82" spans="1:16" ht="12.75">
      <c r="A82" t="s">
        <v>49</v>
      </c>
      <c s="34" t="s">
        <v>180</v>
      </c>
      <c s="34" t="s">
        <v>486</v>
      </c>
      <c s="35" t="s">
        <v>5</v>
      </c>
      <c s="6" t="s">
        <v>487</v>
      </c>
      <c s="36" t="s">
        <v>84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488</v>
      </c>
    </row>
    <row r="85" spans="1:5" ht="12.75">
      <c r="A85" t="s">
        <v>59</v>
      </c>
      <c r="E85" s="39" t="s">
        <v>489</v>
      </c>
    </row>
    <row r="86" spans="1:16" ht="12.75">
      <c r="A86" t="s">
        <v>49</v>
      </c>
      <c s="34" t="s">
        <v>183</v>
      </c>
      <c s="34" t="s">
        <v>340</v>
      </c>
      <c s="35" t="s">
        <v>5</v>
      </c>
      <c s="6" t="s">
        <v>341</v>
      </c>
      <c s="36" t="s">
        <v>117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108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511</v>
      </c>
    </row>
    <row r="89" spans="1:5" ht="12.75">
      <c r="A89" t="s">
        <v>59</v>
      </c>
      <c r="E89" s="39" t="s">
        <v>159</v>
      </c>
    </row>
    <row r="90" spans="1:16" ht="12.75">
      <c r="A90" t="s">
        <v>49</v>
      </c>
      <c s="34" t="s">
        <v>368</v>
      </c>
      <c s="34" t="s">
        <v>491</v>
      </c>
      <c s="35" t="s">
        <v>5</v>
      </c>
      <c s="6" t="s">
        <v>492</v>
      </c>
      <c s="36" t="s">
        <v>117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108</v>
      </c>
      <c>
        <f>(M90*21)/100</f>
      </c>
      <c t="s">
        <v>27</v>
      </c>
    </row>
    <row r="91" spans="1:5" ht="12.75">
      <c r="A91" s="35" t="s">
        <v>55</v>
      </c>
      <c r="E91" s="39" t="s">
        <v>493</v>
      </c>
    </row>
    <row r="92" spans="1:5" ht="12.75">
      <c r="A92" s="35" t="s">
        <v>57</v>
      </c>
      <c r="E92" s="40" t="s">
        <v>494</v>
      </c>
    </row>
    <row r="93" spans="1:5" ht="12.75">
      <c r="A93" t="s">
        <v>59</v>
      </c>
      <c r="E93" s="39" t="s">
        <v>159</v>
      </c>
    </row>
    <row r="94" spans="1:16" ht="12.75">
      <c r="A94" t="s">
        <v>49</v>
      </c>
      <c s="34" t="s">
        <v>372</v>
      </c>
      <c s="34" t="s">
        <v>495</v>
      </c>
      <c s="35" t="s">
        <v>5</v>
      </c>
      <c s="6" t="s">
        <v>496</v>
      </c>
      <c s="36" t="s">
        <v>107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108</v>
      </c>
      <c>
        <f>(M94*21)/100</f>
      </c>
      <c t="s">
        <v>27</v>
      </c>
    </row>
    <row r="95" spans="1:5" ht="12.75">
      <c r="A95" s="35" t="s">
        <v>55</v>
      </c>
      <c r="E95" s="39" t="s">
        <v>497</v>
      </c>
    </row>
    <row r="96" spans="1:5" ht="12.75">
      <c r="A96" s="35" t="s">
        <v>57</v>
      </c>
      <c r="E96" s="40" t="s">
        <v>498</v>
      </c>
    </row>
    <row r="97" spans="1:5" ht="12.75">
      <c r="A97" t="s">
        <v>59</v>
      </c>
      <c r="E97" s="39" t="s">
        <v>159</v>
      </c>
    </row>
    <row r="98" spans="1:16" ht="12.75">
      <c r="A98" t="s">
        <v>49</v>
      </c>
      <c s="34" t="s">
        <v>512</v>
      </c>
      <c s="34" t="s">
        <v>499</v>
      </c>
      <c s="35" t="s">
        <v>5</v>
      </c>
      <c s="6" t="s">
        <v>500</v>
      </c>
      <c s="36" t="s">
        <v>84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501</v>
      </c>
    </row>
    <row r="101" spans="1:5" ht="25.5">
      <c r="A101" t="s">
        <v>59</v>
      </c>
      <c r="E101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513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513</v>
      </c>
      <c r="E4" s="26" t="s">
        <v>514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517</v>
      </c>
      <c r="E8" s="30" t="s">
        <v>516</v>
      </c>
      <c r="J8" s="29">
        <f>0+J9+J30+J55+J124</f>
      </c>
      <c s="29">
        <f>0+K9+K30+K55+K124</f>
      </c>
      <c s="29">
        <f>0+L9+L30+L55+L124</f>
      </c>
      <c s="29">
        <f>0+M9+M30+M55+M124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520</v>
      </c>
      <c s="35" t="s">
        <v>5</v>
      </c>
      <c s="6" t="s">
        <v>521</v>
      </c>
      <c s="36" t="s">
        <v>117</v>
      </c>
      <c s="37">
        <v>64.65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522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51">
      <c r="A13" t="s">
        <v>59</v>
      </c>
      <c r="E13" s="39" t="s">
        <v>523</v>
      </c>
    </row>
    <row r="14" spans="1:16" ht="12.75">
      <c r="A14" t="s">
        <v>49</v>
      </c>
      <c s="34" t="s">
        <v>26</v>
      </c>
      <c s="34" t="s">
        <v>524</v>
      </c>
      <c s="35" t="s">
        <v>5</v>
      </c>
      <c s="6" t="s">
        <v>525</v>
      </c>
      <c s="36" t="s">
        <v>84</v>
      </c>
      <c s="37">
        <v>59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522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.5">
      <c r="A17" t="s">
        <v>59</v>
      </c>
      <c r="E17" s="39" t="s">
        <v>526</v>
      </c>
    </row>
    <row r="18" spans="1:16" ht="12.75">
      <c r="A18" t="s">
        <v>49</v>
      </c>
      <c s="34" t="s">
        <v>122</v>
      </c>
      <c s="34" t="s">
        <v>527</v>
      </c>
      <c s="35" t="s">
        <v>5</v>
      </c>
      <c s="6" t="s">
        <v>528</v>
      </c>
      <c s="36" t="s">
        <v>84</v>
      </c>
      <c s="37">
        <v>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522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5</v>
      </c>
    </row>
    <row r="21" spans="1:5" ht="25.5">
      <c r="A21" t="s">
        <v>59</v>
      </c>
      <c r="E21" s="39" t="s">
        <v>529</v>
      </c>
    </row>
    <row r="22" spans="1:16" ht="12.75">
      <c r="A22" t="s">
        <v>49</v>
      </c>
      <c s="34" t="s">
        <v>309</v>
      </c>
      <c s="34" t="s">
        <v>530</v>
      </c>
      <c s="35" t="s">
        <v>5</v>
      </c>
      <c s="6" t="s">
        <v>531</v>
      </c>
      <c s="36" t="s">
        <v>117</v>
      </c>
      <c s="37">
        <v>64.65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522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5</v>
      </c>
    </row>
    <row r="25" spans="1:5" ht="38.25">
      <c r="A25" t="s">
        <v>59</v>
      </c>
      <c r="E25" s="39" t="s">
        <v>532</v>
      </c>
    </row>
    <row r="26" spans="1:16" ht="12.75">
      <c r="A26" t="s">
        <v>49</v>
      </c>
      <c s="34" t="s">
        <v>379</v>
      </c>
      <c s="34" t="s">
        <v>533</v>
      </c>
      <c s="35" t="s">
        <v>5</v>
      </c>
      <c s="6" t="s">
        <v>534</v>
      </c>
      <c s="36" t="s">
        <v>535</v>
      </c>
      <c s="37">
        <v>711.15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522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38.25">
      <c r="A29" t="s">
        <v>59</v>
      </c>
      <c r="E29" s="39" t="s">
        <v>536</v>
      </c>
    </row>
    <row r="30" spans="1:13" ht="12.75">
      <c r="A30" t="s">
        <v>46</v>
      </c>
      <c r="C30" s="31" t="s">
        <v>537</v>
      </c>
      <c r="E30" s="33" t="s">
        <v>538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166</v>
      </c>
      <c s="34" t="s">
        <v>539</v>
      </c>
      <c s="35" t="s">
        <v>5</v>
      </c>
      <c s="6" t="s">
        <v>540</v>
      </c>
      <c s="36" t="s">
        <v>84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522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5</v>
      </c>
    </row>
    <row r="34" spans="1:5" ht="51">
      <c r="A34" t="s">
        <v>59</v>
      </c>
      <c r="E34" s="39" t="s">
        <v>541</v>
      </c>
    </row>
    <row r="35" spans="1:16" ht="12.75">
      <c r="A35" t="s">
        <v>49</v>
      </c>
      <c s="34" t="s">
        <v>171</v>
      </c>
      <c s="34" t="s">
        <v>542</v>
      </c>
      <c s="35" t="s">
        <v>5</v>
      </c>
      <c s="6" t="s">
        <v>543</v>
      </c>
      <c s="36" t="s">
        <v>84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522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5</v>
      </c>
    </row>
    <row r="38" spans="1:5" ht="51">
      <c r="A38" t="s">
        <v>59</v>
      </c>
      <c r="E38" s="39" t="s">
        <v>541</v>
      </c>
    </row>
    <row r="39" spans="1:16" ht="12.75">
      <c r="A39" t="s">
        <v>49</v>
      </c>
      <c s="34" t="s">
        <v>361</v>
      </c>
      <c s="34" t="s">
        <v>544</v>
      </c>
      <c s="35" t="s">
        <v>5</v>
      </c>
      <c s="6" t="s">
        <v>545</v>
      </c>
      <c s="36" t="s">
        <v>84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522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5</v>
      </c>
    </row>
    <row r="42" spans="1:5" ht="51">
      <c r="A42" t="s">
        <v>59</v>
      </c>
      <c r="E42" s="39" t="s">
        <v>541</v>
      </c>
    </row>
    <row r="43" spans="1:16" ht="12.75">
      <c r="A43" t="s">
        <v>49</v>
      </c>
      <c s="34" t="s">
        <v>409</v>
      </c>
      <c s="34" t="s">
        <v>546</v>
      </c>
      <c s="35" t="s">
        <v>5</v>
      </c>
      <c s="6" t="s">
        <v>547</v>
      </c>
      <c s="36" t="s">
        <v>107</v>
      </c>
      <c s="37">
        <v>11.09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522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5</v>
      </c>
    </row>
    <row r="46" spans="1:5" ht="38.25">
      <c r="A46" t="s">
        <v>59</v>
      </c>
      <c r="E46" s="39" t="s">
        <v>548</v>
      </c>
    </row>
    <row r="47" spans="1:16" ht="12.75">
      <c r="A47" t="s">
        <v>49</v>
      </c>
      <c s="34" t="s">
        <v>415</v>
      </c>
      <c s="34" t="s">
        <v>549</v>
      </c>
      <c s="35" t="s">
        <v>5</v>
      </c>
      <c s="6" t="s">
        <v>550</v>
      </c>
      <c s="36" t="s">
        <v>84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522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5</v>
      </c>
    </row>
    <row r="50" spans="1:5" ht="38.25">
      <c r="A50" t="s">
        <v>59</v>
      </c>
      <c r="E50" s="39" t="s">
        <v>551</v>
      </c>
    </row>
    <row r="51" spans="1:16" ht="12.75">
      <c r="A51" t="s">
        <v>49</v>
      </c>
      <c s="34" t="s">
        <v>317</v>
      </c>
      <c s="34" t="s">
        <v>552</v>
      </c>
      <c s="35" t="s">
        <v>5</v>
      </c>
      <c s="6" t="s">
        <v>553</v>
      </c>
      <c s="36" t="s">
        <v>132</v>
      </c>
      <c s="37">
        <v>446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522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5</v>
      </c>
    </row>
    <row r="54" spans="1:5" ht="25.5">
      <c r="A54" t="s">
        <v>59</v>
      </c>
      <c r="E54" s="39" t="s">
        <v>554</v>
      </c>
    </row>
    <row r="55" spans="1:13" ht="12.75">
      <c r="A55" t="s">
        <v>46</v>
      </c>
      <c r="C55" s="31" t="s">
        <v>555</v>
      </c>
      <c r="E55" s="33" t="s">
        <v>556</v>
      </c>
      <c r="J55" s="32">
        <f>0</f>
      </c>
      <c s="32">
        <f>0</f>
      </c>
      <c s="32">
        <f>0+L56+L60+L64+L68+L72+L76+L80+L84+L88+L92+L96+L100+L104+L108+L112+L116+L120</f>
      </c>
      <c s="32">
        <f>0+M56+M60+M64+M68+M72+M76+M80+M84+M88+M92+M96+M100+M104+M108+M112+M116+M120</f>
      </c>
    </row>
    <row r="56" spans="1:16" ht="12.75">
      <c r="A56" t="s">
        <v>49</v>
      </c>
      <c s="34" t="s">
        <v>383</v>
      </c>
      <c s="34" t="s">
        <v>557</v>
      </c>
      <c s="35" t="s">
        <v>5</v>
      </c>
      <c s="6" t="s">
        <v>558</v>
      </c>
      <c s="36" t="s">
        <v>320</v>
      </c>
      <c s="37">
        <v>600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5</v>
      </c>
    </row>
    <row r="59" spans="1:5" ht="51">
      <c r="A59" t="s">
        <v>59</v>
      </c>
      <c r="E59" s="39" t="s">
        <v>559</v>
      </c>
    </row>
    <row r="60" spans="1:16" ht="12.75">
      <c r="A60" t="s">
        <v>49</v>
      </c>
      <c s="34" t="s">
        <v>384</v>
      </c>
      <c s="34" t="s">
        <v>560</v>
      </c>
      <c s="35" t="s">
        <v>5</v>
      </c>
      <c s="6" t="s">
        <v>561</v>
      </c>
      <c s="36" t="s">
        <v>84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522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57</v>
      </c>
      <c r="E62" s="40" t="s">
        <v>5</v>
      </c>
    </row>
    <row r="63" spans="1:5" ht="51">
      <c r="A63" t="s">
        <v>59</v>
      </c>
      <c r="E63" s="39" t="s">
        <v>559</v>
      </c>
    </row>
    <row r="64" spans="1:16" ht="12.75">
      <c r="A64" t="s">
        <v>49</v>
      </c>
      <c s="34" t="s">
        <v>385</v>
      </c>
      <c s="34" t="s">
        <v>562</v>
      </c>
      <c s="35" t="s">
        <v>5</v>
      </c>
      <c s="6" t="s">
        <v>563</v>
      </c>
      <c s="36" t="s">
        <v>84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522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57</v>
      </c>
      <c r="E66" s="40" t="s">
        <v>5</v>
      </c>
    </row>
    <row r="67" spans="1:5" ht="51">
      <c r="A67" t="s">
        <v>59</v>
      </c>
      <c r="E67" s="39" t="s">
        <v>559</v>
      </c>
    </row>
    <row r="68" spans="1:16" ht="12.75">
      <c r="A68" t="s">
        <v>49</v>
      </c>
      <c s="34" t="s">
        <v>389</v>
      </c>
      <c s="34" t="s">
        <v>564</v>
      </c>
      <c s="35" t="s">
        <v>5</v>
      </c>
      <c s="6" t="s">
        <v>565</v>
      </c>
      <c s="36" t="s">
        <v>84</v>
      </c>
      <c s="37">
        <v>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522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57</v>
      </c>
      <c r="E70" s="40" t="s">
        <v>5</v>
      </c>
    </row>
    <row r="71" spans="1:5" ht="38.25">
      <c r="A71" t="s">
        <v>59</v>
      </c>
      <c r="E71" s="39" t="s">
        <v>566</v>
      </c>
    </row>
    <row r="72" spans="1:16" ht="12.75">
      <c r="A72" t="s">
        <v>49</v>
      </c>
      <c s="34" t="s">
        <v>372</v>
      </c>
      <c s="34" t="s">
        <v>567</v>
      </c>
      <c s="35" t="s">
        <v>5</v>
      </c>
      <c s="6" t="s">
        <v>568</v>
      </c>
      <c s="36" t="s">
        <v>84</v>
      </c>
      <c s="37">
        <v>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522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57</v>
      </c>
      <c r="E74" s="40" t="s">
        <v>5</v>
      </c>
    </row>
    <row r="75" spans="1:5" ht="51">
      <c r="A75" t="s">
        <v>59</v>
      </c>
      <c r="E75" s="39" t="s">
        <v>569</v>
      </c>
    </row>
    <row r="76" spans="1:16" ht="12.75">
      <c r="A76" t="s">
        <v>49</v>
      </c>
      <c s="34" t="s">
        <v>570</v>
      </c>
      <c s="34" t="s">
        <v>571</v>
      </c>
      <c s="35" t="s">
        <v>5</v>
      </c>
      <c s="6" t="s">
        <v>572</v>
      </c>
      <c s="36" t="s">
        <v>84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522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57</v>
      </c>
      <c r="E78" s="40" t="s">
        <v>5</v>
      </c>
    </row>
    <row r="79" spans="1:5" ht="51">
      <c r="A79" t="s">
        <v>59</v>
      </c>
      <c r="E79" s="39" t="s">
        <v>569</v>
      </c>
    </row>
    <row r="80" spans="1:16" ht="12.75">
      <c r="A80" t="s">
        <v>49</v>
      </c>
      <c s="34" t="s">
        <v>573</v>
      </c>
      <c s="34" t="s">
        <v>574</v>
      </c>
      <c s="35" t="s">
        <v>5</v>
      </c>
      <c s="6" t="s">
        <v>575</v>
      </c>
      <c s="36" t="s">
        <v>84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522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57</v>
      </c>
      <c r="E82" s="40" t="s">
        <v>5</v>
      </c>
    </row>
    <row r="83" spans="1:5" ht="51">
      <c r="A83" t="s">
        <v>59</v>
      </c>
      <c r="E83" s="39" t="s">
        <v>569</v>
      </c>
    </row>
    <row r="84" spans="1:16" ht="12.75">
      <c r="A84" t="s">
        <v>49</v>
      </c>
      <c s="34" t="s">
        <v>576</v>
      </c>
      <c s="34" t="s">
        <v>577</v>
      </c>
      <c s="35" t="s">
        <v>5</v>
      </c>
      <c s="6" t="s">
        <v>578</v>
      </c>
      <c s="36" t="s">
        <v>107</v>
      </c>
      <c s="37">
        <v>216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522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57</v>
      </c>
      <c r="E86" s="40" t="s">
        <v>5</v>
      </c>
    </row>
    <row r="87" spans="1:5" ht="25.5">
      <c r="A87" t="s">
        <v>59</v>
      </c>
      <c r="E87" s="39" t="s">
        <v>579</v>
      </c>
    </row>
    <row r="88" spans="1:16" ht="12.75">
      <c r="A88" t="s">
        <v>49</v>
      </c>
      <c s="34" t="s">
        <v>580</v>
      </c>
      <c s="34" t="s">
        <v>581</v>
      </c>
      <c s="35" t="s">
        <v>5</v>
      </c>
      <c s="6" t="s">
        <v>582</v>
      </c>
      <c s="36" t="s">
        <v>84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522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57</v>
      </c>
      <c r="E90" s="40" t="s">
        <v>5</v>
      </c>
    </row>
    <row r="91" spans="1:5" ht="51">
      <c r="A91" t="s">
        <v>59</v>
      </c>
      <c r="E91" s="39" t="s">
        <v>583</v>
      </c>
    </row>
    <row r="92" spans="1:16" ht="12.75">
      <c r="A92" t="s">
        <v>49</v>
      </c>
      <c s="34" t="s">
        <v>584</v>
      </c>
      <c s="34" t="s">
        <v>585</v>
      </c>
      <c s="35" t="s">
        <v>5</v>
      </c>
      <c s="6" t="s">
        <v>586</v>
      </c>
      <c s="36" t="s">
        <v>107</v>
      </c>
      <c s="37">
        <v>3141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522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57</v>
      </c>
      <c r="E94" s="40" t="s">
        <v>5</v>
      </c>
    </row>
    <row r="95" spans="1:5" ht="25.5">
      <c r="A95" t="s">
        <v>59</v>
      </c>
      <c r="E95" s="39" t="s">
        <v>587</v>
      </c>
    </row>
    <row r="96" spans="1:16" ht="12.75">
      <c r="A96" t="s">
        <v>49</v>
      </c>
      <c s="34" t="s">
        <v>588</v>
      </c>
      <c s="34" t="s">
        <v>589</v>
      </c>
      <c s="35" t="s">
        <v>5</v>
      </c>
      <c s="6" t="s">
        <v>590</v>
      </c>
      <c s="36" t="s">
        <v>84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522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5</v>
      </c>
    </row>
    <row r="99" spans="1:5" ht="38.25">
      <c r="A99" t="s">
        <v>59</v>
      </c>
      <c r="E99" s="39" t="s">
        <v>591</v>
      </c>
    </row>
    <row r="100" spans="1:16" ht="12.75">
      <c r="A100" t="s">
        <v>49</v>
      </c>
      <c s="34" t="s">
        <v>592</v>
      </c>
      <c s="34" t="s">
        <v>593</v>
      </c>
      <c s="35" t="s">
        <v>5</v>
      </c>
      <c s="6" t="s">
        <v>594</v>
      </c>
      <c s="36" t="s">
        <v>84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522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5</v>
      </c>
    </row>
    <row r="103" spans="1:5" ht="38.25">
      <c r="A103" t="s">
        <v>59</v>
      </c>
      <c r="E103" s="39" t="s">
        <v>595</v>
      </c>
    </row>
    <row r="104" spans="1:16" ht="12.75">
      <c r="A104" t="s">
        <v>49</v>
      </c>
      <c s="34" t="s">
        <v>596</v>
      </c>
      <c s="34" t="s">
        <v>597</v>
      </c>
      <c s="35" t="s">
        <v>5</v>
      </c>
      <c s="6" t="s">
        <v>598</v>
      </c>
      <c s="36" t="s">
        <v>84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522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57</v>
      </c>
      <c r="E106" s="40" t="s">
        <v>5</v>
      </c>
    </row>
    <row r="107" spans="1:5" ht="51">
      <c r="A107" t="s">
        <v>59</v>
      </c>
      <c r="E107" s="39" t="s">
        <v>559</v>
      </c>
    </row>
    <row r="108" spans="1:16" ht="12.75">
      <c r="A108" t="s">
        <v>49</v>
      </c>
      <c s="34" t="s">
        <v>209</v>
      </c>
      <c s="34" t="s">
        <v>599</v>
      </c>
      <c s="35" t="s">
        <v>5</v>
      </c>
      <c s="6" t="s">
        <v>600</v>
      </c>
      <c s="36" t="s">
        <v>84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522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57</v>
      </c>
      <c r="E110" s="40" t="s">
        <v>5</v>
      </c>
    </row>
    <row r="111" spans="1:5" ht="38.25">
      <c r="A111" t="s">
        <v>59</v>
      </c>
      <c r="E111" s="39" t="s">
        <v>601</v>
      </c>
    </row>
    <row r="112" spans="1:16" ht="12.75">
      <c r="A112" t="s">
        <v>49</v>
      </c>
      <c s="34" t="s">
        <v>214</v>
      </c>
      <c s="34" t="s">
        <v>602</v>
      </c>
      <c s="35" t="s">
        <v>5</v>
      </c>
      <c s="6" t="s">
        <v>603</v>
      </c>
      <c s="36" t="s">
        <v>84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522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57</v>
      </c>
      <c r="E114" s="40" t="s">
        <v>5</v>
      </c>
    </row>
    <row r="115" spans="1:5" ht="38.25">
      <c r="A115" t="s">
        <v>59</v>
      </c>
      <c r="E115" s="39" t="s">
        <v>601</v>
      </c>
    </row>
    <row r="116" spans="1:16" ht="12.75">
      <c r="A116" t="s">
        <v>49</v>
      </c>
      <c s="34" t="s">
        <v>604</v>
      </c>
      <c s="34" t="s">
        <v>605</v>
      </c>
      <c s="35" t="s">
        <v>5</v>
      </c>
      <c s="6" t="s">
        <v>606</v>
      </c>
      <c s="36" t="s">
        <v>84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522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57</v>
      </c>
      <c r="E118" s="40" t="s">
        <v>5</v>
      </c>
    </row>
    <row r="119" spans="1:5" ht="38.25">
      <c r="A119" t="s">
        <v>59</v>
      </c>
      <c r="E119" s="39" t="s">
        <v>601</v>
      </c>
    </row>
    <row r="120" spans="1:16" ht="12.75">
      <c r="A120" t="s">
        <v>49</v>
      </c>
      <c s="34" t="s">
        <v>607</v>
      </c>
      <c s="34" t="s">
        <v>608</v>
      </c>
      <c s="35" t="s">
        <v>5</v>
      </c>
      <c s="6" t="s">
        <v>609</v>
      </c>
      <c s="36" t="s">
        <v>132</v>
      </c>
      <c s="37">
        <v>820.276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522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57</v>
      </c>
      <c r="E122" s="40" t="s">
        <v>5</v>
      </c>
    </row>
    <row r="123" spans="1:5" ht="25.5">
      <c r="A123" t="s">
        <v>59</v>
      </c>
      <c r="E123" s="39" t="s">
        <v>554</v>
      </c>
    </row>
    <row r="124" spans="1:13" ht="12.75">
      <c r="A124" t="s">
        <v>46</v>
      </c>
      <c r="C124" s="31" t="s">
        <v>47</v>
      </c>
      <c r="E124" s="33" t="s">
        <v>48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49</v>
      </c>
      <c s="34" t="s">
        <v>330</v>
      </c>
      <c s="34" t="s">
        <v>610</v>
      </c>
      <c s="35" t="s">
        <v>5</v>
      </c>
      <c s="6" t="s">
        <v>611</v>
      </c>
      <c s="36" t="s">
        <v>107</v>
      </c>
      <c s="37">
        <v>18727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612</v>
      </c>
    </row>
    <row r="127" spans="1:5" ht="12.75">
      <c r="A127" s="35" t="s">
        <v>57</v>
      </c>
      <c r="E127" s="40" t="s">
        <v>612</v>
      </c>
    </row>
    <row r="128" spans="1:5" ht="38.25">
      <c r="A128" t="s">
        <v>59</v>
      </c>
      <c r="E128" s="39" t="s">
        <v>613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513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513</v>
      </c>
      <c r="E4" s="26" t="s">
        <v>514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616</v>
      </c>
      <c r="E8" s="30" t="s">
        <v>615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555</v>
      </c>
      <c r="E9" s="33" t="s">
        <v>556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104</v>
      </c>
      <c s="34" t="s">
        <v>617</v>
      </c>
      <c s="35" t="s">
        <v>5</v>
      </c>
      <c s="6" t="s">
        <v>618</v>
      </c>
      <c s="36" t="s">
        <v>84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522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25.5">
      <c r="A13" t="s">
        <v>59</v>
      </c>
      <c r="E13" s="39" t="s">
        <v>619</v>
      </c>
    </row>
    <row r="14" spans="1:16" ht="12.75">
      <c r="A14" t="s">
        <v>49</v>
      </c>
      <c s="34" t="s">
        <v>27</v>
      </c>
      <c s="34" t="s">
        <v>620</v>
      </c>
      <c s="35" t="s">
        <v>5</v>
      </c>
      <c s="6" t="s">
        <v>621</v>
      </c>
      <c s="36" t="s">
        <v>84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522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51">
      <c r="A17" t="s">
        <v>59</v>
      </c>
      <c r="E17" s="39" t="s">
        <v>622</v>
      </c>
    </row>
    <row r="18" spans="1:16" ht="12.75">
      <c r="A18" t="s">
        <v>49</v>
      </c>
      <c s="34" t="s">
        <v>26</v>
      </c>
      <c s="34" t="s">
        <v>623</v>
      </c>
      <c s="35" t="s">
        <v>5</v>
      </c>
      <c s="6" t="s">
        <v>624</v>
      </c>
      <c s="36" t="s">
        <v>84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522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5</v>
      </c>
    </row>
    <row r="21" spans="1:5" ht="51">
      <c r="A21" t="s">
        <v>59</v>
      </c>
      <c r="E21" s="39" t="s">
        <v>622</v>
      </c>
    </row>
    <row r="22" spans="1:16" ht="12.75">
      <c r="A22" t="s">
        <v>49</v>
      </c>
      <c s="34" t="s">
        <v>120</v>
      </c>
      <c s="34" t="s">
        <v>625</v>
      </c>
      <c s="35" t="s">
        <v>5</v>
      </c>
      <c s="6" t="s">
        <v>626</v>
      </c>
      <c s="36" t="s">
        <v>84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522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5</v>
      </c>
    </row>
    <row r="25" spans="1:5" ht="38.25">
      <c r="A25" t="s">
        <v>59</v>
      </c>
      <c r="E25" s="39" t="s">
        <v>627</v>
      </c>
    </row>
    <row r="26" spans="1:16" ht="12.75">
      <c r="A26" t="s">
        <v>49</v>
      </c>
      <c s="34" t="s">
        <v>166</v>
      </c>
      <c s="34" t="s">
        <v>628</v>
      </c>
      <c s="35" t="s">
        <v>5</v>
      </c>
      <c s="6" t="s">
        <v>629</v>
      </c>
      <c s="36" t="s">
        <v>107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522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38.25">
      <c r="A29" t="s">
        <v>59</v>
      </c>
      <c r="E29" s="39" t="s">
        <v>630</v>
      </c>
    </row>
    <row r="30" spans="1:16" ht="12.75">
      <c r="A30" t="s">
        <v>49</v>
      </c>
      <c s="34" t="s">
        <v>631</v>
      </c>
      <c s="34" t="s">
        <v>632</v>
      </c>
      <c s="35" t="s">
        <v>5</v>
      </c>
      <c s="6" t="s">
        <v>633</v>
      </c>
      <c s="36" t="s">
        <v>84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522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5</v>
      </c>
    </row>
    <row r="33" spans="1:5" ht="38.25">
      <c r="A33" t="s">
        <v>59</v>
      </c>
      <c r="E33" s="39" t="s">
        <v>627</v>
      </c>
    </row>
    <row r="34" spans="1:16" ht="12.75">
      <c r="A34" t="s">
        <v>49</v>
      </c>
      <c s="34" t="s">
        <v>381</v>
      </c>
      <c s="34" t="s">
        <v>634</v>
      </c>
      <c s="35" t="s">
        <v>5</v>
      </c>
      <c s="6" t="s">
        <v>635</v>
      </c>
      <c s="36" t="s">
        <v>84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522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5</v>
      </c>
    </row>
    <row r="37" spans="1:5" ht="38.25">
      <c r="A37" t="s">
        <v>59</v>
      </c>
      <c r="E37" s="39" t="s">
        <v>627</v>
      </c>
    </row>
    <row r="38" spans="1:16" ht="12.75">
      <c r="A38" t="s">
        <v>49</v>
      </c>
      <c s="34" t="s">
        <v>425</v>
      </c>
      <c s="34" t="s">
        <v>602</v>
      </c>
      <c s="35" t="s">
        <v>5</v>
      </c>
      <c s="6" t="s">
        <v>603</v>
      </c>
      <c s="36" t="s">
        <v>84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522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5</v>
      </c>
    </row>
    <row r="41" spans="1:5" ht="38.25">
      <c r="A41" t="s">
        <v>59</v>
      </c>
      <c r="E41" s="39" t="s">
        <v>601</v>
      </c>
    </row>
    <row r="42" spans="1:16" ht="12.75">
      <c r="A42" t="s">
        <v>49</v>
      </c>
      <c s="34" t="s">
        <v>415</v>
      </c>
      <c s="34" t="s">
        <v>608</v>
      </c>
      <c s="35" t="s">
        <v>5</v>
      </c>
      <c s="6" t="s">
        <v>609</v>
      </c>
      <c s="36" t="s">
        <v>132</v>
      </c>
      <c s="37">
        <v>14.7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522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5</v>
      </c>
    </row>
    <row r="45" spans="1:5" ht="25.5">
      <c r="A45" t="s">
        <v>59</v>
      </c>
      <c r="E45" s="39" t="s">
        <v>554</v>
      </c>
    </row>
    <row r="46" spans="1:13" ht="12.75">
      <c r="A46" t="s">
        <v>46</v>
      </c>
      <c r="C46" s="31" t="s">
        <v>636</v>
      </c>
      <c r="E46" s="33" t="s">
        <v>637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317</v>
      </c>
      <c s="34" t="s">
        <v>638</v>
      </c>
      <c s="35" t="s">
        <v>5</v>
      </c>
      <c s="6" t="s">
        <v>639</v>
      </c>
      <c s="36" t="s">
        <v>84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522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57</v>
      </c>
      <c r="E49" s="40" t="s">
        <v>5</v>
      </c>
    </row>
    <row r="50" spans="1:5" ht="25.5">
      <c r="A50" t="s">
        <v>59</v>
      </c>
      <c r="E50" s="39" t="s">
        <v>640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641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641</v>
      </c>
      <c r="E4" s="26" t="s">
        <v>642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645</v>
      </c>
      <c r="E8" s="30" t="s">
        <v>644</v>
      </c>
      <c r="J8" s="29">
        <f>0+J9+J34+J39+J52+J57+J62</f>
      </c>
      <c s="29">
        <f>0+K9+K34+K39+K52+K57+K62</f>
      </c>
      <c s="29">
        <f>0+L9+L34+L39+L52+L57+L62</f>
      </c>
      <c s="29">
        <f>0+M9+M34+M39+M52+M57+M62</f>
      </c>
    </row>
    <row r="9" spans="1:13" ht="12.75">
      <c r="A9" t="s">
        <v>46</v>
      </c>
      <c r="C9" s="31" t="s">
        <v>646</v>
      </c>
      <c r="E9" s="33" t="s">
        <v>154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104</v>
      </c>
      <c s="34" t="s">
        <v>647</v>
      </c>
      <c s="35" t="s">
        <v>5</v>
      </c>
      <c s="6" t="s">
        <v>648</v>
      </c>
      <c s="36" t="s">
        <v>649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159</v>
      </c>
    </row>
    <row r="14" spans="1:16" ht="12.75">
      <c r="A14" t="s">
        <v>49</v>
      </c>
      <c s="34" t="s">
        <v>27</v>
      </c>
      <c s="34" t="s">
        <v>650</v>
      </c>
      <c s="35" t="s">
        <v>5</v>
      </c>
      <c s="6" t="s">
        <v>651</v>
      </c>
      <c s="36" t="s">
        <v>117</v>
      </c>
      <c s="37">
        <v>12.6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12.75">
      <c r="A17" t="s">
        <v>59</v>
      </c>
      <c r="E17" s="39" t="s">
        <v>159</v>
      </c>
    </row>
    <row r="18" spans="1:16" ht="12.75">
      <c r="A18" t="s">
        <v>49</v>
      </c>
      <c s="34" t="s">
        <v>26</v>
      </c>
      <c s="34" t="s">
        <v>652</v>
      </c>
      <c s="35" t="s">
        <v>5</v>
      </c>
      <c s="6" t="s">
        <v>653</v>
      </c>
      <c s="36" t="s">
        <v>117</v>
      </c>
      <c s="37">
        <v>12.6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5</v>
      </c>
    </row>
    <row r="21" spans="1:5" ht="12.75">
      <c r="A21" t="s">
        <v>59</v>
      </c>
      <c r="E21" s="39" t="s">
        <v>159</v>
      </c>
    </row>
    <row r="22" spans="1:16" ht="25.5">
      <c r="A22" t="s">
        <v>49</v>
      </c>
      <c s="34" t="s">
        <v>122</v>
      </c>
      <c s="34" t="s">
        <v>654</v>
      </c>
      <c s="35" t="s">
        <v>5</v>
      </c>
      <c s="6" t="s">
        <v>655</v>
      </c>
      <c s="36" t="s">
        <v>107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5</v>
      </c>
    </row>
    <row r="25" spans="1:5" ht="12.75">
      <c r="A25" t="s">
        <v>59</v>
      </c>
      <c r="E25" s="39" t="s">
        <v>159</v>
      </c>
    </row>
    <row r="26" spans="1:16" ht="12.75">
      <c r="A26" t="s">
        <v>49</v>
      </c>
      <c s="34" t="s">
        <v>102</v>
      </c>
      <c s="34" t="s">
        <v>656</v>
      </c>
      <c s="35" t="s">
        <v>5</v>
      </c>
      <c s="6" t="s">
        <v>657</v>
      </c>
      <c s="36" t="s">
        <v>107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108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159</v>
      </c>
    </row>
    <row r="30" spans="1:16" ht="12.75">
      <c r="A30" t="s">
        <v>49</v>
      </c>
      <c s="34" t="s">
        <v>129</v>
      </c>
      <c s="34" t="s">
        <v>658</v>
      </c>
      <c s="35" t="s">
        <v>5</v>
      </c>
      <c s="6" t="s">
        <v>659</v>
      </c>
      <c s="36" t="s">
        <v>107</v>
      </c>
      <c s="37">
        <v>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159</v>
      </c>
    </row>
    <row r="34" spans="1:13" ht="12.75">
      <c r="A34" t="s">
        <v>46</v>
      </c>
      <c r="C34" s="31" t="s">
        <v>660</v>
      </c>
      <c r="E34" s="33" t="s">
        <v>661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246</v>
      </c>
      <c s="34" t="s">
        <v>662</v>
      </c>
      <c s="35" t="s">
        <v>5</v>
      </c>
      <c s="6" t="s">
        <v>663</v>
      </c>
      <c s="36" t="s">
        <v>107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108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5</v>
      </c>
    </row>
    <row r="38" spans="1:5" ht="12.75">
      <c r="A38" t="s">
        <v>59</v>
      </c>
      <c r="E38" s="39" t="s">
        <v>159</v>
      </c>
    </row>
    <row r="39" spans="1:13" ht="12.75">
      <c r="A39" t="s">
        <v>46</v>
      </c>
      <c r="C39" s="31" t="s">
        <v>664</v>
      </c>
      <c r="E39" s="33" t="s">
        <v>665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381</v>
      </c>
      <c s="34" t="s">
        <v>666</v>
      </c>
      <c s="35" t="s">
        <v>5</v>
      </c>
      <c s="6" t="s">
        <v>667</v>
      </c>
      <c s="36" t="s">
        <v>107</v>
      </c>
      <c s="37">
        <v>195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108</v>
      </c>
      <c>
        <f>(M40*21)/100</f>
      </c>
      <c t="s">
        <v>27</v>
      </c>
    </row>
    <row r="41" spans="1:5" ht="12.75">
      <c r="A41" s="35" t="s">
        <v>55</v>
      </c>
      <c r="E41" s="39" t="s">
        <v>668</v>
      </c>
    </row>
    <row r="42" spans="1:5" ht="12.75">
      <c r="A42" s="35" t="s">
        <v>57</v>
      </c>
      <c r="E42" s="40" t="s">
        <v>5</v>
      </c>
    </row>
    <row r="43" spans="1:5" ht="12.75">
      <c r="A43" t="s">
        <v>59</v>
      </c>
      <c r="E43" s="39" t="s">
        <v>159</v>
      </c>
    </row>
    <row r="44" spans="1:16" ht="12.75">
      <c r="A44" t="s">
        <v>49</v>
      </c>
      <c s="34" t="s">
        <v>171</v>
      </c>
      <c s="34" t="s">
        <v>669</v>
      </c>
      <c s="35" t="s">
        <v>5</v>
      </c>
      <c s="6" t="s">
        <v>670</v>
      </c>
      <c s="36" t="s">
        <v>107</v>
      </c>
      <c s="37">
        <v>650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108</v>
      </c>
      <c>
        <f>(M44*21)/100</f>
      </c>
      <c t="s">
        <v>27</v>
      </c>
    </row>
    <row r="45" spans="1:5" ht="12.75">
      <c r="A45" s="35" t="s">
        <v>55</v>
      </c>
      <c r="E45" s="39" t="s">
        <v>671</v>
      </c>
    </row>
    <row r="46" spans="1:5" ht="12.75">
      <c r="A46" s="35" t="s">
        <v>57</v>
      </c>
      <c r="E46" s="40" t="s">
        <v>5</v>
      </c>
    </row>
    <row r="47" spans="1:5" ht="12.75">
      <c r="A47" t="s">
        <v>59</v>
      </c>
      <c r="E47" s="39" t="s">
        <v>159</v>
      </c>
    </row>
    <row r="48" spans="1:16" ht="25.5">
      <c r="A48" t="s">
        <v>49</v>
      </c>
      <c s="34" t="s">
        <v>425</v>
      </c>
      <c s="34" t="s">
        <v>672</v>
      </c>
      <c s="35" t="s">
        <v>5</v>
      </c>
      <c s="6" t="s">
        <v>673</v>
      </c>
      <c s="36" t="s">
        <v>84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108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5</v>
      </c>
    </row>
    <row r="51" spans="1:5" ht="12.75">
      <c r="A51" t="s">
        <v>59</v>
      </c>
      <c r="E51" s="39" t="s">
        <v>159</v>
      </c>
    </row>
    <row r="52" spans="1:13" ht="12.75">
      <c r="A52" t="s">
        <v>46</v>
      </c>
      <c r="C52" s="31" t="s">
        <v>674</v>
      </c>
      <c r="E52" s="33" t="s">
        <v>675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389</v>
      </c>
      <c s="34" t="s">
        <v>676</v>
      </c>
      <c s="35" t="s">
        <v>5</v>
      </c>
      <c s="6" t="s">
        <v>677</v>
      </c>
      <c s="36" t="s">
        <v>84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108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5</v>
      </c>
    </row>
    <row r="56" spans="1:5" ht="12.75">
      <c r="A56" t="s">
        <v>59</v>
      </c>
      <c r="E56" s="39" t="s">
        <v>159</v>
      </c>
    </row>
    <row r="57" spans="1:13" ht="12.75">
      <c r="A57" t="s">
        <v>46</v>
      </c>
      <c r="C57" s="31" t="s">
        <v>277</v>
      </c>
      <c r="E57" s="33" t="s">
        <v>278</v>
      </c>
      <c r="J57" s="32">
        <f>0</f>
      </c>
      <c s="32">
        <f>0</f>
      </c>
      <c s="32">
        <f>0+L58</f>
      </c>
      <c s="32">
        <f>0+M58</f>
      </c>
    </row>
    <row r="58" spans="1:16" ht="25.5">
      <c r="A58" t="s">
        <v>49</v>
      </c>
      <c s="34" t="s">
        <v>368</v>
      </c>
      <c s="34" t="s">
        <v>678</v>
      </c>
      <c s="35" t="s">
        <v>5</v>
      </c>
      <c s="6" t="s">
        <v>679</v>
      </c>
      <c s="36" t="s">
        <v>212</v>
      </c>
      <c s="37">
        <v>0.07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5</v>
      </c>
    </row>
    <row r="61" spans="1:5" ht="12.75">
      <c r="A61" t="s">
        <v>59</v>
      </c>
      <c r="E61" s="39" t="s">
        <v>159</v>
      </c>
    </row>
    <row r="62" spans="1:13" ht="12.75">
      <c r="A62" t="s">
        <v>46</v>
      </c>
      <c r="C62" s="31" t="s">
        <v>680</v>
      </c>
      <c r="E62" s="33" t="s">
        <v>681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49</v>
      </c>
      <c s="34" t="s">
        <v>372</v>
      </c>
      <c s="34" t="s">
        <v>682</v>
      </c>
      <c s="35" t="s">
        <v>5</v>
      </c>
      <c s="6" t="s">
        <v>683</v>
      </c>
      <c s="36" t="s">
        <v>107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57</v>
      </c>
      <c r="E65" s="40" t="s">
        <v>5</v>
      </c>
    </row>
    <row r="66" spans="1:5" ht="38.25">
      <c r="A66" t="s">
        <v>59</v>
      </c>
      <c r="E66" s="39" t="s">
        <v>684</v>
      </c>
    </row>
    <row r="67" spans="1:16" ht="12.75">
      <c r="A67" t="s">
        <v>49</v>
      </c>
      <c s="34" t="s">
        <v>570</v>
      </c>
      <c s="34" t="s">
        <v>685</v>
      </c>
      <c s="35" t="s">
        <v>5</v>
      </c>
      <c s="6" t="s">
        <v>686</v>
      </c>
      <c s="36" t="s">
        <v>84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57</v>
      </c>
      <c r="E69" s="40" t="s">
        <v>5</v>
      </c>
    </row>
    <row r="70" spans="1:5" ht="38.25">
      <c r="A70" t="s">
        <v>59</v>
      </c>
      <c r="E70" s="39" t="s">
        <v>687</v>
      </c>
    </row>
    <row r="71" spans="1:16" ht="12.75">
      <c r="A71" t="s">
        <v>49</v>
      </c>
      <c s="34" t="s">
        <v>573</v>
      </c>
      <c s="34" t="s">
        <v>688</v>
      </c>
      <c s="35" t="s">
        <v>5</v>
      </c>
      <c s="6" t="s">
        <v>689</v>
      </c>
      <c s="36" t="s">
        <v>84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5</v>
      </c>
    </row>
    <row r="74" spans="1:5" ht="38.25">
      <c r="A74" t="s">
        <v>59</v>
      </c>
      <c r="E74" s="39" t="s">
        <v>687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63.75">
      <c r="A13" t="s">
        <v>59</v>
      </c>
      <c r="E13" s="39" t="s">
        <v>60</v>
      </c>
    </row>
    <row r="14" spans="1:16" ht="12.75">
      <c r="A14" t="s">
        <v>49</v>
      </c>
      <c s="34" t="s">
        <v>61</v>
      </c>
      <c s="34" t="s">
        <v>62</v>
      </c>
      <c s="35" t="s">
        <v>5</v>
      </c>
      <c s="6" t="s">
        <v>63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64</v>
      </c>
    </row>
    <row r="16" spans="1:5" ht="12.75">
      <c r="A16" s="35" t="s">
        <v>57</v>
      </c>
      <c r="E16" s="40" t="s">
        <v>58</v>
      </c>
    </row>
    <row r="17" spans="1:5" ht="89.25">
      <c r="A17" t="s">
        <v>59</v>
      </c>
      <c r="E17" s="39" t="s">
        <v>65</v>
      </c>
    </row>
    <row r="18" spans="1:16" ht="12.75">
      <c r="A18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69</v>
      </c>
    </row>
    <row r="20" spans="1:5" ht="12.75">
      <c r="A20" s="35" t="s">
        <v>57</v>
      </c>
      <c r="E20" s="40" t="s">
        <v>58</v>
      </c>
    </row>
    <row r="21" spans="1:5" ht="102">
      <c r="A21" t="s">
        <v>59</v>
      </c>
      <c r="E21" s="39" t="s">
        <v>70</v>
      </c>
    </row>
    <row r="22" spans="1:16" ht="12.75">
      <c r="A22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74</v>
      </c>
    </row>
    <row r="24" spans="1:5" ht="12.75">
      <c r="A24" s="35" t="s">
        <v>57</v>
      </c>
      <c r="E24" s="40" t="s">
        <v>58</v>
      </c>
    </row>
    <row r="25" spans="1:5" ht="38.25">
      <c r="A25" t="s">
        <v>59</v>
      </c>
      <c r="E25" s="39" t="s">
        <v>75</v>
      </c>
    </row>
    <row r="26" spans="1:16" ht="12.75">
      <c r="A26" t="s">
        <v>49</v>
      </c>
      <c s="34" t="s">
        <v>76</v>
      </c>
      <c s="34" t="s">
        <v>77</v>
      </c>
      <c s="35" t="s">
        <v>5</v>
      </c>
      <c s="6" t="s">
        <v>78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79</v>
      </c>
    </row>
    <row r="28" spans="1:5" ht="12.75">
      <c r="A28" s="35" t="s">
        <v>57</v>
      </c>
      <c r="E28" s="40" t="s">
        <v>58</v>
      </c>
    </row>
    <row r="29" spans="1:5" ht="102">
      <c r="A29" t="s">
        <v>59</v>
      </c>
      <c r="E29" s="39" t="s">
        <v>80</v>
      </c>
    </row>
    <row r="30" spans="1:16" ht="12.75">
      <c r="A30" t="s">
        <v>49</v>
      </c>
      <c s="34" t="s">
        <v>81</v>
      </c>
      <c s="34" t="s">
        <v>82</v>
      </c>
      <c s="35" t="s">
        <v>5</v>
      </c>
      <c s="6" t="s">
        <v>83</v>
      </c>
      <c s="36" t="s">
        <v>84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85</v>
      </c>
    </row>
    <row r="33" spans="1:5" ht="38.25">
      <c r="A33" t="s">
        <v>59</v>
      </c>
      <c r="E33" s="39" t="s">
        <v>86</v>
      </c>
    </row>
    <row r="34" spans="1:16" ht="12.75">
      <c r="A34" t="s">
        <v>49</v>
      </c>
      <c s="34" t="s">
        <v>87</v>
      </c>
      <c s="34" t="s">
        <v>88</v>
      </c>
      <c s="35" t="s">
        <v>5</v>
      </c>
      <c s="6" t="s">
        <v>89</v>
      </c>
      <c s="36" t="s">
        <v>90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5</v>
      </c>
    </row>
    <row r="37" spans="1:5" ht="216.75">
      <c r="A37" t="s">
        <v>59</v>
      </c>
      <c r="E37" s="39" t="s">
        <v>91</v>
      </c>
    </row>
    <row r="38" spans="1:16" ht="12.75">
      <c r="A38" t="s">
        <v>49</v>
      </c>
      <c s="34" t="s">
        <v>92</v>
      </c>
      <c s="34" t="s">
        <v>93</v>
      </c>
      <c s="35" t="s">
        <v>5</v>
      </c>
      <c s="6" t="s">
        <v>94</v>
      </c>
      <c s="36" t="s">
        <v>95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96</v>
      </c>
    </row>
    <row r="40" spans="1:5" ht="12.75">
      <c r="A40" s="35" t="s">
        <v>57</v>
      </c>
      <c r="E40" s="40" t="s">
        <v>5</v>
      </c>
    </row>
    <row r="41" spans="1:5" ht="12.75">
      <c r="A41" t="s">
        <v>59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</v>
      </c>
      <c r="E4" s="26" t="s">
        <v>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101</v>
      </c>
      <c r="E8" s="30" t="s">
        <v>100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102</v>
      </c>
      <c r="E9" s="33" t="s">
        <v>103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107</v>
      </c>
      <c s="37">
        <v>870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25.5">
      <c r="A11" s="35" t="s">
        <v>55</v>
      </c>
      <c r="E11" s="39" t="s">
        <v>109</v>
      </c>
    </row>
    <row r="12" spans="1:5" ht="12.75">
      <c r="A12" s="35" t="s">
        <v>57</v>
      </c>
      <c r="E12" s="40" t="s">
        <v>110</v>
      </c>
    </row>
    <row r="13" spans="1:5" ht="102">
      <c r="A13" t="s">
        <v>59</v>
      </c>
      <c r="E13" s="39" t="s">
        <v>111</v>
      </c>
    </row>
    <row r="14" spans="1:16" ht="25.5">
      <c r="A14" t="s">
        <v>49</v>
      </c>
      <c s="34" t="s">
        <v>27</v>
      </c>
      <c s="34" t="s">
        <v>112</v>
      </c>
      <c s="35" t="s">
        <v>5</v>
      </c>
      <c s="6" t="s">
        <v>113</v>
      </c>
      <c s="36" t="s">
        <v>107</v>
      </c>
      <c s="37">
        <v>378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25.5">
      <c r="A15" s="35" t="s">
        <v>55</v>
      </c>
      <c r="E15" s="39" t="s">
        <v>109</v>
      </c>
    </row>
    <row r="16" spans="1:5" ht="12.75">
      <c r="A16" s="35" t="s">
        <v>57</v>
      </c>
      <c r="E16" s="40" t="s">
        <v>114</v>
      </c>
    </row>
    <row r="17" spans="1:5" ht="102">
      <c r="A17" t="s">
        <v>59</v>
      </c>
      <c r="E17" s="39" t="s">
        <v>111</v>
      </c>
    </row>
    <row r="18" spans="1:16" ht="12.75">
      <c r="A18" t="s">
        <v>49</v>
      </c>
      <c s="34" t="s">
        <v>26</v>
      </c>
      <c s="34" t="s">
        <v>115</v>
      </c>
      <c s="35" t="s">
        <v>5</v>
      </c>
      <c s="6" t="s">
        <v>116</v>
      </c>
      <c s="36" t="s">
        <v>117</v>
      </c>
      <c s="37">
        <v>221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118</v>
      </c>
    </row>
    <row r="21" spans="1:5" ht="89.25">
      <c r="A21" t="s">
        <v>59</v>
      </c>
      <c r="E21" s="39" t="s">
        <v>119</v>
      </c>
    </row>
    <row r="22" spans="1:13" ht="12.75">
      <c r="A22" t="s">
        <v>46</v>
      </c>
      <c r="C22" s="31" t="s">
        <v>120</v>
      </c>
      <c r="E22" s="33" t="s">
        <v>121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84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108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5</v>
      </c>
    </row>
    <row r="26" spans="1:5" ht="127.5">
      <c r="A26" t="s">
        <v>59</v>
      </c>
      <c r="E26" s="39" t="s">
        <v>125</v>
      </c>
    </row>
    <row r="27" spans="1:16" ht="12.75">
      <c r="A27" t="s">
        <v>49</v>
      </c>
      <c s="34" t="s">
        <v>102</v>
      </c>
      <c s="34" t="s">
        <v>126</v>
      </c>
      <c s="35" t="s">
        <v>5</v>
      </c>
      <c s="6" t="s">
        <v>127</v>
      </c>
      <c s="36" t="s">
        <v>84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108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5</v>
      </c>
    </row>
    <row r="30" spans="1:5" ht="140.25">
      <c r="A30" t="s">
        <v>59</v>
      </c>
      <c r="E30" s="39" t="s">
        <v>128</v>
      </c>
    </row>
    <row r="31" spans="1:16" ht="12.75">
      <c r="A31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132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108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5</v>
      </c>
    </row>
    <row r="34" spans="1:5" ht="114.75">
      <c r="A34" t="s">
        <v>59</v>
      </c>
      <c r="E34" s="39" t="s">
        <v>133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</v>
      </c>
      <c r="E4" s="26" t="s">
        <v>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136</v>
      </c>
      <c r="E8" s="30" t="s">
        <v>135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46</v>
      </c>
      <c r="C9" s="31" t="s">
        <v>102</v>
      </c>
      <c r="E9" s="33" t="s">
        <v>103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104</v>
      </c>
      <c s="34" t="s">
        <v>115</v>
      </c>
      <c s="35" t="s">
        <v>5</v>
      </c>
      <c s="6" t="s">
        <v>116</v>
      </c>
      <c s="36" t="s">
        <v>117</v>
      </c>
      <c s="37">
        <v>1186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137</v>
      </c>
    </row>
    <row r="13" spans="1:5" ht="89.25">
      <c r="A13" t="s">
        <v>59</v>
      </c>
      <c r="E13" s="39" t="s">
        <v>119</v>
      </c>
    </row>
    <row r="14" spans="1:16" ht="25.5">
      <c r="A14" t="s">
        <v>49</v>
      </c>
      <c s="34" t="s">
        <v>27</v>
      </c>
      <c s="34" t="s">
        <v>105</v>
      </c>
      <c s="35" t="s">
        <v>5</v>
      </c>
      <c s="6" t="s">
        <v>106</v>
      </c>
      <c s="36" t="s">
        <v>107</v>
      </c>
      <c s="37">
        <v>16934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25.5">
      <c r="A15" s="35" t="s">
        <v>55</v>
      </c>
      <c r="E15" s="39" t="s">
        <v>109</v>
      </c>
    </row>
    <row r="16" spans="1:5" ht="25.5">
      <c r="A16" s="35" t="s">
        <v>57</v>
      </c>
      <c r="E16" s="40" t="s">
        <v>138</v>
      </c>
    </row>
    <row r="17" spans="1:5" ht="102">
      <c r="A17" t="s">
        <v>59</v>
      </c>
      <c r="E17" s="39" t="s">
        <v>111</v>
      </c>
    </row>
    <row r="18" spans="1:13" ht="12.75">
      <c r="A18" t="s">
        <v>46</v>
      </c>
      <c r="C18" s="31" t="s">
        <v>120</v>
      </c>
      <c r="E18" s="33" t="s">
        <v>121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132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108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5</v>
      </c>
    </row>
    <row r="22" spans="1:5" ht="114.75">
      <c r="A22" t="s">
        <v>59</v>
      </c>
      <c r="E22" s="39" t="s">
        <v>133</v>
      </c>
    </row>
    <row r="23" spans="1:13" ht="12.75">
      <c r="A23" t="s">
        <v>46</v>
      </c>
      <c r="C23" s="31" t="s">
        <v>139</v>
      </c>
      <c r="E23" s="33" t="s">
        <v>140</v>
      </c>
      <c r="J23" s="32">
        <f>0</f>
      </c>
      <c s="32">
        <f>0</f>
      </c>
      <c s="32">
        <f>0+L24+L28</f>
      </c>
      <c s="32">
        <f>0+M24+M28</f>
      </c>
    </row>
    <row r="24" spans="1:16" ht="25.5">
      <c r="A24" t="s">
        <v>49</v>
      </c>
      <c s="34" t="s">
        <v>122</v>
      </c>
      <c s="34" t="s">
        <v>141</v>
      </c>
      <c s="35" t="s">
        <v>5</v>
      </c>
      <c s="6" t="s">
        <v>142</v>
      </c>
      <c s="36" t="s">
        <v>143</v>
      </c>
      <c s="37">
        <v>142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108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57</v>
      </c>
      <c r="E26" s="40" t="s">
        <v>144</v>
      </c>
    </row>
    <row r="27" spans="1:5" ht="178.5">
      <c r="A27" t="s">
        <v>59</v>
      </c>
      <c r="E27" s="39" t="s">
        <v>145</v>
      </c>
    </row>
    <row r="28" spans="1:16" ht="12.75">
      <c r="A28" t="s">
        <v>49</v>
      </c>
      <c s="34" t="s">
        <v>102</v>
      </c>
      <c s="34" t="s">
        <v>146</v>
      </c>
      <c s="35" t="s">
        <v>5</v>
      </c>
      <c s="6" t="s">
        <v>147</v>
      </c>
      <c s="36" t="s">
        <v>143</v>
      </c>
      <c s="37">
        <v>142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108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144</v>
      </c>
    </row>
    <row r="31" spans="1:5" ht="178.5">
      <c r="A31" t="s">
        <v>59</v>
      </c>
      <c r="E31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153</v>
      </c>
      <c r="E8" s="30" t="s">
        <v>152</v>
      </c>
      <c r="J8" s="29">
        <f>0+J9+J38+J63+J76+J93+J118+J123+J132</f>
      </c>
      <c s="29">
        <f>0+K9+K38+K63+K76+K93+K118+K123+K132</f>
      </c>
      <c s="29">
        <f>0+L9+L38+L63+L76+L93+L118+L123+L132</f>
      </c>
      <c s="29">
        <f>0+M9+M38+M63+M76+M93+M118+M123+M132</f>
      </c>
    </row>
    <row r="9" spans="1:13" ht="12.75">
      <c r="A9" t="s">
        <v>46</v>
      </c>
      <c r="C9" s="31" t="s">
        <v>104</v>
      </c>
      <c r="E9" s="33" t="s">
        <v>154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139</v>
      </c>
      <c s="34" t="s">
        <v>155</v>
      </c>
      <c s="35" t="s">
        <v>5</v>
      </c>
      <c s="6" t="s">
        <v>156</v>
      </c>
      <c s="36" t="s">
        <v>117</v>
      </c>
      <c s="37">
        <v>11616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157</v>
      </c>
    </row>
    <row r="12" spans="1:5" ht="63.75">
      <c r="A12" s="35" t="s">
        <v>57</v>
      </c>
      <c r="E12" s="40" t="s">
        <v>158</v>
      </c>
    </row>
    <row r="13" spans="1:5" ht="12.75">
      <c r="A13" t="s">
        <v>59</v>
      </c>
      <c r="E13" s="39" t="s">
        <v>159</v>
      </c>
    </row>
    <row r="14" spans="1:16" ht="12.75">
      <c r="A14" t="s">
        <v>49</v>
      </c>
      <c s="34" t="s">
        <v>160</v>
      </c>
      <c s="34" t="s">
        <v>161</v>
      </c>
      <c s="35" t="s">
        <v>162</v>
      </c>
      <c s="6" t="s">
        <v>163</v>
      </c>
      <c s="36" t="s">
        <v>117</v>
      </c>
      <c s="37">
        <v>395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108</v>
      </c>
      <c>
        <f>(M14*21)/100</f>
      </c>
      <c t="s">
        <v>27</v>
      </c>
    </row>
    <row r="15" spans="1:5" ht="12.75">
      <c r="A15" s="35" t="s">
        <v>55</v>
      </c>
      <c r="E15" s="39" t="s">
        <v>164</v>
      </c>
    </row>
    <row r="16" spans="1:5" ht="63.75">
      <c r="A16" s="35" t="s">
        <v>57</v>
      </c>
      <c r="E16" s="40" t="s">
        <v>165</v>
      </c>
    </row>
    <row r="17" spans="1:5" ht="12.75">
      <c r="A17" t="s">
        <v>59</v>
      </c>
      <c r="E17" s="39" t="s">
        <v>159</v>
      </c>
    </row>
    <row r="18" spans="1:16" ht="12.75">
      <c r="A18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117</v>
      </c>
      <c s="37">
        <v>457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108</v>
      </c>
      <c>
        <f>(M18*21)/100</f>
      </c>
      <c t="s">
        <v>27</v>
      </c>
    </row>
    <row r="19" spans="1:5" ht="12.75">
      <c r="A19" s="35" t="s">
        <v>55</v>
      </c>
      <c r="E19" s="39" t="s">
        <v>169</v>
      </c>
    </row>
    <row r="20" spans="1:5" ht="25.5">
      <c r="A20" s="35" t="s">
        <v>57</v>
      </c>
      <c r="E20" s="40" t="s">
        <v>170</v>
      </c>
    </row>
    <row r="21" spans="1:5" ht="12.75">
      <c r="A21" t="s">
        <v>59</v>
      </c>
      <c r="E21" s="39" t="s">
        <v>159</v>
      </c>
    </row>
    <row r="22" spans="1:16" ht="12.75">
      <c r="A22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117</v>
      </c>
      <c s="37">
        <v>4384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108</v>
      </c>
      <c>
        <f>(M22*21)/100</f>
      </c>
      <c t="s">
        <v>27</v>
      </c>
    </row>
    <row r="23" spans="1:5" ht="12.75">
      <c r="A23" s="35" t="s">
        <v>55</v>
      </c>
      <c r="E23" s="39" t="s">
        <v>174</v>
      </c>
    </row>
    <row r="24" spans="1:5" ht="12.75">
      <c r="A24" s="35" t="s">
        <v>57</v>
      </c>
      <c r="E24" s="40" t="s">
        <v>175</v>
      </c>
    </row>
    <row r="25" spans="1:5" ht="12.75">
      <c r="A25" t="s">
        <v>59</v>
      </c>
      <c r="E25" s="39" t="s">
        <v>159</v>
      </c>
    </row>
    <row r="26" spans="1:16" ht="12.75">
      <c r="A26" t="s">
        <v>49</v>
      </c>
      <c s="34" t="s">
        <v>176</v>
      </c>
      <c s="34" t="s">
        <v>177</v>
      </c>
      <c s="35" t="s">
        <v>162</v>
      </c>
      <c s="6" t="s">
        <v>178</v>
      </c>
      <c s="36" t="s">
        <v>117</v>
      </c>
      <c s="37">
        <v>159.9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108</v>
      </c>
      <c>
        <f>(M26*21)/100</f>
      </c>
      <c t="s">
        <v>27</v>
      </c>
    </row>
    <row r="27" spans="1:5" ht="12.75">
      <c r="A27" s="35" t="s">
        <v>55</v>
      </c>
      <c r="E27" s="39" t="s">
        <v>179</v>
      </c>
    </row>
    <row r="28" spans="1:5" ht="12.75">
      <c r="A28" s="35" t="s">
        <v>57</v>
      </c>
      <c r="E28" s="40" t="s">
        <v>5</v>
      </c>
    </row>
    <row r="29" spans="1:5" ht="12.75">
      <c r="A29" t="s">
        <v>59</v>
      </c>
      <c r="E29" s="39" t="s">
        <v>159</v>
      </c>
    </row>
    <row r="30" spans="1:16" ht="12.75">
      <c r="A30" t="s">
        <v>49</v>
      </c>
      <c s="34" t="s">
        <v>180</v>
      </c>
      <c s="34" t="s">
        <v>177</v>
      </c>
      <c s="35" t="s">
        <v>181</v>
      </c>
      <c s="6" t="s">
        <v>178</v>
      </c>
      <c s="36" t="s">
        <v>117</v>
      </c>
      <c s="37">
        <v>78.72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108</v>
      </c>
      <c>
        <f>(M30*21)/100</f>
      </c>
      <c t="s">
        <v>27</v>
      </c>
    </row>
    <row r="31" spans="1:5" ht="12.75">
      <c r="A31" s="35" t="s">
        <v>55</v>
      </c>
      <c r="E31" s="39" t="s">
        <v>182</v>
      </c>
    </row>
    <row r="32" spans="1:5" ht="12.75">
      <c r="A32" s="35" t="s">
        <v>57</v>
      </c>
      <c r="E32" s="40" t="s">
        <v>5</v>
      </c>
    </row>
    <row r="33" spans="1:5" ht="12.75">
      <c r="A33" t="s">
        <v>59</v>
      </c>
      <c r="E33" s="39" t="s">
        <v>159</v>
      </c>
    </row>
    <row r="34" spans="1:16" ht="12.75">
      <c r="A34" t="s">
        <v>49</v>
      </c>
      <c s="34" t="s">
        <v>183</v>
      </c>
      <c s="34" t="s">
        <v>184</v>
      </c>
      <c s="35" t="s">
        <v>185</v>
      </c>
      <c s="6" t="s">
        <v>186</v>
      </c>
      <c s="36" t="s">
        <v>117</v>
      </c>
      <c s="37">
        <v>172.1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108</v>
      </c>
      <c>
        <f>(M34*21)/100</f>
      </c>
      <c t="s">
        <v>27</v>
      </c>
    </row>
    <row r="35" spans="1:5" ht="12.75">
      <c r="A35" s="35" t="s">
        <v>55</v>
      </c>
      <c r="E35" s="39" t="s">
        <v>187</v>
      </c>
    </row>
    <row r="36" spans="1:5" ht="12.75">
      <c r="A36" s="35" t="s">
        <v>57</v>
      </c>
      <c r="E36" s="40" t="s">
        <v>188</v>
      </c>
    </row>
    <row r="37" spans="1:5" ht="12.75">
      <c r="A37" t="s">
        <v>59</v>
      </c>
      <c r="E37" s="39" t="s">
        <v>159</v>
      </c>
    </row>
    <row r="38" spans="1:13" ht="12.75">
      <c r="A38" t="s">
        <v>46</v>
      </c>
      <c r="C38" s="31" t="s">
        <v>27</v>
      </c>
      <c r="E38" s="33" t="s">
        <v>189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49</v>
      </c>
      <c s="34" t="s">
        <v>190</v>
      </c>
      <c s="34" t="s">
        <v>191</v>
      </c>
      <c s="35" t="s">
        <v>181</v>
      </c>
      <c s="6" t="s">
        <v>192</v>
      </c>
      <c s="36" t="s">
        <v>117</v>
      </c>
      <c s="37">
        <v>2393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108</v>
      </c>
      <c>
        <f>(M39*21)/100</f>
      </c>
      <c t="s">
        <v>27</v>
      </c>
    </row>
    <row r="40" spans="1:5" ht="12.75">
      <c r="A40" s="35" t="s">
        <v>55</v>
      </c>
      <c r="E40" s="39" t="s">
        <v>193</v>
      </c>
    </row>
    <row r="41" spans="1:5" ht="12.75">
      <c r="A41" s="35" t="s">
        <v>57</v>
      </c>
      <c r="E41" s="40" t="s">
        <v>5</v>
      </c>
    </row>
    <row r="42" spans="1:5" ht="12.75">
      <c r="A42" t="s">
        <v>59</v>
      </c>
      <c r="E42" s="39" t="s">
        <v>159</v>
      </c>
    </row>
    <row r="43" spans="1:16" ht="12.75">
      <c r="A43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143</v>
      </c>
      <c s="37">
        <v>14260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108</v>
      </c>
      <c>
        <f>(M43*21)/100</f>
      </c>
      <c t="s">
        <v>27</v>
      </c>
    </row>
    <row r="44" spans="1:5" ht="12.75">
      <c r="A44" s="35" t="s">
        <v>55</v>
      </c>
      <c r="E44" s="39" t="s">
        <v>197</v>
      </c>
    </row>
    <row r="45" spans="1:5" ht="12.75">
      <c r="A45" s="35" t="s">
        <v>57</v>
      </c>
      <c r="E45" s="40" t="s">
        <v>198</v>
      </c>
    </row>
    <row r="46" spans="1:5" ht="12.75">
      <c r="A46" t="s">
        <v>59</v>
      </c>
      <c r="E46" s="39" t="s">
        <v>159</v>
      </c>
    </row>
    <row r="47" spans="1:16" ht="12.75">
      <c r="A47" t="s">
        <v>49</v>
      </c>
      <c s="34" t="s">
        <v>199</v>
      </c>
      <c s="34" t="s">
        <v>200</v>
      </c>
      <c s="35" t="s">
        <v>162</v>
      </c>
      <c s="6" t="s">
        <v>201</v>
      </c>
      <c s="36" t="s">
        <v>143</v>
      </c>
      <c s="37">
        <v>615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108</v>
      </c>
      <c>
        <f>(M47*21)/100</f>
      </c>
      <c t="s">
        <v>27</v>
      </c>
    </row>
    <row r="48" spans="1:5" ht="12.75">
      <c r="A48" s="35" t="s">
        <v>55</v>
      </c>
      <c r="E48" s="39" t="s">
        <v>202</v>
      </c>
    </row>
    <row r="49" spans="1:5" ht="12.75">
      <c r="A49" s="35" t="s">
        <v>57</v>
      </c>
      <c r="E49" s="40" t="s">
        <v>203</v>
      </c>
    </row>
    <row r="50" spans="1:5" ht="12.75">
      <c r="A50" t="s">
        <v>59</v>
      </c>
      <c r="E50" s="39" t="s">
        <v>159</v>
      </c>
    </row>
    <row r="51" spans="1:16" ht="12.75">
      <c r="A51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117</v>
      </c>
      <c s="37">
        <v>1040.6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108</v>
      </c>
      <c>
        <f>(M51*21)/100</f>
      </c>
      <c t="s">
        <v>27</v>
      </c>
    </row>
    <row r="52" spans="1:5" ht="12.75">
      <c r="A52" s="35" t="s">
        <v>55</v>
      </c>
      <c r="E52" s="39" t="s">
        <v>207</v>
      </c>
    </row>
    <row r="53" spans="1:5" ht="12.75">
      <c r="A53" s="35" t="s">
        <v>57</v>
      </c>
      <c r="E53" s="40" t="s">
        <v>208</v>
      </c>
    </row>
    <row r="54" spans="1:5" ht="12.75">
      <c r="A54" t="s">
        <v>59</v>
      </c>
      <c r="E54" s="39" t="s">
        <v>159</v>
      </c>
    </row>
    <row r="55" spans="1:16" ht="12.75">
      <c r="A55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212</v>
      </c>
      <c s="37">
        <v>181.264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108</v>
      </c>
      <c>
        <f>(M55*21)/100</f>
      </c>
      <c t="s">
        <v>27</v>
      </c>
    </row>
    <row r="56" spans="1:5" ht="12.75">
      <c r="A56" s="35" t="s">
        <v>55</v>
      </c>
      <c r="E56" s="39" t="s">
        <v>213</v>
      </c>
    </row>
    <row r="57" spans="1:5" ht="12.75">
      <c r="A57" s="35" t="s">
        <v>57</v>
      </c>
      <c r="E57" s="40" t="s">
        <v>5</v>
      </c>
    </row>
    <row r="58" spans="1:5" ht="12.75">
      <c r="A58" t="s">
        <v>59</v>
      </c>
      <c r="E58" s="39" t="s">
        <v>159</v>
      </c>
    </row>
    <row r="59" spans="1:16" ht="12.75">
      <c r="A59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212</v>
      </c>
      <c s="37">
        <v>114.833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108</v>
      </c>
      <c>
        <f>(M59*21)/100</f>
      </c>
      <c t="s">
        <v>27</v>
      </c>
    </row>
    <row r="60" spans="1:5" ht="12.75">
      <c r="A60" s="35" t="s">
        <v>55</v>
      </c>
      <c r="E60" s="39" t="s">
        <v>213</v>
      </c>
    </row>
    <row r="61" spans="1:5" ht="12.75">
      <c r="A61" s="35" t="s">
        <v>57</v>
      </c>
      <c r="E61" s="40" t="s">
        <v>5</v>
      </c>
    </row>
    <row r="62" spans="1:5" ht="12.75">
      <c r="A62" t="s">
        <v>59</v>
      </c>
      <c r="E62" s="39" t="s">
        <v>159</v>
      </c>
    </row>
    <row r="63" spans="1:13" ht="12.75">
      <c r="A63" t="s">
        <v>46</v>
      </c>
      <c r="C63" s="31" t="s">
        <v>122</v>
      </c>
      <c r="E63" s="33" t="s">
        <v>217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117</v>
      </c>
      <c s="37">
        <v>2749.44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108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57</v>
      </c>
      <c r="E66" s="40" t="s">
        <v>221</v>
      </c>
    </row>
    <row r="67" spans="1:5" ht="12.75">
      <c r="A67" t="s">
        <v>59</v>
      </c>
      <c r="E67" s="39" t="s">
        <v>159</v>
      </c>
    </row>
    <row r="68" spans="1:16" ht="12.75">
      <c r="A68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117</v>
      </c>
      <c s="37">
        <v>117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76.5">
      <c r="A70" s="35" t="s">
        <v>57</v>
      </c>
      <c r="E70" s="40" t="s">
        <v>225</v>
      </c>
    </row>
    <row r="71" spans="1:5" ht="12.75">
      <c r="A71" t="s">
        <v>59</v>
      </c>
      <c r="E71" s="39" t="s">
        <v>159</v>
      </c>
    </row>
    <row r="72" spans="1:16" ht="12.75">
      <c r="A72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117</v>
      </c>
      <c s="37">
        <v>162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108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76.5">
      <c r="A74" s="35" t="s">
        <v>57</v>
      </c>
      <c r="E74" s="40" t="s">
        <v>229</v>
      </c>
    </row>
    <row r="75" spans="1:5" ht="12.75">
      <c r="A75" t="s">
        <v>59</v>
      </c>
      <c r="E75" s="39" t="s">
        <v>159</v>
      </c>
    </row>
    <row r="76" spans="1:13" ht="12.75">
      <c r="A76" t="s">
        <v>46</v>
      </c>
      <c r="C76" s="31" t="s">
        <v>102</v>
      </c>
      <c r="E76" s="33" t="s">
        <v>103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25.5">
      <c r="A77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117</v>
      </c>
      <c s="37">
        <v>15758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108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57</v>
      </c>
      <c r="E79" s="40" t="s">
        <v>233</v>
      </c>
    </row>
    <row r="80" spans="1:5" ht="12.75">
      <c r="A80" t="s">
        <v>59</v>
      </c>
      <c r="E80" s="39" t="s">
        <v>159</v>
      </c>
    </row>
    <row r="81" spans="1:16" ht="25.5">
      <c r="A81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117</v>
      </c>
      <c s="37">
        <v>17438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108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57</v>
      </c>
      <c r="E83" s="40" t="s">
        <v>237</v>
      </c>
    </row>
    <row r="84" spans="1:5" ht="12.75">
      <c r="A84" t="s">
        <v>59</v>
      </c>
      <c r="E84" s="39" t="s">
        <v>159</v>
      </c>
    </row>
    <row r="85" spans="1:16" ht="25.5">
      <c r="A85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143</v>
      </c>
      <c s="37">
        <v>20020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108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57</v>
      </c>
      <c r="E87" s="40" t="s">
        <v>5</v>
      </c>
    </row>
    <row r="88" spans="1:5" ht="12.75">
      <c r="A88" t="s">
        <v>59</v>
      </c>
      <c r="E88" s="39" t="s">
        <v>159</v>
      </c>
    </row>
    <row r="89" spans="1:16" ht="25.5">
      <c r="A89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117</v>
      </c>
      <c s="37">
        <v>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108</v>
      </c>
      <c>
        <f>(M89*21)/100</f>
      </c>
      <c t="s">
        <v>27</v>
      </c>
    </row>
    <row r="90" spans="1:5" ht="12.75">
      <c r="A90" s="35" t="s">
        <v>55</v>
      </c>
      <c r="E90" s="39" t="s">
        <v>244</v>
      </c>
    </row>
    <row r="91" spans="1:5" ht="12.75">
      <c r="A91" s="35" t="s">
        <v>57</v>
      </c>
      <c r="E91" s="40" t="s">
        <v>245</v>
      </c>
    </row>
    <row r="92" spans="1:5" ht="12.75">
      <c r="A92" t="s">
        <v>59</v>
      </c>
      <c r="E92" s="39" t="s">
        <v>159</v>
      </c>
    </row>
    <row r="93" spans="1:13" ht="12.75">
      <c r="A93" t="s">
        <v>46</v>
      </c>
      <c r="C93" s="31" t="s">
        <v>246</v>
      </c>
      <c r="E93" s="33" t="s">
        <v>247</v>
      </c>
      <c r="J93" s="32">
        <f>0</f>
      </c>
      <c s="32">
        <f>0</f>
      </c>
      <c s="32">
        <f>0+L94+L98+L102+L106+L110+L114</f>
      </c>
      <c s="32">
        <f>0+M94+M98+M102+M106+M110+M114</f>
      </c>
    </row>
    <row r="94" spans="1:16" ht="12.75">
      <c r="A94" t="s">
        <v>49</v>
      </c>
      <c s="34" t="s">
        <v>248</v>
      </c>
      <c s="34" t="s">
        <v>249</v>
      </c>
      <c s="35" t="s">
        <v>185</v>
      </c>
      <c s="6" t="s">
        <v>250</v>
      </c>
      <c s="36" t="s">
        <v>107</v>
      </c>
      <c s="37">
        <v>3172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108</v>
      </c>
      <c>
        <f>(M94*21)/100</f>
      </c>
      <c t="s">
        <v>27</v>
      </c>
    </row>
    <row r="95" spans="1:5" ht="12.75">
      <c r="A95" s="35" t="s">
        <v>55</v>
      </c>
      <c r="E95" s="39" t="s">
        <v>251</v>
      </c>
    </row>
    <row r="96" spans="1:5" ht="12.75">
      <c r="A96" s="35" t="s">
        <v>57</v>
      </c>
      <c r="E96" s="40" t="s">
        <v>5</v>
      </c>
    </row>
    <row r="97" spans="1:5" ht="12.75">
      <c r="A97" t="s">
        <v>59</v>
      </c>
      <c r="E97" s="39" t="s">
        <v>159</v>
      </c>
    </row>
    <row r="98" spans="1:16" ht="12.75">
      <c r="A98" t="s">
        <v>49</v>
      </c>
      <c s="34" t="s">
        <v>252</v>
      </c>
      <c s="34" t="s">
        <v>249</v>
      </c>
      <c s="35" t="s">
        <v>162</v>
      </c>
      <c s="6" t="s">
        <v>250</v>
      </c>
      <c s="36" t="s">
        <v>107</v>
      </c>
      <c s="37">
        <v>1761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108</v>
      </c>
      <c>
        <f>(M98*21)/100</f>
      </c>
      <c t="s">
        <v>27</v>
      </c>
    </row>
    <row r="99" spans="1:5" ht="12.75">
      <c r="A99" s="35" t="s">
        <v>55</v>
      </c>
      <c r="E99" s="39" t="s">
        <v>253</v>
      </c>
    </row>
    <row r="100" spans="1:5" ht="12.75">
      <c r="A100" s="35" t="s">
        <v>57</v>
      </c>
      <c r="E100" s="40" t="s">
        <v>254</v>
      </c>
    </row>
    <row r="101" spans="1:5" ht="12.75">
      <c r="A101" t="s">
        <v>59</v>
      </c>
      <c r="E101" s="39" t="s">
        <v>159</v>
      </c>
    </row>
    <row r="102" spans="1:16" ht="12.75">
      <c r="A102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107</v>
      </c>
      <c s="37">
        <v>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108</v>
      </c>
      <c>
        <f>(M102*21)/100</f>
      </c>
      <c t="s">
        <v>27</v>
      </c>
    </row>
    <row r="103" spans="1:5" ht="12.75">
      <c r="A103" s="35" t="s">
        <v>55</v>
      </c>
      <c r="E103" s="39" t="s">
        <v>258</v>
      </c>
    </row>
    <row r="104" spans="1:5" ht="12.75">
      <c r="A104" s="35" t="s">
        <v>57</v>
      </c>
      <c r="E104" s="40" t="s">
        <v>259</v>
      </c>
    </row>
    <row r="105" spans="1:5" ht="12.75">
      <c r="A105" t="s">
        <v>59</v>
      </c>
      <c r="E105" s="39" t="s">
        <v>159</v>
      </c>
    </row>
    <row r="106" spans="1:16" ht="12.75">
      <c r="A106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107</v>
      </c>
      <c s="37">
        <v>49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108</v>
      </c>
      <c>
        <f>(M106*21)/100</f>
      </c>
      <c t="s">
        <v>27</v>
      </c>
    </row>
    <row r="107" spans="1:5" ht="12.75">
      <c r="A107" s="35" t="s">
        <v>55</v>
      </c>
      <c r="E107" s="39" t="s">
        <v>258</v>
      </c>
    </row>
    <row r="108" spans="1:5" ht="12.75">
      <c r="A108" s="35" t="s">
        <v>57</v>
      </c>
      <c r="E108" s="40" t="s">
        <v>263</v>
      </c>
    </row>
    <row r="109" spans="1:5" ht="12.75">
      <c r="A109" t="s">
        <v>59</v>
      </c>
      <c r="E109" s="39" t="s">
        <v>159</v>
      </c>
    </row>
    <row r="110" spans="1:16" ht="12.75">
      <c r="A110" t="s">
        <v>49</v>
      </c>
      <c s="34" t="s">
        <v>264</v>
      </c>
      <c s="34" t="s">
        <v>265</v>
      </c>
      <c s="35" t="s">
        <v>5</v>
      </c>
      <c s="6" t="s">
        <v>266</v>
      </c>
      <c s="36" t="s">
        <v>84</v>
      </c>
      <c s="37">
        <v>166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108</v>
      </c>
      <c>
        <f>(M110*21)/100</f>
      </c>
      <c t="s">
        <v>27</v>
      </c>
    </row>
    <row r="111" spans="1:5" ht="12.75">
      <c r="A111" s="35" t="s">
        <v>55</v>
      </c>
      <c r="E111" s="39" t="s">
        <v>267</v>
      </c>
    </row>
    <row r="112" spans="1:5" ht="38.25">
      <c r="A112" s="35" t="s">
        <v>57</v>
      </c>
      <c r="E112" s="40" t="s">
        <v>268</v>
      </c>
    </row>
    <row r="113" spans="1:5" ht="12.75">
      <c r="A113" t="s">
        <v>59</v>
      </c>
      <c r="E113" s="39" t="s">
        <v>159</v>
      </c>
    </row>
    <row r="114" spans="1:16" ht="12.75">
      <c r="A114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84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108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272</v>
      </c>
    </row>
    <row r="117" spans="1:5" ht="12.75">
      <c r="A117" t="s">
        <v>59</v>
      </c>
      <c r="E117" s="39" t="s">
        <v>159</v>
      </c>
    </row>
    <row r="118" spans="1:13" ht="12.75">
      <c r="A118" t="s">
        <v>46</v>
      </c>
      <c r="C118" s="31" t="s">
        <v>139</v>
      </c>
      <c r="E118" s="33" t="s">
        <v>140</v>
      </c>
      <c r="J118" s="32">
        <f>0</f>
      </c>
      <c s="32">
        <f>0</f>
      </c>
      <c s="32">
        <f>0+L119</f>
      </c>
      <c s="32">
        <f>0+M119</f>
      </c>
    </row>
    <row r="119" spans="1:16" ht="25.5">
      <c r="A119" t="s">
        <v>49</v>
      </c>
      <c s="34" t="s">
        <v>273</v>
      </c>
      <c s="34" t="s">
        <v>274</v>
      </c>
      <c s="35" t="s">
        <v>5</v>
      </c>
      <c s="6" t="s">
        <v>275</v>
      </c>
      <c s="36" t="s">
        <v>143</v>
      </c>
      <c s="37">
        <v>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108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57</v>
      </c>
      <c r="E121" s="40" t="s">
        <v>276</v>
      </c>
    </row>
    <row r="122" spans="1:5" ht="12.75">
      <c r="A122" t="s">
        <v>59</v>
      </c>
      <c r="E122" s="39" t="s">
        <v>159</v>
      </c>
    </row>
    <row r="123" spans="1:13" ht="12.75">
      <c r="A123" t="s">
        <v>46</v>
      </c>
      <c r="C123" s="31" t="s">
        <v>277</v>
      </c>
      <c r="E123" s="33" t="s">
        <v>278</v>
      </c>
      <c r="J123" s="32">
        <f>0</f>
      </c>
      <c s="32">
        <f>0</f>
      </c>
      <c s="32">
        <f>0+L124+L128</f>
      </c>
      <c s="32">
        <f>0+M124+M128</f>
      </c>
    </row>
    <row r="124" spans="1:16" ht="25.5">
      <c r="A124" t="s">
        <v>49</v>
      </c>
      <c s="34" t="s">
        <v>279</v>
      </c>
      <c s="34" t="s">
        <v>280</v>
      </c>
      <c s="35" t="s">
        <v>185</v>
      </c>
      <c s="6" t="s">
        <v>281</v>
      </c>
      <c s="36" t="s">
        <v>212</v>
      </c>
      <c s="37">
        <v>28311.2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108</v>
      </c>
      <c>
        <f>(M124*21)/100</f>
      </c>
      <c t="s">
        <v>27</v>
      </c>
    </row>
    <row r="125" spans="1:5" ht="12.75">
      <c r="A125" s="35" t="s">
        <v>55</v>
      </c>
      <c r="E125" s="39" t="s">
        <v>282</v>
      </c>
    </row>
    <row r="126" spans="1:5" ht="12.75">
      <c r="A126" s="35" t="s">
        <v>57</v>
      </c>
      <c r="E126" s="40" t="s">
        <v>283</v>
      </c>
    </row>
    <row r="127" spans="1:5" ht="12.75">
      <c r="A127" t="s">
        <v>59</v>
      </c>
      <c r="E127" s="39" t="s">
        <v>159</v>
      </c>
    </row>
    <row r="128" spans="1:16" ht="25.5">
      <c r="A128" t="s">
        <v>49</v>
      </c>
      <c s="34" t="s">
        <v>284</v>
      </c>
      <c s="34" t="s">
        <v>280</v>
      </c>
      <c s="35" t="s">
        <v>162</v>
      </c>
      <c s="6" t="s">
        <v>281</v>
      </c>
      <c s="36" t="s">
        <v>212</v>
      </c>
      <c s="37">
        <v>7077.8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108</v>
      </c>
      <c>
        <f>(M128*21)/100</f>
      </c>
      <c t="s">
        <v>27</v>
      </c>
    </row>
    <row r="129" spans="1:5" ht="25.5">
      <c r="A129" s="35" t="s">
        <v>55</v>
      </c>
      <c r="E129" s="39" t="s">
        <v>285</v>
      </c>
    </row>
    <row r="130" spans="1:5" ht="12.75">
      <c r="A130" s="35" t="s">
        <v>57</v>
      </c>
      <c r="E130" s="40" t="s">
        <v>286</v>
      </c>
    </row>
    <row r="131" spans="1:5" ht="12.75">
      <c r="A131" t="s">
        <v>59</v>
      </c>
      <c r="E131" s="39" t="s">
        <v>159</v>
      </c>
    </row>
    <row r="132" spans="1:13" ht="12.75">
      <c r="A132" t="s">
        <v>46</v>
      </c>
      <c r="C132" s="31" t="s">
        <v>47</v>
      </c>
      <c r="E132" s="33" t="s">
        <v>48</v>
      </c>
      <c r="J132" s="32">
        <f>0</f>
      </c>
      <c s="32">
        <f>0</f>
      </c>
      <c s="32">
        <f>0+L133+L137+L141+L145</f>
      </c>
      <c s="32">
        <f>0+M133+M137+M141+M145</f>
      </c>
    </row>
    <row r="133" spans="1:16" ht="25.5">
      <c r="A133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117</v>
      </c>
      <c s="37">
        <v>1562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108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57</v>
      </c>
      <c r="E135" s="40" t="s">
        <v>290</v>
      </c>
    </row>
    <row r="136" spans="1:5" ht="12.75">
      <c r="A136" t="s">
        <v>59</v>
      </c>
      <c r="E136" s="39" t="s">
        <v>159</v>
      </c>
    </row>
    <row r="137" spans="1:16" ht="12.75">
      <c r="A137" t="s">
        <v>49</v>
      </c>
      <c s="34" t="s">
        <v>291</v>
      </c>
      <c s="34" t="s">
        <v>292</v>
      </c>
      <c s="35" t="s">
        <v>5</v>
      </c>
      <c s="6" t="s">
        <v>293</v>
      </c>
      <c s="36" t="s">
        <v>117</v>
      </c>
      <c s="37">
        <v>78.798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108</v>
      </c>
      <c>
        <f>(M137*21)/100</f>
      </c>
      <c t="s">
        <v>27</v>
      </c>
    </row>
    <row r="138" spans="1:5" ht="12.75">
      <c r="A138" s="35" t="s">
        <v>55</v>
      </c>
      <c r="E138" s="39" t="s">
        <v>294</v>
      </c>
    </row>
    <row r="139" spans="1:5" ht="12.75">
      <c r="A139" s="35" t="s">
        <v>57</v>
      </c>
      <c r="E139" s="40" t="s">
        <v>295</v>
      </c>
    </row>
    <row r="140" spans="1:5" ht="12.75">
      <c r="A140" t="s">
        <v>59</v>
      </c>
      <c r="E140" s="39" t="s">
        <v>159</v>
      </c>
    </row>
    <row r="141" spans="1:16" ht="12.75">
      <c r="A141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84</v>
      </c>
      <c s="37">
        <v>60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108</v>
      </c>
      <c>
        <f>(M141*21)/100</f>
      </c>
      <c t="s">
        <v>27</v>
      </c>
    </row>
    <row r="142" spans="1:5" ht="12.75">
      <c r="A142" s="35" t="s">
        <v>55</v>
      </c>
      <c r="E142" s="39" t="s">
        <v>299</v>
      </c>
    </row>
    <row r="143" spans="1:5" ht="12.75">
      <c r="A143" s="35" t="s">
        <v>57</v>
      </c>
      <c r="E143" s="40" t="s">
        <v>5</v>
      </c>
    </row>
    <row r="144" spans="1:5" ht="12.75">
      <c r="A144" t="s">
        <v>59</v>
      </c>
      <c r="E144" s="39" t="s">
        <v>159</v>
      </c>
    </row>
    <row r="145" spans="1:16" ht="12.75">
      <c r="A145" t="s">
        <v>49</v>
      </c>
      <c s="34" t="s">
        <v>300</v>
      </c>
      <c s="34" t="s">
        <v>301</v>
      </c>
      <c s="35" t="s">
        <v>5</v>
      </c>
      <c s="6" t="s">
        <v>302</v>
      </c>
      <c s="36" t="s">
        <v>84</v>
      </c>
      <c s="37">
        <v>42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108</v>
      </c>
      <c>
        <f>(M145*21)/100</f>
      </c>
      <c t="s">
        <v>27</v>
      </c>
    </row>
    <row r="146" spans="1:5" ht="12.75">
      <c r="A146" s="35" t="s">
        <v>55</v>
      </c>
      <c r="E146" s="39" t="s">
        <v>303</v>
      </c>
    </row>
    <row r="147" spans="1:5" ht="12.75">
      <c r="A147" s="35" t="s">
        <v>57</v>
      </c>
      <c r="E147" s="40" t="s">
        <v>5</v>
      </c>
    </row>
    <row r="148" spans="1:5" ht="12.75">
      <c r="A148" t="s">
        <v>59</v>
      </c>
      <c r="E148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304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304</v>
      </c>
      <c r="E4" s="26" t="s">
        <v>305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COUNTIFS(L8:L53,"=0",A8:A53,"P")+COUNTIFS(L8:L53,"",A8:A53,"P")+SUM(Q8:Q53)</f>
      </c>
    </row>
    <row r="8" spans="1:13" ht="12.75">
      <c r="A8" t="s">
        <v>44</v>
      </c>
      <c r="C8" s="28" t="s">
        <v>308</v>
      </c>
      <c r="E8" s="30" t="s">
        <v>307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27</v>
      </c>
      <c r="E9" s="33" t="s">
        <v>189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309</v>
      </c>
      <c s="34" t="s">
        <v>310</v>
      </c>
      <c s="35" t="s">
        <v>5</v>
      </c>
      <c s="6" t="s">
        <v>311</v>
      </c>
      <c s="36" t="s">
        <v>107</v>
      </c>
      <c s="37">
        <v>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26</v>
      </c>
      <c r="E14" s="33" t="s">
        <v>312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166</v>
      </c>
      <c s="34" t="s">
        <v>313</v>
      </c>
      <c s="35" t="s">
        <v>5</v>
      </c>
      <c s="6" t="s">
        <v>314</v>
      </c>
      <c s="36" t="s">
        <v>212</v>
      </c>
      <c s="37">
        <v>5.286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315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120</v>
      </c>
      <c r="E19" s="33" t="s">
        <v>316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320</v>
      </c>
      <c s="37">
        <v>847.44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108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57</v>
      </c>
      <c r="E22" s="40" t="s">
        <v>321</v>
      </c>
    </row>
    <row r="23" spans="1:5" ht="12.75">
      <c r="A23" t="s">
        <v>59</v>
      </c>
      <c r="E23" s="39" t="s">
        <v>159</v>
      </c>
    </row>
    <row r="24" spans="1:13" ht="12.75">
      <c r="A24" t="s">
        <v>46</v>
      </c>
      <c r="C24" s="31" t="s">
        <v>47</v>
      </c>
      <c r="E24" s="33" t="s">
        <v>48</v>
      </c>
      <c r="J24" s="32">
        <f>0</f>
      </c>
      <c s="32">
        <f>0</f>
      </c>
      <c s="32">
        <f>0+L25+L29+L33+L37+L41+L45+L49+L53</f>
      </c>
      <c s="32">
        <f>0+M25+M29+M33+M37+M41+M45+M49+M53</f>
      </c>
    </row>
    <row r="25" spans="1:16" ht="12.75">
      <c r="A25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143</v>
      </c>
      <c s="37">
        <v>1833.375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57</v>
      </c>
      <c r="E27" s="40" t="s">
        <v>325</v>
      </c>
    </row>
    <row r="28" spans="1:5" ht="229.5">
      <c r="A28" t="s">
        <v>59</v>
      </c>
      <c r="E28" s="39" t="s">
        <v>326</v>
      </c>
    </row>
    <row r="29" spans="1:16" ht="12.75">
      <c r="A29" t="s">
        <v>49</v>
      </c>
      <c s="34" t="s">
        <v>327</v>
      </c>
      <c s="34" t="s">
        <v>328</v>
      </c>
      <c s="35" t="s">
        <v>5</v>
      </c>
      <c s="6" t="s">
        <v>329</v>
      </c>
      <c s="36" t="s">
        <v>143</v>
      </c>
      <c s="37">
        <v>1278.739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57</v>
      </c>
      <c r="E31" s="40" t="s">
        <v>325</v>
      </c>
    </row>
    <row r="32" spans="1:5" ht="229.5">
      <c r="A32" t="s">
        <v>59</v>
      </c>
      <c r="E32" s="39" t="s">
        <v>326</v>
      </c>
    </row>
    <row r="33" spans="1:16" ht="12.75">
      <c r="A33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143</v>
      </c>
      <c s="37">
        <v>185.629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57</v>
      </c>
      <c r="E35" s="40" t="s">
        <v>325</v>
      </c>
    </row>
    <row r="36" spans="1:5" ht="229.5">
      <c r="A36" t="s">
        <v>59</v>
      </c>
      <c r="E36" s="39" t="s">
        <v>326</v>
      </c>
    </row>
    <row r="37" spans="1:16" ht="12.75">
      <c r="A37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143</v>
      </c>
      <c s="37">
        <v>174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57</v>
      </c>
      <c r="E39" s="40" t="s">
        <v>325</v>
      </c>
    </row>
    <row r="40" spans="1:5" ht="229.5">
      <c r="A40" t="s">
        <v>59</v>
      </c>
      <c r="E40" s="39" t="s">
        <v>326</v>
      </c>
    </row>
    <row r="41" spans="1:16" ht="12.75">
      <c r="A41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143</v>
      </c>
      <c s="37">
        <v>793.887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57</v>
      </c>
      <c r="E43" s="40" t="s">
        <v>325</v>
      </c>
    </row>
    <row r="44" spans="1:5" ht="204">
      <c r="A44" t="s">
        <v>59</v>
      </c>
      <c r="E44" s="39" t="s">
        <v>339</v>
      </c>
    </row>
    <row r="45" spans="1:16" ht="12.75">
      <c r="A45" t="s">
        <v>49</v>
      </c>
      <c s="34" t="s">
        <v>279</v>
      </c>
      <c s="34" t="s">
        <v>340</v>
      </c>
      <c s="35" t="s">
        <v>5</v>
      </c>
      <c s="6" t="s">
        <v>341</v>
      </c>
      <c s="36" t="s">
        <v>117</v>
      </c>
      <c s="37">
        <v>5.9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108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57</v>
      </c>
      <c r="E47" s="40" t="s">
        <v>5</v>
      </c>
    </row>
    <row r="48" spans="1:5" ht="12.75">
      <c r="A48" t="s">
        <v>59</v>
      </c>
      <c r="E48" s="39" t="s">
        <v>159</v>
      </c>
    </row>
    <row r="49" spans="1:16" ht="12.75">
      <c r="A49" t="s">
        <v>49</v>
      </c>
      <c s="34" t="s">
        <v>284</v>
      </c>
      <c s="34" t="s">
        <v>342</v>
      </c>
      <c s="35" t="s">
        <v>5</v>
      </c>
      <c s="6" t="s">
        <v>343</v>
      </c>
      <c s="36" t="s">
        <v>117</v>
      </c>
      <c s="37">
        <v>1.95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108</v>
      </c>
      <c>
        <f>(M49*21)/100</f>
      </c>
      <c t="s">
        <v>27</v>
      </c>
    </row>
    <row r="50" spans="1:5" ht="12.75">
      <c r="A50" s="35" t="s">
        <v>55</v>
      </c>
      <c r="E50" s="39" t="s">
        <v>344</v>
      </c>
    </row>
    <row r="51" spans="1:5" ht="12.75">
      <c r="A51" s="35" t="s">
        <v>57</v>
      </c>
      <c r="E51" s="40" t="s">
        <v>345</v>
      </c>
    </row>
    <row r="52" spans="1:5" ht="12.75">
      <c r="A52" t="s">
        <v>59</v>
      </c>
      <c r="E52" s="39" t="s">
        <v>159</v>
      </c>
    </row>
    <row r="53" spans="1:16" ht="12.75">
      <c r="A53" t="s">
        <v>49</v>
      </c>
      <c s="34" t="s">
        <v>346</v>
      </c>
      <c s="34" t="s">
        <v>347</v>
      </c>
      <c s="35" t="s">
        <v>5</v>
      </c>
      <c s="6" t="s">
        <v>348</v>
      </c>
      <c s="36" t="s">
        <v>107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108</v>
      </c>
      <c>
        <f>(M53*21)/100</f>
      </c>
      <c t="s">
        <v>27</v>
      </c>
    </row>
    <row r="54" spans="1:5" ht="12.75">
      <c r="A54" s="35" t="s">
        <v>55</v>
      </c>
      <c r="E54" s="39" t="s">
        <v>349</v>
      </c>
    </row>
    <row r="55" spans="1:5" ht="12.75">
      <c r="A55" s="35" t="s">
        <v>57</v>
      </c>
      <c r="E55" s="40" t="s">
        <v>350</v>
      </c>
    </row>
    <row r="56" spans="1:5" ht="12.75">
      <c r="A56" t="s">
        <v>59</v>
      </c>
      <c r="E56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351</v>
      </c>
      <c r="E4" s="26" t="s">
        <v>352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355</v>
      </c>
      <c r="E8" s="30" t="s">
        <v>354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356</v>
      </c>
      <c r="E9" s="33" t="s">
        <v>217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357</v>
      </c>
      <c s="35" t="s">
        <v>5</v>
      </c>
      <c s="6" t="s">
        <v>358</v>
      </c>
      <c s="36" t="s">
        <v>117</v>
      </c>
      <c s="37">
        <v>183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57</v>
      </c>
      <c r="E12" s="40" t="s">
        <v>359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360</v>
      </c>
      <c r="E14" s="33" t="s">
        <v>103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143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57</v>
      </c>
      <c r="E17" s="40" t="s">
        <v>364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47</v>
      </c>
      <c r="E19" s="33" t="s">
        <v>48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49</v>
      </c>
      <c s="34" t="s">
        <v>180</v>
      </c>
      <c s="34" t="s">
        <v>340</v>
      </c>
      <c s="35" t="s">
        <v>5</v>
      </c>
      <c s="6" t="s">
        <v>341</v>
      </c>
      <c s="36" t="s">
        <v>117</v>
      </c>
      <c s="37">
        <v>41.3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108</v>
      </c>
      <c>
        <f>(M20*21)/100</f>
      </c>
      <c t="s">
        <v>27</v>
      </c>
    </row>
    <row r="21" spans="1:5" ht="12.75">
      <c r="A21" s="35" t="s">
        <v>55</v>
      </c>
      <c r="E21" s="39" t="s">
        <v>365</v>
      </c>
    </row>
    <row r="22" spans="1:5" ht="12.75">
      <c r="A22" s="35" t="s">
        <v>57</v>
      </c>
      <c r="E22" s="40" t="s">
        <v>366</v>
      </c>
    </row>
    <row r="23" spans="1:5" ht="12.75">
      <c r="A23" t="s">
        <v>59</v>
      </c>
      <c r="E23" s="39" t="s">
        <v>159</v>
      </c>
    </row>
    <row r="24" spans="1:16" ht="12.75">
      <c r="A24" t="s">
        <v>49</v>
      </c>
      <c s="34" t="s">
        <v>183</v>
      </c>
      <c s="34" t="s">
        <v>200</v>
      </c>
      <c s="35" t="s">
        <v>5</v>
      </c>
      <c s="6" t="s">
        <v>201</v>
      </c>
      <c s="36" t="s">
        <v>143</v>
      </c>
      <c s="37">
        <v>320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108</v>
      </c>
      <c>
        <f>(M24*21)/100</f>
      </c>
      <c t="s">
        <v>27</v>
      </c>
    </row>
    <row r="25" spans="1:5" ht="12.75">
      <c r="A25" s="35" t="s">
        <v>55</v>
      </c>
      <c r="E25" s="39" t="s">
        <v>367</v>
      </c>
    </row>
    <row r="26" spans="1:5" ht="12.75">
      <c r="A26" s="35" t="s">
        <v>57</v>
      </c>
      <c r="E26" s="40" t="s">
        <v>366</v>
      </c>
    </row>
    <row r="27" spans="1:5" ht="12.75">
      <c r="A27" t="s">
        <v>59</v>
      </c>
      <c r="E27" s="39" t="s">
        <v>159</v>
      </c>
    </row>
    <row r="28" spans="1:16" ht="12.75">
      <c r="A28" t="s">
        <v>49</v>
      </c>
      <c s="34" t="s">
        <v>368</v>
      </c>
      <c s="34" t="s">
        <v>369</v>
      </c>
      <c s="35" t="s">
        <v>5</v>
      </c>
      <c s="6" t="s">
        <v>370</v>
      </c>
      <c s="36" t="s">
        <v>107</v>
      </c>
      <c s="37">
        <v>495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108</v>
      </c>
      <c>
        <f>(M28*21)/100</f>
      </c>
      <c t="s">
        <v>27</v>
      </c>
    </row>
    <row r="29" spans="1:5" ht="12.75">
      <c r="A29" s="35" t="s">
        <v>55</v>
      </c>
      <c r="E29" s="39" t="s">
        <v>371</v>
      </c>
    </row>
    <row r="30" spans="1:5" ht="12.75">
      <c r="A30" s="35" t="s">
        <v>57</v>
      </c>
      <c r="E30" s="40" t="s">
        <v>366</v>
      </c>
    </row>
    <row r="31" spans="1:5" ht="12.75">
      <c r="A31" t="s">
        <v>59</v>
      </c>
      <c r="E31" s="39" t="s">
        <v>159</v>
      </c>
    </row>
    <row r="32" spans="1:16" ht="25.5">
      <c r="A32" t="s">
        <v>49</v>
      </c>
      <c s="34" t="s">
        <v>372</v>
      </c>
      <c s="34" t="s">
        <v>373</v>
      </c>
      <c s="35" t="s">
        <v>5</v>
      </c>
      <c s="6" t="s">
        <v>374</v>
      </c>
      <c s="36" t="s">
        <v>107</v>
      </c>
      <c s="37">
        <v>180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366</v>
      </c>
    </row>
    <row r="35" spans="1:5" ht="229.5">
      <c r="A35" t="s">
        <v>59</v>
      </c>
      <c r="E35" s="39" t="s">
        <v>375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351</v>
      </c>
      <c r="E4" s="26" t="s">
        <v>352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378</v>
      </c>
      <c r="E8" s="30" t="s">
        <v>377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356</v>
      </c>
      <c r="E9" s="33" t="s">
        <v>217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379</v>
      </c>
      <c s="34" t="s">
        <v>357</v>
      </c>
      <c s="35" t="s">
        <v>5</v>
      </c>
      <c s="6" t="s">
        <v>358</v>
      </c>
      <c s="36" t="s">
        <v>117</v>
      </c>
      <c s="37">
        <v>168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57</v>
      </c>
      <c r="E12" s="40" t="s">
        <v>380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360</v>
      </c>
      <c r="E14" s="33" t="s">
        <v>103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381</v>
      </c>
      <c s="34" t="s">
        <v>362</v>
      </c>
      <c s="35" t="s">
        <v>5</v>
      </c>
      <c s="6" t="s">
        <v>363</v>
      </c>
      <c s="36" t="s">
        <v>143</v>
      </c>
      <c s="37">
        <v>246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57</v>
      </c>
      <c r="E17" s="40" t="s">
        <v>382</v>
      </c>
    </row>
    <row r="18" spans="1:5" ht="12.75">
      <c r="A18" t="s">
        <v>59</v>
      </c>
      <c r="E18" s="39" t="s">
        <v>159</v>
      </c>
    </row>
    <row r="19" spans="1:13" ht="12.75">
      <c r="A19" t="s">
        <v>46</v>
      </c>
      <c r="C19" s="31" t="s">
        <v>47</v>
      </c>
      <c r="E19" s="33" t="s">
        <v>48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317</v>
      </c>
      <c s="34" t="s">
        <v>340</v>
      </c>
      <c s="35" t="s">
        <v>5</v>
      </c>
      <c s="6" t="s">
        <v>341</v>
      </c>
      <c s="36" t="s">
        <v>117</v>
      </c>
      <c s="37">
        <v>39.5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108</v>
      </c>
      <c>
        <f>(M20*21)/100</f>
      </c>
      <c t="s">
        <v>27</v>
      </c>
    </row>
    <row r="21" spans="1:5" ht="12.75">
      <c r="A21" s="35" t="s">
        <v>55</v>
      </c>
      <c r="E21" s="39" t="s">
        <v>365</v>
      </c>
    </row>
    <row r="22" spans="1:5" ht="12.75">
      <c r="A22" s="35" t="s">
        <v>57</v>
      </c>
      <c r="E22" s="40" t="s">
        <v>366</v>
      </c>
    </row>
    <row r="23" spans="1:5" ht="12.75">
      <c r="A23" t="s">
        <v>59</v>
      </c>
      <c r="E23" s="39" t="s">
        <v>159</v>
      </c>
    </row>
    <row r="24" spans="1:16" ht="12.75">
      <c r="A24" t="s">
        <v>49</v>
      </c>
      <c s="34" t="s">
        <v>383</v>
      </c>
      <c s="34" t="s">
        <v>200</v>
      </c>
      <c s="35" t="s">
        <v>5</v>
      </c>
      <c s="6" t="s">
        <v>201</v>
      </c>
      <c s="36" t="s">
        <v>143</v>
      </c>
      <c s="37">
        <v>320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108</v>
      </c>
      <c>
        <f>(M24*21)/100</f>
      </c>
      <c t="s">
        <v>27</v>
      </c>
    </row>
    <row r="25" spans="1:5" ht="12.75">
      <c r="A25" s="35" t="s">
        <v>55</v>
      </c>
      <c r="E25" s="39" t="s">
        <v>367</v>
      </c>
    </row>
    <row r="26" spans="1:5" ht="12.75">
      <c r="A26" s="35" t="s">
        <v>57</v>
      </c>
      <c r="E26" s="40" t="s">
        <v>366</v>
      </c>
    </row>
    <row r="27" spans="1:5" ht="12.75">
      <c r="A27" t="s">
        <v>59</v>
      </c>
      <c r="E27" s="39" t="s">
        <v>159</v>
      </c>
    </row>
    <row r="28" spans="1:16" ht="12.75">
      <c r="A28" t="s">
        <v>49</v>
      </c>
      <c s="34" t="s">
        <v>384</v>
      </c>
      <c s="34" t="s">
        <v>369</v>
      </c>
      <c s="35" t="s">
        <v>5</v>
      </c>
      <c s="6" t="s">
        <v>370</v>
      </c>
      <c s="36" t="s">
        <v>107</v>
      </c>
      <c s="37">
        <v>495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108</v>
      </c>
      <c>
        <f>(M28*21)/100</f>
      </c>
      <c t="s">
        <v>27</v>
      </c>
    </row>
    <row r="29" spans="1:5" ht="12.75">
      <c r="A29" s="35" t="s">
        <v>55</v>
      </c>
      <c r="E29" s="39" t="s">
        <v>371</v>
      </c>
    </row>
    <row r="30" spans="1:5" ht="12.75">
      <c r="A30" s="35" t="s">
        <v>57</v>
      </c>
      <c r="E30" s="40" t="s">
        <v>366</v>
      </c>
    </row>
    <row r="31" spans="1:5" ht="12.75">
      <c r="A31" t="s">
        <v>59</v>
      </c>
      <c r="E31" s="39" t="s">
        <v>159</v>
      </c>
    </row>
    <row r="32" spans="1:16" ht="12.75">
      <c r="A32" t="s">
        <v>49</v>
      </c>
      <c s="34" t="s">
        <v>385</v>
      </c>
      <c s="34" t="s">
        <v>386</v>
      </c>
      <c s="35" t="s">
        <v>5</v>
      </c>
      <c s="6" t="s">
        <v>387</v>
      </c>
      <c s="36" t="s">
        <v>107</v>
      </c>
      <c s="37">
        <v>180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108</v>
      </c>
      <c>
        <f>(M32*21)/100</f>
      </c>
      <c t="s">
        <v>27</v>
      </c>
    </row>
    <row r="33" spans="1:5" ht="12.75">
      <c r="A33" s="35" t="s">
        <v>55</v>
      </c>
      <c r="E33" s="39" t="s">
        <v>388</v>
      </c>
    </row>
    <row r="34" spans="1:5" ht="12.75">
      <c r="A34" s="35" t="s">
        <v>57</v>
      </c>
      <c r="E34" s="40" t="s">
        <v>366</v>
      </c>
    </row>
    <row r="35" spans="1:5" ht="12.75">
      <c r="A35" t="s">
        <v>59</v>
      </c>
      <c r="E35" s="39" t="s">
        <v>159</v>
      </c>
    </row>
    <row r="36" spans="1:16" ht="25.5">
      <c r="A36" t="s">
        <v>49</v>
      </c>
      <c s="34" t="s">
        <v>389</v>
      </c>
      <c s="34" t="s">
        <v>390</v>
      </c>
      <c s="35" t="s">
        <v>5</v>
      </c>
      <c s="6" t="s">
        <v>391</v>
      </c>
      <c s="36" t="s">
        <v>84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76.5">
      <c r="A38" s="35" t="s">
        <v>57</v>
      </c>
      <c r="E38" s="40" t="s">
        <v>392</v>
      </c>
    </row>
    <row r="39" spans="1:5" ht="51">
      <c r="A39" t="s">
        <v>59</v>
      </c>
      <c r="E39" s="39" t="s">
        <v>393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394</v>
      </c>
      <c r="E4" s="26" t="s">
        <v>395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398</v>
      </c>
      <c r="E8" s="30" t="s">
        <v>397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</v>
      </c>
      <c r="E9" s="33" t="s">
        <v>312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389</v>
      </c>
      <c s="34" t="s">
        <v>399</v>
      </c>
      <c s="35" t="s">
        <v>5</v>
      </c>
      <c s="6" t="s">
        <v>400</v>
      </c>
      <c s="36" t="s">
        <v>212</v>
      </c>
      <c s="37">
        <v>22.982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12.75">
      <c r="A13" t="s">
        <v>59</v>
      </c>
      <c r="E13" s="39" t="s">
        <v>159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241</v>
      </c>
      <c s="34" t="s">
        <v>401</v>
      </c>
      <c s="35" t="s">
        <v>5</v>
      </c>
      <c s="6" t="s">
        <v>402</v>
      </c>
      <c s="36" t="s">
        <v>117</v>
      </c>
      <c s="37">
        <v>556.7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108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57</v>
      </c>
      <c r="E17" s="40" t="s">
        <v>403</v>
      </c>
    </row>
    <row r="18" spans="1:5" ht="12.75">
      <c r="A18" t="s">
        <v>59</v>
      </c>
      <c r="E18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