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40" yWindow="120" windowWidth="14940" windowHeight="9225" tabRatio="848"/>
  </bookViews>
  <sheets>
    <sheet name="Celkem" sheetId="1" r:id="rId1"/>
    <sheet name="PS 10" sheetId="2" r:id="rId2"/>
    <sheet name="PS 11" sheetId="3" r:id="rId3"/>
    <sheet name="PS 12" sheetId="4" r:id="rId4"/>
    <sheet name="PS 13" sheetId="5" r:id="rId5"/>
    <sheet name="PS 14" sheetId="6" r:id="rId6"/>
    <sheet name="PS 15" sheetId="7" r:id="rId7"/>
    <sheet name="PS 20" sheetId="8" r:id="rId8"/>
    <sheet name="PS 21" sheetId="9" r:id="rId9"/>
    <sheet name="PS 22" sheetId="10" r:id="rId10"/>
    <sheet name="PS 23" sheetId="11" r:id="rId11"/>
    <sheet name="PS 24" sheetId="12" r:id="rId12"/>
    <sheet name="PS 25" sheetId="13" r:id="rId13"/>
    <sheet name="PS 30" sheetId="14" r:id="rId14"/>
    <sheet name="SO 10" sheetId="15" r:id="rId15"/>
    <sheet name="SO 10.1" sheetId="16" r:id="rId16"/>
    <sheet name="SO 11" sheetId="17" r:id="rId17"/>
    <sheet name="SO 12" sheetId="18" r:id="rId18"/>
    <sheet name="SO 13" sheetId="19" r:id="rId19"/>
    <sheet name="SO 14" sheetId="20" r:id="rId20"/>
    <sheet name="SO 15" sheetId="21" r:id="rId21"/>
    <sheet name="SO 20" sheetId="22" r:id="rId22"/>
    <sheet name="SO 20.1" sheetId="23" r:id="rId23"/>
    <sheet name="SO 21" sheetId="24" r:id="rId24"/>
    <sheet name="SO 23" sheetId="25" r:id="rId25"/>
    <sheet name="SO 24" sheetId="26" r:id="rId26"/>
    <sheet name="SO 25" sheetId="27" r:id="rId27"/>
    <sheet name="SO 30" sheetId="28" r:id="rId28"/>
  </sheets>
  <calcPr calcId="145621"/>
</workbook>
</file>

<file path=xl/calcChain.xml><?xml version="1.0" encoding="utf-8"?>
<calcChain xmlns="http://schemas.openxmlformats.org/spreadsheetml/2006/main">
  <c r="I9" i="2" l="1"/>
  <c r="I13" i="2"/>
  <c r="O13" i="2" s="1"/>
  <c r="I17" i="2"/>
  <c r="O17" i="2" s="1"/>
  <c r="I21" i="2"/>
  <c r="O21" i="2"/>
  <c r="I25" i="2"/>
  <c r="O25" i="2" s="1"/>
  <c r="I29" i="2"/>
  <c r="O29" i="2" s="1"/>
  <c r="I33" i="2"/>
  <c r="O33" i="2" s="1"/>
  <c r="I37" i="2"/>
  <c r="O37" i="2"/>
  <c r="I41" i="2"/>
  <c r="O41" i="2" s="1"/>
  <c r="I45" i="2"/>
  <c r="O45" i="2"/>
  <c r="I49" i="2"/>
  <c r="O49" i="2" s="1"/>
  <c r="I53" i="2"/>
  <c r="O53" i="2" s="1"/>
  <c r="I57" i="2"/>
  <c r="O57" i="2" s="1"/>
  <c r="I9" i="3"/>
  <c r="I13" i="3"/>
  <c r="O13" i="3"/>
  <c r="I17" i="3"/>
  <c r="O17" i="3" s="1"/>
  <c r="I21" i="3"/>
  <c r="O21" i="3"/>
  <c r="I25" i="3"/>
  <c r="O25" i="3" s="1"/>
  <c r="I29" i="3"/>
  <c r="O29" i="3" s="1"/>
  <c r="I33" i="3"/>
  <c r="O33" i="3" s="1"/>
  <c r="I37" i="3"/>
  <c r="O37" i="3" s="1"/>
  <c r="I41" i="3"/>
  <c r="O41" i="3" s="1"/>
  <c r="I45" i="3"/>
  <c r="O45" i="3"/>
  <c r="I50" i="3"/>
  <c r="O50" i="3" s="1"/>
  <c r="I54" i="3"/>
  <c r="O54" i="3" s="1"/>
  <c r="I58" i="3"/>
  <c r="O58" i="3" s="1"/>
  <c r="I62" i="3"/>
  <c r="O62" i="3"/>
  <c r="I66" i="3"/>
  <c r="O66" i="3" s="1"/>
  <c r="I70" i="3"/>
  <c r="O70" i="3"/>
  <c r="I74" i="3"/>
  <c r="O74" i="3" s="1"/>
  <c r="I78" i="3"/>
  <c r="O78" i="3" s="1"/>
  <c r="I82" i="3"/>
  <c r="O82" i="3" s="1"/>
  <c r="I86" i="3"/>
  <c r="O86" i="3" s="1"/>
  <c r="I90" i="3"/>
  <c r="O90" i="3" s="1"/>
  <c r="I94" i="3"/>
  <c r="O94" i="3"/>
  <c r="I99" i="3"/>
  <c r="O99" i="3" s="1"/>
  <c r="I103" i="3"/>
  <c r="O103" i="3" s="1"/>
  <c r="I107" i="3"/>
  <c r="O107" i="3" s="1"/>
  <c r="I111" i="3"/>
  <c r="O111" i="3" s="1"/>
  <c r="I115" i="3"/>
  <c r="O115" i="3" s="1"/>
  <c r="I119" i="3"/>
  <c r="O119" i="3" s="1"/>
  <c r="I123" i="3"/>
  <c r="O123" i="3" s="1"/>
  <c r="I127" i="3"/>
  <c r="O127" i="3" s="1"/>
  <c r="I131" i="3"/>
  <c r="O131" i="3" s="1"/>
  <c r="I135" i="3"/>
  <c r="O135" i="3"/>
  <c r="I139" i="3"/>
  <c r="O139" i="3" s="1"/>
  <c r="I143" i="3"/>
  <c r="O143" i="3" s="1"/>
  <c r="I148" i="3"/>
  <c r="O148" i="3" s="1"/>
  <c r="I152" i="3"/>
  <c r="O152" i="3" s="1"/>
  <c r="I156" i="3"/>
  <c r="I160" i="3"/>
  <c r="O160" i="3"/>
  <c r="I164" i="3"/>
  <c r="O164" i="3" s="1"/>
  <c r="I168" i="3"/>
  <c r="O168" i="3" s="1"/>
  <c r="I172" i="3"/>
  <c r="O172" i="3" s="1"/>
  <c r="I176" i="3"/>
  <c r="O176" i="3"/>
  <c r="I180" i="3"/>
  <c r="O180" i="3" s="1"/>
  <c r="I184" i="3"/>
  <c r="O184" i="3"/>
  <c r="I188" i="3"/>
  <c r="O188" i="3" s="1"/>
  <c r="I192" i="3"/>
  <c r="O192" i="3"/>
  <c r="I196" i="3"/>
  <c r="O196" i="3" s="1"/>
  <c r="I200" i="3"/>
  <c r="O200" i="3" s="1"/>
  <c r="I204" i="3"/>
  <c r="O204" i="3" s="1"/>
  <c r="I208" i="3"/>
  <c r="O208" i="3" s="1"/>
  <c r="I212" i="3"/>
  <c r="O212" i="3" s="1"/>
  <c r="I216" i="3"/>
  <c r="O216" i="3" s="1"/>
  <c r="I220" i="3"/>
  <c r="O220" i="3" s="1"/>
  <c r="I224" i="3"/>
  <c r="O224" i="3"/>
  <c r="I228" i="3"/>
  <c r="O228" i="3" s="1"/>
  <c r="I232" i="3"/>
  <c r="O232" i="3" s="1"/>
  <c r="I236" i="3"/>
  <c r="O236" i="3" s="1"/>
  <c r="I240" i="3"/>
  <c r="O240" i="3" s="1"/>
  <c r="I244" i="3"/>
  <c r="O244" i="3" s="1"/>
  <c r="I248" i="3"/>
  <c r="O248" i="3" s="1"/>
  <c r="I252" i="3"/>
  <c r="O252" i="3" s="1"/>
  <c r="I256" i="3"/>
  <c r="O256" i="3"/>
  <c r="I260" i="3"/>
  <c r="O260" i="3" s="1"/>
  <c r="I264" i="3"/>
  <c r="O264" i="3" s="1"/>
  <c r="I268" i="3"/>
  <c r="O268" i="3" s="1"/>
  <c r="I272" i="3"/>
  <c r="O272" i="3"/>
  <c r="I276" i="3"/>
  <c r="O276" i="3" s="1"/>
  <c r="I280" i="3"/>
  <c r="O280" i="3"/>
  <c r="I284" i="3"/>
  <c r="O284" i="3" s="1"/>
  <c r="I288" i="3"/>
  <c r="O288" i="3"/>
  <c r="I292" i="3"/>
  <c r="O292" i="3" s="1"/>
  <c r="I296" i="3"/>
  <c r="O296" i="3" s="1"/>
  <c r="I300" i="3"/>
  <c r="O300" i="3" s="1"/>
  <c r="I304" i="3"/>
  <c r="O304" i="3" s="1"/>
  <c r="I308" i="3"/>
  <c r="O308" i="3" s="1"/>
  <c r="I312" i="3"/>
  <c r="O312" i="3" s="1"/>
  <c r="I316" i="3"/>
  <c r="O316" i="3" s="1"/>
  <c r="I320" i="3"/>
  <c r="O320" i="3"/>
  <c r="I324" i="3"/>
  <c r="O324" i="3" s="1"/>
  <c r="I328" i="3"/>
  <c r="O328" i="3" s="1"/>
  <c r="I332" i="3"/>
  <c r="O332" i="3" s="1"/>
  <c r="I336" i="3"/>
  <c r="O336" i="3" s="1"/>
  <c r="I340" i="3"/>
  <c r="O340" i="3" s="1"/>
  <c r="I344" i="3"/>
  <c r="O344" i="3"/>
  <c r="I348" i="3"/>
  <c r="O348" i="3" s="1"/>
  <c r="I352" i="3"/>
  <c r="O352" i="3" s="1"/>
  <c r="I356" i="3"/>
  <c r="O356" i="3" s="1"/>
  <c r="I360" i="3"/>
  <c r="O360" i="3" s="1"/>
  <c r="I364" i="3"/>
  <c r="O364" i="3" s="1"/>
  <c r="I368" i="3"/>
  <c r="O368" i="3"/>
  <c r="I372" i="3"/>
  <c r="O372" i="3" s="1"/>
  <c r="I376" i="3"/>
  <c r="O376" i="3" s="1"/>
  <c r="I380" i="3"/>
  <c r="O380" i="3" s="1"/>
  <c r="I384" i="3"/>
  <c r="O384" i="3"/>
  <c r="I388" i="3"/>
  <c r="O388" i="3" s="1"/>
  <c r="I392" i="3"/>
  <c r="O392" i="3" s="1"/>
  <c r="I396" i="3"/>
  <c r="O396" i="3" s="1"/>
  <c r="Q8" i="4"/>
  <c r="I8" i="4" s="1"/>
  <c r="R8" i="4"/>
  <c r="O8" i="4" s="1"/>
  <c r="I9" i="4"/>
  <c r="O9" i="4" s="1"/>
  <c r="I14" i="4"/>
  <c r="O14" i="4" s="1"/>
  <c r="R13" i="4" s="1"/>
  <c r="O13" i="4" s="1"/>
  <c r="Q18" i="4"/>
  <c r="I18" i="4" s="1"/>
  <c r="I19" i="4"/>
  <c r="O19" i="4" s="1"/>
  <c r="R18" i="4" s="1"/>
  <c r="O18" i="4" s="1"/>
  <c r="I24" i="4"/>
  <c r="O24" i="4" s="1"/>
  <c r="I28" i="4"/>
  <c r="O28" i="4" s="1"/>
  <c r="I32" i="4"/>
  <c r="O32" i="4" s="1"/>
  <c r="I36" i="4"/>
  <c r="O36" i="4"/>
  <c r="I40" i="4"/>
  <c r="O40" i="4" s="1"/>
  <c r="I44" i="4"/>
  <c r="O44" i="4" s="1"/>
  <c r="I48" i="4"/>
  <c r="O48" i="4" s="1"/>
  <c r="I52" i="4"/>
  <c r="O52" i="4" s="1"/>
  <c r="I56" i="4"/>
  <c r="O56" i="4" s="1"/>
  <c r="I60" i="4"/>
  <c r="O60" i="4"/>
  <c r="I64" i="4"/>
  <c r="O64" i="4" s="1"/>
  <c r="I68" i="4"/>
  <c r="O68" i="4" s="1"/>
  <c r="I72" i="4"/>
  <c r="O72" i="4" s="1"/>
  <c r="I76" i="4"/>
  <c r="O76" i="4" s="1"/>
  <c r="I80" i="4"/>
  <c r="O80" i="4" s="1"/>
  <c r="I84" i="4"/>
  <c r="O84" i="4" s="1"/>
  <c r="I88" i="4"/>
  <c r="O88" i="4" s="1"/>
  <c r="I92" i="4"/>
  <c r="O92" i="4"/>
  <c r="I96" i="4"/>
  <c r="O96" i="4" s="1"/>
  <c r="I100" i="4"/>
  <c r="O100" i="4"/>
  <c r="I104" i="4"/>
  <c r="O104" i="4" s="1"/>
  <c r="I108" i="4"/>
  <c r="O108" i="4" s="1"/>
  <c r="I112" i="4"/>
  <c r="O112" i="4" s="1"/>
  <c r="I9" i="5"/>
  <c r="O9" i="5" s="1"/>
  <c r="I13" i="5"/>
  <c r="O13" i="5"/>
  <c r="I17" i="5"/>
  <c r="O17" i="5" s="1"/>
  <c r="I21" i="5"/>
  <c r="O21" i="5" s="1"/>
  <c r="I25" i="5"/>
  <c r="O25" i="5" s="1"/>
  <c r="I29" i="5"/>
  <c r="O29" i="5" s="1"/>
  <c r="I33" i="5"/>
  <c r="O33" i="5" s="1"/>
  <c r="I37" i="5"/>
  <c r="O37" i="5" s="1"/>
  <c r="I41" i="5"/>
  <c r="O41" i="5" s="1"/>
  <c r="I45" i="5"/>
  <c r="O45" i="5"/>
  <c r="I49" i="5"/>
  <c r="O49" i="5" s="1"/>
  <c r="I53" i="5"/>
  <c r="O53" i="5" s="1"/>
  <c r="I57" i="5"/>
  <c r="O57" i="5" s="1"/>
  <c r="I61" i="5"/>
  <c r="O61" i="5" s="1"/>
  <c r="I65" i="5"/>
  <c r="O65" i="5" s="1"/>
  <c r="I69" i="5"/>
  <c r="O69" i="5"/>
  <c r="I73" i="5"/>
  <c r="O73" i="5" s="1"/>
  <c r="I77" i="5"/>
  <c r="O77" i="5"/>
  <c r="I81" i="5"/>
  <c r="O81" i="5" s="1"/>
  <c r="I85" i="5"/>
  <c r="O85" i="5" s="1"/>
  <c r="I89" i="5"/>
  <c r="O89" i="5" s="1"/>
  <c r="I93" i="5"/>
  <c r="O93" i="5" s="1"/>
  <c r="I97" i="5"/>
  <c r="O97" i="5" s="1"/>
  <c r="I101" i="5"/>
  <c r="O101" i="5" s="1"/>
  <c r="I105" i="5"/>
  <c r="O105" i="5" s="1"/>
  <c r="I109" i="5"/>
  <c r="O109" i="5"/>
  <c r="I9" i="6"/>
  <c r="I13" i="6"/>
  <c r="O13" i="6" s="1"/>
  <c r="Q17" i="6"/>
  <c r="I17" i="6" s="1"/>
  <c r="I18" i="6"/>
  <c r="O18" i="6"/>
  <c r="R17" i="6" s="1"/>
  <c r="O17" i="6" s="1"/>
  <c r="I23" i="6"/>
  <c r="O23" i="6" s="1"/>
  <c r="I27" i="6"/>
  <c r="Q22" i="6" s="1"/>
  <c r="I22" i="6" s="1"/>
  <c r="I32" i="6"/>
  <c r="O32" i="6" s="1"/>
  <c r="I36" i="6"/>
  <c r="O36" i="6" s="1"/>
  <c r="I40" i="6"/>
  <c r="O40" i="6" s="1"/>
  <c r="I44" i="6"/>
  <c r="O44" i="6" s="1"/>
  <c r="I48" i="6"/>
  <c r="O48" i="6" s="1"/>
  <c r="I53" i="6"/>
  <c r="O53" i="6"/>
  <c r="I57" i="6"/>
  <c r="O57" i="6" s="1"/>
  <c r="I61" i="6"/>
  <c r="O61" i="6" s="1"/>
  <c r="I66" i="6"/>
  <c r="O66" i="6" s="1"/>
  <c r="R65" i="6" s="1"/>
  <c r="O65" i="6" s="1"/>
  <c r="I71" i="6"/>
  <c r="O71" i="6"/>
  <c r="I75" i="6"/>
  <c r="O75" i="6" s="1"/>
  <c r="I79" i="6"/>
  <c r="O79" i="6" s="1"/>
  <c r="I84" i="6"/>
  <c r="O84" i="6" s="1"/>
  <c r="I88" i="6"/>
  <c r="I92" i="6"/>
  <c r="O92" i="6" s="1"/>
  <c r="I96" i="6"/>
  <c r="O96" i="6"/>
  <c r="I100" i="6"/>
  <c r="O100" i="6" s="1"/>
  <c r="I104" i="6"/>
  <c r="O104" i="6" s="1"/>
  <c r="I108" i="6"/>
  <c r="O108" i="6" s="1"/>
  <c r="I112" i="6"/>
  <c r="O112" i="6" s="1"/>
  <c r="Q116" i="6"/>
  <c r="I116" i="6" s="1"/>
  <c r="I117" i="6"/>
  <c r="O117" i="6" s="1"/>
  <c r="I121" i="6"/>
  <c r="O121" i="6" s="1"/>
  <c r="R116" i="6" s="1"/>
  <c r="O116" i="6" s="1"/>
  <c r="I126" i="6"/>
  <c r="I130" i="6"/>
  <c r="O130" i="6" s="1"/>
  <c r="I134" i="6"/>
  <c r="O134" i="6" s="1"/>
  <c r="I138" i="6"/>
  <c r="O138" i="6" s="1"/>
  <c r="I142" i="6"/>
  <c r="O142" i="6" s="1"/>
  <c r="I146" i="6"/>
  <c r="O146" i="6"/>
  <c r="I150" i="6"/>
  <c r="O150" i="6" s="1"/>
  <c r="I154" i="6"/>
  <c r="O154" i="6" s="1"/>
  <c r="I158" i="6"/>
  <c r="O158" i="6" s="1"/>
  <c r="I162" i="6"/>
  <c r="O162" i="6" s="1"/>
  <c r="I166" i="6"/>
  <c r="O166" i="6" s="1"/>
  <c r="I170" i="6"/>
  <c r="O170" i="6" s="1"/>
  <c r="I174" i="6"/>
  <c r="O174" i="6" s="1"/>
  <c r="I178" i="6"/>
  <c r="O178" i="6"/>
  <c r="I182" i="6"/>
  <c r="O182" i="6" s="1"/>
  <c r="I186" i="6"/>
  <c r="O186" i="6" s="1"/>
  <c r="I190" i="6"/>
  <c r="O190" i="6" s="1"/>
  <c r="I194" i="6"/>
  <c r="O194" i="6" s="1"/>
  <c r="I198" i="6"/>
  <c r="O198" i="6" s="1"/>
  <c r="I9" i="7"/>
  <c r="O9" i="7" s="1"/>
  <c r="I13" i="7"/>
  <c r="O13" i="7"/>
  <c r="I17" i="7"/>
  <c r="O17" i="7" s="1"/>
  <c r="I21" i="7"/>
  <c r="O21" i="7" s="1"/>
  <c r="I25" i="7"/>
  <c r="O25" i="7"/>
  <c r="I29" i="7"/>
  <c r="O29" i="7" s="1"/>
  <c r="I34" i="7"/>
  <c r="O34" i="7"/>
  <c r="I38" i="7"/>
  <c r="O38" i="7" s="1"/>
  <c r="I42" i="7"/>
  <c r="O42" i="7" s="1"/>
  <c r="I46" i="7"/>
  <c r="O46" i="7" s="1"/>
  <c r="I50" i="7"/>
  <c r="O50" i="7" s="1"/>
  <c r="I54" i="7"/>
  <c r="O54" i="7" s="1"/>
  <c r="I59" i="7"/>
  <c r="O59" i="7"/>
  <c r="I63" i="7"/>
  <c r="O63" i="7" s="1"/>
  <c r="I67" i="7"/>
  <c r="O67" i="7"/>
  <c r="I71" i="7"/>
  <c r="O71" i="7" s="1"/>
  <c r="I75" i="7"/>
  <c r="O75" i="7" s="1"/>
  <c r="I79" i="7"/>
  <c r="O79" i="7" s="1"/>
  <c r="I9" i="8"/>
  <c r="O9" i="8" s="1"/>
  <c r="I13" i="8"/>
  <c r="O13" i="8"/>
  <c r="I17" i="8"/>
  <c r="O17" i="8" s="1"/>
  <c r="I21" i="8"/>
  <c r="O21" i="8" s="1"/>
  <c r="I25" i="8"/>
  <c r="O25" i="8" s="1"/>
  <c r="I29" i="8"/>
  <c r="O29" i="8" s="1"/>
  <c r="I33" i="8"/>
  <c r="O33" i="8" s="1"/>
  <c r="I37" i="8"/>
  <c r="O37" i="8"/>
  <c r="I41" i="8"/>
  <c r="O41" i="8" s="1"/>
  <c r="I45" i="8"/>
  <c r="O45" i="8" s="1"/>
  <c r="I49" i="8"/>
  <c r="O49" i="8" s="1"/>
  <c r="I53" i="8"/>
  <c r="O53" i="8" s="1"/>
  <c r="I57" i="8"/>
  <c r="O57" i="8" s="1"/>
  <c r="I61" i="8"/>
  <c r="O61" i="8" s="1"/>
  <c r="I66" i="8"/>
  <c r="O66" i="8" s="1"/>
  <c r="I70" i="8"/>
  <c r="O70" i="8"/>
  <c r="I74" i="8"/>
  <c r="O74" i="8" s="1"/>
  <c r="I78" i="8"/>
  <c r="O78" i="8" s="1"/>
  <c r="I82" i="8"/>
  <c r="O82" i="8" s="1"/>
  <c r="I86" i="8"/>
  <c r="O86" i="8" s="1"/>
  <c r="I90" i="8"/>
  <c r="O90" i="8" s="1"/>
  <c r="I94" i="8"/>
  <c r="O94" i="8"/>
  <c r="I98" i="8"/>
  <c r="O98" i="8" s="1"/>
  <c r="I102" i="8"/>
  <c r="O102" i="8" s="1"/>
  <c r="I9" i="9"/>
  <c r="O9" i="9" s="1"/>
  <c r="I13" i="9"/>
  <c r="O13" i="9" s="1"/>
  <c r="I17" i="9"/>
  <c r="O17" i="9" s="1"/>
  <c r="I21" i="9"/>
  <c r="O21" i="9" s="1"/>
  <c r="I25" i="9"/>
  <c r="O25" i="9" s="1"/>
  <c r="I29" i="9"/>
  <c r="O29" i="9" s="1"/>
  <c r="I33" i="9"/>
  <c r="O33" i="9" s="1"/>
  <c r="I37" i="9"/>
  <c r="O37" i="9" s="1"/>
  <c r="I41" i="9"/>
  <c r="O41" i="9" s="1"/>
  <c r="I45" i="9"/>
  <c r="O45" i="9" s="1"/>
  <c r="I49" i="9"/>
  <c r="O49" i="9" s="1"/>
  <c r="I53" i="9"/>
  <c r="O53" i="9" s="1"/>
  <c r="I58" i="9"/>
  <c r="O58" i="9" s="1"/>
  <c r="I62" i="9"/>
  <c r="O62" i="9" s="1"/>
  <c r="I66" i="9"/>
  <c r="I70" i="9"/>
  <c r="O70" i="9" s="1"/>
  <c r="I74" i="9"/>
  <c r="O74" i="9"/>
  <c r="I78" i="9"/>
  <c r="O78" i="9" s="1"/>
  <c r="I82" i="9"/>
  <c r="O82" i="9" s="1"/>
  <c r="I86" i="9"/>
  <c r="O86" i="9" s="1"/>
  <c r="I90" i="9"/>
  <c r="O90" i="9" s="1"/>
  <c r="I94" i="9"/>
  <c r="O94" i="9" s="1"/>
  <c r="I98" i="9"/>
  <c r="O98" i="9" s="1"/>
  <c r="I102" i="9"/>
  <c r="O102" i="9" s="1"/>
  <c r="I107" i="9"/>
  <c r="O107" i="9" s="1"/>
  <c r="I111" i="9"/>
  <c r="O111" i="9" s="1"/>
  <c r="I115" i="9"/>
  <c r="O115" i="9" s="1"/>
  <c r="I119" i="9"/>
  <c r="O119" i="9" s="1"/>
  <c r="I123" i="9"/>
  <c r="O123" i="9" s="1"/>
  <c r="I127" i="9"/>
  <c r="O127" i="9" s="1"/>
  <c r="I131" i="9"/>
  <c r="O131" i="9" s="1"/>
  <c r="I135" i="9"/>
  <c r="O135" i="9" s="1"/>
  <c r="I140" i="9"/>
  <c r="O140" i="9" s="1"/>
  <c r="I144" i="9"/>
  <c r="O144" i="9" s="1"/>
  <c r="I148" i="9"/>
  <c r="I152" i="9"/>
  <c r="O152" i="9" s="1"/>
  <c r="I156" i="9"/>
  <c r="O156" i="9" s="1"/>
  <c r="I160" i="9"/>
  <c r="O160" i="9" s="1"/>
  <c r="I164" i="9"/>
  <c r="O164" i="9" s="1"/>
  <c r="I168" i="9"/>
  <c r="O168" i="9" s="1"/>
  <c r="I172" i="9"/>
  <c r="O172" i="9" s="1"/>
  <c r="I176" i="9"/>
  <c r="O176" i="9" s="1"/>
  <c r="I180" i="9"/>
  <c r="O180" i="9" s="1"/>
  <c r="I184" i="9"/>
  <c r="O184" i="9" s="1"/>
  <c r="I188" i="9"/>
  <c r="O188" i="9" s="1"/>
  <c r="I192" i="9"/>
  <c r="O192" i="9" s="1"/>
  <c r="I196" i="9"/>
  <c r="O196" i="9" s="1"/>
  <c r="I200" i="9"/>
  <c r="O200" i="9" s="1"/>
  <c r="I204" i="9"/>
  <c r="O204" i="9"/>
  <c r="I208" i="9"/>
  <c r="O208" i="9" s="1"/>
  <c r="I212" i="9"/>
  <c r="O212" i="9" s="1"/>
  <c r="I216" i="9"/>
  <c r="O216" i="9" s="1"/>
  <c r="I220" i="9"/>
  <c r="O220" i="9" s="1"/>
  <c r="I224" i="9"/>
  <c r="O224" i="9" s="1"/>
  <c r="I228" i="9"/>
  <c r="O228" i="9"/>
  <c r="I232" i="9"/>
  <c r="O232" i="9" s="1"/>
  <c r="I236" i="9"/>
  <c r="O236" i="9" s="1"/>
  <c r="I240" i="9"/>
  <c r="O240" i="9" s="1"/>
  <c r="I244" i="9"/>
  <c r="O244" i="9" s="1"/>
  <c r="I248" i="9"/>
  <c r="O248" i="9" s="1"/>
  <c r="I252" i="9"/>
  <c r="O252" i="9"/>
  <c r="I256" i="9"/>
  <c r="O256" i="9" s="1"/>
  <c r="I260" i="9"/>
  <c r="O260" i="9" s="1"/>
  <c r="I264" i="9"/>
  <c r="O264" i="9" s="1"/>
  <c r="I268" i="9"/>
  <c r="O268" i="9" s="1"/>
  <c r="I272" i="9"/>
  <c r="O272" i="9" s="1"/>
  <c r="I276" i="9"/>
  <c r="O276" i="9" s="1"/>
  <c r="I280" i="9"/>
  <c r="O280" i="9" s="1"/>
  <c r="I284" i="9"/>
  <c r="O284" i="9" s="1"/>
  <c r="I288" i="9"/>
  <c r="O288" i="9" s="1"/>
  <c r="I292" i="9"/>
  <c r="O292" i="9" s="1"/>
  <c r="I296" i="9"/>
  <c r="O296" i="9" s="1"/>
  <c r="I300" i="9"/>
  <c r="O300" i="9" s="1"/>
  <c r="I304" i="9"/>
  <c r="O304" i="9" s="1"/>
  <c r="I308" i="9"/>
  <c r="O308" i="9" s="1"/>
  <c r="I312" i="9"/>
  <c r="O312" i="9" s="1"/>
  <c r="I316" i="9"/>
  <c r="O316" i="9" s="1"/>
  <c r="I320" i="9"/>
  <c r="O320" i="9" s="1"/>
  <c r="I324" i="9"/>
  <c r="O324" i="9" s="1"/>
  <c r="I328" i="9"/>
  <c r="O328" i="9" s="1"/>
  <c r="I9" i="10"/>
  <c r="I14" i="10"/>
  <c r="O14" i="10" s="1"/>
  <c r="R13" i="10" s="1"/>
  <c r="O13" i="10" s="1"/>
  <c r="I19" i="10"/>
  <c r="I24" i="10"/>
  <c r="O24" i="10" s="1"/>
  <c r="I28" i="10"/>
  <c r="O28" i="10" s="1"/>
  <c r="I32" i="10"/>
  <c r="O32" i="10" s="1"/>
  <c r="I36" i="10"/>
  <c r="O36" i="10" s="1"/>
  <c r="I40" i="10"/>
  <c r="O40" i="10" s="1"/>
  <c r="I44" i="10"/>
  <c r="O44" i="10" s="1"/>
  <c r="I48" i="10"/>
  <c r="O48" i="10" s="1"/>
  <c r="I52" i="10"/>
  <c r="O52" i="10" s="1"/>
  <c r="I56" i="10"/>
  <c r="O56" i="10" s="1"/>
  <c r="I60" i="10"/>
  <c r="O60" i="10" s="1"/>
  <c r="I64" i="10"/>
  <c r="O64" i="10" s="1"/>
  <c r="I68" i="10"/>
  <c r="O68" i="10" s="1"/>
  <c r="I72" i="10"/>
  <c r="O72" i="10" s="1"/>
  <c r="I76" i="10"/>
  <c r="O76" i="10" s="1"/>
  <c r="I80" i="10"/>
  <c r="O80" i="10"/>
  <c r="I84" i="10"/>
  <c r="O84" i="10" s="1"/>
  <c r="I88" i="10"/>
  <c r="O88" i="10"/>
  <c r="I92" i="10"/>
  <c r="O92" i="10" s="1"/>
  <c r="I96" i="10"/>
  <c r="O96" i="10" s="1"/>
  <c r="I100" i="10"/>
  <c r="O100" i="10" s="1"/>
  <c r="I104" i="10"/>
  <c r="O104" i="10"/>
  <c r="I108" i="10"/>
  <c r="O108" i="10" s="1"/>
  <c r="I112" i="10"/>
  <c r="O112" i="10"/>
  <c r="I9" i="11"/>
  <c r="O9" i="11"/>
  <c r="I13" i="11"/>
  <c r="O13" i="11" s="1"/>
  <c r="I17" i="11"/>
  <c r="O17" i="11"/>
  <c r="I21" i="11"/>
  <c r="O21" i="11" s="1"/>
  <c r="I25" i="11"/>
  <c r="O25" i="11" s="1"/>
  <c r="I29" i="11"/>
  <c r="I33" i="11"/>
  <c r="O33" i="11" s="1"/>
  <c r="I37" i="11"/>
  <c r="O37" i="11" s="1"/>
  <c r="I41" i="11"/>
  <c r="O41" i="11" s="1"/>
  <c r="I45" i="11"/>
  <c r="O45" i="11" s="1"/>
  <c r="I49" i="11"/>
  <c r="O49" i="11" s="1"/>
  <c r="I53" i="11"/>
  <c r="O53" i="11" s="1"/>
  <c r="I57" i="11"/>
  <c r="O57" i="11" s="1"/>
  <c r="I61" i="11"/>
  <c r="O61" i="11" s="1"/>
  <c r="I65" i="11"/>
  <c r="O65" i="11"/>
  <c r="I69" i="11"/>
  <c r="O69" i="11" s="1"/>
  <c r="I73" i="11"/>
  <c r="O73" i="11" s="1"/>
  <c r="I77" i="11"/>
  <c r="O77" i="11" s="1"/>
  <c r="I81" i="11"/>
  <c r="O81" i="11" s="1"/>
  <c r="I85" i="11"/>
  <c r="O85" i="11" s="1"/>
  <c r="I89" i="11"/>
  <c r="O89" i="11"/>
  <c r="I93" i="11"/>
  <c r="O93" i="11" s="1"/>
  <c r="I97" i="11"/>
  <c r="O97" i="11"/>
  <c r="I101" i="11"/>
  <c r="O101" i="11" s="1"/>
  <c r="I105" i="11"/>
  <c r="O105" i="11" s="1"/>
  <c r="I109" i="11"/>
  <c r="O109" i="11" s="1"/>
  <c r="I9" i="12"/>
  <c r="I13" i="12"/>
  <c r="O13" i="12"/>
  <c r="Q17" i="12"/>
  <c r="I17" i="12" s="1"/>
  <c r="I18" i="12"/>
  <c r="O18" i="12" s="1"/>
  <c r="R17" i="12" s="1"/>
  <c r="O17" i="12" s="1"/>
  <c r="I23" i="12"/>
  <c r="O23" i="12"/>
  <c r="I27" i="12"/>
  <c r="O27" i="12" s="1"/>
  <c r="I32" i="12"/>
  <c r="I36" i="12"/>
  <c r="O36" i="12" s="1"/>
  <c r="I40" i="12"/>
  <c r="O40" i="12" s="1"/>
  <c r="I44" i="12"/>
  <c r="O44" i="12" s="1"/>
  <c r="I48" i="12"/>
  <c r="O48" i="12"/>
  <c r="I53" i="12"/>
  <c r="O53" i="12" s="1"/>
  <c r="I57" i="12"/>
  <c r="O57" i="12" s="1"/>
  <c r="I61" i="12"/>
  <c r="O61" i="12" s="1"/>
  <c r="I66" i="12"/>
  <c r="Q65" i="12" s="1"/>
  <c r="I65" i="12" s="1"/>
  <c r="I71" i="12"/>
  <c r="O71" i="12" s="1"/>
  <c r="I75" i="12"/>
  <c r="O75" i="12" s="1"/>
  <c r="I79" i="12"/>
  <c r="O79" i="12" s="1"/>
  <c r="I84" i="12"/>
  <c r="O84" i="12"/>
  <c r="I88" i="12"/>
  <c r="O88" i="12" s="1"/>
  <c r="I92" i="12"/>
  <c r="O92" i="12" s="1"/>
  <c r="I96" i="12"/>
  <c r="O96" i="12" s="1"/>
  <c r="I100" i="12"/>
  <c r="O100" i="12" s="1"/>
  <c r="I104" i="12"/>
  <c r="O104" i="12" s="1"/>
  <c r="I108" i="12"/>
  <c r="O108" i="12"/>
  <c r="I112" i="12"/>
  <c r="O112" i="12" s="1"/>
  <c r="I117" i="12"/>
  <c r="O117" i="12"/>
  <c r="I121" i="12"/>
  <c r="O121" i="12" s="1"/>
  <c r="I126" i="12"/>
  <c r="O126" i="12"/>
  <c r="I130" i="12"/>
  <c r="O130" i="12" s="1"/>
  <c r="I134" i="12"/>
  <c r="O134" i="12" s="1"/>
  <c r="I138" i="12"/>
  <c r="O138" i="12" s="1"/>
  <c r="I142" i="12"/>
  <c r="O142" i="12" s="1"/>
  <c r="I146" i="12"/>
  <c r="O146" i="12"/>
  <c r="I150" i="12"/>
  <c r="O150" i="12" s="1"/>
  <c r="I154" i="12"/>
  <c r="O154" i="12"/>
  <c r="I158" i="12"/>
  <c r="O158" i="12" s="1"/>
  <c r="I162" i="12"/>
  <c r="O162" i="12"/>
  <c r="I166" i="12"/>
  <c r="O166" i="12" s="1"/>
  <c r="I170" i="12"/>
  <c r="O170" i="12"/>
  <c r="I174" i="12"/>
  <c r="O174" i="12" s="1"/>
  <c r="I178" i="12"/>
  <c r="O178" i="12"/>
  <c r="I182" i="12"/>
  <c r="O182" i="12" s="1"/>
  <c r="I186" i="12"/>
  <c r="O186" i="12"/>
  <c r="I190" i="12"/>
  <c r="O190" i="12" s="1"/>
  <c r="I194" i="12"/>
  <c r="O194" i="12"/>
  <c r="I198" i="12"/>
  <c r="O198" i="12" s="1"/>
  <c r="I9" i="13"/>
  <c r="O9" i="13" s="1"/>
  <c r="I13" i="13"/>
  <c r="Q8" i="13" s="1"/>
  <c r="I8" i="13" s="1"/>
  <c r="I17" i="13"/>
  <c r="O17" i="13" s="1"/>
  <c r="I21" i="13"/>
  <c r="O21" i="13"/>
  <c r="I25" i="13"/>
  <c r="O25" i="13" s="1"/>
  <c r="I29" i="13"/>
  <c r="O29" i="13"/>
  <c r="I34" i="13"/>
  <c r="O34" i="13" s="1"/>
  <c r="I38" i="13"/>
  <c r="Q33" i="13" s="1"/>
  <c r="I33" i="13" s="1"/>
  <c r="I42" i="13"/>
  <c r="O42" i="13" s="1"/>
  <c r="I46" i="13"/>
  <c r="O46" i="13"/>
  <c r="I50" i="13"/>
  <c r="O50" i="13" s="1"/>
  <c r="I55" i="13"/>
  <c r="O55" i="13"/>
  <c r="I59" i="13"/>
  <c r="O59" i="13" s="1"/>
  <c r="I63" i="13"/>
  <c r="O63" i="13"/>
  <c r="I67" i="13"/>
  <c r="O67" i="13" s="1"/>
  <c r="I71" i="13"/>
  <c r="O71" i="13" s="1"/>
  <c r="I75" i="13"/>
  <c r="O75" i="13" s="1"/>
  <c r="I9" i="14"/>
  <c r="O9" i="14" s="1"/>
  <c r="I13" i="14"/>
  <c r="Q8" i="14" s="1"/>
  <c r="I8" i="14" s="1"/>
  <c r="I18" i="14"/>
  <c r="O18" i="14" s="1"/>
  <c r="I22" i="14"/>
  <c r="O22" i="14" s="1"/>
  <c r="I26" i="14"/>
  <c r="O26" i="14" s="1"/>
  <c r="I30" i="14"/>
  <c r="O30" i="14"/>
  <c r="I34" i="14"/>
  <c r="O34" i="14" s="1"/>
  <c r="I38" i="14"/>
  <c r="O38" i="14" s="1"/>
  <c r="I43" i="14"/>
  <c r="O43" i="14" s="1"/>
  <c r="R42" i="14" s="1"/>
  <c r="O42" i="14" s="1"/>
  <c r="I47" i="14"/>
  <c r="O47" i="14"/>
  <c r="I52" i="14"/>
  <c r="O52" i="14" s="1"/>
  <c r="I56" i="14"/>
  <c r="O56" i="14" s="1"/>
  <c r="R51" i="14" s="1"/>
  <c r="O51" i="14" s="1"/>
  <c r="I60" i="14"/>
  <c r="O60" i="14" s="1"/>
  <c r="I64" i="14"/>
  <c r="O64" i="14"/>
  <c r="I68" i="14"/>
  <c r="O68" i="14" s="1"/>
  <c r="I72" i="14"/>
  <c r="O72" i="14" s="1"/>
  <c r="I76" i="14"/>
  <c r="O76" i="14" s="1"/>
  <c r="I80" i="14"/>
  <c r="O80" i="14" s="1"/>
  <c r="I9" i="15"/>
  <c r="I13" i="15"/>
  <c r="O13" i="15" s="1"/>
  <c r="I17" i="15"/>
  <c r="O17" i="15" s="1"/>
  <c r="I21" i="15"/>
  <c r="O21" i="15" s="1"/>
  <c r="I25" i="15"/>
  <c r="O25" i="15"/>
  <c r="I30" i="15"/>
  <c r="O30" i="15" s="1"/>
  <c r="I34" i="15"/>
  <c r="O34" i="15"/>
  <c r="I38" i="15"/>
  <c r="O38" i="15" s="1"/>
  <c r="I42" i="15"/>
  <c r="O42" i="15" s="1"/>
  <c r="I46" i="15"/>
  <c r="O46" i="15" s="1"/>
  <c r="I50" i="15"/>
  <c r="O50" i="15" s="1"/>
  <c r="I54" i="15"/>
  <c r="O54" i="15" s="1"/>
  <c r="I58" i="15"/>
  <c r="O58" i="15" s="1"/>
  <c r="I62" i="15"/>
  <c r="O62" i="15" s="1"/>
  <c r="I66" i="15"/>
  <c r="O66" i="15"/>
  <c r="I70" i="15"/>
  <c r="O70" i="15" s="1"/>
  <c r="I74" i="15"/>
  <c r="O74" i="15"/>
  <c r="I79" i="15"/>
  <c r="O79" i="15" s="1"/>
  <c r="I83" i="15"/>
  <c r="O83" i="15"/>
  <c r="I87" i="15"/>
  <c r="O87" i="15" s="1"/>
  <c r="I91" i="15"/>
  <c r="O91" i="15"/>
  <c r="Q95" i="15"/>
  <c r="I95" i="15" s="1"/>
  <c r="R95" i="15"/>
  <c r="O95" i="15" s="1"/>
  <c r="I96" i="15"/>
  <c r="O96" i="15" s="1"/>
  <c r="I101" i="15"/>
  <c r="O101" i="15" s="1"/>
  <c r="I105" i="15"/>
  <c r="O105" i="15" s="1"/>
  <c r="I109" i="15"/>
  <c r="O109" i="15" s="1"/>
  <c r="I113" i="15"/>
  <c r="O113" i="15" s="1"/>
  <c r="I117" i="15"/>
  <c r="O117" i="15"/>
  <c r="I121" i="15"/>
  <c r="O121" i="15" s="1"/>
  <c r="I125" i="15"/>
  <c r="O125" i="15"/>
  <c r="I129" i="15"/>
  <c r="O129" i="15" s="1"/>
  <c r="I133" i="15"/>
  <c r="O133" i="15" s="1"/>
  <c r="I138" i="15"/>
  <c r="O138" i="15" s="1"/>
  <c r="I142" i="15"/>
  <c r="O142" i="15"/>
  <c r="I146" i="15"/>
  <c r="O146" i="15" s="1"/>
  <c r="I150" i="15"/>
  <c r="O150" i="15"/>
  <c r="I154" i="15"/>
  <c r="O154" i="15" s="1"/>
  <c r="I158" i="15"/>
  <c r="O158" i="15" s="1"/>
  <c r="I162" i="15"/>
  <c r="O162" i="15" s="1"/>
  <c r="I166" i="15"/>
  <c r="O166" i="15" s="1"/>
  <c r="I170" i="15"/>
  <c r="O170" i="15" s="1"/>
  <c r="I174" i="15"/>
  <c r="O174" i="15" s="1"/>
  <c r="I178" i="15"/>
  <c r="O178" i="15" s="1"/>
  <c r="I182" i="15"/>
  <c r="O182" i="15"/>
  <c r="I186" i="15"/>
  <c r="O186" i="15" s="1"/>
  <c r="I190" i="15"/>
  <c r="O190" i="15" s="1"/>
  <c r="I9" i="16"/>
  <c r="Q8" i="16" s="1"/>
  <c r="I8" i="16" s="1"/>
  <c r="I3" i="16" s="1"/>
  <c r="C24" i="1" s="1"/>
  <c r="O9" i="16"/>
  <c r="R8" i="16" s="1"/>
  <c r="O8" i="16" s="1"/>
  <c r="O2" i="16" s="1"/>
  <c r="D24" i="1" s="1"/>
  <c r="I13" i="16"/>
  <c r="O13" i="16" s="1"/>
  <c r="I17" i="16"/>
  <c r="O17" i="16"/>
  <c r="I9" i="17"/>
  <c r="O9" i="17" s="1"/>
  <c r="R8" i="17" s="1"/>
  <c r="O8" i="17" s="1"/>
  <c r="I14" i="17"/>
  <c r="O14" i="17" s="1"/>
  <c r="I18" i="17"/>
  <c r="O18" i="17"/>
  <c r="I22" i="17"/>
  <c r="O22" i="17" s="1"/>
  <c r="I26" i="17"/>
  <c r="O26" i="17" s="1"/>
  <c r="I30" i="17"/>
  <c r="O30" i="17" s="1"/>
  <c r="I34" i="17"/>
  <c r="O34" i="17" s="1"/>
  <c r="I38" i="17"/>
  <c r="O38" i="17" s="1"/>
  <c r="I42" i="17"/>
  <c r="O42" i="17"/>
  <c r="I47" i="17"/>
  <c r="O47" i="17" s="1"/>
  <c r="R46" i="17" s="1"/>
  <c r="O46" i="17" s="1"/>
  <c r="I52" i="17"/>
  <c r="O52" i="17" s="1"/>
  <c r="R51" i="17" s="1"/>
  <c r="O51" i="17" s="1"/>
  <c r="I57" i="17"/>
  <c r="O57" i="17" s="1"/>
  <c r="R56" i="17" s="1"/>
  <c r="O56" i="17" s="1"/>
  <c r="I62" i="17"/>
  <c r="O62" i="17" s="1"/>
  <c r="R61" i="17" s="1"/>
  <c r="O61" i="17" s="1"/>
  <c r="I66" i="17"/>
  <c r="O66" i="17" s="1"/>
  <c r="I71" i="17"/>
  <c r="O71" i="17"/>
  <c r="I75" i="17"/>
  <c r="O75" i="17" s="1"/>
  <c r="I79" i="17"/>
  <c r="O79" i="17"/>
  <c r="I83" i="17"/>
  <c r="O83" i="17" s="1"/>
  <c r="I87" i="17"/>
  <c r="O87" i="17" s="1"/>
  <c r="I91" i="17"/>
  <c r="O91" i="17" s="1"/>
  <c r="I95" i="17"/>
  <c r="O95" i="17" s="1"/>
  <c r="I99" i="17"/>
  <c r="O99" i="17" s="1"/>
  <c r="I103" i="17"/>
  <c r="O103" i="17" s="1"/>
  <c r="I107" i="17"/>
  <c r="O107" i="17" s="1"/>
  <c r="I111" i="17"/>
  <c r="O111" i="17"/>
  <c r="I115" i="17"/>
  <c r="O115" i="17" s="1"/>
  <c r="Q8" i="18"/>
  <c r="I8" i="18" s="1"/>
  <c r="R8" i="18"/>
  <c r="O8" i="18" s="1"/>
  <c r="I9" i="18"/>
  <c r="O9" i="18" s="1"/>
  <c r="I14" i="18"/>
  <c r="O14" i="18"/>
  <c r="I18" i="18"/>
  <c r="O18" i="18" s="1"/>
  <c r="I22" i="18"/>
  <c r="O22" i="18" s="1"/>
  <c r="I26" i="18"/>
  <c r="O26" i="18" s="1"/>
  <c r="I30" i="18"/>
  <c r="O30" i="18" s="1"/>
  <c r="I34" i="18"/>
  <c r="O34" i="18" s="1"/>
  <c r="I38" i="18"/>
  <c r="O38" i="18"/>
  <c r="I42" i="18"/>
  <c r="O42" i="18" s="1"/>
  <c r="I47" i="18"/>
  <c r="O47" i="18" s="1"/>
  <c r="I51" i="18"/>
  <c r="O51" i="18" s="1"/>
  <c r="I55" i="18"/>
  <c r="O55" i="18" s="1"/>
  <c r="I59" i="18"/>
  <c r="O59" i="18" s="1"/>
  <c r="I63" i="18"/>
  <c r="O63" i="18" s="1"/>
  <c r="I67" i="18"/>
  <c r="O67" i="18" s="1"/>
  <c r="I71" i="18"/>
  <c r="O71" i="18" s="1"/>
  <c r="I75" i="18"/>
  <c r="O75" i="18" s="1"/>
  <c r="I80" i="18"/>
  <c r="I84" i="18"/>
  <c r="O84" i="18" s="1"/>
  <c r="I88" i="18"/>
  <c r="O88" i="18" s="1"/>
  <c r="I92" i="18"/>
  <c r="O92" i="18" s="1"/>
  <c r="I9" i="19"/>
  <c r="O9" i="19" s="1"/>
  <c r="I13" i="19"/>
  <c r="I17" i="19"/>
  <c r="O17" i="19" s="1"/>
  <c r="I21" i="19"/>
  <c r="O21" i="19" s="1"/>
  <c r="I26" i="19"/>
  <c r="I30" i="19"/>
  <c r="O30" i="19" s="1"/>
  <c r="I34" i="19"/>
  <c r="O34" i="19" s="1"/>
  <c r="I38" i="19"/>
  <c r="O38" i="19" s="1"/>
  <c r="I43" i="19"/>
  <c r="O43" i="19" s="1"/>
  <c r="R42" i="19" s="1"/>
  <c r="O42" i="19" s="1"/>
  <c r="Q47" i="19"/>
  <c r="I47" i="19" s="1"/>
  <c r="I48" i="19"/>
  <c r="O48" i="19" s="1"/>
  <c r="R47" i="19" s="1"/>
  <c r="O47" i="19" s="1"/>
  <c r="I53" i="19"/>
  <c r="O53" i="19" s="1"/>
  <c r="R52" i="19" s="1"/>
  <c r="O52" i="19" s="1"/>
  <c r="I58" i="19"/>
  <c r="Q57" i="19" s="1"/>
  <c r="I57" i="19" s="1"/>
  <c r="O58" i="19"/>
  <c r="R57" i="19" s="1"/>
  <c r="O57" i="19" s="1"/>
  <c r="I63" i="19"/>
  <c r="O63" i="19" s="1"/>
  <c r="I67" i="19"/>
  <c r="O67" i="19" s="1"/>
  <c r="I71" i="19"/>
  <c r="O71" i="19" s="1"/>
  <c r="I75" i="19"/>
  <c r="O75" i="19" s="1"/>
  <c r="I79" i="19"/>
  <c r="O79" i="19" s="1"/>
  <c r="I83" i="19"/>
  <c r="O83" i="19"/>
  <c r="I87" i="19"/>
  <c r="O87" i="19" s="1"/>
  <c r="I91" i="19"/>
  <c r="O91" i="19" s="1"/>
  <c r="I95" i="19"/>
  <c r="O95" i="19" s="1"/>
  <c r="I99" i="19"/>
  <c r="O99" i="19" s="1"/>
  <c r="I103" i="19"/>
  <c r="O103" i="19" s="1"/>
  <c r="I107" i="19"/>
  <c r="O107" i="19" s="1"/>
  <c r="I112" i="19"/>
  <c r="I116" i="19"/>
  <c r="O116" i="19" s="1"/>
  <c r="I120" i="19"/>
  <c r="O120" i="19" s="1"/>
  <c r="I124" i="19"/>
  <c r="O124" i="19" s="1"/>
  <c r="I128" i="19"/>
  <c r="O128" i="19" s="1"/>
  <c r="I132" i="19"/>
  <c r="O132" i="19" s="1"/>
  <c r="I9" i="20"/>
  <c r="O9" i="20" s="1"/>
  <c r="R8" i="20" s="1"/>
  <c r="O8" i="20" s="1"/>
  <c r="Q13" i="20"/>
  <c r="I13" i="20" s="1"/>
  <c r="R13" i="20"/>
  <c r="O13" i="20" s="1"/>
  <c r="I14" i="20"/>
  <c r="O14" i="20" s="1"/>
  <c r="I19" i="20"/>
  <c r="O19" i="20"/>
  <c r="I23" i="20"/>
  <c r="I27" i="20"/>
  <c r="O27" i="20" s="1"/>
  <c r="I31" i="20"/>
  <c r="O31" i="20" s="1"/>
  <c r="I35" i="20"/>
  <c r="O35" i="20" s="1"/>
  <c r="I9" i="21"/>
  <c r="O9" i="21" s="1"/>
  <c r="I13" i="21"/>
  <c r="I17" i="21"/>
  <c r="O17" i="21" s="1"/>
  <c r="I22" i="21"/>
  <c r="O22" i="21" s="1"/>
  <c r="I26" i="21"/>
  <c r="O26" i="21" s="1"/>
  <c r="I30" i="21"/>
  <c r="O30" i="21" s="1"/>
  <c r="I34" i="21"/>
  <c r="O34" i="21" s="1"/>
  <c r="I39" i="21"/>
  <c r="I44" i="21"/>
  <c r="O44" i="21" s="1"/>
  <c r="I48" i="21"/>
  <c r="O48" i="21" s="1"/>
  <c r="I52" i="21"/>
  <c r="O52" i="21" s="1"/>
  <c r="I56" i="21"/>
  <c r="O56" i="21" s="1"/>
  <c r="I60" i="21"/>
  <c r="O60" i="21" s="1"/>
  <c r="I64" i="21"/>
  <c r="O64" i="21" s="1"/>
  <c r="I68" i="21"/>
  <c r="O68" i="21" s="1"/>
  <c r="I72" i="21"/>
  <c r="O72" i="21" s="1"/>
  <c r="I76" i="21"/>
  <c r="O76" i="21" s="1"/>
  <c r="I81" i="21"/>
  <c r="I85" i="21"/>
  <c r="O85" i="21" s="1"/>
  <c r="I89" i="21"/>
  <c r="O89" i="21" s="1"/>
  <c r="I93" i="21"/>
  <c r="O93" i="21" s="1"/>
  <c r="I97" i="21"/>
  <c r="O97" i="21" s="1"/>
  <c r="I101" i="21"/>
  <c r="O101" i="21" s="1"/>
  <c r="I105" i="21"/>
  <c r="O105" i="21" s="1"/>
  <c r="I109" i="21"/>
  <c r="O109" i="21" s="1"/>
  <c r="I113" i="21"/>
  <c r="O113" i="21" s="1"/>
  <c r="I117" i="21"/>
  <c r="O117" i="21" s="1"/>
  <c r="I121" i="21"/>
  <c r="O121" i="21" s="1"/>
  <c r="I125" i="21"/>
  <c r="O125" i="21" s="1"/>
  <c r="I129" i="21"/>
  <c r="O129" i="21" s="1"/>
  <c r="I133" i="21"/>
  <c r="O133" i="21" s="1"/>
  <c r="I137" i="21"/>
  <c r="O137" i="21" s="1"/>
  <c r="I141" i="21"/>
  <c r="O141" i="21" s="1"/>
  <c r="I145" i="21"/>
  <c r="O145" i="21" s="1"/>
  <c r="I149" i="21"/>
  <c r="O149" i="21" s="1"/>
  <c r="I153" i="21"/>
  <c r="O153" i="21" s="1"/>
  <c r="I157" i="21"/>
  <c r="O157" i="21" s="1"/>
  <c r="I161" i="21"/>
  <c r="O161" i="21" s="1"/>
  <c r="I165" i="21"/>
  <c r="O165" i="21" s="1"/>
  <c r="I169" i="21"/>
  <c r="O169" i="21" s="1"/>
  <c r="I173" i="21"/>
  <c r="O173" i="21"/>
  <c r="I177" i="21"/>
  <c r="O177" i="21" s="1"/>
  <c r="I181" i="21"/>
  <c r="O181" i="21" s="1"/>
  <c r="I185" i="21"/>
  <c r="O185" i="21" s="1"/>
  <c r="I189" i="21"/>
  <c r="O189" i="21" s="1"/>
  <c r="I193" i="21"/>
  <c r="O193" i="21" s="1"/>
  <c r="I197" i="21"/>
  <c r="O197" i="21" s="1"/>
  <c r="I201" i="21"/>
  <c r="O201" i="21" s="1"/>
  <c r="I205" i="21"/>
  <c r="O205" i="21"/>
  <c r="I209" i="21"/>
  <c r="O209" i="21" s="1"/>
  <c r="I213" i="21"/>
  <c r="O213" i="21" s="1"/>
  <c r="I217" i="21"/>
  <c r="O217" i="21" s="1"/>
  <c r="I221" i="21"/>
  <c r="O221" i="21" s="1"/>
  <c r="I225" i="21"/>
  <c r="O225" i="21" s="1"/>
  <c r="I229" i="21"/>
  <c r="O229" i="21" s="1"/>
  <c r="I233" i="21"/>
  <c r="O233" i="21" s="1"/>
  <c r="I237" i="21"/>
  <c r="O237" i="21"/>
  <c r="I241" i="21"/>
  <c r="O241" i="21" s="1"/>
  <c r="I9" i="22"/>
  <c r="I13" i="22"/>
  <c r="O13" i="22" s="1"/>
  <c r="I17" i="22"/>
  <c r="O17" i="22"/>
  <c r="I21" i="22"/>
  <c r="O21" i="22" s="1"/>
  <c r="I25" i="22"/>
  <c r="O25" i="22" s="1"/>
  <c r="I30" i="22"/>
  <c r="O30" i="22" s="1"/>
  <c r="I34" i="22"/>
  <c r="O34" i="22" s="1"/>
  <c r="I38" i="22"/>
  <c r="O38" i="22" s="1"/>
  <c r="I42" i="22"/>
  <c r="O42" i="22"/>
  <c r="I46" i="22"/>
  <c r="O46" i="22" s="1"/>
  <c r="I50" i="22"/>
  <c r="O50" i="22" s="1"/>
  <c r="I54" i="22"/>
  <c r="O54" i="22" s="1"/>
  <c r="I58" i="22"/>
  <c r="O58" i="22"/>
  <c r="I62" i="22"/>
  <c r="O62" i="22" s="1"/>
  <c r="I66" i="22"/>
  <c r="O66" i="22" s="1"/>
  <c r="I70" i="22"/>
  <c r="O70" i="22" s="1"/>
  <c r="I74" i="22"/>
  <c r="O74" i="22" s="1"/>
  <c r="I78" i="22"/>
  <c r="O78" i="22" s="1"/>
  <c r="I82" i="22"/>
  <c r="O82" i="22"/>
  <c r="I87" i="22"/>
  <c r="O87" i="22" s="1"/>
  <c r="I91" i="22"/>
  <c r="O91" i="22" s="1"/>
  <c r="I96" i="22"/>
  <c r="O96" i="22" s="1"/>
  <c r="I100" i="22"/>
  <c r="O100" i="22"/>
  <c r="R95" i="22" s="1"/>
  <c r="O95" i="22" s="1"/>
  <c r="I105" i="22"/>
  <c r="O105" i="22" s="1"/>
  <c r="I109" i="22"/>
  <c r="O109" i="22" s="1"/>
  <c r="I113" i="22"/>
  <c r="O113" i="22" s="1"/>
  <c r="I117" i="22"/>
  <c r="O117" i="22" s="1"/>
  <c r="I121" i="22"/>
  <c r="O121" i="22" s="1"/>
  <c r="I125" i="22"/>
  <c r="O125" i="22"/>
  <c r="I129" i="22"/>
  <c r="O129" i="22" s="1"/>
  <c r="I133" i="22"/>
  <c r="O133" i="22"/>
  <c r="I138" i="22"/>
  <c r="O138" i="22" s="1"/>
  <c r="R137" i="22" s="1"/>
  <c r="O137" i="22" s="1"/>
  <c r="I143" i="22"/>
  <c r="Q142" i="22" s="1"/>
  <c r="I142" i="22" s="1"/>
  <c r="I147" i="22"/>
  <c r="O147" i="22" s="1"/>
  <c r="I151" i="22"/>
  <c r="O151" i="22"/>
  <c r="I156" i="22"/>
  <c r="O156" i="22" s="1"/>
  <c r="I160" i="22"/>
  <c r="O160" i="22" s="1"/>
  <c r="I164" i="22"/>
  <c r="O164" i="22" s="1"/>
  <c r="I168" i="22"/>
  <c r="O168" i="22" s="1"/>
  <c r="I172" i="22"/>
  <c r="O172" i="22" s="1"/>
  <c r="I176" i="22"/>
  <c r="O176" i="22"/>
  <c r="I180" i="22"/>
  <c r="O180" i="22" s="1"/>
  <c r="I184" i="22"/>
  <c r="O184" i="22" s="1"/>
  <c r="I188" i="22"/>
  <c r="O188" i="22" s="1"/>
  <c r="I192" i="22"/>
  <c r="O192" i="22" s="1"/>
  <c r="I196" i="22"/>
  <c r="O196" i="22" s="1"/>
  <c r="I200" i="22"/>
  <c r="O200" i="22"/>
  <c r="I204" i="22"/>
  <c r="O204" i="22" s="1"/>
  <c r="I208" i="22"/>
  <c r="O208" i="22"/>
  <c r="I212" i="22"/>
  <c r="O212" i="22" s="1"/>
  <c r="I216" i="22"/>
  <c r="O216" i="22" s="1"/>
  <c r="I220" i="22"/>
  <c r="O220" i="22" s="1"/>
  <c r="I224" i="22"/>
  <c r="O224" i="22" s="1"/>
  <c r="I228" i="22"/>
  <c r="O228" i="22" s="1"/>
  <c r="I232" i="22"/>
  <c r="O232" i="22" s="1"/>
  <c r="I236" i="22"/>
  <c r="O236" i="22" s="1"/>
  <c r="I9" i="23"/>
  <c r="O9" i="23" s="1"/>
  <c r="I13" i="23"/>
  <c r="O13" i="23" s="1"/>
  <c r="I17" i="23"/>
  <c r="O17" i="23" s="1"/>
  <c r="I9" i="24"/>
  <c r="O9" i="24" s="1"/>
  <c r="R8" i="24" s="1"/>
  <c r="O8" i="24" s="1"/>
  <c r="I14" i="24"/>
  <c r="Q13" i="24" s="1"/>
  <c r="I13" i="24" s="1"/>
  <c r="I18" i="24"/>
  <c r="O18" i="24" s="1"/>
  <c r="I22" i="24"/>
  <c r="O22" i="24"/>
  <c r="I26" i="24"/>
  <c r="O26" i="24" s="1"/>
  <c r="I30" i="24"/>
  <c r="O30" i="24" s="1"/>
  <c r="I34" i="24"/>
  <c r="O34" i="24" s="1"/>
  <c r="I38" i="24"/>
  <c r="O38" i="24" s="1"/>
  <c r="Q42" i="24"/>
  <c r="I42" i="24" s="1"/>
  <c r="I43" i="24"/>
  <c r="O43" i="24" s="1"/>
  <c r="R42" i="24" s="1"/>
  <c r="O42" i="24" s="1"/>
  <c r="O47" i="24"/>
  <c r="I48" i="24"/>
  <c r="Q47" i="24" s="1"/>
  <c r="I47" i="24" s="1"/>
  <c r="O48" i="24"/>
  <c r="R47" i="24" s="1"/>
  <c r="I53" i="24"/>
  <c r="O53" i="24" s="1"/>
  <c r="I57" i="24"/>
  <c r="O57" i="24" s="1"/>
  <c r="I61" i="24"/>
  <c r="O61" i="24" s="1"/>
  <c r="I66" i="24"/>
  <c r="O66" i="24"/>
  <c r="I70" i="24"/>
  <c r="O70" i="24" s="1"/>
  <c r="I74" i="24"/>
  <c r="O74" i="24" s="1"/>
  <c r="I78" i="24"/>
  <c r="O78" i="24" s="1"/>
  <c r="I82" i="24"/>
  <c r="O82" i="24" s="1"/>
  <c r="I86" i="24"/>
  <c r="O86" i="24" s="1"/>
  <c r="I90" i="24"/>
  <c r="O90" i="24"/>
  <c r="I94" i="24"/>
  <c r="O94" i="24" s="1"/>
  <c r="I98" i="24"/>
  <c r="O98" i="24"/>
  <c r="I102" i="24"/>
  <c r="O102" i="24" s="1"/>
  <c r="I106" i="24"/>
  <c r="O106" i="24" s="1"/>
  <c r="I110" i="24"/>
  <c r="O110" i="24" s="1"/>
  <c r="I9" i="25"/>
  <c r="O9" i="25" s="1"/>
  <c r="I13" i="25"/>
  <c r="O13" i="25" s="1"/>
  <c r="I17" i="25"/>
  <c r="O17" i="25" s="1"/>
  <c r="I21" i="25"/>
  <c r="O21" i="25" s="1"/>
  <c r="I26" i="25"/>
  <c r="O26" i="25" s="1"/>
  <c r="I30" i="25"/>
  <c r="Q25" i="25" s="1"/>
  <c r="I25" i="25" s="1"/>
  <c r="O30" i="25"/>
  <c r="I34" i="25"/>
  <c r="O34" i="25" s="1"/>
  <c r="I38" i="25"/>
  <c r="O38" i="25"/>
  <c r="I43" i="25"/>
  <c r="O43" i="25" s="1"/>
  <c r="R42" i="25" s="1"/>
  <c r="O42" i="25" s="1"/>
  <c r="I48" i="25"/>
  <c r="Q47" i="25" s="1"/>
  <c r="I47" i="25" s="1"/>
  <c r="I53" i="25"/>
  <c r="O53" i="25" s="1"/>
  <c r="R52" i="25" s="1"/>
  <c r="O52" i="25" s="1"/>
  <c r="I58" i="25"/>
  <c r="Q57" i="25" s="1"/>
  <c r="I57" i="25" s="1"/>
  <c r="I63" i="25"/>
  <c r="O63" i="25" s="1"/>
  <c r="I67" i="25"/>
  <c r="O67" i="25"/>
  <c r="I71" i="25"/>
  <c r="O71" i="25" s="1"/>
  <c r="I75" i="25"/>
  <c r="O75" i="25" s="1"/>
  <c r="I79" i="25"/>
  <c r="O79" i="25" s="1"/>
  <c r="I83" i="25"/>
  <c r="O83" i="25" s="1"/>
  <c r="I87" i="25"/>
  <c r="O87" i="25" s="1"/>
  <c r="I91" i="25"/>
  <c r="O91" i="25" s="1"/>
  <c r="I95" i="25"/>
  <c r="O95" i="25" s="1"/>
  <c r="I99" i="25"/>
  <c r="O99" i="25" s="1"/>
  <c r="I103" i="25"/>
  <c r="O103" i="25" s="1"/>
  <c r="I107" i="25"/>
  <c r="O107" i="25" s="1"/>
  <c r="I112" i="25"/>
  <c r="O112" i="25" s="1"/>
  <c r="I116" i="25"/>
  <c r="O116" i="25" s="1"/>
  <c r="I120" i="25"/>
  <c r="O120" i="25" s="1"/>
  <c r="I124" i="25"/>
  <c r="O124" i="25" s="1"/>
  <c r="I128" i="25"/>
  <c r="O128" i="25" s="1"/>
  <c r="I132" i="25"/>
  <c r="O132" i="25" s="1"/>
  <c r="I9" i="26"/>
  <c r="Q8" i="26" s="1"/>
  <c r="I8" i="26" s="1"/>
  <c r="I14" i="26"/>
  <c r="O14" i="26" s="1"/>
  <c r="R13" i="26" s="1"/>
  <c r="O13" i="26" s="1"/>
  <c r="I19" i="26"/>
  <c r="I23" i="26"/>
  <c r="O23" i="26" s="1"/>
  <c r="I27" i="26"/>
  <c r="O27" i="26" s="1"/>
  <c r="I31" i="26"/>
  <c r="O31" i="26" s="1"/>
  <c r="I9" i="27"/>
  <c r="O9" i="27" s="1"/>
  <c r="I13" i="27"/>
  <c r="O13" i="27" s="1"/>
  <c r="I17" i="27"/>
  <c r="O17" i="27" s="1"/>
  <c r="I22" i="27"/>
  <c r="O22" i="27"/>
  <c r="I26" i="27"/>
  <c r="O26" i="27" s="1"/>
  <c r="I30" i="27"/>
  <c r="O30" i="27" s="1"/>
  <c r="I35" i="27"/>
  <c r="O35" i="27" s="1"/>
  <c r="R34" i="27" s="1"/>
  <c r="O34" i="27" s="1"/>
  <c r="I40" i="27"/>
  <c r="O40" i="27" s="1"/>
  <c r="I44" i="27"/>
  <c r="O44" i="27" s="1"/>
  <c r="I48" i="27"/>
  <c r="O48" i="27" s="1"/>
  <c r="I52" i="27"/>
  <c r="O52" i="27" s="1"/>
  <c r="I56" i="27"/>
  <c r="O56" i="27" s="1"/>
  <c r="I60" i="27"/>
  <c r="O60" i="27" s="1"/>
  <c r="I64" i="27"/>
  <c r="O64" i="27"/>
  <c r="I69" i="27"/>
  <c r="O69" i="27" s="1"/>
  <c r="I73" i="27"/>
  <c r="O73" i="27" s="1"/>
  <c r="I77" i="27"/>
  <c r="O77" i="27" s="1"/>
  <c r="I81" i="27"/>
  <c r="O81" i="27" s="1"/>
  <c r="I85" i="27"/>
  <c r="O85" i="27" s="1"/>
  <c r="I89" i="27"/>
  <c r="O89" i="27"/>
  <c r="I93" i="27"/>
  <c r="O93" i="27" s="1"/>
  <c r="I97" i="27"/>
  <c r="O97" i="27"/>
  <c r="I101" i="27"/>
  <c r="O101" i="27" s="1"/>
  <c r="I105" i="27"/>
  <c r="O105" i="27" s="1"/>
  <c r="I109" i="27"/>
  <c r="O109" i="27" s="1"/>
  <c r="I113" i="27"/>
  <c r="O113" i="27"/>
  <c r="I117" i="27"/>
  <c r="O117" i="27" s="1"/>
  <c r="I121" i="27"/>
  <c r="O121" i="27"/>
  <c r="I125" i="27"/>
  <c r="O125" i="27" s="1"/>
  <c r="I129" i="27"/>
  <c r="O129" i="27"/>
  <c r="I133" i="27"/>
  <c r="O133" i="27" s="1"/>
  <c r="I137" i="27"/>
  <c r="O137" i="27" s="1"/>
  <c r="I141" i="27"/>
  <c r="O141" i="27" s="1"/>
  <c r="I145" i="27"/>
  <c r="O145" i="27"/>
  <c r="I149" i="27"/>
  <c r="O149" i="27" s="1"/>
  <c r="I153" i="27"/>
  <c r="O153" i="27" s="1"/>
  <c r="I157" i="27"/>
  <c r="O157" i="27" s="1"/>
  <c r="I161" i="27"/>
  <c r="O161" i="27" s="1"/>
  <c r="I165" i="27"/>
  <c r="O165" i="27" s="1"/>
  <c r="I169" i="27"/>
  <c r="O169" i="27" s="1"/>
  <c r="I173" i="27"/>
  <c r="O173" i="27" s="1"/>
  <c r="I177" i="27"/>
  <c r="O177" i="27"/>
  <c r="I181" i="27"/>
  <c r="O181" i="27" s="1"/>
  <c r="I185" i="27"/>
  <c r="O185" i="27" s="1"/>
  <c r="I189" i="27"/>
  <c r="O189" i="27" s="1"/>
  <c r="I9" i="28"/>
  <c r="O9" i="28" s="1"/>
  <c r="I13" i="28"/>
  <c r="O13" i="28"/>
  <c r="I17" i="28"/>
  <c r="O17" i="28" s="1"/>
  <c r="I21" i="28"/>
  <c r="O21" i="28"/>
  <c r="I25" i="28"/>
  <c r="O25" i="28" s="1"/>
  <c r="I29" i="28"/>
  <c r="O29" i="28"/>
  <c r="I33" i="28"/>
  <c r="O33" i="28" s="1"/>
  <c r="I38" i="28"/>
  <c r="O38" i="28"/>
  <c r="I42" i="28"/>
  <c r="Q37" i="28" s="1"/>
  <c r="I37" i="28" s="1"/>
  <c r="I46" i="28"/>
  <c r="O46" i="28"/>
  <c r="I50" i="28"/>
  <c r="O50" i="28" s="1"/>
  <c r="I54" i="28"/>
  <c r="O54" i="28"/>
  <c r="I58" i="28"/>
  <c r="O58" i="28" s="1"/>
  <c r="R8" i="28" l="1"/>
  <c r="O8" i="28" s="1"/>
  <c r="O2" i="28" s="1"/>
  <c r="D36" i="1" s="1"/>
  <c r="O42" i="28"/>
  <c r="R37" i="28" s="1"/>
  <c r="O37" i="28" s="1"/>
  <c r="Q8" i="28"/>
  <c r="I8" i="28" s="1"/>
  <c r="Q34" i="27"/>
  <c r="I34" i="27" s="1"/>
  <c r="O9" i="26"/>
  <c r="R8" i="26" s="1"/>
  <c r="O8" i="26" s="1"/>
  <c r="Q18" i="26"/>
  <c r="I18" i="26" s="1"/>
  <c r="O48" i="25"/>
  <c r="R47" i="25" s="1"/>
  <c r="O47" i="25" s="1"/>
  <c r="R25" i="25"/>
  <c r="O25" i="25" s="1"/>
  <c r="R8" i="23"/>
  <c r="O8" i="23" s="1"/>
  <c r="O2" i="23" s="1"/>
  <c r="D31" i="1" s="1"/>
  <c r="O143" i="22"/>
  <c r="R142" i="22" s="1"/>
  <c r="O142" i="22" s="1"/>
  <c r="Q95" i="22"/>
  <c r="I95" i="22" s="1"/>
  <c r="Q8" i="22"/>
  <c r="I8" i="22" s="1"/>
  <c r="R86" i="22"/>
  <c r="O86" i="22" s="1"/>
  <c r="R21" i="21"/>
  <c r="O21" i="21" s="1"/>
  <c r="Q21" i="21"/>
  <c r="I21" i="21" s="1"/>
  <c r="Q8" i="20"/>
  <c r="I8" i="20" s="1"/>
  <c r="Q52" i="19"/>
  <c r="I52" i="19" s="1"/>
  <c r="Q70" i="17"/>
  <c r="I70" i="17" s="1"/>
  <c r="Q61" i="17"/>
  <c r="I61" i="17" s="1"/>
  <c r="E24" i="1"/>
  <c r="Q8" i="15"/>
  <c r="I8" i="15" s="1"/>
  <c r="Q78" i="15"/>
  <c r="I78" i="15" s="1"/>
  <c r="R137" i="15"/>
  <c r="O137" i="15" s="1"/>
  <c r="R78" i="15"/>
  <c r="O78" i="15" s="1"/>
  <c r="R100" i="15"/>
  <c r="O100" i="15" s="1"/>
  <c r="R8" i="14"/>
  <c r="O8" i="14" s="1"/>
  <c r="Q42" i="14"/>
  <c r="I42" i="14" s="1"/>
  <c r="Q17" i="14"/>
  <c r="I17" i="14" s="1"/>
  <c r="O13" i="14"/>
  <c r="Q54" i="13"/>
  <c r="I54" i="13" s="1"/>
  <c r="I3" i="13" s="1"/>
  <c r="C21" i="1" s="1"/>
  <c r="O38" i="13"/>
  <c r="R33" i="13" s="1"/>
  <c r="O33" i="13" s="1"/>
  <c r="O13" i="13"/>
  <c r="R8" i="13" s="1"/>
  <c r="O8" i="13" s="1"/>
  <c r="Q125" i="12"/>
  <c r="I125" i="12" s="1"/>
  <c r="Q83" i="12"/>
  <c r="I83" i="12" s="1"/>
  <c r="O66" i="12"/>
  <c r="R65" i="12" s="1"/>
  <c r="O65" i="12" s="1"/>
  <c r="Q116" i="12"/>
  <c r="I116" i="12" s="1"/>
  <c r="R70" i="12"/>
  <c r="O70" i="12" s="1"/>
  <c r="Q13" i="10"/>
  <c r="I13" i="10" s="1"/>
  <c r="Q57" i="9"/>
  <c r="I57" i="9" s="1"/>
  <c r="Q139" i="9"/>
  <c r="I139" i="9" s="1"/>
  <c r="Q106" i="9"/>
  <c r="I106" i="9" s="1"/>
  <c r="R8" i="7"/>
  <c r="O8" i="7" s="1"/>
  <c r="Q70" i="6"/>
  <c r="I70" i="6" s="1"/>
  <c r="Q52" i="6"/>
  <c r="I52" i="6" s="1"/>
  <c r="Q65" i="6"/>
  <c r="I65" i="6" s="1"/>
  <c r="Q8" i="6"/>
  <c r="I8" i="6" s="1"/>
  <c r="R70" i="6"/>
  <c r="O70" i="6" s="1"/>
  <c r="R52" i="6"/>
  <c r="O52" i="6" s="1"/>
  <c r="R23" i="4"/>
  <c r="O23" i="4" s="1"/>
  <c r="O2" i="4" s="1"/>
  <c r="D12" i="1" s="1"/>
  <c r="Q13" i="4"/>
  <c r="I13" i="4" s="1"/>
  <c r="I3" i="4" s="1"/>
  <c r="C12" i="1" s="1"/>
  <c r="E12" i="1" s="1"/>
  <c r="R8" i="27"/>
  <c r="O8" i="27" s="1"/>
  <c r="R68" i="27"/>
  <c r="O68" i="27" s="1"/>
  <c r="R8" i="25"/>
  <c r="O8" i="25" s="1"/>
  <c r="R155" i="22"/>
  <c r="O155" i="22" s="1"/>
  <c r="R104" i="22"/>
  <c r="O104" i="22" s="1"/>
  <c r="I3" i="28"/>
  <c r="C36" i="1" s="1"/>
  <c r="R62" i="25"/>
  <c r="O62" i="25" s="1"/>
  <c r="R111" i="25"/>
  <c r="O111" i="25" s="1"/>
  <c r="R52" i="24"/>
  <c r="O52" i="24" s="1"/>
  <c r="R43" i="21"/>
  <c r="O43" i="21" s="1"/>
  <c r="R29" i="22"/>
  <c r="O29" i="22" s="1"/>
  <c r="Q39" i="27"/>
  <c r="I39" i="27" s="1"/>
  <c r="Q21" i="27"/>
  <c r="I21" i="27" s="1"/>
  <c r="Q8" i="27"/>
  <c r="I8" i="27" s="1"/>
  <c r="O19" i="26"/>
  <c r="R18" i="26" s="1"/>
  <c r="O18" i="26" s="1"/>
  <c r="O2" i="26" s="1"/>
  <c r="D34" i="1" s="1"/>
  <c r="O58" i="25"/>
  <c r="R57" i="25" s="1"/>
  <c r="O57" i="25" s="1"/>
  <c r="Q42" i="25"/>
  <c r="I42" i="25" s="1"/>
  <c r="Q65" i="24"/>
  <c r="I65" i="24" s="1"/>
  <c r="Q52" i="24"/>
  <c r="I52" i="24" s="1"/>
  <c r="O14" i="24"/>
  <c r="R13" i="24" s="1"/>
  <c r="O13" i="24" s="1"/>
  <c r="O2" i="24" s="1"/>
  <c r="D32" i="1" s="1"/>
  <c r="Q8" i="23"/>
  <c r="I8" i="23" s="1"/>
  <c r="I3" i="23" s="1"/>
  <c r="C31" i="1" s="1"/>
  <c r="Q155" i="22"/>
  <c r="I155" i="22" s="1"/>
  <c r="Q137" i="22"/>
  <c r="I137" i="22" s="1"/>
  <c r="O39" i="21"/>
  <c r="R38" i="21" s="1"/>
  <c r="O38" i="21" s="1"/>
  <c r="Q38" i="21"/>
  <c r="I38" i="21" s="1"/>
  <c r="O80" i="18"/>
  <c r="R79" i="18" s="1"/>
  <c r="O79" i="18" s="1"/>
  <c r="Q79" i="18"/>
  <c r="I79" i="18" s="1"/>
  <c r="O81" i="21"/>
  <c r="R80" i="21" s="1"/>
  <c r="O80" i="21" s="1"/>
  <c r="Q80" i="21"/>
  <c r="I80" i="21" s="1"/>
  <c r="I3" i="20"/>
  <c r="C28" i="1" s="1"/>
  <c r="O112" i="19"/>
  <c r="R111" i="19" s="1"/>
  <c r="O111" i="19" s="1"/>
  <c r="Q111" i="19"/>
  <c r="I111" i="19" s="1"/>
  <c r="R62" i="19"/>
  <c r="O62" i="19" s="1"/>
  <c r="O26" i="19"/>
  <c r="R25" i="19" s="1"/>
  <c r="O25" i="19" s="1"/>
  <c r="Q25" i="19"/>
  <c r="I25" i="19" s="1"/>
  <c r="Q8" i="19"/>
  <c r="I8" i="19" s="1"/>
  <c r="O13" i="19"/>
  <c r="R13" i="17"/>
  <c r="O13" i="17" s="1"/>
  <c r="R17" i="14"/>
  <c r="O17" i="14" s="1"/>
  <c r="O2" i="14" s="1"/>
  <c r="D22" i="1" s="1"/>
  <c r="Q62" i="25"/>
  <c r="I62" i="25" s="1"/>
  <c r="R65" i="24"/>
  <c r="O65" i="24" s="1"/>
  <c r="Q43" i="21"/>
  <c r="I43" i="21" s="1"/>
  <c r="R8" i="19"/>
  <c r="O8" i="19" s="1"/>
  <c r="R46" i="18"/>
  <c r="O46" i="18" s="1"/>
  <c r="Q111" i="25"/>
  <c r="I111" i="25" s="1"/>
  <c r="R39" i="27"/>
  <c r="O39" i="27" s="1"/>
  <c r="R21" i="27"/>
  <c r="O21" i="27" s="1"/>
  <c r="Q8" i="25"/>
  <c r="I8" i="25" s="1"/>
  <c r="Q68" i="27"/>
  <c r="I68" i="27" s="1"/>
  <c r="Q13" i="26"/>
  <c r="I13" i="26" s="1"/>
  <c r="Q52" i="25"/>
  <c r="I52" i="25" s="1"/>
  <c r="Q8" i="24"/>
  <c r="I8" i="24" s="1"/>
  <c r="Q104" i="22"/>
  <c r="I104" i="22" s="1"/>
  <c r="Q86" i="22"/>
  <c r="I86" i="22" s="1"/>
  <c r="Q29" i="22"/>
  <c r="I29" i="22" s="1"/>
  <c r="O9" i="22"/>
  <c r="R8" i="22" s="1"/>
  <c r="O8" i="22" s="1"/>
  <c r="O13" i="21"/>
  <c r="R8" i="21" s="1"/>
  <c r="O8" i="21" s="1"/>
  <c r="O2" i="21" s="1"/>
  <c r="D29" i="1" s="1"/>
  <c r="Q8" i="21"/>
  <c r="I8" i="21" s="1"/>
  <c r="O23" i="20"/>
  <c r="R18" i="20" s="1"/>
  <c r="O18" i="20" s="1"/>
  <c r="O2" i="20" s="1"/>
  <c r="D28" i="1" s="1"/>
  <c r="Q18" i="20"/>
  <c r="I18" i="20" s="1"/>
  <c r="R29" i="15"/>
  <c r="O29" i="15" s="1"/>
  <c r="Q46" i="18"/>
  <c r="I46" i="18" s="1"/>
  <c r="I3" i="18" s="1"/>
  <c r="C26" i="1" s="1"/>
  <c r="R70" i="17"/>
  <c r="O70" i="17" s="1"/>
  <c r="O2" i="17" s="1"/>
  <c r="D25" i="1" s="1"/>
  <c r="Q137" i="15"/>
  <c r="I137" i="15" s="1"/>
  <c r="Q29" i="15"/>
  <c r="I29" i="15" s="1"/>
  <c r="I3" i="15" s="1"/>
  <c r="C23" i="1" s="1"/>
  <c r="E23" i="1" s="1"/>
  <c r="Q51" i="14"/>
  <c r="I51" i="14" s="1"/>
  <c r="I3" i="14" s="1"/>
  <c r="C22" i="1" s="1"/>
  <c r="O29" i="11"/>
  <c r="Q8" i="11"/>
  <c r="I8" i="11" s="1"/>
  <c r="I3" i="11" s="1"/>
  <c r="C19" i="1" s="1"/>
  <c r="Q42" i="19"/>
  <c r="I42" i="19" s="1"/>
  <c r="R13" i="18"/>
  <c r="O13" i="18" s="1"/>
  <c r="O2" i="18" s="1"/>
  <c r="D26" i="1" s="1"/>
  <c r="Q56" i="17"/>
  <c r="I56" i="17" s="1"/>
  <c r="Q51" i="17"/>
  <c r="I51" i="17" s="1"/>
  <c r="Q13" i="17"/>
  <c r="I13" i="17" s="1"/>
  <c r="Q8" i="17"/>
  <c r="I8" i="17" s="1"/>
  <c r="Q22" i="12"/>
  <c r="I22" i="12" s="1"/>
  <c r="Q23" i="10"/>
  <c r="I23" i="10" s="1"/>
  <c r="Q46" i="17"/>
  <c r="I46" i="17" s="1"/>
  <c r="R125" i="12"/>
  <c r="O125" i="12" s="1"/>
  <c r="R52" i="12"/>
  <c r="O52" i="12" s="1"/>
  <c r="O32" i="12"/>
  <c r="R31" i="12" s="1"/>
  <c r="O31" i="12" s="1"/>
  <c r="Q31" i="12"/>
  <c r="I31" i="12" s="1"/>
  <c r="Q62" i="19"/>
  <c r="I62" i="19" s="1"/>
  <c r="Q13" i="18"/>
  <c r="I13" i="18" s="1"/>
  <c r="Q100" i="15"/>
  <c r="I100" i="15" s="1"/>
  <c r="O9" i="15"/>
  <c r="R8" i="15" s="1"/>
  <c r="O8" i="15" s="1"/>
  <c r="O2" i="15" s="1"/>
  <c r="D23" i="1" s="1"/>
  <c r="R54" i="13"/>
  <c r="O54" i="13" s="1"/>
  <c r="O9" i="12"/>
  <c r="R8" i="12" s="1"/>
  <c r="O8" i="12" s="1"/>
  <c r="Q8" i="12"/>
  <c r="I8" i="12" s="1"/>
  <c r="R83" i="12"/>
  <c r="O83" i="12" s="1"/>
  <c r="R22" i="12"/>
  <c r="O22" i="12" s="1"/>
  <c r="O19" i="10"/>
  <c r="R18" i="10" s="1"/>
  <c r="O18" i="10" s="1"/>
  <c r="Q18" i="10"/>
  <c r="I18" i="10" s="1"/>
  <c r="O9" i="10"/>
  <c r="R8" i="10" s="1"/>
  <c r="O8" i="10" s="1"/>
  <c r="Q8" i="10"/>
  <c r="I8" i="10" s="1"/>
  <c r="I3" i="10" s="1"/>
  <c r="C18" i="1" s="1"/>
  <c r="R116" i="12"/>
  <c r="O116" i="12" s="1"/>
  <c r="R65" i="8"/>
  <c r="O65" i="8" s="1"/>
  <c r="Q70" i="12"/>
  <c r="I70" i="12" s="1"/>
  <c r="Q52" i="12"/>
  <c r="I52" i="12" s="1"/>
  <c r="R8" i="11"/>
  <c r="O8" i="11" s="1"/>
  <c r="O2" i="11" s="1"/>
  <c r="D19" i="1" s="1"/>
  <c r="R23" i="10"/>
  <c r="O23" i="10" s="1"/>
  <c r="R8" i="8"/>
  <c r="O8" i="8" s="1"/>
  <c r="R8" i="9"/>
  <c r="O8" i="9" s="1"/>
  <c r="R106" i="9"/>
  <c r="O106" i="9" s="1"/>
  <c r="Q8" i="9"/>
  <c r="I8" i="9" s="1"/>
  <c r="I3" i="9" s="1"/>
  <c r="C17" i="1" s="1"/>
  <c r="Q65" i="8"/>
  <c r="I65" i="8" s="1"/>
  <c r="Q8" i="8"/>
  <c r="I8" i="8" s="1"/>
  <c r="I3" i="8" s="1"/>
  <c r="C16" i="1" s="1"/>
  <c r="R31" i="6"/>
  <c r="O31" i="6" s="1"/>
  <c r="Q58" i="7"/>
  <c r="I58" i="7" s="1"/>
  <c r="O126" i="6"/>
  <c r="R125" i="6" s="1"/>
  <c r="O125" i="6" s="1"/>
  <c r="Q125" i="6"/>
  <c r="I125" i="6" s="1"/>
  <c r="R8" i="5"/>
  <c r="O8" i="5" s="1"/>
  <c r="O2" i="5" s="1"/>
  <c r="D13" i="1" s="1"/>
  <c r="O148" i="9"/>
  <c r="R139" i="9" s="1"/>
  <c r="O139" i="9" s="1"/>
  <c r="O66" i="9"/>
  <c r="R57" i="9" s="1"/>
  <c r="O57" i="9" s="1"/>
  <c r="R33" i="7"/>
  <c r="O33" i="7" s="1"/>
  <c r="Q83" i="6"/>
  <c r="I83" i="6" s="1"/>
  <c r="O88" i="6"/>
  <c r="R83" i="6" s="1"/>
  <c r="O83" i="6" s="1"/>
  <c r="R58" i="7"/>
  <c r="O58" i="7" s="1"/>
  <c r="Q33" i="7"/>
  <c r="I33" i="7" s="1"/>
  <c r="O27" i="6"/>
  <c r="R22" i="6" s="1"/>
  <c r="O22" i="6" s="1"/>
  <c r="O9" i="6"/>
  <c r="R8" i="6" s="1"/>
  <c r="O8" i="6" s="1"/>
  <c r="Q23" i="4"/>
  <c r="I23" i="4" s="1"/>
  <c r="Q8" i="7"/>
  <c r="I8" i="7" s="1"/>
  <c r="Q31" i="6"/>
  <c r="I31" i="6" s="1"/>
  <c r="Q8" i="5"/>
  <c r="I8" i="5" s="1"/>
  <c r="I3" i="5" s="1"/>
  <c r="C13" i="1" s="1"/>
  <c r="E13" i="1" s="1"/>
  <c r="O156" i="3"/>
  <c r="R147" i="3" s="1"/>
  <c r="O147" i="3" s="1"/>
  <c r="Q147" i="3"/>
  <c r="I147" i="3" s="1"/>
  <c r="R98" i="3"/>
  <c r="O98" i="3" s="1"/>
  <c r="R49" i="3"/>
  <c r="O49" i="3" s="1"/>
  <c r="Q49" i="3"/>
  <c r="I49" i="3" s="1"/>
  <c r="O9" i="3"/>
  <c r="R8" i="3" s="1"/>
  <c r="O8" i="3" s="1"/>
  <c r="Q8" i="3"/>
  <c r="I8" i="3" s="1"/>
  <c r="O9" i="2"/>
  <c r="R8" i="2" s="1"/>
  <c r="O8" i="2" s="1"/>
  <c r="O2" i="2" s="1"/>
  <c r="D10" i="1" s="1"/>
  <c r="Q8" i="2"/>
  <c r="I8" i="2" s="1"/>
  <c r="I3" i="2" s="1"/>
  <c r="C10" i="1" s="1"/>
  <c r="Q98" i="3"/>
  <c r="I98" i="3" s="1"/>
  <c r="I3" i="26" l="1"/>
  <c r="C34" i="1" s="1"/>
  <c r="E34" i="1" s="1"/>
  <c r="E31" i="1"/>
  <c r="I3" i="22"/>
  <c r="C30" i="1" s="1"/>
  <c r="I3" i="21"/>
  <c r="C29" i="1" s="1"/>
  <c r="I3" i="17"/>
  <c r="C25" i="1" s="1"/>
  <c r="E25" i="1" s="1"/>
  <c r="E22" i="1"/>
  <c r="O2" i="13"/>
  <c r="D21" i="1" s="1"/>
  <c r="E21" i="1" s="1"/>
  <c r="I3" i="7"/>
  <c r="C15" i="1" s="1"/>
  <c r="O2" i="7"/>
  <c r="D15" i="1" s="1"/>
  <c r="I3" i="6"/>
  <c r="C14" i="1" s="1"/>
  <c r="E14" i="1" s="1"/>
  <c r="O2" i="3"/>
  <c r="D11" i="1" s="1"/>
  <c r="E26" i="1"/>
  <c r="E15" i="1"/>
  <c r="O2" i="6"/>
  <c r="D14" i="1" s="1"/>
  <c r="E16" i="1"/>
  <c r="O2" i="9"/>
  <c r="D17" i="1" s="1"/>
  <c r="E17" i="1" s="1"/>
  <c r="I3" i="12"/>
  <c r="C20" i="1" s="1"/>
  <c r="E19" i="1"/>
  <c r="O2" i="19"/>
  <c r="D27" i="1" s="1"/>
  <c r="I3" i="27"/>
  <c r="C35" i="1" s="1"/>
  <c r="I3" i="3"/>
  <c r="C11" i="1" s="1"/>
  <c r="O2" i="8"/>
  <c r="D16" i="1" s="1"/>
  <c r="O2" i="12"/>
  <c r="D20" i="1" s="1"/>
  <c r="O2" i="22"/>
  <c r="D30" i="1" s="1"/>
  <c r="E30" i="1" s="1"/>
  <c r="I3" i="24"/>
  <c r="C32" i="1" s="1"/>
  <c r="E32" i="1" s="1"/>
  <c r="I3" i="25"/>
  <c r="C33" i="1" s="1"/>
  <c r="I3" i="19"/>
  <c r="C27" i="1" s="1"/>
  <c r="E27" i="1" s="1"/>
  <c r="O2" i="25"/>
  <c r="D33" i="1" s="1"/>
  <c r="E36" i="1"/>
  <c r="E10" i="1"/>
  <c r="O2" i="10"/>
  <c r="D18" i="1" s="1"/>
  <c r="E18" i="1" s="1"/>
  <c r="E29" i="1"/>
  <c r="E28" i="1"/>
  <c r="O2" i="27"/>
  <c r="D35" i="1" s="1"/>
  <c r="E33" i="1" l="1"/>
  <c r="E11" i="1"/>
  <c r="E20" i="1"/>
  <c r="C6" i="1"/>
  <c r="E35" i="1"/>
  <c r="C7" i="1" l="1"/>
</calcChain>
</file>

<file path=xl/sharedStrings.xml><?xml version="1.0" encoding="utf-8"?>
<sst xmlns="http://schemas.openxmlformats.org/spreadsheetml/2006/main" count="12275" uniqueCount="1572">
  <si>
    <t>Firma: Firma</t>
  </si>
  <si>
    <t>Soupis objektů s DPH</t>
  </si>
  <si>
    <t>Stavba: 2019-002 - Rekonstrukce zastávek Lipová Lázně zastávka a Potůčník</t>
  </si>
  <si>
    <t>Varianta: ZŘ - Základní řešení</t>
  </si>
  <si>
    <t>Odbytová cena:</t>
  </si>
  <si>
    <t>OC+DPH:</t>
  </si>
  <si>
    <t>Objekt</t>
  </si>
  <si>
    <t>Popis</t>
  </si>
  <si>
    <t>OC</t>
  </si>
  <si>
    <t>DPH</t>
  </si>
  <si>
    <t>OC+DPH</t>
  </si>
  <si>
    <t>ASPE10</t>
  </si>
  <si>
    <t>S</t>
  </si>
  <si>
    <t>Příloha k formuláři pro ocenění nabídky</t>
  </si>
  <si>
    <t>Stavba:</t>
  </si>
  <si>
    <t>2019-002</t>
  </si>
  <si>
    <t>Rekonstrukce zastávek Lipová Lázně zastávka a Potůčník</t>
  </si>
  <si>
    <t>O</t>
  </si>
  <si>
    <t>Rozpočet:</t>
  </si>
  <si>
    <t>0,00</t>
  </si>
  <si>
    <t>15,00</t>
  </si>
  <si>
    <t>21,00</t>
  </si>
  <si>
    <t>3</t>
  </si>
  <si>
    <t>2</t>
  </si>
  <si>
    <t>PS 10</t>
  </si>
  <si>
    <t>Potůčník, úprava zabezpečovací kabelizace</t>
  </si>
  <si>
    <t>Typ</t>
  </si>
  <si>
    <t>0</t>
  </si>
  <si>
    <t>Poř. číslo</t>
  </si>
  <si>
    <t>1</t>
  </si>
  <si>
    <t>Kód položky</t>
  </si>
  <si>
    <t>Varianta</t>
  </si>
  <si>
    <t>Název položky</t>
  </si>
  <si>
    <t>4</t>
  </si>
  <si>
    <t>MJ</t>
  </si>
  <si>
    <t>5</t>
  </si>
  <si>
    <t>Množství</t>
  </si>
  <si>
    <t>6</t>
  </si>
  <si>
    <t>Cena</t>
  </si>
  <si>
    <t>Jednotková</t>
  </si>
  <si>
    <t>9</t>
  </si>
  <si>
    <t>Celkem</t>
  </si>
  <si>
    <t>10</t>
  </si>
  <si>
    <t>SD</t>
  </si>
  <si>
    <t>Zabezpečovací zařízení</t>
  </si>
  <si>
    <t>P</t>
  </si>
  <si>
    <t>701005</t>
  </si>
  <si>
    <t/>
  </si>
  <si>
    <t>VYHLEDÁVACÍ MARKER ZEMNÍ S MOŽNOSTÍ ZÁPISU</t>
  </si>
  <si>
    <t>KUS</t>
  </si>
  <si>
    <t>PP</t>
  </si>
  <si>
    <t>VV</t>
  </si>
  <si>
    <t>1*4; Dle technické zprávy a výkresových příloh</t>
  </si>
  <si>
    <t>TS</t>
  </si>
  <si>
    <t>Technická specifikace položky odpovídá příslušné cenové soustavě</t>
  </si>
  <si>
    <t>75A131</t>
  </si>
  <si>
    <t>KABEL METALICKÝ DVOUPLÁŠŤOVÝ DO 12 PÁRŮ - DODÁVKA</t>
  </si>
  <si>
    <t>KMPÁR</t>
  </si>
  <si>
    <t>0,225*12; Dle technické zprávy a výkresových příloh</t>
  </si>
  <si>
    <t>75A161</t>
  </si>
  <si>
    <t>KABEL METALICKÝ SE STÍNĚNÍM PŘES 12 PÁRŮ - DODÁVKA</t>
  </si>
  <si>
    <t>0,225*30; Dle technické zprávy a výkresových příloh</t>
  </si>
  <si>
    <t>75A217</t>
  </si>
  <si>
    <t>ZATAŽENÍ A SPOJKOVÁNÍ KABELŮ DO 12 PÁRŮ - MONTÁŽ</t>
  </si>
  <si>
    <t>0,225*12*2+0,06*6; Dle technické zprávy a výkresových příloh</t>
  </si>
  <si>
    <t>75A247</t>
  </si>
  <si>
    <t>ZATAŽENÍ A SPOJKOVÁNÍ KABELŮ SE STÍNĚNÍM PŘES 12 PÁRŮ - MONTÁŽ</t>
  </si>
  <si>
    <t>0,225*30*2; Dle technické zprávy a výkresových příloh</t>
  </si>
  <si>
    <t>75A311</t>
  </si>
  <si>
    <t>KABELOVÁ FORMA (UKONČENÍ KABELŮ) PRO KABELY ZABEZPEČOVACÍ DO 12 PÁRŮ</t>
  </si>
  <si>
    <t>7</t>
  </si>
  <si>
    <t>75A312</t>
  </si>
  <si>
    <t>KABELOVÁ FORMA (UKONČENÍ KABELŮ) PRO KABELY ZABEZPEČOVACÍ PŘES 12 PÁRŮ</t>
  </si>
  <si>
    <t>1*2; Dle technické zprávy a výkresových příloh</t>
  </si>
  <si>
    <t>8</t>
  </si>
  <si>
    <t>75A321</t>
  </si>
  <si>
    <t>SPOJKA ROVNÁ PRO PLASTOVÉ KABELY S JÁDRY O PRŮMĚRU 1 MM2 DO 12 PÁRŮ</t>
  </si>
  <si>
    <t>75A332</t>
  </si>
  <si>
    <t>SPOJKA ROVNÁ PRO PLASTOVÉ KABELY SE STÍNĚNÍM S JÁDRY O PRŮMĚRU 1 MM2 PŘES 12 PÁRŮ</t>
  </si>
  <si>
    <t>75C917</t>
  </si>
  <si>
    <t>SNÍMAČ POČÍTAČE NÁPRAV - MONTÁŽ</t>
  </si>
  <si>
    <t>1*1; Dle technické zprávy a výkresových příloh</t>
  </si>
  <si>
    <t>11</t>
  </si>
  <si>
    <t>75C918</t>
  </si>
  <si>
    <t>SNÍMAČ POČÍTAČE NÁPRAV - DEMONTÁŽ</t>
  </si>
  <si>
    <t>12</t>
  </si>
  <si>
    <t>75E147R</t>
  </si>
  <si>
    <t>PŘEZKOUŠENÍ A REGULACE AUTOMATICKÉHO HRADLA</t>
  </si>
  <si>
    <t>1; Dle technické zprávy a výkresových příloh</t>
  </si>
  <si>
    <t>13</t>
  </si>
  <si>
    <t>75E197</t>
  </si>
  <si>
    <t>PŘÍPRAVA A CELKOVÉ ZKOUŠKY PŘEJEZDOVÉHO ZABEZPEČOVACÍHO ZAŘÍZENÍ PRO JEDNU KOLEJ</t>
  </si>
  <si>
    <t>PS 11</t>
  </si>
  <si>
    <t>Potůčník, úprava sdělovací kabelizace SŽDC</t>
  </si>
  <si>
    <t>01</t>
  </si>
  <si>
    <t>VŠEOBECNÉ KONSTRUKCE A PRÁCE</t>
  </si>
  <si>
    <t>015150</t>
  </si>
  <si>
    <t>POPLATKY ZA LIKVIDACi ODPADŮ NEKONTAMINOVANÝCH - 17 05 08 ŠTĚRK Z KOLEJIŠTĚ (ODPAD PO RECYKLACI)</t>
  </si>
  <si>
    <t>T</t>
  </si>
  <si>
    <t>viz technická zpráva a výkresová část</t>
  </si>
  <si>
    <t>1. Položka obsahuje: – veškeré poplatky provozovateli skládky, recyklační linky nebo jiného zařízení na zpracování nebo likvidaci odpadů související s převzetím, uložením, zpracováním nebo likvidací odpadu2. Položka neobsahuje: – náklady spojené s dopravou odpadu z místa stavby na místo převzetí provozovatelem skládky, recyklační linky nebo jiného zařízení na zpracování nebo likvidaci odpadů3. Způsob měření:Tunou se rozumí hmotnost odpadu vytříděného v souladu se zákonem č. 185/2001 Sb., o nakládání s odpady, v platném znění.</t>
  </si>
  <si>
    <t>11130</t>
  </si>
  <si>
    <t>SEJMUTÍ DRNU</t>
  </si>
  <si>
    <t>M2</t>
  </si>
  <si>
    <t>včetně vodorovné dopravy  a uložení na skládku</t>
  </si>
  <si>
    <t>13183</t>
  </si>
  <si>
    <t>HLOUBENÍ JAM ZAPAŽ I NEPAŽ TŘ II</t>
  </si>
  <si>
    <t>M3</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</si>
  <si>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eventuelně nutné druhotné rozpojení odstřelené horniny-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</si>
  <si>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13183B</t>
  </si>
  <si>
    <t>HLOUBENÍ JAM ZAPAŽ I NEPAŽ TŘ. II - DOPRAVA</t>
  </si>
  <si>
    <t>M3KM</t>
  </si>
  <si>
    <t>Položka zahrnuje samostatnou dopravu zeminy. Množství se určí jako součin kubatutry [m3] a požadované vzdálenosti [km].</t>
  </si>
  <si>
    <t>13283</t>
  </si>
  <si>
    <t>HLOUBENÍ RÝH ŠÍŘ DO 2M PAŽ I NEPAŽ TŘ. II</t>
  </si>
  <si>
    <t>141733</t>
  </si>
  <si>
    <t>PROTLAČOVÁNÍ POTRUBÍ Z PLAST HMOT DN DO 150MM</t>
  </si>
  <si>
    <t>M</t>
  </si>
  <si>
    <t>položka zahrnuje dodávku protlačovaného potrubí a veškeré pomocné práce (startovací zařízení, startovací a cílová jáma, opěrné a vodící bloky a pod.)</t>
  </si>
  <si>
    <t>17411</t>
  </si>
  <si>
    <t>ZÁSYP JAM A RÝH ZEMINOU SE ZHUTNĚNÍM</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</si>
  <si>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</si>
  <si>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18214</t>
  </si>
  <si>
    <t>ÚPRAVA POVRCHŮ SROVNÁNÍM ÚZEMÍ V TL DO 0,25M</t>
  </si>
  <si>
    <t>položka zahrnuje srovnání výškových rozdílů terénu</t>
  </si>
  <si>
    <t>18234</t>
  </si>
  <si>
    <t>ROZPROSTŘENÍ ORNICE V ROVINĚ V TL DO 0,25M</t>
  </si>
  <si>
    <t>položka zahrnuje:nutné přemístění ornice z dočasných skládek vzdálených do 50mrozprostření ornice v předepsané tloušťce v rovině a ve svahu do 1:5</t>
  </si>
  <si>
    <t>18241</t>
  </si>
  <si>
    <t>ZALOŽENÍ TRÁVNÍKU RUČNÍM VÝSEVEM</t>
  </si>
  <si>
    <t>Zahrnuje dodání předepsané travní směsi, její výsev na ornici, zalévání, první pokosení, to vše bez ohledu na sklon terénu</t>
  </si>
  <si>
    <t>70</t>
  </si>
  <si>
    <t>VŠEOBECNÉ PRÁCE PRO SILNOPROUD A SLABOPROUD</t>
  </si>
  <si>
    <t>701001</t>
  </si>
  <si>
    <t>OZNAČOVACÍ ŠTÍTEK KABELOVÉHO VEDENÍ, SPOJKY NEBO KABELOVÉ SKŘÍNĚ (VČETNĚ OBJÍMKY)</t>
  </si>
  <si>
    <t>1. Položka obsahuje: – pomocné mechanismy2. Položka neobsahuje: X3. Způsob měření:Měří se plocha v metrech čtverečných.</t>
  </si>
  <si>
    <t>701003</t>
  </si>
  <si>
    <t>BETONOVÝ OZNAČNÍK</t>
  </si>
  <si>
    <t>1. Položka obsahuje: – veškeré práce a materiál obsažený v názvu položky2. Položka neobsahuje: X3. Způsob měření:Udává se počet kusů kompletní konstrukce nebo práce.</t>
  </si>
  <si>
    <t>701004</t>
  </si>
  <si>
    <t>VYHLEDÁVACÍ MARKER ZEMNÍ</t>
  </si>
  <si>
    <t>1. Položka obsahuje: – obsahuje i demontáž po skončení provizorního stavu – dopravu do skladu nebo na likvidaci – obrátkovost, opotřebení zapůjčeného materiálu – poplatek za likvidaci odpadů, pokud je materiál likvidován2. Položka neobsahuje: X3. Způsob měření:Udává se počet kusů kompletní konstrukce nebo práce.</t>
  </si>
  <si>
    <t>14</t>
  </si>
  <si>
    <t>1. Položka obsahuje: – úprava dna výkopu – položení betonového žlabu / chráničky včetně zakrytí – pomocné mechanismy2. Položka neobsahuje: X3. Způsob měření:Udává se počet kusů kompletní konstrukce nebo práce.</t>
  </si>
  <si>
    <t>15</t>
  </si>
  <si>
    <t>702111</t>
  </si>
  <si>
    <t>KABELOVÝ ŽLAB ZEMNÍ VČETNĚ KRYTU SVĚTLÉ ŠÍŘKY DO 120 MM</t>
  </si>
  <si>
    <t>1. Položka obsahuje: – kompletní montáž, rozměření, upevnění, řezání, spojování a pod.  – veškerý spojovací a montážní materiál vč. upevňovacího materiálu ( držáky apod.) – pomocné mechanismy2. Položka neobsahuje: X3. Způsob měření:Měří se metr délkový.</t>
  </si>
  <si>
    <t>16</t>
  </si>
  <si>
    <t>702112</t>
  </si>
  <si>
    <t>KABELOVÝ ŽLAB ZEMNÍ VČETNĚ KRYTU SVĚTLÉ ŠÍŘKY PŘES 120 DO 250 MM</t>
  </si>
  <si>
    <t>17</t>
  </si>
  <si>
    <t>702311</t>
  </si>
  <si>
    <t>ZAKRYTÍ KABELŮ VÝSTRAŽNOU FÓLIÍ ŠÍŘKY DO 20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</si>
  <si>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úpravu2. Položka neobsahuje: X3. Způsob měření:Udává se počet sad, které se skládají z předepsaných dílů, jež tvoří požadovaný celek, za každý započatý měsíc pronájmu.</t>
  </si>
  <si>
    <t>18</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</si>
  <si>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</si>
  <si>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</si>
  <si>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mechanismy2. Položka neobsahuje: X3. Způsob měření:Udává se počet sad, které se skládají z předepsaných dílů, jež tvoří požadovaný celek, za každý započatý měsíc pronájmu.</t>
  </si>
  <si>
    <t>19</t>
  </si>
  <si>
    <t>702421</t>
  </si>
  <si>
    <t>KABELOVÝ PROSTUP DO OBJEKTU PŘES ZÁKLAD BETONOVÝ SVĚTLÉ ŠÍŘKY DO 100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</si>
  <si>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nátěr2. Položka neobsahuje: – víko a kabelové příchytky3. Způsob měření:Měří se metr délkový.</t>
  </si>
  <si>
    <t>20</t>
  </si>
  <si>
    <t>702901</t>
  </si>
  <si>
    <t>ZASYPÁNÍ KABELOVÉHO ŽLABU VRSTVOU Z PŘESÁTÉHO PÍSKU SVĚTLÉ ŠÍŘKY DO 120 MM</t>
  </si>
  <si>
    <t>21</t>
  </si>
  <si>
    <t>702902</t>
  </si>
  <si>
    <t>ZASYPÁNÍ KABELOVÉHO ŽLABU VRSTVOU Z PŘESÁTÉHO PÍSKU SVĚTLÉ ŠÍŘKY PŘES 120 DO 250 MM</t>
  </si>
  <si>
    <t>1. Položka obsahuje: – všechny náklady na demontáž stávajícího zařízení včetně pomocných doplňujících úprav pro jeho likvidaci – naložení vybouraného materiálu na dopravní prostředek2. Položka neobsahuje: – odvoz vybouraného materiálu – poplatek za likvidaci odpadů (nacení se dle SSD 0)3. Způsob měření:Měří se metr délkový.</t>
  </si>
  <si>
    <t>22</t>
  </si>
  <si>
    <t>709400</t>
  </si>
  <si>
    <t>ZATAŽENÍ LANKA DO CHRÁNIČKY NEBO ŽLABU</t>
  </si>
  <si>
    <t>74</t>
  </si>
  <si>
    <t>SILNOPROUD</t>
  </si>
  <si>
    <t>23</t>
  </si>
  <si>
    <t>741911</t>
  </si>
  <si>
    <t>UZEMŇOVACÍ VODIČ V ZEMI FEZN DO 120 MM2</t>
  </si>
  <si>
    <t>1. Položka obsahuje: – přípravu podkladu pro osazení – měření, dělení, spojování, tvarování – ochranný nátěr spojů a při průchodu vodiče nad terén apod. dle příslušných norem2. Položka neobsahuje: – zemní práce – ochranu vodiče - chráničky apod.3. Způsob měření:Měří se metr délkový.</t>
  </si>
  <si>
    <t>24</t>
  </si>
  <si>
    <t>pro spojení uzemň.soustav</t>
  </si>
  <si>
    <t>25</t>
  </si>
  <si>
    <t>741C02</t>
  </si>
  <si>
    <t>UZEMŇOVACÍ SVORKA</t>
  </si>
  <si>
    <t>1. Položka obsahuje: – veškeré příslušenství2. Položka neobsahuje: X3. Způsob měření:Udává se počet kusů kompletní konstrukce nebo práce.</t>
  </si>
  <si>
    <t>26</t>
  </si>
  <si>
    <t>741C04</t>
  </si>
  <si>
    <t>OCHRANNÉ POSPOJOVÁNÍ CU VODIČEM DO 16 MM2</t>
  </si>
  <si>
    <t>1. Položka obsahuje: – připojení zařízení vodičem do Cu 16mm2 k zemnícímu vodiči délky do 2m vč. ukončení2. Položka neobsahuje: X3. Způsob měření:Udává se počet kusů kompletní konstrukce nebo práce.</t>
  </si>
  <si>
    <t>27</t>
  </si>
  <si>
    <t>741C05</t>
  </si>
  <si>
    <t>SPOJOVÁNÍ UZEMŇOVACÍCH VODIČŮ</t>
  </si>
  <si>
    <t>1. Položka obsahuje: – tvarování, přípravu spojů – svařování – ochranný nátěr spoje dle příslušných norem2. Položka neobsahuje: X3. Způsob měření:Udává se počet kusů kompletní konstrukce nebo práce.</t>
  </si>
  <si>
    <t>28</t>
  </si>
  <si>
    <t>29</t>
  </si>
  <si>
    <t>741C08</t>
  </si>
  <si>
    <t>OBSYP UZEMŇOVACÍHO VEDENÍ BENTONITEM (2 KG/M)</t>
  </si>
  <si>
    <t>Položka obsahuje : Dodávku a montáž materiálu včetně dopravy, manipulace, přípravu a jeho uložení do výkopu. Dále obsahuje cenu za pom. mechanismy včetně všech ostatních vedlejších nákladů</t>
  </si>
  <si>
    <t>30</t>
  </si>
  <si>
    <t>742G11</t>
  </si>
  <si>
    <t>KABEL NN DVOU- A TŘÍŽÍLOVÝ CU S PLASTOVOU IZOLACÍ DO 2,5 MM2</t>
  </si>
  <si>
    <t>1. Položka obsahuje: – manipulace a uložení kabelu (do země, chráničky, kanálu, na rošty, na TV a pod.)2. Položka neobsahuje: – příchytky, spojky, koncovky, chráničky apod.3. Způsob měření:Měří se metr délkový.</t>
  </si>
  <si>
    <t>31</t>
  </si>
  <si>
    <t>742G12</t>
  </si>
  <si>
    <t>KABEL NN DVOU- A TŘÍŽÍLOVÝ CU S PLASTOVOU IZOLACÍ OD 4 DO 16 MM2</t>
  </si>
  <si>
    <t>32</t>
  </si>
  <si>
    <t>744612</t>
  </si>
  <si>
    <t>JISTIČ JEDNOPÓLOVÝ (10 KA) OD 4 DO 10 A</t>
  </si>
  <si>
    <t>pro 19"skříň</t>
  </si>
  <si>
    <t>1. Položka obsahuje: – veškerý spojovací materiál vč. připojovacího vedení – technický popis viz. projektová dokumentace2. Položka neobsahuje: X3. Způsob měření:Udává se počet kusů kompletní konstrukce nebo práce.</t>
  </si>
  <si>
    <t>33</t>
  </si>
  <si>
    <t>pro TRS</t>
  </si>
  <si>
    <t>34</t>
  </si>
  <si>
    <t>R74</t>
  </si>
  <si>
    <t>ROZVADĚČ DO 19"SKŘÍNĚ</t>
  </si>
  <si>
    <t>75</t>
  </si>
  <si>
    <t>SLABOPROUD</t>
  </si>
  <si>
    <t>35</t>
  </si>
  <si>
    <t>742J14</t>
  </si>
  <si>
    <t>KONEKTORY NA OPTICKÝ KABEL</t>
  </si>
  <si>
    <t>Položka obsahuje: Dodávku a montáž včetně podružného montážního materiálu, dopravu na staveniště, připojení na kabel a zapojení na zařízení. Dále obsahuje cenu za pom. mechanismy včetně všech ostatních vedlejších nákladů</t>
  </si>
  <si>
    <t>36</t>
  </si>
  <si>
    <t>742J35</t>
  </si>
  <si>
    <t>TCEPKPFLE DO 15XN0,8, KABEL SDĚLOVACÍ ČTYŘKOVANÝ, IZOLACE PVC</t>
  </si>
  <si>
    <t>Položka obsahuje : Dodávku a montáž kabelu včetně dovozu, manipulace a uložení kabelu (do chráničky, do země, na rošty a pod. ). Dále obsahuje cenu za pom. mechanismy včetně všech ostatních vedlejších nákladů</t>
  </si>
  <si>
    <t>37</t>
  </si>
  <si>
    <t>742J51</t>
  </si>
  <si>
    <t>UKONČENÍ SDĚLOVACÍHO KABELU V ROZVADĚČI VČ. POMOCNÉHO MATERIÁLU A ZMĚŘENÍ KONTINUITY OVLÁDACÍHO OBVODU</t>
  </si>
  <si>
    <t>Položka obsahuje : Dodávku a montáž kabelového zakončení a kabelu vč. podružného materiálu, dovozu, odizolování pláště a izolace žil kabelu, montáž kabelového zakončení v rozvaděči, zakončení stínění a pod..  Dále obsahuje cenu za pom. mechanismy včetně všech ostatních vedlejších nákladů</t>
  </si>
  <si>
    <t>38</t>
  </si>
  <si>
    <t>742P15</t>
  </si>
  <si>
    <t>OZNAČOVACÍ ŠTÍTEK NA KABEL</t>
  </si>
  <si>
    <t>1. Položka obsahuje: – veškeré příslušentsví2. Položka neobsahuje: X3. Způsob měření:Udává se počet kusů kompletní konstrukce nebo práce.</t>
  </si>
  <si>
    <t>39</t>
  </si>
  <si>
    <t>75I222</t>
  </si>
  <si>
    <t>KABEL ZEMNÍ DVOUPLÁŠŤOVÝ BEZ PANCÍŘE PRŮMĚRU ŽÍLY 0,8 MM DO 25XN</t>
  </si>
  <si>
    <t>KMČTYŘKA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</si>
  <si>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materiálů2. Položka neobsahuje: X3. Způsob měření:Dodávka  a montáž specifikované kabelizace se měří v délce udané v kmčtyřkách.</t>
  </si>
  <si>
    <t>40</t>
  </si>
  <si>
    <t>75I811</t>
  </si>
  <si>
    <t>KABEL OPTICKÝ SINGLEMODE DO 12 VLÁKEN (12vl.)</t>
  </si>
  <si>
    <t>KMVLÁKNO</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</si>
  <si>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materiálů2. Položka neobsahuje: X3. Způsob měření:Dodávka a montáž specifikované kabelizace se měří v délce udané v kmvláknech.</t>
  </si>
  <si>
    <t>41</t>
  </si>
  <si>
    <t>75I812</t>
  </si>
  <si>
    <t>KABEL OPTICKÝ SINGLEMODE DO 36 VLÁKEN (24vl.)</t>
  </si>
  <si>
    <t>42</t>
  </si>
  <si>
    <t>75I81X</t>
  </si>
  <si>
    <t>KABEL OPTICKÝ SINGLEMODE - MONTÁŽ (12vl.)</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</si>
  <si>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materiálů2. Položka neobsahuje: X3. Způsob měření:Práce specifikovaného se měří délce kabelizace udané v metrech.</t>
  </si>
  <si>
    <t>43</t>
  </si>
  <si>
    <t>KABEL OPTICKÝ SINGLEMODE - MONTÁŽ (72vl.)</t>
  </si>
  <si>
    <t>zafouknutí</t>
  </si>
  <si>
    <t>44</t>
  </si>
  <si>
    <t>75I81Y</t>
  </si>
  <si>
    <t>KABEL OPTICKÝ SINGLEMODE - DEMONTÁŽ (72vl.)</t>
  </si>
  <si>
    <t>vyfouknutí</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</si>
  <si>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bloku/zařízení2. Položka neobsahuje: X3. Způsob měření:Udává se počet metrů kompletní konstrukce nebo práce.</t>
  </si>
  <si>
    <t>45</t>
  </si>
  <si>
    <t>75I841</t>
  </si>
  <si>
    <t>KABEL OPTICKÝ - REZERVA DO 500 MM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</si>
  <si>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a práce.</t>
  </si>
  <si>
    <t>46</t>
  </si>
  <si>
    <t>75I911</t>
  </si>
  <si>
    <t>OPTOTRUBKA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</si>
  <si>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materiálů2. Položka neobsahuje: X3. Způsob měření:Dodávka a montáž specifikované kabelizace se měří v délce udané v metrech.</t>
  </si>
  <si>
    <t>47</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</si>
  <si>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</si>
  <si>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</si>
  <si>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</si>
  <si>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úseků.</t>
  </si>
  <si>
    <t>48</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</si>
  <si>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</si>
  <si>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</si>
  <si>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metrů.</t>
  </si>
  <si>
    <t>49</t>
  </si>
  <si>
    <t>75IA11</t>
  </si>
  <si>
    <t>OPTOTRUBKOVÁ SPOJKA PRŮMĚRU DO 40 MM</t>
  </si>
  <si>
    <t>50</t>
  </si>
  <si>
    <t>75IA51</t>
  </si>
  <si>
    <t>OPTOTRUBKOVÁ KONCOVKA PRŮMĚRU DO 40 MM</t>
  </si>
  <si>
    <t>51</t>
  </si>
  <si>
    <t>75IA61</t>
  </si>
  <si>
    <t>OPTOTRUBKOVÁ KONCOVKA S VENTILKEM PRŮMĚRU DO 40 MM</t>
  </si>
  <si>
    <t>52</t>
  </si>
  <si>
    <t>75IA71</t>
  </si>
  <si>
    <t>OPTOTRUBKOVÁ PRŮCHODKA PRŮMĚRU DO 40 MM</t>
  </si>
  <si>
    <t>53</t>
  </si>
  <si>
    <t>75IEE1</t>
  </si>
  <si>
    <t>OPTICKÝ ROZVADĚČ 19" PROVEDENÍ DO 12 VLÁKEN</t>
  </si>
  <si>
    <t>1. Položka obsahuje: – dodávku specifikovaného bloku/zařízení včetně potřebného drobného montážního materiálu – dodávku souvisejícího příslušenství pro specifikovaný blok/zařízení – dopravu a skladování2. Položka neobsahuje: X3. Způsob měření:Udává se počet kusů kompletní konstrukce nebo práce.</t>
  </si>
  <si>
    <t>54</t>
  </si>
  <si>
    <t>75IEE2</t>
  </si>
  <si>
    <t>OPTICKÝ ROZVADĚČ 19" PROVEDENÍ 24 VLÁKEN</t>
  </si>
  <si>
    <t>55</t>
  </si>
  <si>
    <t>75IEF1</t>
  </si>
  <si>
    <t>OPTICKÝ ROZVADĚČ NA ZEĎ DO 12 VLÁKEN (v rozvaděči NN)</t>
  </si>
  <si>
    <t>56</t>
  </si>
  <si>
    <t>75IEG1</t>
  </si>
  <si>
    <t>KAZETA PRO ULOŽENÍ SVÁRŮ - DODÁVKA  (u opt.rozvaděče)</t>
  </si>
  <si>
    <t>57</t>
  </si>
  <si>
    <t>KAZETA PRO ULOŽENÍ SVÁRŮ - DODÁVKA  (ve spojce)</t>
  </si>
  <si>
    <t>58</t>
  </si>
  <si>
    <t>75IF11</t>
  </si>
  <si>
    <t>SPOJOVACÍ SVORKOVNICE 2/10</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</si>
  <si>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</si>
  <si>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59</t>
  </si>
  <si>
    <t>75IF41</t>
  </si>
  <si>
    <t>MONTÁŽNÍ RÁM DO 10+1</t>
  </si>
  <si>
    <t>60</t>
  </si>
  <si>
    <t>75IF91</t>
  </si>
  <si>
    <t>KONSTRUKCE DO SKŘÍNĚ 19" PRO UPEVNĚNÍ ZAŘÍZENÍ</t>
  </si>
  <si>
    <t>61</t>
  </si>
  <si>
    <t>75IFA1</t>
  </si>
  <si>
    <t>NOSNÍK BLESKOJISTEK</t>
  </si>
  <si>
    <t>62</t>
  </si>
  <si>
    <t>75IFB1</t>
  </si>
  <si>
    <t>BLESKOJISTKA</t>
  </si>
  <si>
    <t>63</t>
  </si>
  <si>
    <t>75IG61</t>
  </si>
  <si>
    <t>VEDENÍ UZEMŇOVACÍ V ZEMI Z FEZN DRÁTU DO 120 MM2</t>
  </si>
  <si>
    <t>1. Položka obsahuje: – dodávku specifikované kabelizace včetně potřebného drobného montážního materiálu – dopravu a skladování – práce spojené s montáží specifikované kabelizace specifikovaným způsobem – veškeré potřebné mechanizmy, včetně obsluhy, náklady na mzdy a přibližné (průměrné) náklady na pořízení potřebných materiálů2. Položka neobsahuje: X3. Způsob měření:Dodávka a montáž specifikované kabelizace se měří v délce udané v metrech.</t>
  </si>
  <si>
    <t>64</t>
  </si>
  <si>
    <t>75IH12</t>
  </si>
  <si>
    <t>UKONČENÍ KABELU CELOPLASTOVÉHO BEZ PANCÍŘE DO 100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</si>
  <si>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</si>
  <si>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65</t>
  </si>
  <si>
    <t>75IH32</t>
  </si>
  <si>
    <t>UKONČENÍ KABELU FORMA KABELOVÁ DÉLKY DO 0,5 M DO 25XN</t>
  </si>
  <si>
    <t>66</t>
  </si>
  <si>
    <t>75IH61</t>
  </si>
  <si>
    <t>UKONČENÍ KABELU OPTICKÉHO DO 12 VLÁKEN</t>
  </si>
  <si>
    <t>67</t>
  </si>
  <si>
    <t>75IH62</t>
  </si>
  <si>
    <t>UKONČENÍ KABELU OPTICKÉHO DO 36 VLÁKEN</t>
  </si>
  <si>
    <t>68</t>
  </si>
  <si>
    <t>75II11</t>
  </si>
  <si>
    <t>SPOJKA PRO CELOPLASTOVÉ KABELY BEZ PANCÍŘE DO 100 ŽIL</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</si>
  <si>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a práce.</t>
  </si>
  <si>
    <t>69</t>
  </si>
  <si>
    <t>75II62</t>
  </si>
  <si>
    <t>SPOJKA - ODBOČOVACÍ SOUPRAVA STŘEDNÍ</t>
  </si>
  <si>
    <t>75II71</t>
  </si>
  <si>
    <t>SPOJKA OPTICKÁ DO 72 VLÁKEN</t>
  </si>
  <si>
    <t>71</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</si>
  <si>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</si>
  <si>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</si>
  <si>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kusů, jeden kus odpovídá měřenému páru v kabelu.</t>
  </si>
  <si>
    <t>72</t>
  </si>
  <si>
    <t>75IJ14</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</si>
  <si>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</si>
  <si>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kusů.</t>
  </si>
  <si>
    <t>73</t>
  </si>
  <si>
    <t>75IJ15</t>
  </si>
  <si>
    <t>MĚŘENÍ A VYROVNÁNÍ KAPACITNÍCH NEROVNOVÁH NA MÍSTNÍM SDĚLOVACÍM KABELU, KABEL DO 4 KM DÉLKY, 1 ČTYŘKA</t>
  </si>
  <si>
    <t>75IJ16</t>
  </si>
  <si>
    <t>MĚŘENÍ A VYROVNÁNÍ KAPACITNÍCH NEROVNOVÁH NA MÍSTNÍM SDĚLOVACÍM KABELU, KABEL DO 8 KM DÉLKY, 1 ČTYŘKA</t>
  </si>
  <si>
    <t>75IK11</t>
  </si>
  <si>
    <t>MĚŘENÍ STÁVAJÍCÍHO OPTICKÉHO KABELU</t>
  </si>
  <si>
    <t>VLÁKNO</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</si>
  <si>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optických vláken.</t>
  </si>
  <si>
    <t>76</t>
  </si>
  <si>
    <t>75IK21</t>
  </si>
  <si>
    <t>MĚŘENÍ KOMPLEXNÍ OPTICKÉHO KABELU</t>
  </si>
  <si>
    <t>72+72+12</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</si>
  <si>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optických vláken.</t>
  </si>
  <si>
    <t>77</t>
  </si>
  <si>
    <t>75J222</t>
  </si>
  <si>
    <t>KABEL SDĚLOVACÍ PRO VNITŘNÍ POUŽITÍ DO 20 PÁRŮ PRŮMĚRU 0,5 MM</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</si>
  <si>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materiálů2. Položka neobsahuje: X3. Způsob měření:Dodávka specifikovaného kabelu se měří v délce kabelu udané v kmpárech.</t>
  </si>
  <si>
    <t>78</t>
  </si>
  <si>
    <t>75J23X</t>
  </si>
  <si>
    <t>KABEL SDĚLOVACÍ, MONTÁŽ A UPEVNĚNÍ</t>
  </si>
  <si>
    <t>1. Položka obsahuje: – práce spojené s montáží specifikované kabelizace specifikovaným způsobem – veškeré potřebné mechanizmy, včetně obsluhy, náklady na mzdy a přibližné (průměrné) náklady na pořízení potřebných materiálů2. Položka neobsahuje: X3. Způsob měření:Práce specifikovaného se měří délce kabelizace udané v kmpárech.</t>
  </si>
  <si>
    <t>79</t>
  </si>
  <si>
    <t>75J821</t>
  </si>
  <si>
    <t>OPTICKÝ PIGTAIL SINGLEMODE DO 2 M</t>
  </si>
  <si>
    <t>1. Položka obsahuje: – dodávku specifikované kabelizace včetně potřebného drobného montážního materiálu – dopravu a skladování2. Položka neobsahuje: X3. Způsob měření:Dodávka specifikované kabelizace se měří v délce udané v kusech.</t>
  </si>
  <si>
    <t>80</t>
  </si>
  <si>
    <t>75J92X</t>
  </si>
  <si>
    <t>OPTICKÝ PATCHCORD SINGLEMODE - MONTÁŽ</t>
  </si>
  <si>
    <t>1. Položka obsahuje: – práce spojené s montáží specifikované kabelizace specifikovaným způsobem – veškeré potřebné mechanizmy, včetně obsluhy, náklady na mzdy a přibližné (průměrné) náklady na pořízení potřebných materiálů2. Položka neobsahuje: X3. Způsob měření:Práce specifikovaného se měří délce kabelizace udané v kusech.</t>
  </si>
  <si>
    <t>81</t>
  </si>
  <si>
    <t>75JB12</t>
  </si>
  <si>
    <t>DATOVÝ ROZVADĚČ 19" 600X600 DO 32 U</t>
  </si>
  <si>
    <t>82</t>
  </si>
  <si>
    <t>75JB1X</t>
  </si>
  <si>
    <t>DATOVÝ ROZVADĚČ 19" 600X600 - MONTÁŽ</t>
  </si>
  <si>
    <t>1. Položka obsahuje: – kompletní montáž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</si>
  <si>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83</t>
  </si>
  <si>
    <t>75K11Y</t>
  </si>
  <si>
    <t>TRANSFORMÁTOR ODDĚLOVACÍ (OCHRANNÝ) - DEMONTÁŽ</t>
  </si>
  <si>
    <t>demontáž stáv.TRS</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</si>
  <si>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bloku/zařízení2. Položka neobsahuje: X3. Způsob měření:Udává se počet kusů kompletní konstrukce nebo práce.</t>
  </si>
  <si>
    <t>84</t>
  </si>
  <si>
    <t>75K511</t>
  </si>
  <si>
    <t>BATERIOVÉ VEDENÍ O PRŮŘEZU DO 16 MM2 - DODÁVKA</t>
  </si>
  <si>
    <t>pro nové umístění TRS</t>
  </si>
  <si>
    <t>1. Položka obsahuje: – dodávku specifikované kabelizace včetně potřebného drobného montážního materiálu – dopravu a skladování2. Položka neobsahuje: X3. Způsob měření:Dodávka specifikované kabelizace se měří v délce udané v metrech.</t>
  </si>
  <si>
    <t>85</t>
  </si>
  <si>
    <t>75K51X</t>
  </si>
  <si>
    <t>BATERIOVÉ VEDENÍ O PRŮŘEZU DO 16 MM2 - MONTÁŽ</t>
  </si>
  <si>
    <t>1. Položka obsahuje: – práce spojené s montáží specifikované kabelizace specifikovaným způsobem – veškeré potřebné mechanizmy, včetně obsluhy, náklady na mzdy a přibližné (průměrné) náklady na pořízení potřebných materiálů2. Položka neobsahuje: X3. Způsob měření:Práce specifikovaného se měří délce kabelizace udané v metrech.</t>
  </si>
  <si>
    <t>86</t>
  </si>
  <si>
    <t>75K51Y</t>
  </si>
  <si>
    <t>BATERIOVÉ VEDENÍ O PRŮŘEZU DO 16 MM2 -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</si>
  <si>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bloku/zařízení2. Položka neobsahuje: X3. Způsob měření:Udává se počet metrů kompletní konstrukce nebo práce.</t>
  </si>
  <si>
    <t>87</t>
  </si>
  <si>
    <t>75K61X</t>
  </si>
  <si>
    <t>AKUMULÁTOROVÁ BATERIE DO 100 VAH - MONTÁŽ</t>
  </si>
  <si>
    <t>88</t>
  </si>
  <si>
    <t>75K61Y</t>
  </si>
  <si>
    <t>AKUMULÁTOROVÁ BATERIE DO 100 VAH - DEMONTÁŽ</t>
  </si>
  <si>
    <t>89</t>
  </si>
  <si>
    <t>75K671</t>
  </si>
  <si>
    <t>AKUMULÁTOROVÁ BATERIE - STOJAN/NOSIČ AKUMULÁTORŮ - DODÁVKA</t>
  </si>
  <si>
    <t>atyp.police na zdi</t>
  </si>
  <si>
    <t>90</t>
  </si>
  <si>
    <t>75K68Y</t>
  </si>
  <si>
    <t>AKUMULÁTOROVÁ BATERIE - SKŘÍŇ - DEMONTÁŽ</t>
  </si>
  <si>
    <t>91</t>
  </si>
  <si>
    <t>75N11X</t>
  </si>
  <si>
    <t>TRS, RADIOSTANICE ZÁKLADNOVÁ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</si>
  <si>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</si>
  <si>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92</t>
  </si>
  <si>
    <t>75N11Y</t>
  </si>
  <si>
    <t>TRS, RADIOSTANICE ZÁKLADNOVÁ - DEMONTÁŽ</t>
  </si>
  <si>
    <t>93</t>
  </si>
  <si>
    <t>75N1C1</t>
  </si>
  <si>
    <t>TRS, KOAXIÁLNÍ KABEL VENKOVNÍ PRŮMĚRU DO 35 MM</t>
  </si>
  <si>
    <t>1. Položka obsahuje: – dodávku specifikované kabelizace včetně potřebného drobného montážního materiálu – dopravu a skladování – kompletní montáž (instalace, položení, zatažení...)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náklad2. Položka neobsahuje: X3. Způsob měření:Dodávka specifikované kabelizace se měří v délce udané v metrech.</t>
  </si>
  <si>
    <t>94</t>
  </si>
  <si>
    <t>75N1C3</t>
  </si>
  <si>
    <t>TRS, KOAXIÁLNÍ KABEL VENKOVNÍ - SADA KONEKTORŮ (2KS)</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</si>
  <si>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</si>
  <si>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95</t>
  </si>
  <si>
    <t>75N1CY</t>
  </si>
  <si>
    <t>TRS, KOAXIÁLNÍ KABEL VENKOVNÍ - DEMONTÁŽ</t>
  </si>
  <si>
    <t>96</t>
  </si>
  <si>
    <t>R75K1</t>
  </si>
  <si>
    <t>SKŘÍŇ TRANSLÁTORŮ - MONTÁŽ</t>
  </si>
  <si>
    <t>97</t>
  </si>
  <si>
    <t>R75K2</t>
  </si>
  <si>
    <t>SKŘÍŇ TRANSLÁTORŮ - DEMONTÁŽ</t>
  </si>
  <si>
    <t>PS 12</t>
  </si>
  <si>
    <t>Potůčník, rozhlasové zařízení</t>
  </si>
  <si>
    <t>Hloubené vykopávky</t>
  </si>
  <si>
    <t>132935</t>
  </si>
  <si>
    <t>HLOUBENÍ RÝH ŠÍŘ DO 2M PAŽ I NEPAŽ TŘ. III, ODVOZ DO 8KM</t>
  </si>
  <si>
    <t>viz situace</t>
  </si>
  <si>
    <t>Konstrukce ze zemin</t>
  </si>
  <si>
    <t>Silnoproud</t>
  </si>
  <si>
    <t>741341R</t>
  </si>
  <si>
    <t>ZÁSUVKA INSTALAČNÍ DVOJNÁSOBNÁ S PŘEPĚŤOVOU OCHRANOU, MONTÁŽ NA KRABICI</t>
  </si>
  <si>
    <t>viz TZ, schéma</t>
  </si>
  <si>
    <t>1. Položka obsahuje: – kompletní přístroj vč. příslušenství2. Položka neobsahuje: X3. Způsob měření:Udává se počet kusů kompletní konstrukce nebo práce.</t>
  </si>
  <si>
    <t>Slaboproud</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</si>
  <si>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</si>
  <si>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</si>
  <si>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</si>
  <si>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stavby2. Položka neobsahuje: X3. Způsob měření:Udává se počet hodin provádění dozoru, revize nebo práce.</t>
  </si>
  <si>
    <t>75L112</t>
  </si>
  <si>
    <t>ROZHLASOVÁ ÚSTŘEDNA DIGITÁLNÍ (IP) PROVEDENÍ SE ZESILOVAČEM DO 100W</t>
  </si>
  <si>
    <t>1. Položka obsahuje: – dodávku specifikovaného bloku/zařízení včetně potřebného drobného montážního materiálu – dodávku souvisejícího příslušenství pro specifikovaný blok/zařízení – dopravu a skladování–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a práce.</t>
  </si>
  <si>
    <t>75L117</t>
  </si>
  <si>
    <t>ROZHLASOVÁ ÚSTŘEDNA VSTUPNĚ-VÝSTUPNÍ JEDNOTKA</t>
  </si>
  <si>
    <t>75L118</t>
  </si>
  <si>
    <t>ROZHLASOVÁ ÚSTŘEDNA, BLOK OVLÁDÁNÍ RU Z TELEFONNÍ SÍTĚ</t>
  </si>
  <si>
    <t>75L11X</t>
  </si>
  <si>
    <t>ROZHLASOVÁ ÚSTŘEDNA - MONTÁŽ</t>
  </si>
  <si>
    <t>75L123</t>
  </si>
  <si>
    <t>PŘÍSLUŠENSTVÍ ÚSTŘEDNY - SPOJOVACÍ MODUL ROZHLASU</t>
  </si>
  <si>
    <t>75L124</t>
  </si>
  <si>
    <t>PŘÍSLUŠENSTVÍ ÚSTŘEDNY - MODUL SPÍNÁNÍ OKRUHŮ</t>
  </si>
  <si>
    <t>75L125</t>
  </si>
  <si>
    <t>PŘÍSLUŠENSTVÍ ÚSTŘEDNY - MODUL HLÍDÁNÍ 100 V LINKY RÚ</t>
  </si>
  <si>
    <t>75L126</t>
  </si>
  <si>
    <t>PŘÍSLUŠENSTVÍ ÚSTŘEDNY - ŘÍZENÍ ROZHLASOVÉ ÚSTŘEDNY</t>
  </si>
  <si>
    <t>75L12X</t>
  </si>
  <si>
    <t>PŘÍSLUŠENSTVÍ ÚSTŘEDNY - MONTÁŽ</t>
  </si>
  <si>
    <t>75L141</t>
  </si>
  <si>
    <t>ROZHLASOVÝ OVLÁDACÍ PRVEK OVLÁDACÍ PULT ROZHLASU</t>
  </si>
  <si>
    <t>1. Položka obsahuje: – dodávku specifikovaného bloku/zařízení včetně potřebného drobného montážního materiálu – dodávku souvisejícího příslušenství pro specifikovaný blok/zařízení – dopravu a skladování–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</si>
  <si>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75L14X</t>
  </si>
  <si>
    <t>ROZHLASOVÝ OVLÁDACÍ PRVEK - MONTÁŽ</t>
  </si>
  <si>
    <t>75L161</t>
  </si>
  <si>
    <t>ROZHLASOVÉ PŘÍSLUŠENSTVÍ - KONZOLA PRO REPRODUKTOR</t>
  </si>
  <si>
    <t>75L162</t>
  </si>
  <si>
    <t>ROZHLASOVÉ PŘÍSLUŠENSTVÍ - SVORKOVNICE PRO SKLOPNÝ ROZHLASOVÝ STOŽÁR</t>
  </si>
  <si>
    <t>75L163</t>
  </si>
  <si>
    <t>ROZHLASOVÉ PŘÍSLUŠENSTVÍ - ROZVODNÁ KRABICE PRO ROZHLAS</t>
  </si>
  <si>
    <t>75L16X</t>
  </si>
  <si>
    <t>ROZHLASOVÉ PŘÍSLUŠENSTVÍ - MONTÁŽ</t>
  </si>
  <si>
    <t>75L172</t>
  </si>
  <si>
    <t>REPRODUKTOR VENKOVNÍ SMĚROVÝ S NASTAVITELNÝM VÝKONEM</t>
  </si>
  <si>
    <t>75L17X</t>
  </si>
  <si>
    <t>REPRODUKTOR VENKOVNÍ - MONTÁŽ</t>
  </si>
  <si>
    <t>75L192</t>
  </si>
  <si>
    <t>KABEL SILOVÝ PRO ROZHLAS PRŮMĚRU PŘES 1,5 MM2</t>
  </si>
  <si>
    <t>kmžíla</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</si>
  <si>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materiálů2. Položka neobsahuje: X3. Způsob měření:Dodávka a montáž specifikované kabelizace se měří v délce udané v kmžíla.</t>
  </si>
  <si>
    <t>75L19X</t>
  </si>
  <si>
    <t>KABEL SILOVÝ PRO ROZHLAS - MONTÁŽ</t>
  </si>
  <si>
    <t>1. Položka obsahuje: – práce spojené s montáží specifikované kabelizace specifikovaným způsobem – veškeré potřebné mechanizmy, včetně obsluhy, náklady na mzdy a přibližné (průměrné) náklady na pořízení potřebných materiálů2. Položka neobsahuje: X3. Způsob měření:Práce specifikovaného se měří délce kabelizace udané v kmžíla.</t>
  </si>
  <si>
    <t>75L1A2</t>
  </si>
  <si>
    <t>MĚŘENÍ AKUSTICKÉHO HLUKU NA HRANICI OCHRANNÉHO PÁSMA V ZAST.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</si>
  <si>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</si>
  <si>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měření:Udává se komplet odlišných materiálů a činností, které tvoří funkční nedělitelný celek daný názvem položky.</t>
  </si>
  <si>
    <t>75L1B1</t>
  </si>
  <si>
    <t>ZKOUŠENÍ, NASTAVENÍ HLASITOSTI ROZHLASOVÉHO ZAŘÍZENÍ</t>
  </si>
  <si>
    <t>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měření:Udává se komplet odlišných materiálů a činností, které tvoří funkční nedělitelný celek daný názvem položky.</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</si>
  <si>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</si>
  <si>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</si>
  <si>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měření:Udává se komplet odlišných materiálů a činností, které tvoří funkční nedělitelný celek daný názvem položky.</t>
  </si>
  <si>
    <t>PS 13</t>
  </si>
  <si>
    <t>Potůčník, doplnění DDTS a dispečerských pracovišť</t>
  </si>
  <si>
    <t>Sdělovací zařízení</t>
  </si>
  <si>
    <t>742J23</t>
  </si>
  <si>
    <t>SYKFY 10X2X0,5, KABEL SDĚLOVACÍ IZOLACE PVC</t>
  </si>
  <si>
    <t>50; Dle technické zprávy a výkresových příloh</t>
  </si>
  <si>
    <t>742J29</t>
  </si>
  <si>
    <t>KABEL SDĚLOVACÍ LAN UTP/FTP UKONČENÝ KONEKTORY RJ45</t>
  </si>
  <si>
    <t>40; Dle technické zprávy a výkresových příloh</t>
  </si>
  <si>
    <t>75K223</t>
  </si>
  <si>
    <t>NAPÁJECÍ ZDROJ 24 V DC PŘES 10 A</t>
  </si>
  <si>
    <t>75K22X</t>
  </si>
  <si>
    <t>NAPÁJECÍ ZDROJ 24 V DC - MONTÁŽ</t>
  </si>
  <si>
    <t>75O5K1</t>
  </si>
  <si>
    <t>EZS, PŘEPĚŤOVÁ OCHRANA SBĚRNICE</t>
  </si>
  <si>
    <t>30; Dle technické zprávy a výkresových příloh</t>
  </si>
  <si>
    <t>75O5KX</t>
  </si>
  <si>
    <t>EZS, PŘEPĚŤOVÁ OCHRANA SBĚRNICE - MONTÁŽ</t>
  </si>
  <si>
    <t>75O915</t>
  </si>
  <si>
    <t>DDTS ŽDC, PŘEVODNÍK M-BUS/ ETHERNET</t>
  </si>
  <si>
    <t>75O91X</t>
  </si>
  <si>
    <t>DDTS ŽDC, MONTÁŽ</t>
  </si>
  <si>
    <t>75O923</t>
  </si>
  <si>
    <t>DDTS ŽDC, SW DOPLNĚNÍ INS</t>
  </si>
  <si>
    <t>5+5; Dle technické zprávy a výkresových příloh</t>
  </si>
  <si>
    <t>75O931</t>
  </si>
  <si>
    <t>DDTS ŽDC, SW DOPLNĚNÍ APLIKACE KLIENTA O TLS</t>
  </si>
  <si>
    <t>1+1; Dle technické zprávy a výkresových příloh</t>
  </si>
  <si>
    <t>75O934</t>
  </si>
  <si>
    <t>DDTS ŽDC, SW DOPLNĚNÍ STACIONÁRNÍHO KLIENTA</t>
  </si>
  <si>
    <t>9; Dle technické zprávy a výkresových příloh</t>
  </si>
  <si>
    <t>75O93C</t>
  </si>
  <si>
    <t>DDTS ŽDC, SW DOPLNĚNÍ MOBILNÍHO KLIENTA</t>
  </si>
  <si>
    <t>3; Dle technické zprávy a výkresových příloh</t>
  </si>
  <si>
    <t>75O942</t>
  </si>
  <si>
    <t>DDTS ŽDC, INTEGRACE OSV</t>
  </si>
  <si>
    <t>75O947</t>
  </si>
  <si>
    <t>DDTS ŽDC, INTEGRACE OSE</t>
  </si>
  <si>
    <t>75O948</t>
  </si>
  <si>
    <t>DDTS ŽDC, INTEGRACE ROZ</t>
  </si>
  <si>
    <t>75O94D</t>
  </si>
  <si>
    <t>DDTS ŽDC, INTEGRACE ISC</t>
  </si>
  <si>
    <t>75O94I</t>
  </si>
  <si>
    <t>DDTS ŽDC, INTEGRACE EE</t>
  </si>
  <si>
    <t>4+4; Dle technické zprávy a výkresových příloh</t>
  </si>
  <si>
    <t>75O952</t>
  </si>
  <si>
    <t>DDTS ŽDC, PARAMETRIZACE A NAPLNĚNÍ DATOVÝCH STRUKTUR</t>
  </si>
  <si>
    <t>75O953</t>
  </si>
  <si>
    <t>DDTS ŽDC, ODZKOUŠENÍ PROGRAMOVÉHO VYBAVENÍ</t>
  </si>
  <si>
    <t>75O954</t>
  </si>
  <si>
    <t>DDTS ŽDC, SYSTÉMOVÁ A DATOVÁ ANALÝZA TECHNOLOGICKÉHO MODELU</t>
  </si>
  <si>
    <t>75O955</t>
  </si>
  <si>
    <t>DDTS ŽDC, ÚPRAVA A ODZKOUŠENÍ PROGRAMOVÝCH PROSTŘEDKŮ</t>
  </si>
  <si>
    <t>75O956</t>
  </si>
  <si>
    <t>DDTS ŽDC, KONFIGURACE PŘENOSŮ DAT JEDNOTLIVÝCH TLS</t>
  </si>
  <si>
    <t>5; Dle technické zprávy a výkresových příloh</t>
  </si>
  <si>
    <t>75O957</t>
  </si>
  <si>
    <t>DDTS ŽDC, INTEGRACE TLS DO INS</t>
  </si>
  <si>
    <t>75O958</t>
  </si>
  <si>
    <t>75O959</t>
  </si>
  <si>
    <t>DDTS ŽDC, ZÁVĚREČNÁ ZKOUŠKA</t>
  </si>
  <si>
    <t>75O961</t>
  </si>
  <si>
    <t>DDTS ŽDC, SPOLUPRÁCE ZHOTOVITELE URČENÉHO ZAŘÍZENÍ PŘI INTEGRACI DO DDTS</t>
  </si>
  <si>
    <t>10; Dle technické zprávy a výkresových příloh</t>
  </si>
  <si>
    <t>PS 14</t>
  </si>
  <si>
    <t>Potůčník, informační systém</t>
  </si>
  <si>
    <t>Hloubení</t>
  </si>
  <si>
    <t>13193</t>
  </si>
  <si>
    <t>HLOUBENÍ JAM ZAPAŽ I NEPAŽ TŘ III</t>
  </si>
  <si>
    <t>13293</t>
  </si>
  <si>
    <t>HLOUBENÍ RÝH ŠÍŘ DO 2M PAŽ I NEPAŽ TŘ. III</t>
  </si>
  <si>
    <t>702</t>
  </si>
  <si>
    <t>Kabelové žlaby, chráničky</t>
  </si>
  <si>
    <t>702212</t>
  </si>
  <si>
    <t>KABELOVÁ CHRÁNIČKA ZEMNÍ DN PŘES 100 DO 200 MM</t>
  </si>
  <si>
    <t>10*1; Dle technické zprávy a výkresových příloh</t>
  </si>
  <si>
    <t>741</t>
  </si>
  <si>
    <t>Elektroinstalační materiál, uzemnění, hromosvod</t>
  </si>
  <si>
    <t>741172</t>
  </si>
  <si>
    <t>KRABICE (ROZVODKA) INSTALAČNÍ KABELOVÁ VE VYŠŠÍM KRYTÍ - MIN. IP 44 VČETNĚ PRŮCHODEK SE SVORKAMI 3-F DO 10 MM2</t>
  </si>
  <si>
    <t>20*1; Dle technické zprávy a výkresových příloh</t>
  </si>
  <si>
    <t>2*1; Dle technické zprávy a výkresových příloh</t>
  </si>
  <si>
    <t>741C07</t>
  </si>
  <si>
    <t>VYVEDENÍ UZEMŇOVACÍCH VODIČŮ NA POVRCH/KONSTRUKCI</t>
  </si>
  <si>
    <t>742</t>
  </si>
  <si>
    <t>Silnoproudé rozvody</t>
  </si>
  <si>
    <t>180*1; Dle technické zprávy a výkresových příloh</t>
  </si>
  <si>
    <t>5*1; Dle technické zprávy a výkresových příloh</t>
  </si>
  <si>
    <t>742L11</t>
  </si>
  <si>
    <t>UKONČENÍ DVOU AŽ PĚTIŽÍLOVÉHO KABELU V ROZVADĚČI NEBO NA PŘÍSTROJI DO 2,5 MM2</t>
  </si>
  <si>
    <t>744</t>
  </si>
  <si>
    <t>Rozvaděče NN</t>
  </si>
  <si>
    <t>744811</t>
  </si>
  <si>
    <t>PROUDOVÝ CHRÁNIČ DVOUPÓLOVÝ S NADPROUDOVOU OCHRANOU (10 KA) DO 30 MA, DO 25 A</t>
  </si>
  <si>
    <t>747</t>
  </si>
  <si>
    <t>Zkoušky, revize a HZS</t>
  </si>
  <si>
    <t>747212</t>
  </si>
  <si>
    <t>CELKOVÁ PROHLÍDKA, ZKOUŠENÍ, MĚŘENÍ A VYHOTOVENÍ VÝCHOZÍ REVIZNÍ ZPRÁVY, PRO OBJEM IN PŘES 100 DO 500 TIS. KČ</t>
  </si>
  <si>
    <t>747301</t>
  </si>
  <si>
    <t>PROVEDENÍ PROHLÍDKY A ZKOUŠKY PRÁVNICKOU OSOBOU, VYDÁNÍ PRŮKAZU ZPŮSOBILOSTI</t>
  </si>
  <si>
    <t>747511</t>
  </si>
  <si>
    <t>ZKOUŠKY VODIČŮ A KABELŮ NN PRŮŘEZU ŽÍLY DO 5X25 MM2</t>
  </si>
  <si>
    <t>75I</t>
  </si>
  <si>
    <t>Úložná vedení</t>
  </si>
  <si>
    <t>175*2; Dle technické zprávy a výkresových příloh</t>
  </si>
  <si>
    <t>75I91X</t>
  </si>
  <si>
    <t>OPTOTRUBKA HDPE - MONTÁŽ</t>
  </si>
  <si>
    <t>350*1; Dle technické zprávy a výkresových příloh</t>
  </si>
  <si>
    <t>75IA1X</t>
  </si>
  <si>
    <t>OPTOTRUBKOVÁ SPOJKA - MONTÁŽ</t>
  </si>
  <si>
    <t>2+2; Dle technické zprávy a výkresových příloh</t>
  </si>
  <si>
    <t>75IA7X</t>
  </si>
  <si>
    <t>OPTOTRUBKOVÁ PRŮCHODKA - MONTÁŽ</t>
  </si>
  <si>
    <t>75J</t>
  </si>
  <si>
    <t>Vnitřní rozvody</t>
  </si>
  <si>
    <t>75J321</t>
  </si>
  <si>
    <t>KABEL SDĚLOVACÍ PRO STRUKTUROVANOU KABELÁŽ FTP/STP</t>
  </si>
  <si>
    <t>185*4*0,001; Dle technické zprávy a výkresových příloh</t>
  </si>
  <si>
    <t>75J32X</t>
  </si>
  <si>
    <t>KABEL SDĚLOVACÍ PRO STRUKTUROVANOU KABELÁŽ FTP/STP - MONTÁŽ</t>
  </si>
  <si>
    <t>0,74*1; Dle technické zprávy a výkresových příloh</t>
  </si>
  <si>
    <t>75L</t>
  </si>
  <si>
    <t>Informační a vizuální</t>
  </si>
  <si>
    <t>75L341</t>
  </si>
  <si>
    <t>ODJEZDOVÁ NEBO PŘÍJEZDOVÁ TABULE S OMEZENÝM POČTEM INFORMACÍ IS OBOUSTRANNÁ DO 6-TI ŘÁDKŮ</t>
  </si>
  <si>
    <t>Nástupištní víceřádková odj. tabule, 4 řádky, dle směrnice 118. Na samostatné konstrukci, včetně ochrany proti ptákům.</t>
  </si>
  <si>
    <t>75L34X</t>
  </si>
  <si>
    <t>ODJEZDOVÁ NEBO PŘÍJEZDOVÁ TABULE S OMEZENÝM POČTEM INFORMACÍ IS - MONTÁŽ</t>
  </si>
  <si>
    <t>75L3A1</t>
  </si>
  <si>
    <t>INFORMAČNÍ PRVEK, HLASOVÝ MODUL PRO NEVIDOMÉ</t>
  </si>
  <si>
    <t>Audio modul pro nevidomé k inf. tabuli.</t>
  </si>
  <si>
    <t>75L3A3</t>
  </si>
  <si>
    <t>INFORMAČNÍ PRVEK, PŘÍPLATEK ZA VESTAVĚNÉ HODINY OBOUSTRANNÉ</t>
  </si>
  <si>
    <t>Vestavné analog. hodiny u nást. odj. tabule.</t>
  </si>
  <si>
    <t>75L3A4</t>
  </si>
  <si>
    <t>INFORMAČNÍ PRVEK, ZÁVĚS PRO INFORMAČNÍ TABULE</t>
  </si>
  <si>
    <t>Uchycení odj. tabule na samostatnou konstrukci.</t>
  </si>
  <si>
    <t>75L3A5</t>
  </si>
  <si>
    <t>INFORMAČNÍ PRVEK, SAMOSTATNÁ KONSTRUKCE INFORMAČNÍ TABULE SE ZASTŘEŠENÍM</t>
  </si>
  <si>
    <t>Samostatná nosná konstrukce se stříškou pro nást. odj. tabuli. Vedle přístřešku u nástupiště.</t>
  </si>
  <si>
    <t>75L3AX</t>
  </si>
  <si>
    <t>INFORMAČNÍ PRVEK, - MONTÁŽ</t>
  </si>
  <si>
    <t>1+1+1+1; Dle technické zprávy a výkresových příloh</t>
  </si>
  <si>
    <t>75L3C2</t>
  </si>
  <si>
    <t>PŘEVODNÍK IS ETHERNET/RS485</t>
  </si>
  <si>
    <t>Převodník RS485/IP pro připojení inf. tabule, instalován v nové skříni v RD.</t>
  </si>
  <si>
    <t>75L3CX</t>
  </si>
  <si>
    <t>PŘEVODNÍK - MONTÁŽ</t>
  </si>
  <si>
    <t>75L3DW</t>
  </si>
  <si>
    <t>HW PRO ŘÍZENÍ SYSTÉMU - DOPLNĚNÍ</t>
  </si>
  <si>
    <t>Doplnění řídícího serveru v nadřazené lokalitě (ŽST. Šumperk)</t>
  </si>
  <si>
    <t>75L3EC</t>
  </si>
  <si>
    <t>SW MODUL DÁLKOVÉHO ŘÍZENÍ TABULÍ (PRO JEDNOTLIVOU STANICI NA TRATI)</t>
  </si>
  <si>
    <t>75L3ED</t>
  </si>
  <si>
    <t>SW MODUL DÁLKOVÉ HLÁŠENÍ PRO JEDNOTLIVOU STANICI NA TRATI</t>
  </si>
  <si>
    <t>75L3EE</t>
  </si>
  <si>
    <t>SW MODUL PRO PODPORU HLASOVÉHO MODULU PRO NEVIDOMÉ PRO JEDNOTLIVOU STANICI NA TRATI</t>
  </si>
  <si>
    <t>75L3EI</t>
  </si>
  <si>
    <t>SW MODUL SW, PŘÍPRAVA DAT GVD</t>
  </si>
  <si>
    <t>75L3EW</t>
  </si>
  <si>
    <t>SW PRO ŘÍZENÍ SYSTÉMU (TRAŤOVÉ NASAZENÍ) - DOPLNĚNÍ</t>
  </si>
  <si>
    <t>75L3H7</t>
  </si>
  <si>
    <t>SW PRO ŘÍZENÍ SYSTÉMU (OSTATNÍ SPOLEČNÉ POLOŽKY) - SW DOPLNĚNÍ ŘÍDÍCÍHO SERVERU INFORMAČNÍHO SYSTÉMU</t>
  </si>
  <si>
    <t>75L3HW</t>
  </si>
  <si>
    <t>SW PRO ŘÍZENÍ SYSTÉMU (OSTATNÍ SPOLEČNÉ POLOŽKY) - DOPLNĚNÍ</t>
  </si>
  <si>
    <t>75L3I2</t>
  </si>
  <si>
    <t>ZAŠKOLENÍ OBSLUHY NA MÍSTĚ, INSTALACE, DOPRAVA PŘES 200 KM</t>
  </si>
  <si>
    <t>75L3J1</t>
  </si>
  <si>
    <t>ŠÉFMONTÁŽE, ZKOUŠENÍ, OŽIVENÍ, REVIZE INFORMAČNÍHO SYSTÉMU DO 10 PRVKŮ</t>
  </si>
  <si>
    <t>PS 15</t>
  </si>
  <si>
    <t>Potůčník, kamerový systém</t>
  </si>
  <si>
    <t>75I921</t>
  </si>
  <si>
    <t>OPTOTRUBKA HDPE S LANKEM PRŮMĚRU DO 40 MM</t>
  </si>
  <si>
    <t>PS 20</t>
  </si>
  <si>
    <t>Lipová Lázně zast., úprava zabezpečovací kabelizace</t>
  </si>
  <si>
    <t>0,265*3; Dle technické zprávy a výkresových příloh</t>
  </si>
  <si>
    <t>75A141</t>
  </si>
  <si>
    <t>KABEL METALICKÝ DVOUPLÁŠŤOVÝ PŘES 12 PÁRŮ - DODÁVKA</t>
  </si>
  <si>
    <t>0,024*16+0,03*24+0,024*16; Dle technické zprávy a výkresových příloh</t>
  </si>
  <si>
    <t>0,265*3+0,05*3; Dle technické zprávy a výkresových příloh</t>
  </si>
  <si>
    <t>75A227</t>
  </si>
  <si>
    <t>ZATAŽENÍ A SPOJKOVÁNÍ KABELŮ PŘES 12 PÁRŮ - MONTÁŽ</t>
  </si>
  <si>
    <t>1*6; Dle technické zprávy a výkresových příloh</t>
  </si>
  <si>
    <t>75A322</t>
  </si>
  <si>
    <t>SPOJKA ROVNÁ PRO PLASTOVÉ KABELY S JÁDRY O PRŮMĚRU 1 MM2 PŘES 12 PÁRŮ</t>
  </si>
  <si>
    <t>87627</t>
  </si>
  <si>
    <t>CHRÁNIČKY Z TRUB PLASTOVÝCH DN DO 100MM</t>
  </si>
  <si>
    <t>85+65+15; Dle technické zprávy a výkresových příloh</t>
  </si>
  <si>
    <t>Zemní práce</t>
  </si>
  <si>
    <t>029111</t>
  </si>
  <si>
    <t>OSTATNÍ POŽADAVKY - GEODETICKÉ ZAMĚŘENÍ - DÉLKOVÉ</t>
  </si>
  <si>
    <t>KM</t>
  </si>
  <si>
    <t>0,030*1; Dle technické zprávy a výkresových příloh</t>
  </si>
  <si>
    <t>2*2*2*2; Dle technické zprávy a výkresových příloh</t>
  </si>
  <si>
    <t>16*5; Dle technické zprávy a výkresových příloh</t>
  </si>
  <si>
    <t>20*0,35*0,8; Dle technické zprávy a výkresových příloh</t>
  </si>
  <si>
    <t>13283B</t>
  </si>
  <si>
    <t>HLOUBENÍ RÝH ŠÍŘ DO 2M PAŽ I NEPAŽ TŘ. II - DOPRAVA</t>
  </si>
  <si>
    <t>5,6*5; Dle technické zprávy a výkresových příloh</t>
  </si>
  <si>
    <t>14173</t>
  </si>
  <si>
    <t>PROTLAČOVÁNÍ POTRUBÍ Z PLAST HMOT DN DO 200MM</t>
  </si>
  <si>
    <t>16+5,6; Dle technické zprávy a výkresových příloh</t>
  </si>
  <si>
    <t>PS 21</t>
  </si>
  <si>
    <t>Lipová Lázně zastávka, úprava sdělovací kabelizace SŽDC</t>
  </si>
  <si>
    <t>17511</t>
  </si>
  <si>
    <t>OBSYP POTRUBÍ A OBJEKTŮ SE ZHUTNĚNÍM</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</si>
  <si>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a výplň jam a prohlubní v podloží- úprava, očištění, ochrana a zhutnění podloží- svahování, hutnění a uzavírání povrchů svahů- zřízení lavic na svazích-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 zemina vytlačená potrubím o DN do 180mm se od kubatury obsypů neodečítá</t>
  </si>
  <si>
    <t>38824A</t>
  </si>
  <si>
    <t>KABELOVOD Z MULTIKANÁLŮ DEVÍTIOTVOROVÝCH STANDARDNÍCH</t>
  </si>
  <si>
    <t>Položka zahrnuje veškerý materiál, výrobky a polotovary, včetně mimostaveništní a vnitrostaveništní dopravy (rovněž přesuny), včetně naložení a složení, případně s uložením.</t>
  </si>
  <si>
    <t>87633</t>
  </si>
  <si>
    <t>CHRÁNIČKY Z TRUB PLASTOVÝCH DN DO 150MM</t>
  </si>
  <si>
    <t>položky pro zhotovení potrubí platí bez ohledu na sklonzahrnuje:- výrobní dokumentaci (včetně technologického předpisu)- dodání veškerého trubního a pomocného materiálu  (trouby,  trubky,  tvarovky,  spojovací a těsnící  materiál a pod.), podpěrných, závěsných a upevňovacích prvků, včetně potřebných úprav- úprava a příprava podkladu a podpěr, očištění a ošetření podkladu a podpěr- zřízení plně funkčního potrubí, kompletní soustavy, podle příslušného technologického předpisu- zřízení potrubí i jednotlivých částí po etapách, včetně pracovních spar a spojů, pracovního zaslepení konců a pod.- úprava prostupů, průchodů  šachtami a komorami, okolí podpěr a vyústění, zaústění, napojení, vyvedení a upevnění odpad. výustí- ochrana potrubí nátěrem (vč. úpravy povrchu), případně izolací, nejsou-li tyto práce předmětem jiné položky- úprava, očištění a ošetření prostoru kolem potrubí včetně případně předepsaného utěsnění konců chrániček- položky platí pro práce prováděné v prostoru zapaženém i nezapaženém a i v kolektorech, chráničkách</t>
  </si>
  <si>
    <t>betonový žlab sv.š.20cm</t>
  </si>
  <si>
    <t>pro 19" skříň</t>
  </si>
  <si>
    <t>R44</t>
  </si>
  <si>
    <t>KAZETA PRO ULOŽENÍ SVÁRŮ - DODÁVKA (u opt.rozvaděče)</t>
  </si>
  <si>
    <t>KAZETA PRO ULOŽENÍ SVÁRŮ - DODÁVKA (ve spojce)</t>
  </si>
  <si>
    <t>75IEGX</t>
  </si>
  <si>
    <t>KAZETA PRO ULOŽENÍ SVÁRŮ - MONTÁŽ</t>
  </si>
  <si>
    <t>75IH91</t>
  </si>
  <si>
    <t>UKONČENÍ KABELU ŠTÍTEK KABELOVÝ</t>
  </si>
  <si>
    <t>PS 22</t>
  </si>
  <si>
    <t>Lipová Lázně zast., rozhlasové zařízení</t>
  </si>
  <si>
    <t>PS 23</t>
  </si>
  <si>
    <t>Lipová Lázně zast., doplnění DDTS a dispečerských pracovišť</t>
  </si>
  <si>
    <t>PS 24</t>
  </si>
  <si>
    <t>Lipová Lázně zast., informační systém</t>
  </si>
  <si>
    <t>200*1; Dle technické zprávy a výkresových příloh</t>
  </si>
  <si>
    <t>200*2; Dle technické zprávy a výkresových příloh</t>
  </si>
  <si>
    <t>400*1; Dle technické zprávy a výkresových příloh</t>
  </si>
  <si>
    <t>205*4*0,001; Dle technické zprávy a výkresových příloh</t>
  </si>
  <si>
    <t>0,82*1; Dle technické zprávy a výkresových příloh</t>
  </si>
  <si>
    <t>PS 25</t>
  </si>
  <si>
    <t>Lipová Lázně zastávka, kamerový systém</t>
  </si>
  <si>
    <t>PS 30</t>
  </si>
  <si>
    <t>Přenosové zařízení</t>
  </si>
  <si>
    <t>7446</t>
  </si>
  <si>
    <t>NAPÁJENÍ, PŘÍSLUŠENSTVÍ</t>
  </si>
  <si>
    <t>744652</t>
  </si>
  <si>
    <t>JISTIČ DC OD 4 DO 10 A</t>
  </si>
  <si>
    <t>ROZVADĚČE, PŘÍSLUŠENSTVÍ, PATCHCORDY</t>
  </si>
  <si>
    <t>75J131</t>
  </si>
  <si>
    <t>NOSNÁ LIŠTA DIN</t>
  </si>
  <si>
    <t>1. Položka obsahuje: – dodávku specifikovaného bloku/zařízení včetně potřebného drobného montážního materiálu – dodávku souvisejícího příslušenství pro specifikovaný blok/zařízení – dopravu a skladování2. Položka neobsahuje: X3. Způsob měření:Dodávka specifikované kabelizace se měří v délce udané v metrech.</t>
  </si>
  <si>
    <t>75J13X</t>
  </si>
  <si>
    <t>NOSNÁ LIŠTA DIN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</si>
  <si>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metrů kompletní konstrukce nebo práce.</t>
  </si>
  <si>
    <t>75J921</t>
  </si>
  <si>
    <t>OPTICKÝ PATCHCORD SINGLEMODE DO 5 M</t>
  </si>
  <si>
    <t>R00375JA53</t>
  </si>
  <si>
    <t>ROZVADĚČ STRUKT. KABELÁŽE, ZÁSUVKOVÁ LIŠTA (DISTRIBUCE 230V AC), DODÁVKA</t>
  </si>
  <si>
    <t>R00475JA5X</t>
  </si>
  <si>
    <t>ROZVADĚČ STRUKT. KABELÁŽE, MONTÁŽ ORGANIZARU, PATCHPANELU</t>
  </si>
  <si>
    <t>75K</t>
  </si>
  <si>
    <t>NAPÁJENÍ</t>
  </si>
  <si>
    <t>75K321</t>
  </si>
  <si>
    <t>ZÁLOŽNÍ ZDROJ UPS 230 V DO 1000 VA - DODÁVKA</t>
  </si>
  <si>
    <t>75K32X</t>
  </si>
  <si>
    <t>ZÁLOŽNÍ ZDROJ UPS 230 V DO 1000 VA - MONTÁŽ</t>
  </si>
  <si>
    <t>75M</t>
  </si>
  <si>
    <t>DATOVÁ INFRASTRUKTURA LAN</t>
  </si>
  <si>
    <t>75M912</t>
  </si>
  <si>
    <t>DATOVÁ INFRASTRUKTURA LAN, SWITCH ETHERNET L2 - 24X10/100 + 2XUPLINK</t>
  </si>
  <si>
    <t>75M91X</t>
  </si>
  <si>
    <t>DATOVÁ INFRASTRUKTURA LAN, SWITCH ETHERNET L2 - MONTÁŽ</t>
  </si>
  <si>
    <t>75M921</t>
  </si>
  <si>
    <t>DATOVÁ INFRASTRUKTURA LAN, PRŮMYSLOVÝ RINGSWITCH - L2 4X10/100 + 2XUPLINK</t>
  </si>
  <si>
    <t>75M92X</t>
  </si>
  <si>
    <t>DATOVÁ INFRASTRUKTURA LAN, PRŮMYSLOVÝ RINGSWITCH - MONTÁŽ</t>
  </si>
  <si>
    <t>75M936</t>
  </si>
  <si>
    <t>DATOVÁ INFRASTRUKTURA LAN, SWITCH ETHERNET L3 - DOPLNĚNÍ 1GE SFP LH</t>
  </si>
  <si>
    <t>75M95Y</t>
  </si>
  <si>
    <t>DATOVÁ INFRASTRUKTURA LAN, MODEM - DEMONTÁŽ</t>
  </si>
  <si>
    <t>R00175M91X</t>
  </si>
  <si>
    <t>DATOVÁ INFRASTRUKTURA LAN, KONFIGURACE A PROGRAMOVÁNÍ,  SWITCH L2</t>
  </si>
  <si>
    <t>1. Položka obsahuje: – kompletní programování při začlenění do datové sítě TechLAN po ukončené montáži (oživení, konfigurace, nastavení a uvedení do provozu) specifikovaného bloku/zařízení, náklady na mzdy a přibližné (průměrné) náklady na pořízení potřebných materiálů včetně všech ostatních vedlejších nákladů2. Položka neobsahuje: X3. Způsob měření:Udává se počet kusů kompletní konstrukce nebo práce.</t>
  </si>
  <si>
    <t>R00275M92X</t>
  </si>
  <si>
    <t>SO 10</t>
  </si>
  <si>
    <t>Potůčník, železniční svršek a spodek</t>
  </si>
  <si>
    <t>Všeobecné podmínky:</t>
  </si>
  <si>
    <t>015140</t>
  </si>
  <si>
    <t>POPLATKY ZA LIKVIDACŮ ODPADŮ NEKONTAMINOVANÝCH - 17 01 01 BETON Z DEMOLIC OBJEKTŮ, ZÁKLADŮ TV</t>
  </si>
  <si>
    <t>1: Dle technické zprávy, výkresových příloh projektové dokumentace, TKP staveb státních drah a výkazů materiálu projektu a souhrnných částí dokumentace stavby. 
2: 10m3*2,4t/m3</t>
  </si>
  <si>
    <t>POPLATKY ZA LIKVIDACŮ ODPADŮ NEKONTAMINOVANÝCH - 17 05 08 ŠTĚRK Z KOLEJIŠTĚ (ODPAD PO RECYKLACI)</t>
  </si>
  <si>
    <t>1: Dle technické zprávy, výkresových příloh projektové dokumentace, TKP staveb státních drah a výkazů materiálu projektu a souhrnných částí dokumentace stavby. 
2: 120m*2,7m2*0,3*2,1t/m3</t>
  </si>
  <si>
    <t>015250</t>
  </si>
  <si>
    <t>POPLATKY ZA LIKVIDACŮ ODPADŮ NEKONTAMINOVANÝCH - 17 02 03 POLYETYLÉNOVÉ PODLOŽKY (ŽEL. SVRŠEK)</t>
  </si>
  <si>
    <t>1: Dle technické zprávy, výkresových příloh projektové dokumentace, TKP staveb státních drah a výkazů materiálu projektu a souhrnných částí dokumentace stavby. 
2: (196ks+36ks)*2*0,08kg/1000</t>
  </si>
  <si>
    <t>015260</t>
  </si>
  <si>
    <t>POPLATKY ZA LIKVIDACŮ ODPADŮ NEKONTAMINOVANÝCH - 07 02 99 PRYŽOVÉ PODLOŽKY (ŽEL. SVRŠEK)</t>
  </si>
  <si>
    <t>1: Dle technické zprávy, výkresových příloh projektové dokumentace, TKP staveb státních drah a výkazů materiálu projektu a souhrnných částí dokumentace stavby. 
2: (196ks+36ks)*2*0,163kg/1000</t>
  </si>
  <si>
    <t>015660</t>
  </si>
  <si>
    <t>POPLATKY ZA LIKVIDACŮ ODPADŮ NEBEZPEČNÝCH - 17 02 04* ŽELEZNIČNÍ PRAŽCE DŘEVĚNÉ - MOSTNICE</t>
  </si>
  <si>
    <t>vč. pražců z hrázky zpevnění náspu</t>
  </si>
  <si>
    <t>1: Dle technické zprávy, výkresových příloh projektové dokumentace, TKP staveb státních drah a výkazů materiálu projektu a souhrnných částí dokumentace stavby. 
2: 120m/0,611m*0,08t+36ks*0,08t+16ks*0,08t+27ks*0,08t</t>
  </si>
  <si>
    <t>Zemní práce:</t>
  </si>
  <si>
    <t>112017</t>
  </si>
  <si>
    <t>KÁCENÍ STROMŮ D KMENE DO 0,5M S ODSTRANĚNÍM PAŘEZŮ, ODVOZ DO 16KM</t>
  </si>
  <si>
    <t>1: Dle technické zprávy, výkresových příloh projektové dokumentace, TKP staveb státních drah a výkazů materiálu projektu a souhrnných částí dokumentace stavby. 
2: 3ks</t>
  </si>
  <si>
    <t>Kácení stromů se měří v [ks] poražených stromů (průměr stromů se měří ve výšce 1,3m nad terénem) a zahrnuje zejména:- poražení stromu a osekání větví- spálení větví na hromadách nebo štěpkování- dopravu a uložení kmenů, případné další práce s nimi dle pokynů zadávací dokumentaceOdstranění pařezů se měří v [ks] vytrhaných nebo vykopaných pařezů a zahrnuje zejména:- vytrhání nebo vykopání pařezů- veškeré zemní práce spojené s odstraněním pařezů- dopravu a uložení pařezů, případně další práce s nimi dle pokynů zadávací dokumentace- zásyp jam po pařezech</t>
  </si>
  <si>
    <t>12110</t>
  </si>
  <si>
    <t>SEJMUTÍ ORNICE NEBO LESNÍ PŮDY</t>
  </si>
  <si>
    <t>1: Dle technické zprávy, výkresových příloh projektové dokumentace, TKP staveb státních drah a výkazů materiálu projektu a souhrnných částí dokumentace stavby. 
2: (312m2+124m2+10m*7m+35m2)*0,2m</t>
  </si>
  <si>
    <t>položka zahrnuje sejmutí ornice bez ohledu na tloušťku vrstvy a její vodorovnou dopravunezahrnuje uložení na trvalou skládku</t>
  </si>
  <si>
    <t>12273</t>
  </si>
  <si>
    <t>ODKOPÁVKY A PROKOPÁVKY OBECNÉ TŘ. I</t>
  </si>
  <si>
    <t>odtěžení býv. přejezdu, příkop, základ Stratum, základ MSL</t>
  </si>
  <si>
    <t>1: Dle technické zprávy, výkresových příloh projektové dokumentace, TKP staveb státních drah a výkazů materiálu projektu a souhrnných částí dokumentace stavby. 
2: (10m*6,5m2)+(114m*1m2)+(173m2+5m2+42m2)*1m+(104m*0,4m)</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</si>
  <si>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</si>
  <si>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12273B</t>
  </si>
  <si>
    <t>ODKOPÁVKY A PROKOPÁVKY OBECNÉ TŘ. I - DOPRAVA</t>
  </si>
  <si>
    <t>odtěžení býv. přejezdu, příkop, základ Stratum, základ MSL   
+přebytek zeminy z náspu/KL   
(bude uložena na pozemku SŽDC)</t>
  </si>
  <si>
    <t>1: Dle technické zprávy, výkresových příloh projektové dokumentace, TKP staveb státních drah a výkazů materiálu projektu a souhrnných částí dokumentace stavby. 
2: 10km*((10m*6,5m2)+(114m*1m2)+(174m2+5m2+42m2)*1m+(104m*0,4m)+(396m3+324m3-41,6m3-534,1m3))</t>
  </si>
  <si>
    <t>126734</t>
  </si>
  <si>
    <t>ZŘÍZENÍ STUPŇŮ V PODLOŽÍ NÁSYPŮ TŘ. I, ODVOZ DO 5KM</t>
  </si>
  <si>
    <t>pro rozšíření náspu, vč. základové spáry nástupištních pref.</t>
  </si>
  <si>
    <t>1: Dle technické zprávy, výkresových příloh projektové dokumentace, TKP staveb státních drah a výkazů materiálu projektu a souhrnných částí dokumentace stavby. 
2: 42m*7m2+27m*3,8m2</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</si>
  <si>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ruční vykopávky, odstranění kořenů a napadávek- pažení, vzepření a rozepření vč. přepažování (vyjma štětových stěn)-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</si>
  <si>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171104</t>
  </si>
  <si>
    <t>ULOŽENÍ SYPANINY DO NÁSYPŮ SE ZHUTNĚNÍM NA 101% PS</t>
  </si>
  <si>
    <t>zemina vytěžená ze svah. stupňů původního náspu a výzisk kolejového lože</t>
  </si>
  <si>
    <t>1: Dle technické zprávy, výkresových příloh projektové dokumentace, TKP staveb státních drah a výkazů materiálu projektu a souhrnných částí dokumentace stavby. 
2: 29m*11m2+15m*6,5m+28m*4,2m2</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</si>
  <si>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a výplň jam a prohlubní v podloží- úprava, očištění, ochrana a zhutnění podloží- svahování, hutnění a uzavírání povrchů svahů- zřízení lavic na svazích-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</si>
  <si>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Zásyp MSL - výziskem z kolejového lože</t>
  </si>
  <si>
    <t>1: Dle technické zprávy, výkresových příloh projektové dokumentace, TKP staveb státních drah a výkazů materiálu projektu a souhrnných částí dokumentace stavby. 
2: 104m2*0,4m</t>
  </si>
  <si>
    <t>17481</t>
  </si>
  <si>
    <t>ZÁSYP JAM A RÝH Z NAKUPOVANÝCH MATERIÁLŮ</t>
  </si>
  <si>
    <t>ostrohranné kamenivo fr. 32/63 - zásyp Stratum</t>
  </si>
  <si>
    <t>1: Dle technické zprávy, výkresových příloh projektové dokumentace, TKP staveb státních drah a výkazů materiálu projektu a souhrnných částí dokumentace stavby. 
2: 174m2*1m</t>
  </si>
  <si>
    <t>položka zahrnuje:- kompletní provedení zemní konstrukce včetně nákupu a dopravy materiálu dle zadávací dokumentace-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</si>
  <si>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18110</t>
  </si>
  <si>
    <t>ÚPRAVA PLÁNĚ SE ZHUTNĚNÍM V HORNINĚ TŘ. I</t>
  </si>
  <si>
    <t>zemní pláň, základová spára rozšiřovaného náspu</t>
  </si>
  <si>
    <t>1: Dle technické zprávy, výkresových příloh projektové dokumentace, TKP staveb státních drah a výkazů materiálu projektu a souhrnných částí dokumentace stavby. 
2: 120m*6,2m+173m2+104m2</t>
  </si>
  <si>
    <t>položka zahrnuje úpravu pláně včetně vyrovnání výškových rozdílů. Míru zhutnění určuje projekt.</t>
  </si>
  <si>
    <t>18222</t>
  </si>
  <si>
    <t>ROZPROSTŘENÍ ORNICE VE SVAHU V TL DO 0,15M</t>
  </si>
  <si>
    <t>násep V, násep Z, 2x konec nástupiště, odtěžený přejezd, ZS</t>
  </si>
  <si>
    <t>1: Dle technické zprávy, výkresových příloh projektové dokumentace, TKP staveb státních drah a výkazů materiálu projektu a souhrnných částí dokumentace stavby. 
2: 44m*4,7m+27m*3,6m+2*5m2+10*4m2+35m2</t>
  </si>
  <si>
    <t>položka zahrnuje:nutné přemístění ornice z dočasných skládek vzdálených do 50mrozprostření ornice v předepsané tloušťce ve svahu přes 1:5</t>
  </si>
  <si>
    <t>1: Dle technické zprávy, výkresových příloh projektové dokumentace, TKP staveb státních drah a výkazů materiálu projektu a souhrnných částí dokumentace stavby. 
2: 44m*4,7m+27m*3,6m+2*5m2+10*4m2</t>
  </si>
  <si>
    <t>18481</t>
  </si>
  <si>
    <t>OCHRANA STROMŮ BEDNĚNÍM</t>
  </si>
  <si>
    <t>1: Dle technické zprávy, výkresových příloh projektové dokumentace, TKP staveb státních drah a výkazů materiálu projektu a souhrnných částí dokumentace stavby. 
2: 40 m2</t>
  </si>
  <si>
    <t>položka zahrnuje veškerý materiál, výrobky a polotovary, včetně mimostaveništní a vnitrostaveništní dopravy (rovněž přesuny), včetně naložení a složení, případně s uložením</t>
  </si>
  <si>
    <t>Základy:</t>
  </si>
  <si>
    <t>21152</t>
  </si>
  <si>
    <t>SANAČNÍ ŽEBRA Z KAMENIVA DRCENÉHO</t>
  </si>
  <si>
    <t>drenáž na stěných výkopů a na svah. stupních - fr. 32/63</t>
  </si>
  <si>
    <t>1: Dle technické zprávy, výkresových příloh projektové dokumentace, TKP staveb státních drah a výkazů materiálu projektu a souhrnných částí dokumentace stavby. 
2: 42m*6m*0,3m</t>
  </si>
  <si>
    <t>položka zahrnuje dodávku předepsaného kameniva, mimostaveništní a vnitrostaveništní dopravu a jeho uložení není-li v zadávací dokumentaci uvedeno jinak, jedná se o nakupovaný materiál</t>
  </si>
  <si>
    <t>21461C</t>
  </si>
  <si>
    <t>SEPARAČNÍ GEOTEXTILIE DO 300G/M2</t>
  </si>
  <si>
    <t>založení náspu</t>
  </si>
  <si>
    <t>1: Dle technické zprávy, výkresových příloh projektové dokumentace, TKP staveb státních drah a výkazů materiálu projektu a souhrnných částí dokumentace stavby. 
2: 24m*10,5m+14m*8m+26m*5m</t>
  </si>
  <si>
    <t>Položka zahrnuje:- dodávku předepsané geotextilie- úpravu, očištění a ochranu podkladu- přichycení k podkladu, případně zatížení- úpravy spojů a zajištění okrajů- úpravy pro odvodnění- nutné přesahy- mimostaveništní a vnitrostaveništní dopravu</t>
  </si>
  <si>
    <t>289972</t>
  </si>
  <si>
    <t>OPLÁŠTĚNÍ (ZPEVNĚNÍ) Z GEOMŘÍŽOVIN</t>
  </si>
  <si>
    <t>MSL</t>
  </si>
  <si>
    <t>1: Dle technické zprávy, výkresových příloh projektové dokumentace, TKP staveb státních drah a výkazů materiálu projektu a souhrnných částí dokumentace stavby. 
2: 26m*2*4m</t>
  </si>
  <si>
    <t>Položka zahrnuje:- dodávku předepsané geomřížoviny- úpravu, očištění a ochranu podkladu- přichycení k podkladu, případně zatížení- úpravy spojů a zajištění okrajů- úpravy pro odvodnění- nutné přesahy- mimostaveništní a vnitrostaveništní dopravu</t>
  </si>
  <si>
    <t>289973</t>
  </si>
  <si>
    <t>OPLÁŠTĚNÍ (ZPEVNĚNÍ) Z GEOSÍTÍ A GEOROHOŽÍ</t>
  </si>
  <si>
    <t>trvalá 3D georohož vč. kotvení skobami z bet. výztuže</t>
  </si>
  <si>
    <t>1: Dle technické zprávy, výkresových příloh projektové dokumentace, TKP staveb státních drah a výkazů materiálu projektu a souhrnných částí dokumentace stavby. 
2: 42m*4m</t>
  </si>
  <si>
    <t>Položka zahrnuje:- dodávku předepsané geosítě nebi georohože- úpravu, očištění a ochranu podkladu- přichycení k podkladu, případně zatížení- úpravy spojů a zajištění okrajů- úpravy pro odvodnění- nutné přesahy- mimostaveništní a vnitrostaveništní dopravu</t>
  </si>
  <si>
    <t>Vodorovné konstrukce:</t>
  </si>
  <si>
    <t>466921</t>
  </si>
  <si>
    <t>DLAŽBY VEGETAČNÍ Z BETONOVÝCH DLAŽDIC NA SUCHO</t>
  </si>
  <si>
    <t>1: Dle technické zprávy, výkresových příloh projektové dokumentace, TKP staveb státních drah a výkazů materiálu projektu a souhrnných částí dokumentace stavby. 
2: 42m*0,6m</t>
  </si>
  <si>
    <t>položka zahrnuje:- povrchovou úpravu podkladu- zřízení spojovací vrstvy- dodávku a uložení předepsaných dlažebních prvků do předepsaného tvaru- spárování, těsnění, tmelení a vyplnění spar případně s vyklínováním- úprava povrchu pro odvedení srážkové vody- výplň otvorů drnem nebo ornicí s osetím, případně kamenivem- výplň spar předepsaným materiálem- nutné zemní práce (svahování, úpravu pláně a pod.)- nezahrnuje podklad pod dlažbu, vykazuje se samostatně položkami SD 45</t>
  </si>
  <si>
    <t>Komunikace:</t>
  </si>
  <si>
    <t>512550</t>
  </si>
  <si>
    <t>KOLEJOVÉ LOŽE - ZŘÍZENÍ Z KAMENIVA HRUBÉHO DRCENÉHO (ŠTĚRK)</t>
  </si>
  <si>
    <t>1: Dle technické zprávy, výkresových příloh projektové dokumentace, TKP staveb státních drah a výkazů materiálu projektu a souhrnných částí dokumentace stavby. 
2: 90m*2,35m2+30m*2,5m2</t>
  </si>
  <si>
    <t>1. Položka obsahuje: – dodávku, dopravu a uložení kameniva předepsané specifikace a frakce v požadované míře zhutnění2. Položka neobsahuje: X3. Způsob měření:Měří se objem kolejového lože v projektovaném profilu.</t>
  </si>
  <si>
    <t>513550</t>
  </si>
  <si>
    <t>KOLEJOVÉ LOŽE - DOPLNĚNÍ Z KAMENIVA HRUBÉHO DRCENÉHO (ŠTĚRK)</t>
  </si>
  <si>
    <t>1: Dle technické zprávy, výkresových příloh projektové dokumentace, TKP staveb státních drah a výkazů materiálu projektu a souhrnných částí dokumentace stavby. 
2: (224m-120m)*3,4m*0,1m</t>
  </si>
  <si>
    <t>528352</t>
  </si>
  <si>
    <t>KOLEJ 49 E1, ROZD. "U", BEZSTYKOVÁ, PR. BET. BEZPODKLADNICOVÝ, UP. PRUŽNÉ</t>
  </si>
  <si>
    <t>1: Dle technické zprávy, výkresových příloh projektové dokumentace, TKP staveb státních drah a výkazů materiálu projektu a souhrnných částí dokumentace stavby. 
2: 120m</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</si>
  <si>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rekonstrukcích2. Položka neobsahuje: – zřízení kolejového lože – svařování kolejnic do bezstykové koleje – broušení koleje – případnou dodávku a montáž pražcových kotev – následnou úpravu směrového a výškového uspořádání koleje3. Způsob měření:Měří se délka koleje ve smyslu ČSN 73 6360, tj. v ose koleje.</t>
  </si>
  <si>
    <t>542111</t>
  </si>
  <si>
    <t>SMĚROVÉ A VÝŠKOVÉ VYROVNÁNÍ KOLEJE NA PRAŽCÍCH DŘEVĚNÝCH DO 0,05 M</t>
  </si>
  <si>
    <t>1: Dle technické zprávy, výkresových příloh projektové dokumentace, TKP staveb státních drah a výkazů materiálu projektu a souhrnných částí dokumentace stavby. 
2: 2*(224m-120m)</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</si>
  <si>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apod.2. Položka neobsahuje: – případné doplnění štěrkového lože3. Způsob měření:Měří se délka koleje ve smyslu ČSN 73 6360, tj. v ose koleje.</t>
  </si>
  <si>
    <t>543211</t>
  </si>
  <si>
    <t>VÝMĚNA JEDNOTLIVÉHO PRAŽCE DŘEVĚNÉHO, UPEVNĚNÍ TUHÉ</t>
  </si>
  <si>
    <t>1: Dle technické zprávy, výkresových příloh projektové dokumentace, TKP staveb státních drah a výkazů materiálu projektu a souhrnných částí dokumentace stavby. 
2: 36ks</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</si>
  <si>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ap.2. Položka neobsahuje: – poplatek za likvidaci odpadů (nacení se dle SSD 0)3. Způsob měření:Udává se počet kusů kompletní konstrukce nebo práce.</t>
  </si>
  <si>
    <t>545121</t>
  </si>
  <si>
    <t>SVAR KOLEJNIC (STEJNÉHO TVARU) 49 E1, T JEDNOTLIVĚ</t>
  </si>
  <si>
    <t>kolejnice dl. 75 m</t>
  </si>
  <si>
    <t>1: Dle technické zprávy, výkresových příloh projektové dokumentace, TKP staveb státních drah a výkazů materiálu projektu a souhrnných částí dokumentace stavby. 
2: 2*3ks</t>
  </si>
  <si>
    <t>Jednotlivým svarem se rozumí svar, který splňuje některé z následujících kriterií:–  počet svarů v jednom objektu je menší než 20 ks–  při vevařování lepených izolovaných styků a dilatačních zařízení do kolejí–  závěrný svar při zřizování bezstykové koleje ve smyslu předpisu S3/2Svar, který nesplňuje ani jedno z výše uvedených kriterií, je svar průběžný1.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ap.2. Položka neobsahuje: – případné řezání koleje3. Způsob měření:Udává se počet kusů kompletní konstrukce nebo práce.</t>
  </si>
  <si>
    <t>549311</t>
  </si>
  <si>
    <t>ZRUŠENÍ A ZNOVUZŘÍZENÍ BEZSTYKOVÉ KOLEJE NA NEDEMONTOVANÝCH ÚSECÍCH V KOLEJI</t>
  </si>
  <si>
    <t>1: Dle technické zprávy, výkresových příloh projektové dokumentace, TKP staveb státních drah a výkazů materiálu projektu a souhrnných částí dokumentace stavby. 
2: 224m-120m</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</si>
  <si>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ap.2. Položka neobsahuje: – případné doplnění kolejového lože – svary3. Způsob měření:Měří se délka koleje ve smyslu ČSN 73 6360, tj. v ose koleje.</t>
  </si>
  <si>
    <t>549331</t>
  </si>
  <si>
    <t>ZŘÍZENÍ BEZSTYKOVÉ KOLEJE NA STÁVAJÍCÍCH ÚSECÍCH V KOLEJI</t>
  </si>
  <si>
    <t>1. Položka obsahuje: –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ap.2. Položka neobsahuje: – případné doplnění kolejového lože – svary3. Způsob měření:Měří se délka koleje ve smyslu ČSN 73 6360, tj. v ose koleje.</t>
  </si>
  <si>
    <t>R502947</t>
  </si>
  <si>
    <t>ZŘÍZENÍ KONSTRUKČNÍ VRSTVY TĚLESA ŽELEZNIČNÍHO SPODKU Z GEOBUŇKY</t>
  </si>
  <si>
    <t>geobuňková struktura - dno , stěny a diagonály z výztužné geomříže. Výška 1 m</t>
  </si>
  <si>
    <t>1: Dle technické zprávy, výkresových příloh projektové dokumentace, TKP staveb státních drah a výkazů materiálu projektu a souhrnných částí dokumentace stavby. 
2: 174m2</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</si>
  <si>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vrstvy2. Položka neobsahuje: X3. Způsob měření:Měří se metr čtverečný projektované nebo skutečné plochy, přičemž do výměry je již zahrnuto ztratné, přesahy, prořezy.</t>
  </si>
  <si>
    <t>Ostatní práce:</t>
  </si>
  <si>
    <t>923122</t>
  </si>
  <si>
    <t>HEKTOMETROVNÍK Z UŽITÉHO MATERIÁLU</t>
  </si>
  <si>
    <t>očištění, obnova nátěru, zpětné osazení</t>
  </si>
  <si>
    <t>1: Dle technické zprávy, výkresových příloh projektové dokumentace, TKP staveb státních drah a výkazů materiálu projektu a souhrnných částí dokumentace stavby. 
2: 1ks</t>
  </si>
  <si>
    <t>1. Položka obsahuje: – dodávku a osazení včetně nutných zemních prací a obetonování – případnou obnovu nátěru – odrazky nebo retroreflexní fólie2. Položka neobsahuje: X3. Způsob měření:Udává se počet kusů kompletní konstrukce nebo práce.</t>
  </si>
  <si>
    <t>923431</t>
  </si>
  <si>
    <t>NÁVĚST "KONEC NÁSTUPIŠTĚ"</t>
  </si>
  <si>
    <t>1 ks na sloupku, 1 ks na konstrukci zábradlí</t>
  </si>
  <si>
    <t>1: Dle technické zprávy, výkresových příloh projektové dokumentace, TKP staveb státních drah a výkazů materiálu projektu a souhrnných částí dokumentace stavby. 
2: 2ks</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</si>
  <si>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fólie2. Položka neobsahuje: – nosnou konstrukci, např. sloupek, konzolu apod. včetně základu a zemních prácí3. Způsob měření:Udává se počet kusů kompletní konstrukce nebo práce.</t>
  </si>
  <si>
    <t>923821</t>
  </si>
  <si>
    <t>SLOUPEK DN 60 PRO NÁVĚST</t>
  </si>
  <si>
    <t>1. Položka obsahuje: – dodání a osazení sloupku v příslušném provedení včetně základu nebo patky a zemních prací – protikorozní úpravu, není-li tato provedena již z výroby nebo daná vlastnostmi použitého materiálu2. Položka neobsahuje: X3. Způsob měření:Udává se počet kusů kompletní konstrukce nebo práce.</t>
  </si>
  <si>
    <t>923981</t>
  </si>
  <si>
    <t>ZAJIŠŤOVACÍ ZNAČKA KONZOLOVÁ (K) NA NÁSTUPIŠTI</t>
  </si>
  <si>
    <t>1: Dle technické zprávy, výkresových příloh projektové dokumentace, TKP staveb státních drah a výkazů materiálu projektu a souhrnných částí dokumentace stavby. 
2: 2 ks</t>
  </si>
  <si>
    <t>1. Položka obsahuje: – geodetické zaměření a kontrolu připravenosti pro osazení značky – vyvrtání otvoru požadovaného průměru, vlepení zajišťovací značky a další související práce – dodávku a montáž konzolové zajišťovací značky v požadovaném provedení – všechny potřebné pomůcky, stroje, nářadí a pomocný materiál – kontrolní měření – vyhotovení příslušné dokumentace2. Položka neobsahuje: X3. Způsob měření:Udává se počet kusů kompletní konstrukce nebo práce.</t>
  </si>
  <si>
    <t>965010</t>
  </si>
  <si>
    <t>ODSTRANĚNÍ KOLEJOVÉHO LOŽE A DRÁŽNÍCH STEZEK</t>
  </si>
  <si>
    <t>1: Dle technické zprávy, výkresových příloh projektové dokumentace, TKP staveb státních drah a výkazů materiálu projektu a souhrnných částí dokumentace stavby. 
2: 120m*2,7m3</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</si>
  <si>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prostředek2. Položka neobsahuje: – odvoz vybouraného materiálu do skladu nebo na likvidaci – poplatky za likvidaci odpadů, nacení se položkami ze ssd 03. Způsob měření:Měří se metry krychlové odtěženého kolejového lože v ulehlém (původním) stavu.</t>
  </si>
  <si>
    <t>965021</t>
  </si>
  <si>
    <t>ODSTRANĚNÍ KOLEJOVÉHO LOŽE A DRÁŽNÍCH STEZEK - ODVOZ NA SKLÁDKU</t>
  </si>
  <si>
    <t>1: Dle technické zprávy, výkresových příloh projektové dokumentace, TKP staveb státních drah a výkazů materiálu projektu a souhrnných částí dokumentace stavby. 
2: 120m*2,7m2*0,3*30km</t>
  </si>
  <si>
    <t>1. Položka obsahuje: – odvoz jakýmkoliv dopravním prostředkem a složení – případné překládky na trase2. Položka neobsahuje: – naložení vybouraného materiálu na dopravní prostředek (je zahrnuto ve zdrojové položce) – poplatky za likvidaci odpadů, nacení se položkami ze ssd 03. Způsob měření:Výměra je součtem součinů metrů krychlových vytěženého v rostlém (původním) stavu nebo vybouraného materiálu a jednotlivých vzdáleností v kilometrech.</t>
  </si>
  <si>
    <t>965022</t>
  </si>
  <si>
    <t>ODSTRANĚNÍ KOLEJOVÉHO LOŽE A DRÁŽNÍCH STEZEK - ODVOZ NA MEZIDEPONII</t>
  </si>
  <si>
    <t>1: Dle technické zprávy, výkresových příloh projektové dokumentace, TKP staveb státních drah a výkazů materiálu projektu a souhrnných částí dokumentace stavby. 
2: 227m3*5km</t>
  </si>
  <si>
    <t>965123</t>
  </si>
  <si>
    <t>DEMONTÁŽ KOLEJE NA DŘEVĚNÝCH PRAŽCÍCH DO KOLEJOVÝCH POLÍ S ODVOZEM NA MONTÁŽNÍ ZÁKLADNU S NÁSLEDNÝM ROZEBRÁNÍM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</si>
  <si>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apod.2. Položka neobsahuje: – odvoz nevyhovujícího materiálu na likvidaci – poplatky za likvidaci odpadů, nacení se položkami ze ssd 03. Způsob měření:Měří se délka koleje ve smyslu ČSN 73 6360, tj. v ose koleje.</t>
  </si>
  <si>
    <t>965126</t>
  </si>
  <si>
    <t>DEMONTÁŽ KOLEJE NA DŘEVĚNÝCH PRAŽCÍCH - ODVOZ ROZEBRANÝCH SOUČÁSTÍ (Z MÍSTA DEMONTÁŽE NEBO Z MONTÁŽNÍ ZÁKLADNY) K LIKVIDACI</t>
  </si>
  <si>
    <t>tkm</t>
  </si>
  <si>
    <t>1: Dle technické zprávy, výkresových příloh projektové dokumentace, TKP staveb státních drah a výkazů materiálu projektu a souhrnných částí dokumentace stavby. 
2: (120m*2*0,049t+120m/0,611m*0,1t)*30km</t>
  </si>
  <si>
    <t>1. Položka obsahuje: – naložení na dopravní prostředek, odvoz a složení – případné překládky na trase2. Položka neobsahuje: – poplatky za likvidaci odpadů, nacení se položkami ze ssd 03. Způsob měření:Výměra je sumou součinů tun vybouraného materiálu v původním stavu a k nim příslušných jednotlivých odvozových vzdáleností v kilometrech.</t>
  </si>
  <si>
    <t>965821</t>
  </si>
  <si>
    <t>DEMONTÁŽ KILOMETROVNÍKU, HEKTOMETROVNÍKU, MEZNÍKU</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</si>
  <si>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apod.2. Položka neobsahuje: – odvoz vybouraného materiálu do skladu nebo na likvidaci – poplatky za likvidaci odpadů, nacení se položkami ze ssd 03. Způsob měření:Udává se počet kusů kompletní konstrukce nebo práce.</t>
  </si>
  <si>
    <t>965841</t>
  </si>
  <si>
    <t>DEMONTÁŽ JAKÉKOLIV NÁVĚSTI</t>
  </si>
  <si>
    <t>tabule "Konec nástupiště</t>
  </si>
  <si>
    <t>965842</t>
  </si>
  <si>
    <t>DEMONTÁŽ JAKÉKOLIV NÁVĚSTI - ODVOZ (NA LIKVIDACI ODPADŮ NEBO JINÉ URČENÉ MÍSTO)</t>
  </si>
  <si>
    <t>1: Dle technické zprávy, výkresových příloh projektové dokumentace, TKP staveb státních drah a výkazů materiálu projektu a souhrnných částí dokumentace stavby. 
2: 0,05t*2ks*30km</t>
  </si>
  <si>
    <t>1. Položka obsahuje: – odvoz jakýmkoliv dopravním prostředkem a složení – případné překládky na trase2. Položka neobsahuje: – naložení vybouraného materiálu na dopravní prostředek (je zahrnuto ve zdrojové položce) – poplatky za likvidaci odpadů, nacení se položkami ze ssd 03. Způsob měření:Výměra je součtem součinů metrů krychlových tun vybouraného materiálu v původním stavu a jednotlivých vzdáleností v kilometrech.</t>
  </si>
  <si>
    <t>96715</t>
  </si>
  <si>
    <t>VYBOURÁNÍ ČÁSTÍ KONSTRUKCÍ BETON</t>
  </si>
  <si>
    <t>1: Dle technické zprávy, výkresových příloh projektové dokumentace, TKP staveb státních drah a výkazů materiálu projektu a souhrnných částí dokumentace stavby. 
2: 10m3</t>
  </si>
  <si>
    <t>položka zahrnuje:- veškerou manipulaci s vybouranou sutí a hmotami včetně uložení na skládku,- veškeré další práce plynoucí z technologického předpisu a z platných předpisů,nezahrnuje poplatek za skládku, který se vykazuje v položce 0141** (s výjimkou malého množství bouraného materiálu, kde je možné poplatek zahrnout do jednotkové ceny bourání – tento fakt musí být uveden v doplňujícím textu k položce)</t>
  </si>
  <si>
    <t>96715B</t>
  </si>
  <si>
    <t>VYBOURÁNÍ ČÁSTÍ KONSTRUKCÍ BETON - DOPRAVA</t>
  </si>
  <si>
    <t>1: Dle technické zprávy, výkresových příloh projektové dokumentace, TKP staveb státních drah a výkazů materiálu projektu a souhrnných částí dokumentace stavby. 
2: 10m3*2,4t/m3*30km</t>
  </si>
  <si>
    <t>Položka zahrnuje samostatnou dopravu suti a vybouraných hmot. Množství se určí jako součin hmotnosti [t] a požadované vzdálenosti [km].</t>
  </si>
  <si>
    <t>SO 10.1</t>
  </si>
  <si>
    <t>Potůčník, železniční svršek a spodek - následná úprava GPK</t>
  </si>
  <si>
    <t>1: Dle technické zprávy, výkresových příloh projektové dokumentace, TKP staveb státních drah a výkazů materiálu projektu a souhrnných částí dokumentace stavby. 
2: 224m*3,4m*0,05m</t>
  </si>
  <si>
    <t>542311</t>
  </si>
  <si>
    <t>NÁSLEDNÁ ÚPRAVA SMĚROVÉHO A VÝŠKOVÉHO USPOŘÁDÁNÍ KOLEJE - PRAŽCE DŘEVĚNÉ NEBO OCELOVÉ</t>
  </si>
  <si>
    <t>Položka obsahuje:- geodetické měření koleje pro následnou směrovou a výškovou úpravu koleje do předepsané polohy- následnou směrovou a výškovou úpravu koleje do předepsané polohy- kontrolní geodetické měření koleje a posouzení odchylek od předepsané polohy vzhledem k příslušným technickým normámZpůsob měření:- Měří se délka koleje ve smyslu ČSN 73 6360, tj. v ose koleje.</t>
  </si>
  <si>
    <t>542312</t>
  </si>
  <si>
    <t>NÁSLEDNÁ ÚPRAVA SMĚROVÉHO A VÝŠKOVÉHO USPOŘÁDÁNÍ KOLEJE - PRAŽCE BETONOVÉ</t>
  </si>
  <si>
    <t>SO 11</t>
  </si>
  <si>
    <t>Potůčník, nástupiště</t>
  </si>
  <si>
    <t>1: Dle technické zprávy, výkresových příloh projektové dokumentace, TKP staveb státních drah a výkazů materiálu projektu a souhrnných částí dokumentace stavby. 
2: (5m3+10,6m3)*2,4t/m3+69t</t>
  </si>
  <si>
    <t>11348A</t>
  </si>
  <si>
    <t>ODSTRANĚNÍ KRYTU ZPEVNĚNÝCH PLOCH Z DLAŽDIC VČETNĚ PODKLADU - BEZ DOPRAVY</t>
  </si>
  <si>
    <t>1: Dle technické zprávy, výkresových příloh projektové dokumentace, TKP staveb státních drah a výkazů materiálu projektu a souhrnných částí dokumentace stavby. 
2: 106m*1m*0,1m</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</si>
  <si>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</si>
  <si>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11348B</t>
  </si>
  <si>
    <t>ODSTRANĚNÍ KRYTU ZPEVNĚNÝCH PLOCH Z DLAŽDIC VČETNĚ PODKLADU - DOPRAVA</t>
  </si>
  <si>
    <t>1: Dle technické zprávy, výkresových příloh projektové dokumentace, TKP staveb státních drah a výkazů materiálu projektu a souhrnných částí dokumentace stavby. 
2: 106m*1m*0,1m*2,4t/m3*24km</t>
  </si>
  <si>
    <t>1: Dle technické zprávy, výkresových příloh projektové dokumentace, TKP staveb státních drah a výkazů materiálu projektu a souhrnných částí dokumentace stavby. 
2: 20m*2m*0,15m</t>
  </si>
  <si>
    <t>122735</t>
  </si>
  <si>
    <t>ODKOPÁVKY A PROKOPÁVKY OBECNÉ TŘ. I, ODVOZ DO 8KM</t>
  </si>
  <si>
    <t>nástupní hrana mimo oblast rozšiřovaného náspu   
vsakovací rýha   
uložení čisté zeminy na pozemcích SŽDC</t>
  </si>
  <si>
    <t>1: Dle technické zprávy, výkresových příloh projektové dokumentace, TKP staveb státních drah a výkazů materiálu projektu a souhrnných částí dokumentace stavby. 
2: 20m*2,6m3+3,3m*0,8m*1m</t>
  </si>
  <si>
    <t>1: Dle technické zprávy, výkresových příloh projektové dokumentace, TKP staveb státních drah a výkazů materiálu projektu a souhrnných částí dokumentace stavby. 
2: 20m*2,2m3</t>
  </si>
  <si>
    <t>vsakovací rýha</t>
  </si>
  <si>
    <t>1: Dle technické zprávy, výkresových příloh projektové dokumentace, TKP staveb státních drah a výkazů materiálu projektu a souhrnných částí dokumentace stavby. 
2: 3,3m*0,8m*1m</t>
  </si>
  <si>
    <t>1: Dle technické zprávy, výkresových příloh projektové dokumentace, TKP staveb státních drah a výkazů materiálu projektu a souhrnných částí dokumentace stavby. 
2: 90m*2,5m*2</t>
  </si>
  <si>
    <t>1: Dle technické zprávy, výkresových příloh projektové dokumentace, TKP staveb státních drah a výkazů materiálu projektu a souhrnných částí dokumentace stavby. 
2: 90m*1m+20m*2m</t>
  </si>
  <si>
    <t>21197</t>
  </si>
  <si>
    <t>OPLÁŠTĚNÍ ODVODŇOVACÍCH ŽEBER Z GEOTEXTILIE</t>
  </si>
  <si>
    <t>1: Dle technické zprávy, výkresových příloh projektové dokumentace, TKP staveb státních drah a výkazů materiálu projektu a souhrnných částí dokumentace stavby. 
2: 5,3m*2,8m</t>
  </si>
  <si>
    <t>položka zahrnuje dodávku předepsané geotextilie, mimostaveništní a vnitrostaveništní dopravu a její uložení včetně potřebných přesahů (nezapočítávají se do výměry)</t>
  </si>
  <si>
    <t>Svislé konstrukce (a kompletní):</t>
  </si>
  <si>
    <t>348173</t>
  </si>
  <si>
    <t>ZÁBRADLÍ Z DÍLCŮ KOVOVÝCH ŽÁROVĚ ZINK PONOREM S NÁTĚREM</t>
  </si>
  <si>
    <t>KG</t>
  </si>
  <si>
    <t>vč. zábradlí u přístupového chodníku (viz výkaz + rezerva 10%)</t>
  </si>
  <si>
    <t>1: Dle technické zprávy, výkresových příloh projektové dokumentace, TKP staveb státních drah a výkazů materiálu projektu a souhrnných částí dokumentace stavby. 
2: 1,1*2868,05kg</t>
  </si>
  <si>
    <t>- dílenská dokumentace, včetně technologického předpisu spojování,- dodání  materiálu  v požadované kvalitě a výroba konstrukce (včetně  pomůcek,  přípravků a prostředků pro výrobu) bez ohledu na náročnost a její hmotnost,- dodání spojovacího materiálu,- zřízení  montážních  a  dilatačních  spojů,  spar, včetně potřebných úprav, vložek, opracování, očištění a ošetření,- podpěr. konstr. a lešení všech druhů pro montáž konstrukcí i doplňkových, včetně požadovaných otvorů, ochranných a bezpečnostních opatření a základů pro tyto konstrukce a lešení,- montáž konstrukce na staveništi, včetně montážních prostředků a pomůcek a zednických výpomocí,                              - výplň, těsnění a tmelení spar a spojů,- všechny druhy ocelového kotvení,- dílenskou přejímku a montážní prohlídku, včetně požadovaných dokladů,- zřízení kotevních otvorů nebo jam, nejsou-li částí jiné konstrukce,- osazení kotvení nebo přímo částí konstrukce do podpůrné konstrukce nebo do zeminy,- výplň kotevních otvorů  (příp.  podlití  patních  desek) maltou,  betonem  nebo  jinou speciální hmotou, vyplnění jam zeminou,- veškeré druhy protikorozní ochrany a nátěry konstrukcí,- zvláštní spojovací prostředky, rozebíratelnost konstrukce,- ochranná opatření před účinky bludných proudů- ochranu před přepětím.</t>
  </si>
  <si>
    <t>451313</t>
  </si>
  <si>
    <t>PODKLADNÍ A VÝPLŇOVÉ VRSTVY Z PROSTÉHO BETONU C16/20</t>
  </si>
  <si>
    <t>podklad a obetonování žlábku u přístřešku</t>
  </si>
  <si>
    <t>1: Dle technické zprávy, výkresových příloh projektové dokumentace, TKP staveb státních drah a výkazů materiálu projektu a souhrnných částí dokumentace stavby. 
2: 4m*0,12m2</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</si>
  <si>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</si>
  <si>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501101</t>
  </si>
  <si>
    <t>ZŘÍZENÍ KONSTRUKČNÍ VRSTVY TĚLESA ŽELEZNIČNÍHO SPODKU ZE ŠTĚRKODRTI NOVÉ</t>
  </si>
  <si>
    <t>1: Dle technické zprávy, výkresových příloh projektové dokumentace, TKP staveb státních drah a výkazů materiálu projektu a souhrnných částí dokumentace stavby. 
2: 90m*2,25m*0,15m</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</si>
  <si>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vrstvy2. Položka neobsahuje: X3. Způsob měření:Měří se metr krychlový.</t>
  </si>
  <si>
    <t>58252</t>
  </si>
  <si>
    <t>DLÁŽDĚNÉ KRYTY Z BETONOVÝCH DLAŽDIC DO LOŽE Z MC</t>
  </si>
  <si>
    <t>čtvrecové dlaždice dl. 200 mm bez zkosené hrany, kladené na spáru (bez vazby)</t>
  </si>
  <si>
    <t>1: Dle technické zprávy, výkresových příloh projektové dokumentace, TKP staveb státních drah a výkazů materiálu projektu a souhrnných částí dokumentace stavby. 
2: 90m*1,3m+1m*6,2m</t>
  </si>
  <si>
    <t>- dodání dlažebního materiálu v požadované kvalitě, dodání materiálu pro předepsané  lože v tloušťce předepsané dokumentací a pro předepsanou výplň spar- očištění podkladu- uložení dlažby dle předepsaného technologického předpisu včetně předepsané podkladní vrstvy a předepsané výplně spar- zřízení vrstvy bez rozlišení šířky, pokládání vrstvy po etapách - úpravu napojení, ukončení podél obrubníků, dilatačních zařízení, odvodňovacích proužků, odvodňovačů, vpustí, šachet a pod., nestanoví-li zadávací dokumentace jinak- nezahrnuje postřiky, nátěry- nezahrnuje těsnění podél obrubníků, dilatačních zařízení, odvodňovacích proužků, odvodňovačů, vpustí, šachet a pod.</t>
  </si>
  <si>
    <t>917223</t>
  </si>
  <si>
    <t>SILNIČNÍ A CHODNÍKOVÉ OBRUBY Z BETONOVÝCH OBRUBNÍKŮ ŠÍŘ 100MM</t>
  </si>
  <si>
    <t>1: Dle technické zprávy, výkresových příloh projektové dokumentace, TKP staveb státních drah a výkazů materiálu projektu a souhrnných částí dokumentace stavby. 
2: 2*1,7m+23m+37,3m+2*0,9m+37,4m</t>
  </si>
  <si>
    <t>Položka zahrnuje:dodání a pokládku betonových obrubníků o rozměrech předepsaných zadávací dokumentací; betonové lože i boční betonovou opěrku.</t>
  </si>
  <si>
    <t>924420</t>
  </si>
  <si>
    <t>NÁSTUPIŠTĚ L (H) BEZ KONZOLOVÝCH DESEK</t>
  </si>
  <si>
    <t>vč. ukončení 2x 1ks rohový díl H/L</t>
  </si>
  <si>
    <t>1: Dle technické zprávy, výkresových příloh projektové dokumentace, TKP staveb státních drah a výkazů materiálu projektu a souhrnných částí dokumentace stavby. 
2: 90m</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</si>
  <si>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ap.3. Způsob měření:Měří se vždy délka nástupní hrany nástupiště podél přilehlé koleje v metrech délkových, a to i u oboustranných nástupišť.</t>
  </si>
  <si>
    <t>924913</t>
  </si>
  <si>
    <t>NÁSTUPIŠTĚ - OPTICKÉ ZNAČENÍ NÁTĚREM ŠÍŘKY 0,15 M, ODSTÍN ŽLUTÁ 6200</t>
  </si>
  <si>
    <t>1. Položka obsahuje: – příprava a očištění podkladu – dodání a aplikace nátěrové hmoty2. Položka neobsahuje: X3. Způsob měření:Měří se metr délkový.</t>
  </si>
  <si>
    <t>924914</t>
  </si>
  <si>
    <t>NÁSTUPIŠTĚ - SIGNÁLNÍ PÁS Z DLAŽDIC S RELIÉFNÍM POVRCHEM</t>
  </si>
  <si>
    <t>v barvě okolní dlažby</t>
  </si>
  <si>
    <t>1: Dle technické zprávy, výkresových příloh projektové dokumentace, TKP staveb státních drah a výkazů materiálu projektu a souhrnných částí dokumentace stavby. 
2: 5m2</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</si>
  <si>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vrstvy2. Položka neobsahuje: – úpravu a hutnění podloží – podkladní a konstrukční vrstvy3. Způsob měření:Měří se plocha v metrech čtverečných.</t>
  </si>
  <si>
    <t>93551</t>
  </si>
  <si>
    <t>ŽLABY Z DÍLCŮ Z BETONU SVĚTLÉ ŠÍŘKY DO 100MM VČETNĚ MŘÍŽÍ</t>
  </si>
  <si>
    <t>1: Dle technické zprávy, výkresových příloh projektové dokumentace, TKP staveb státních drah a výkazů materiálu projektu a souhrnných částí dokumentace stavby. 
2: 4m</t>
  </si>
  <si>
    <t>položka zahrnuje:-dodávku a uložení dílců žlabu z předepsaného materiálu předepsaných rozměrů včetně mříže- spárování, úpravy vtoku a výtoku- nezahrnuje nutné zemní práce, předepsané lože, obetonování- měří se v metrech běžných délky osy žlabu, odečítají se čistící kusy a vpustě</t>
  </si>
  <si>
    <t>965521</t>
  </si>
  <si>
    <t>ROZEBRÁNÍ NÁSTUPIŠTĚ TYPU SUDOP</t>
  </si>
  <si>
    <t>1. Položka obsahuje: – rozebrání nástupiště do součástí včetně hrubého očištění – naložení vybouraného materiálu na dopravní prostředek – příplatky za ztížené podmínky při práci v kolejišti, např. za překážky na straně koleje apod.2. Položka neobsahuje: – rozebrání krytu a podkladních vrstev zpevněných ploch vyjma nástupištních konzolových desek – zemní práce – odvoz vybouraného materiálu do skladu nebo na likvidaci – poplatky za likvidaci odpadů, nacení se položkami ze ssd 03. Způsob měření:Měří se vždy délka nástupní hrany nástupiště podél přilehlé koleje v metrech délkových, a to i u oboustranných nástupišť.</t>
  </si>
  <si>
    <t>965522</t>
  </si>
  <si>
    <t>ROZEBRÁNÍ NÁSTUPIŠTĚ TYPU SUDOP - ODVOZ (NA LIKVIDACI ODPADŮ NEBO JINÉ URČENÉ MÍSTO)</t>
  </si>
  <si>
    <t>1: Dle technické zprávy, výkresových příloh projektové dokumentace, TKP staveb státních drah a výkazů materiálu projektu a souhrnných částí dokumentace stavby. 
2: 120ks*(0,32t+0,1t+0,15t)*24km</t>
  </si>
  <si>
    <t>1: Dle technické zprávy, výkresových příloh projektové dokumentace, TKP staveb státních drah a výkazů materiálu projektu a souhrnných částí dokumentace stavby. 
2: 5m3</t>
  </si>
  <si>
    <t>1: Dle technické zprávy, výkresových příloh projektové dokumentace, TKP staveb státních drah a výkazů materiálu projektu a souhrnných částí dokumentace stavby. 
2: 5m3*2,4t/m3*24km</t>
  </si>
  <si>
    <t>R924911</t>
  </si>
  <si>
    <t>NÁSTUPIŠTĚ - VODICÍ LINIE ŠÍŘKY 0,40 M Z DLAŽDIC S PODÉLNÝMI DRÁŽKAMI</t>
  </si>
  <si>
    <t>Nástupištní deska š. 950 mm s integrovanou vodicí linií</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</si>
  <si>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DILATAČNÍích zařízení, odvodňovacích proužků, odvodňovačů, vpustí, šachet ap. – těsnění, tmelení a výplň spar a otvorů – úpravu dilatačních spar a povrchu vrstvy2. Položka neobsahuje: – úpravu a hutnění podloží – podkladní a konstrukční vrstvy3. Způsob měření:Měří se metr délkový.</t>
  </si>
  <si>
    <t>R93751</t>
  </si>
  <si>
    <t>MOBILIÁŘ - KOVOVÉ LAVIČKY</t>
  </si>
  <si>
    <t>stejný typ jako v žst. Jindřichov n. Mor.</t>
  </si>
  <si>
    <t>1: Dle technické zprávy, výkresových příloh projektové dokumentace, TKP staveb státních drah a výkazů materiálu projektu a souhrnných částí dokumentace stavby. 
2: 1 ks</t>
  </si>
  <si>
    <t>Položka zahrnuje:- montáž, osazení a dodávku kompletního zařízení, předepsaného zadávací dokumentací- mimostavništní a vnitrostaveništní dopravu- nezbytné zemní práce a základové konstrukce- předepsanou povrchovou úpravu (nátěry a pod.)Pozn.: materiál uvedený v textu představuje rozhodující podíl ve výrobku</t>
  </si>
  <si>
    <t>R93765</t>
  </si>
  <si>
    <t>NÁDOBA NA POSYP Z PLASTICKÝCH HMOT</t>
  </si>
  <si>
    <t>SO 12</t>
  </si>
  <si>
    <t>Potůčník, přístupový chodník</t>
  </si>
  <si>
    <t>1: Dle technické zprávy, výkresových příloh projektové dokumentace, TKP staveb státních drah a výkazů materiálu projektu a souhrnných částí dokumentace stavby. 
2: (10m3+19,35m3)*2,4t/m3</t>
  </si>
  <si>
    <t>11332A</t>
  </si>
  <si>
    <t>ODSTRANĚNÍ PODKLADŮ ZPEVNĚNÝCH PLOCH Z KAMENIVA NESTMELENÉHO - BEZ DOPRAVY</t>
  </si>
  <si>
    <t>rušení ZS</t>
  </si>
  <si>
    <t>1: Dle technické zprávy, výkresových příloh projektové dokumentace, TKP staveb státních drah a výkazů materiálu projektu a souhrnných částí dokumentace stavby. 
2: 35m2*0,2m</t>
  </si>
  <si>
    <t>11332B</t>
  </si>
  <si>
    <t>ODSTRANĚNÍ PODKLADŮ ZPEVNĚNÝCH PLOCH Z KAMENIVA NESTMELENÉHO - DOPRAVA</t>
  </si>
  <si>
    <t>rušení ZS - uložení zeminy na pozemcích SŽDC</t>
  </si>
  <si>
    <t>1: Dle technické zprávy, výkresových příloh projektové dokumentace, TKP staveb státních drah a výkazů materiálu projektu a souhrnných částí dokumentace stavby. 
2: 35m2*0,2m*8km</t>
  </si>
  <si>
    <t>11336</t>
  </si>
  <si>
    <t>ODSTRANĚNÍ PODKLADU ZPEVNĚNÝCH PLOCH ZE SILNIČNÍCH DÍLCŮ (PANELŮ)</t>
  </si>
  <si>
    <t>rušení prov. Zpevnění</t>
  </si>
  <si>
    <t>1: Dle technické zprávy, výkresových příloh projektové dokumentace, TKP staveb státních drah a výkazů materiálu projektu a souhrnných částí dokumentace stavby. 
2: 43m*3m*0,15m</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</si>
  <si>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</si>
  <si>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11336B</t>
  </si>
  <si>
    <t>ODSTRANĚNÍ PODKLADU ZPEVNĚNÝCH PLOCH ZE SILNIČNÍCH DÍLCŮ (PANELŮ) - DOPRAVA</t>
  </si>
  <si>
    <t>1: Dle technické zprávy, výkresových příloh projektové dokumentace, TKP staveb státních drah a výkazů materiálu projektu a souhrnných částí dokumentace stavby. 
2: 43m*3m*0,15m*2,4t/m3*24km</t>
  </si>
  <si>
    <t>1: Dle technické zprávy, výkresových příloh projektové dokumentace, TKP staveb státních drah a výkazů materiálu projektu a souhrnných částí dokumentace stavby. 
2: 40m*4m*0,2m+35m2*0,2m</t>
  </si>
  <si>
    <t>123735</t>
  </si>
  <si>
    <t>ODKOP PRO SPOD STAVBU SILNIC A ŽELEZNIC TŘ. I, ODVOZ DO 8KM</t>
  </si>
  <si>
    <t>výměna podloží pod chodníkem - čistá zemina bude uložena na pozemcích SŽDC</t>
  </si>
  <si>
    <t>1: Dle technické zprávy, výkresových příloh projektové dokumentace, TKP staveb státních drah a výkazů materiálu projektu a souhrnných částí dokumentace stavby. 
2: 43m*4m*0,3m</t>
  </si>
  <si>
    <t>1: Dle technické zprávy, výkresových příloh projektové dokumentace, TKP staveb státních drah a výkazů materiálu projektu a souhrnných částí dokumentace stavby. 
2: 43m*4m*2+35m*2m</t>
  </si>
  <si>
    <t>1: Dle technické zprávy, výkresových příloh projektové dokumentace, TKP staveb státních drah a výkazů materiálu projektu a souhrnných částí dokumentace stavby. 
2: 43m*3m+100m2+35m2</t>
  </si>
  <si>
    <t>56330</t>
  </si>
  <si>
    <t>VOZOVKOVÉ VRSTVY ZE ŠTĚRKODRTI</t>
  </si>
  <si>
    <t>vč. podkladu provizorních panelů a úpravy ZS</t>
  </si>
  <si>
    <t>1: Dle technické zprávy, výkresových příloh projektové dokumentace, TKP staveb státních drah a výkazů materiálu projektu a souhrnných částí dokumentace stavby. 
2: 48m*2m*0,15m+58m2*0,2m+43m*4m*0,3m+35m2*0,2m</t>
  </si>
  <si>
    <t>- dodání kameniva předepsané kvality a zrnitosti- rozprostření a zhutnění vrstvy v předepsané tloušťce- zřízení vrstvy bez rozlišení šířky, pokládání vrstvy po etapách- nezahrnuje postřiky, nátěry</t>
  </si>
  <si>
    <t>572141</t>
  </si>
  <si>
    <t>INFILTRAČNÍ POSTŘIK ASFALTOVÝ DO 2,0KG/M2</t>
  </si>
  <si>
    <t>1: Dle technické zprávy, výkresových příloh projektové dokumentace, TKP staveb státních drah a výkazů materiálu projektu a souhrnných částí dokumentace stavby. 
2: 58m2</t>
  </si>
  <si>
    <t>- dodání všech předepsaných materiálů pro postřiky v předepsaném množství- provedení dle předepsaného technologického předpisu- zřízení vrstvy bez rozlišení šířky, pokládání vrstvy po etapách- úpravu napojení, ukončení</t>
  </si>
  <si>
    <t>572221</t>
  </si>
  <si>
    <t>SPOJOVACÍ POSTŘIK Z ASFALTU DO 1,0KG/M2</t>
  </si>
  <si>
    <t>574A43</t>
  </si>
  <si>
    <t>ASFALTOVÝ BETON PRO OBRUSNÉ VRSTVY ACO 11 TL. 50MM</t>
  </si>
  <si>
    <t>1: Dle technické zprávy, výkresových příloh projektové dokumentace, TKP staveb státních drah a výkazů materiálu projektu a souhrnných částí dokumentace stavby. 
2: 52m2</t>
  </si>
  <si>
    <t>- dodání směsi v požadované kvalitě- očištění podkladu- uložení směsi dle předepsaného technologického předpisu, zhutnění vrstvy v předepsané tloušťce- zřízení vrstvy bez rozlišení šířky, pokládání vrstvy po etapách, včetně pracovních spar a spojů- úpravu napojení, ukončení podél obrubníků, dilatačních zařízení, odvodňovacích proužků, odvodňovačů, vpustí, šachet a pod.- nezahrnuje postřiky, nátěry- nezahrnuje těsnění podél obrubníků, dilatačních zařízení, odvodňovacích proužků, odvodňovačů, vpustí, šachet a pod.</t>
  </si>
  <si>
    <t>574C45</t>
  </si>
  <si>
    <t>ASFALTOVÝ BETON PRO LOŽNÍ VRSTVY ACL 16 TL. 50MM</t>
  </si>
  <si>
    <t>případně R-materiál</t>
  </si>
  <si>
    <t>582611</t>
  </si>
  <si>
    <t>KRYTY Z BETON DLAŽDIC SE ZÁMKEM ŠEDÝCH TL 60MM DO LOŽE Z KAM</t>
  </si>
  <si>
    <t>1: Dle technické zprávy, výkresových příloh projektové dokumentace, TKP staveb státních drah a výkazů materiálu projektu a souhrnných částí dokumentace stavby. 
2: 48m*2m</t>
  </si>
  <si>
    <t>58261A</t>
  </si>
  <si>
    <t>KRYTY Z BETON DLAŽDIC SE ZÁMKEM BAREV RELIÉF TL 60MM DO LOŽE Z KAM</t>
  </si>
  <si>
    <t>1: Dle technické zprávy, výkresových příloh projektové dokumentace, TKP staveb státních drah a výkazů materiálu projektu a souhrnných částí dokumentace stavby. 
2: 2m*0,4m</t>
  </si>
  <si>
    <t>58301</t>
  </si>
  <si>
    <t>KRYT ZE SINIČNÍCH DÍLCŮ (PANELŮ) TL 150MM</t>
  </si>
  <si>
    <t>provizorní zpevnění příjezdu ve stopě přístupového chodníku</t>
  </si>
  <si>
    <t>1: Dle technické zprávy, výkresových příloh projektové dokumentace, TKP staveb státních drah a výkazů materiálu projektu a souhrnných částí dokumentace stavby. 
2: 48m*3m</t>
  </si>
  <si>
    <t>- dodání dílců v požadované kvalitě, dodání materiálu pro předepsané  lože v tloušťce předepsané dokumentací a pro předepsanou výplň spar- očištění podkladu- uložení dílců dle předepsaného technologického předpisu včetně předepsané podkladní vrstvy a předepsané výplně spar- zřízení vrstvy bez rozlišení šířky, pokládání vrstvy po etapách - úpravu napojení, ukončení podél obrubníků, dilatačních zařízení, odvodňovacích proužků, odvodňovačů, vpustí, šachet a pod., nestanoví-li zadávací dokumentace jinak- nezahrnuje postřiky, nátěry- nezahrnuje těsnění podél obrubníků, dilatačních zařízení, odvodňovacích proužků, odvodňovačů, vpustí, šachet a pod.</t>
  </si>
  <si>
    <t>1: Dle technické zprávy, výkresových příloh projektové dokumentace, TKP staveb státních drah a výkazů materiálu projektu a souhrnných částí dokumentace stavby. 
2: 65m*2+1m+5m+10m</t>
  </si>
  <si>
    <t>Položka zahrnuje:dodání a pokládku betonových obrubníků o rozměrech předepsaných zadávací dokumentacíbetonové lože i boční betonovou opěrku.</t>
  </si>
  <si>
    <t>917224</t>
  </si>
  <si>
    <t>SILNIČNÍ A CHODNÍKOVÉ OBRUBY Z BETONOVÝCH OBRUBNÍKŮ ŠÍŘ 150MM</t>
  </si>
  <si>
    <t>oobrubník nájezdový</t>
  </si>
  <si>
    <t>1: Dle technické zprávy, výkresových příloh projektové dokumentace, TKP staveb státních drah a výkazů materiálu projektu a souhrnných částí dokumentace stavby. 
2: 17m</t>
  </si>
  <si>
    <t>SO 13</t>
  </si>
  <si>
    <t>Potůčník, přístřešek pro cestující</t>
  </si>
  <si>
    <t>015111</t>
  </si>
  <si>
    <t>POPLATKY ZA LIKVIDACŮ ODPADŮ NEKONTAMINOVANÝCH - 17 05 04 VYTĚŽENÉ ZEMINY A HORNINY - I. TŘÍDA TĚŽITELNOSTI</t>
  </si>
  <si>
    <t>1: Dle technické zprávy, výkresových příloh projektové dokumentace, TKP staveb státních drah a výkazů materiálu projektu a souhrnných částí dokumentace stavby. 
2: 1,25m*1,75m*(7,3m+1,25m)*2,1t/m3</t>
  </si>
  <si>
    <t>1: Dle technické zprávy, výkresových příloh projektové dokumentace, TKP staveb státních drah a výkazů materiálu projektu a souhrnných částí dokumentace stavby. 
2: 0,5m*0,5m*1m*8ks*2,4t/m3</t>
  </si>
  <si>
    <t>015170</t>
  </si>
  <si>
    <t>POPLATKY ZA LIKVIDACŮ ODPADŮ NEKONTAMINOVANÝCH - 17 02 01 DŘEVO PO STAVEBNÍM POUŽITÍ, Z DEMOLIC</t>
  </si>
  <si>
    <t>1: Dle technické zprávy, výkresových příloh projektové dokumentace, TKP staveb státních drah a výkazů materiálu projektu a souhrnných částí dokumentace stavby. 
2: 2,9m*(3,43m+3,39m+4,25m)*0,15m*0,6t/m3</t>
  </si>
  <si>
    <t>015240</t>
  </si>
  <si>
    <t>POPLATKY ZA LIKVIDACŮ ODPADŮ NEKONTAMINOVANÝCH - 20 03 99 ODPAD PODOBNÝ KOMUNÁLNÍMU ODPADU</t>
  </si>
  <si>
    <t>1: Dle technické zprávy, výkresových příloh projektové dokumentace, TKP staveb státních drah a výkazů materiálu projektu a souhrnných částí dokumentace stavby. 
2: 0,1t</t>
  </si>
  <si>
    <t>13273A</t>
  </si>
  <si>
    <t>HLOUBENÍ RÝH ŠÍŘ DO 2M PAŽ I NEPAŽ TŘ. I - BEZ DOPRAVY</t>
  </si>
  <si>
    <t>1: Dle technické zprávy, výkresových příloh projektové dokumentace, TKP staveb státních drah a výkazů materiálu projektu a souhrnných částí dokumentace stavby. 
2: 1,25m*1,75m*(7,3m+1,25m)</t>
  </si>
  <si>
    <t>položka zahrnuje:-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</si>
  <si>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13273B</t>
  </si>
  <si>
    <t>HLOUBENÍ RÝH ŠÍŘ DO 2M PAŽ I NEPAŽ TŘ. I - DOPRAVA</t>
  </si>
  <si>
    <t>30 km</t>
  </si>
  <si>
    <t>1: Dle technické zprávy, výkresových příloh projektové dokumentace, TKP staveb státních drah a výkazů materiálu projektu a souhrnných částí dokumentace stavby. 
2: 1,25m*1,75m*(7,3m+1,25m)*30km</t>
  </si>
  <si>
    <t>1: Dle technické zprávy, výkresových příloh projektové dokumentace, TKP staveb státních drah a výkazů materiálu projektu a souhrnných částí dokumentace stavby. 
2: (0,58m2*(1,8m*2+4m)+0,26m2*(1,55m*2+3,5m))</t>
  </si>
  <si>
    <t>hutněný podsyp základů ze štěrkodrti</t>
  </si>
  <si>
    <t>1: Dle technické zprávy, výkresových příloh projektové dokumentace, TKP staveb státních drah a výkazů materiálu projektu a souhrnných částí dokumentace stavby. 
2: 0,65m*0,15m*7,3m</t>
  </si>
  <si>
    <t>272314</t>
  </si>
  <si>
    <t>ZÁKLADY Z PROSTÉHO BETONU DO C25/30</t>
  </si>
  <si>
    <t>základová deska pod přístřeškem</t>
  </si>
  <si>
    <t>1: Dle technické zprávy, výkresových příloh projektové dokumentace, TKP staveb státních drah a výkazů materiálu projektu a souhrnných částí dokumentace stavby. 
2: (7,3m*0,45m*0,75m+2m*4,2m*0,15m)</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</si>
  <si>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</si>
  <si>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38212R</t>
  </si>
  <si>
    <t>BETONOVÝ PREFABRIKOVANÝ NÁSTUPIŠTNÍ PŘÍSTŘEŠEK TVARU "U" vč. kotevních prvků, mobiliáře a střechy</t>
  </si>
  <si>
    <t>KS</t>
  </si>
  <si>
    <t>položka zahrnuje:- dodání dílce požadovaného tvaru a vlastností, jeho skladování, doprava a osazení do definitivní polohy, včetně komplexní technologie výroby a montáže dílců, ošetření a ochrana dílců,- u dílců železobetonových a předpjatých veškerá výztuž, případně i tuhé kovové prvky a závěsná oka,- úpravy a zařízení pro uložení a transport dílce,- veškeré požadované úpravy dílců, včetně doplňkových konstrukcí a vybavení,- sestavení dílce na stavbě včetně montážních zařízení, plošin a prahů a pod.,- výplň, těsnění a tmelení spár a spojů,- očištění a ošetření úložných ploch,- zednické výpomoce pro montáž dílců,- označení dílce výrobním štítkem nebo jiným způsobem,- úpravy dílce pro dodržení požadované přesnosti jeho osazení, včetně případných měření,- veškerá zařízení pro zajištění stability v každém okamžiku,- další práce dané případně specifikací k příslušnému prefabrik. dílci (úprava pohledových ploch, příp. rubových ploch, osazení měřících zařízení, zkoušení a měření dílců a pod.)</t>
  </si>
  <si>
    <t>46511</t>
  </si>
  <si>
    <t>DLAŽBY Z DÍLCŮ BETONOVÝCH</t>
  </si>
  <si>
    <t>dlažba v přístřešku a okapový chodníček</t>
  </si>
  <si>
    <t>1: Dle technické zprávy, výkresových příloh projektové dokumentace, TKP staveb státních drah a výkazů materiálu projektu a souhrnných částí dokumentace stavby. 
2: (3,5m*1,55m+8,2m*0,3m)*0.06m</t>
  </si>
  <si>
    <t>položka zahrnuje:- nutné zemní práce (svahování, úpravu pláně a pod.)- dodání dílce požadovaného tvaru a vlastností, jeho skladování, doprava a osazení do definitivní polohy, včetně komplexní technologie výroby a montáže dílců, ošetření a ochrana dílců,- úpravy a zařízení pro uložení a transport dílce,- veškeré požadované úpravy dílců, včetně doplňkových konstrukcí a vybavení,- sestavení dílce na stavbě včetně montážních zařízení, plošin a prahů a pod.,- výplň, těsnění a tmelení spár a spojů,- očištění a ošetření úložných ploch,- zednické výpomoce pro montáž dílců,- označení dílce výrobním štítkem nebo jiným způsobem,- úpravy dílce pro dodržení požadované přesnosti jeho osazení, včetně případných měření,- veškerá zařízení pro zajištění stability v každém okamžiku,- další práce dané případně specifikací k příslušnému prefabrik. dílci (úprava pohledových ploch, příp. rubových ploch, osazení měřících zařízení, zkoušení a měření dílců a pod.)- nezahrnuje podklad pod dlažbu, vykazuje se samostatně položkami SD 45</t>
  </si>
  <si>
    <t>56341R</t>
  </si>
  <si>
    <t>VRSTVY Z PÍSKU TL. DO 150MM</t>
  </si>
  <si>
    <t>pískové lože pod dlažbou</t>
  </si>
  <si>
    <t>1: Dle technické zprávy, výkresových příloh projektové dokumentace, TKP staveb státních drah a výkazů materiálu projektu a souhrnných částí dokumentace stavby. 
2: (3,5m*1,55m+8,2m*0,3m)</t>
  </si>
  <si>
    <t>Přidružená stavební výroba:</t>
  </si>
  <si>
    <t>72124</t>
  </si>
  <si>
    <t>LAPAČE STŘEŠNÍCH SPLAVENIN</t>
  </si>
  <si>
    <t>- výrobní dokumentaci (včetně technologického předpisu)- dodání veškerého instalačního a  pomocného  materiálu  (trouby,  trubky,  armatury,  tvarové  kusy,  spojovací a těsnící materiál a pod.), podpěrných, závěsných, upevňovacích prvků, včetně potřebných úprav- zednické výpomoci, jako je vysekávání kapes a rýh, jejich vyplnění a začištění- úprava podkladu a osazení podpěr, osazení a očištění podkladu a podpěr- zřízení plně funkční instalace, kompletní soustavy, podle příslušného technologického předpisu- zřízení instalace i jednotlivých částí po etapách, včetně pracovních spar a spojů- úprava a příprava prostupů, okolí podpěr, zaústění a napojení a upevnění odpadních výustek- úprava, očištění a ošetření prostoru kolem instalace</t>
  </si>
  <si>
    <t>1: Dle technické zprávy, výkresových příloh projektové dokumentace, TKP staveb státních drah a výkazů materiálu projektu a souhrnných částí dokumentace stavby. 
2: 30m</t>
  </si>
  <si>
    <t>741B11</t>
  </si>
  <si>
    <t>ZEMNÍCÍ TYČ FEZN DÉLKY DO 2 M</t>
  </si>
  <si>
    <t>1. Položka obsahuje: – přípravu podkladu pro osazení – spojování – ochranný nátěr spoje dle příslušných norem2. Položka neobsahuje: X3. Způsob měření:Udává se počet kusů kompletní konstrukce nebo práce.</t>
  </si>
  <si>
    <t>741D11</t>
  </si>
  <si>
    <t>HROMOSVODOVÝ VODIČ FEZN NA POVRCHU</t>
  </si>
  <si>
    <t>1. Položka obsahuje: – dělení, spojování – upevnění vč. veškerého příslušenství2. Položka neobsahuje: X3. Způsob měření:Měří se metr délkový.</t>
  </si>
  <si>
    <t>741E11</t>
  </si>
  <si>
    <t>HROMOSVODOVÁ JÍMÁCÍ TYČ KOVOVÁ VČETNĚ STOJANU/DRŽÁKU DÉLKY DO 3 M</t>
  </si>
  <si>
    <t>1. Položka obsahuje: – upevnění vč. veškerého příslušenství2. Položka neobsahuje: X3. Způsob měření:Udává se počet kusů kompletní konstrukce nebo práce.</t>
  </si>
  <si>
    <t>741I01</t>
  </si>
  <si>
    <t>SPOJOVÁNÍ A PŘIPOJOVÁNÍ HROMOSVODOVÝCH VODIČŮ</t>
  </si>
  <si>
    <t>1: Dle technické zprávy, výkresových příloh projektové dokumentace, TKP staveb státních drah a výkazů materiálu projektu a souhrnných částí dokumentace stavby. 
2: 16ks+22ks</t>
  </si>
  <si>
    <t>1. Položka obsahuje: – svorku pro spojování, ochranné nátěry – upevnění vč. veškerého příslušenství2. Položka neobsahuje: X3. Způsob měření:Udává se počet kusů kompletní konstrukce nebo práce.</t>
  </si>
  <si>
    <t>741I04</t>
  </si>
  <si>
    <t>OCHRANNÝ ÚHELNÍK KE SVODOVÉMU VODIČI</t>
  </si>
  <si>
    <t>ochranná trubka dl. 1700 mm</t>
  </si>
  <si>
    <t>747211</t>
  </si>
  <si>
    <t>CELKOVÁ PROHLÍDKA, ZKOUŠENÍ, MĚŘENÍ A VYHOTOVENÍ VÝCHOZÍ REVIZNÍ ZPRÁVY, PRO OBJEM IN DO 100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</si>
  <si>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zprávy2. Položka neobsahuje: X3. Způsob měření:Udává se počet kusů kompletní konstrukce nebo práce.</t>
  </si>
  <si>
    <t>747413</t>
  </si>
  <si>
    <t>MĚŘENÍ ZEMNÍCH ODPORŮ - ZEMNICÍ SÍTĚ DÉLKY PÁSKU DO 100 M</t>
  </si>
  <si>
    <t>1. Položka obsahuje: – cenu za měření dle příslušných norem a předpisů, včetně vystavení protokolu2. Položka neobsahuje: X3. Způsob měření:Udává se počet kusů kompletní konstrukce nebo práce.</t>
  </si>
  <si>
    <t>764411</t>
  </si>
  <si>
    <t>ŽLABY Z POZINK PLECHU RŠ DO 250MM</t>
  </si>
  <si>
    <t>1: Dle technické zprávy, výkresových příloh projektové dokumentace, TKP staveb státních drah a výkazů materiálu projektu a souhrnných částí dokumentace stavby. 
2: 16,4m</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</si>
  <si>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Položka zahrnuje veškerý materiál, výrobky a polotovary, včetně mimostaveništní a vnitrostaveništní dopravy (rovněž přesuny), včetně naložení a složení,případně s uložením. - položka zahrnuje háky, zděře, čela, manžety, odbočky, kolena, rohy, hrdla, odskoky, výpusti, přechodové kusy a pod.</t>
  </si>
  <si>
    <t>764514</t>
  </si>
  <si>
    <t>ODPAD TROUBY KRUH (ČTVERC) Z POZINK PLECHU DN DO 150MM</t>
  </si>
  <si>
    <t>1: Dle technické zprávy, výkresových příloh projektové dokumentace, TKP staveb státních drah a výkazů materiálu projektu a souhrnných částí dokumentace stavby. 
2: 3m</t>
  </si>
  <si>
    <t>764574</t>
  </si>
  <si>
    <t>ODPAD TROUBY Z PLAST HMOT DN DO 150MM</t>
  </si>
  <si>
    <t>1: Dle technické zprávy, výkresových příloh projektové dokumentace, TKP staveb státních drah a výkazů materiálu projektu a souhrnných částí dokumentace stavby. 
2: 1,9m</t>
  </si>
  <si>
    <t>96615A</t>
  </si>
  <si>
    <t>BOURÁNÍ KONSTRUKCÍ Z PROSTÉHO BETONU - BEZ DOPRAVY</t>
  </si>
  <si>
    <t>1: Dle technické zprávy, výkresových příloh projektové dokumentace, TKP staveb státních drah a výkazů materiálu projektu a souhrnných částí dokumentace stavby. 
2: 0,5m*0,5m*1m*8ks</t>
  </si>
  <si>
    <t>položka zahrnuje:- rozbourání konstrukce bez ohledu na použitou technologii- veškeré pomocné konstrukce (lešení a pod.)-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veškeré další práce plynoucí z technologického předpisu a z platných předpisů</t>
  </si>
  <si>
    <t>96615B</t>
  </si>
  <si>
    <t>BOURÁNÍ KONSTRUKCÍ Z PROSTÉHO BETONU - DOPRAVA</t>
  </si>
  <si>
    <t>1: Dle technické zprávy, výkresových příloh projektové dokumentace, TKP staveb státních drah a výkazů materiálu projektu a souhrnných částí dokumentace stavby. 
2: 0,5m*0,5m*1m*8ks*2.4t/m3*30km</t>
  </si>
  <si>
    <t>96617A</t>
  </si>
  <si>
    <t>BOURÁNÍ KONSTRUKCÍ ZE DŘEVA - BEZ DOPRAVY</t>
  </si>
  <si>
    <t>1: Dle technické zprávy, výkresových příloh projektové dokumentace, TKP staveb státních drah a výkazů materiálu projektu a souhrnných částí dokumentace stavby. 
2: 2,9m*(3,43m+3,39m+4,25m)*0,15m</t>
  </si>
  <si>
    <t>96617B</t>
  </si>
  <si>
    <t>BOURÁNÍ KONSTRUKCÍ ZE DŘEVA - DOPRAVA</t>
  </si>
  <si>
    <t>1: Dle technické zprávy, výkresových příloh projektové dokumentace, TKP staveb státních drah a výkazů materiálu projektu a souhrnných částí dokumentace stavby. 
2: 2,9m*(3,43m+3,39m+4,25m)*0,15m*0,6t/m3*30km</t>
  </si>
  <si>
    <t>96618A</t>
  </si>
  <si>
    <t>BOURÁNÍ KONSTRUKCÍ KOVOVÝCH - BEZ DOPRAVY</t>
  </si>
  <si>
    <t>1: Dle technické zprávy, výkresových příloh projektové dokumentace, TKP staveb státních drah a výkazů materiálu projektu a souhrnných částí dokumentace stavby. 
2: ((3,8m*3ks+3,4m*2ks+3m*3ks)*8,64kg/m+5ks*4,5m*9,94kg/m)/1000</t>
  </si>
  <si>
    <t>položka zahrnuje:- rozebrání konstrukce bez ohledu na použitou technologii- veškeré pomocné konstrukce (lešení a pod.)-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veškeré další práce plynoucí z technologického předpisu a z platných předpisů</t>
  </si>
  <si>
    <t>96618B</t>
  </si>
  <si>
    <t>BOURÁNÍ KONSTRUKCÍ KOVOVÝCH - DOPRAVA</t>
  </si>
  <si>
    <t>1:  
2: ((3,8m*3ks+3,4m*2ks+3m*3ks)*8,64kg/m+5ks*4,5m*9,94kg/m)/1000*30km</t>
  </si>
  <si>
    <t>SO 14</t>
  </si>
  <si>
    <t>Potůčník, orientační systém</t>
  </si>
  <si>
    <t>02910</t>
  </si>
  <si>
    <t>OSTATNÍ POŽADAVKY - ZEMĚMĚŘIČSKÁ MĚŘENÍ</t>
  </si>
  <si>
    <t>KPL</t>
  </si>
  <si>
    <t>1: Dle technické zprávy, výkresových příloh projektové dokumentace, TKP staveb státních drah a výkazů materiálu projektu a souhrnných částí dokumentace stavby. 
2: 1 kpl</t>
  </si>
  <si>
    <t>zahrnuje veškeré náklady spojené s objednatelem požadovanými pracemi, - pro stanovení orientační investorské ceny určete jednotkovou cenu jako 1% odhadované ceny stavby</t>
  </si>
  <si>
    <t>zemina z výkopů patek - uložení čisté zeminy na pozemcích SŽDC</t>
  </si>
  <si>
    <t>1: Dle technické zprávy, výkresových příloh projektové dokumentace, TKP staveb státních drah a výkazů materiálu projektu a souhrnných částí dokumentace stavby. 
2: 5ks*1,2m*0,6m*0,6m*8km</t>
  </si>
  <si>
    <t>923711</t>
  </si>
  <si>
    <t>TABULE VELIKOSTI 2700X600 MM "NÁZEV STANICE" (NA OCELOVÝCH SLOUPCÍCH)</t>
  </si>
  <si>
    <t>rozměry tabule 2500 x 600 mm</t>
  </si>
  <si>
    <t>1: Dle technické zprávy, výkresových příloh projektové dokumentace, TKP staveb státních drah a výkazů materiálu projektu a souhrnných částí dokumentace stavby. 
2: 4ks</t>
  </si>
  <si>
    <t>923721</t>
  </si>
  <si>
    <t>TABULE PIKTOGRAMU VELIKOSTI 240X240 MM  (NA OCELOVÉM SLOUPKU)</t>
  </si>
  <si>
    <t>1 ks zákaz kouření na stožáru osvětlení   
2 ks zákaz vstupu na zábradlí</t>
  </si>
  <si>
    <t>1: Dle technické zprávy, výkresových příloh projektové dokumentace, TKP staveb státních drah a výkazů materiálu projektu a souhrnných částí dokumentace stavby. 
2: 3 ks</t>
  </si>
  <si>
    <t>923731</t>
  </si>
  <si>
    <t>TABULE VELIKOSTI 1200X450 MM "OZNAČENÍ SMĚRŮ" (NA OCELOVÝCH SLOUPCÍCH)</t>
  </si>
  <si>
    <t>rozměr tabule 1500 x 370 mm</t>
  </si>
  <si>
    <t>923761R</t>
  </si>
  <si>
    <t>TABULE VELIKOSTI 800X300 MM "OZNAČENÍ VÝCHODU Z NÁSTUPIŠTĚ" (NA OCELOVÉM SLOUPKU)</t>
  </si>
  <si>
    <t>Orientační tabule "Směr na vlak" 440 x 240 mm</t>
  </si>
  <si>
    <t>2x tabule s názvem zastávky před nástupištěm; tabule "směr na vlak"</t>
  </si>
  <si>
    <t>1: Dle technické zprávy, výkresových příloh projektové dokumentace, TKP staveb státních drah a výkazů materiálu projektu a souhrnných částí dokumentace stavby. 
2: 5 ks</t>
  </si>
  <si>
    <t>SO 15</t>
  </si>
  <si>
    <t>Potůčník, úprava kabelových rozvodů a osvětlení</t>
  </si>
  <si>
    <t>Všeobecné konstrukce a práce</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</si>
  <si>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</si>
  <si>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015310</t>
  </si>
  <si>
    <t>POPLATKY ZA LIKVIDACŮ ODPADŮ NEKONTAMINOVANÝCH - 16 02 14 ELEKTROŠROT (VYŘAZENÁ EL. ZAŘÍZENÍ A PŘÍSTR. - AL, CU A VZ. KOVY)</t>
  </si>
  <si>
    <t>zahrnuje veškeré náklady spojené s objednatelem požadovanými pracemi,    
- pro stanovení orientační investorské ceny určete jednotkovou cenu jako 1% odhadované ceny stavby</t>
  </si>
  <si>
    <t>0,8*0,8*1,2*6=4,608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</si>
  <si>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</si>
  <si>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13293A</t>
  </si>
  <si>
    <t>HLOUBENÍ RÝH ŠÍŘ DO 2M PAŽ I NEPAŽ TŘ. III - BEZ DOPRAVY</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</si>
  <si>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</si>
  <si>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</si>
  <si>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Základy</t>
  </si>
  <si>
    <t>27231</t>
  </si>
  <si>
    <t>ZÁKLADY Z PROSTÉHO BETONU</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</si>
  <si>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</si>
  <si>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Všeobecné práce pro silnoproud a slaboproud</t>
  </si>
  <si>
    <t>1. Položka obsahuje:   
 – pomocné mechanismy   
2. Položka neobsahuje:   
 X   
3. Způsob měření:   
Měří se plocha v metrech čtverečných.</t>
  </si>
  <si>
    <t>1. Položka obsahuje:   
 – úprava dna výkopu   
 – položení betonového žlabu / chráničky včetně zakrytí   
 – pomocné mechanismy   
2. Položka neobsahuje:   
 X   
3. Způsob měření:   
Udává se počet kusů kompletní konstrukce nebo práce.</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</si>
  <si>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</si>
  <si>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702222</t>
  </si>
  <si>
    <t>KABELOVÁ CHRÁNIČKA ZEMNÍ UV STABILNÍ DN PŘES 100 DO 200 MM</t>
  </si>
  <si>
    <t>1. Položka obsahuje:   
 – přípravu podkladu pro osazení   
2. Položka neobsahuje:   
 X   
3. Způsob měření:   
Měří se metr délkový.</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</si>
  <si>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</si>
  <si>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</si>
  <si>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703721</t>
  </si>
  <si>
    <t>KABELOVÁ PŘÍCHYTKA PRO ROZSAH UPNUTÍ DO 25 MM</t>
  </si>
  <si>
    <t>709110</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</si>
  <si>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</si>
  <si>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</si>
  <si>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</si>
  <si>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Elektroinstalace - silnoproud</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</si>
  <si>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</si>
  <si>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1. Položka obsahuje:   
 – veškeré příslušenství   
2. Položka neobsahuje:   
 X   
3. Způsob měření:   
Udává se počet kusů kompletní konstrukce nebo práce.</t>
  </si>
  <si>
    <t>1. Položka obsahuje:   
 – tvarování, přípravu spojů   
 – svařování   
 – ochranný nátěr spoje dle příslušných norem   
2. Položka neobsahuje:   
 X   
3. Způsob měření:   
Udává se počet kusů kompletní konstrukce nebo práce.</t>
  </si>
  <si>
    <t>741Z92</t>
  </si>
  <si>
    <t>DEMONTÁŽ - ODVOZ (NA LIKVIDACI ODPADŮ NEBO JINÉ URČENÉ MÍSTO)</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</si>
  <si>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</si>
  <si>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742251</t>
  </si>
  <si>
    <t>VEDENÍ VENKOVNÍ NN, UZEMNĚNÍ PODPĚRNÉHO BODU</t>
  </si>
  <si>
    <t>1. Položka obsahuje:   
 – pásek FeZn 30x4 – 30m, výkop pro pásek, napojení na sloup, dělení, spojování, nátěr   
 – veškeré příslušenství   
2. Položka neobsahuje:   
 X   
3. Způsob měření:   
Udává se počet kusů kompletní konstrukce nebo práce.</t>
  </si>
  <si>
    <t>742252</t>
  </si>
  <si>
    <t>VEDENÍ VENKOVNÍ NN, OMEZOVAČ PŘEPĚTÍ</t>
  </si>
  <si>
    <t>1. Položka obsahuje:   
 – upevnění vč. veškerého příslušenství   
2. Položka neobsahuje:   
 X   
3. Způsob měření:   
Udává se počet kusů kompletní konstrukce nebo práce.</t>
  </si>
  <si>
    <t>742258</t>
  </si>
  <si>
    <t>VEDENÍ VENKOVNÍ NN, KABELOVÝ SVOD</t>
  </si>
  <si>
    <t>1. Položka obsahuje:   
 – veškeré příslušenství   
2. Položka neobsahuje:   
 X   
3. Způsob měření:   
Udává se počet kusů kompletní konstrukce nebo práce.</t>
  </si>
  <si>
    <t>742G21</t>
  </si>
  <si>
    <t>KABEL NN DVOU- A TŘÍŽÍLOVÝ AL S PLASTOVOU IZOLACÍ DO 2,5 MM2</t>
  </si>
  <si>
    <t>1. Položka obsahuje:   
 – manipulace a uložení kabelu (do země, chráničky, kanálu, na rošty, na TV a pod.)   
2. Položka neobsahuje:   
 – příchytky, spojky, koncovky, chráničky apod.   
3. Způsob měření:   
Měří se metr délkový.</t>
  </si>
  <si>
    <t>742H12</t>
  </si>
  <si>
    <t>KABEL NN ČTYŘ- A PĚTIŽÍLOVÝ CU S PLASTOVOU IZOLACÍ OD 4 DO 16 MM2</t>
  </si>
  <si>
    <t>1. Položka obsahuje:   
 – všechny práce spojené s úpravou kabelů pro montáž včetně veškerého příslušentsví   
2. Položka neobsahuje:   
 X   
3. Způsob měření:   
Udává se počet kusů kompletní konstrukce nebo práce.</t>
  </si>
  <si>
    <t>742L12</t>
  </si>
  <si>
    <t>UKONČENÍ DVOU AŽ PĚTIŽÍLOVÉHO KABELU V ROZVADĚČI NEBO NA PŘÍSTROJI OD 4 DO 16 MM2</t>
  </si>
  <si>
    <t>742P13</t>
  </si>
  <si>
    <t>ZATAŽENÍ KABELU DO CHRÁNIČKY - KABEL DO 4 KG/M</t>
  </si>
  <si>
    <t>1. Položka obsahuje:   
 – montáž kabelu o váze do 4 kg/m do chráničky/ kolektoru   
2. Položka neobsahuje:   
 X   
3. Způsob měření:   
Měří se metr délkový.</t>
  </si>
  <si>
    <t>1. Položka obsahuje:   
 – veškeré příslušentsví   
2. Položka neobsahuje:   
 X   
3. Způsob měření:   
Udává se počet kusů kompletní konstrukce nebo práce.</t>
  </si>
  <si>
    <t>742Z11</t>
  </si>
  <si>
    <t>DEMONTÁŽ SLOUPU/STOŽÁRU NN VČETNĚ VEŠKERÉ VÝSTROJE</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</si>
  <si>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</si>
  <si>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742Z23</t>
  </si>
  <si>
    <t>DEMONTÁŽ KABELOVÉHO VEDENÍ NN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</si>
  <si>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</si>
  <si>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743111</t>
  </si>
  <si>
    <t>OSVĚTLOVACÍ STOŽÁR SKLOPNÝ ŽÁROVĚ ZINKOVANÝ DÉLKY DO 6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</si>
  <si>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</si>
  <si>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743164</t>
  </si>
  <si>
    <t>OSVĚTLOVACÍ STOŽÁR - PRUŽINOVÉ SKLOPNÉ ZAŘÍZENÍ</t>
  </si>
  <si>
    <t>1. Položka obsahuje:   
 – veškeré příslušenství a uzavírací nátěr, technický popis viz. projektová dokumentace   
2. Položka neobsahuje:   
 X   
3. Způsob měření:   
Udává se počet kusů kompletní konstrukce nebo práce.</t>
  </si>
  <si>
    <t>743311</t>
  </si>
  <si>
    <t>VÝLOŽNÍK PRO MONTÁŽ SVÍTIDLA NA STOŽÁR JEDNORAMENNÝ DÉLKA VYLOŽENÍ DO 1 M</t>
  </si>
  <si>
    <t>743321</t>
  </si>
  <si>
    <t>VÝLOŽNÍK PRO MONTÁŽ SVÍTIDLA NA STOŽÁR DVOURAMENNÝ DÉLKA VYLOŽENÍ DO 1 M</t>
  </si>
  <si>
    <t>743473</t>
  </si>
  <si>
    <t>SVÍTIDLO DRÁŽNÍ LED, MIN. IP 54, ELEKTRONICKÝ PŘEDŘADNÍK, PŘES 25 DO 45 W</t>
  </si>
  <si>
    <t>1. Položka obsahuje:   
 – zdroj a veškeré příslušenství   
 – technický popis viz. projektová dokumentace   
2. Položka neobsahuje:   
 X   
3. Způsob měření:   
Udává se počet kusů kompletní konstrukce nebo práce.</t>
  </si>
  <si>
    <t>7434A3</t>
  </si>
  <si>
    <t>SVÍTIDLO DRÁŽNÍ LED ANTIVANDAL, MIN. IP 54, TŘÍDA II, OD 26 DO 45 W, KLASICKÁ MONTÁŽ</t>
  </si>
  <si>
    <t>743611</t>
  </si>
  <si>
    <t>ROZVADĚČ PRO DRÁŽNÍ OSVĚTLENÍ SILOVÝ NAPÁJECÍ S PLC ŘÍDÍCÍM SYSTÉMEM DO 6 KUSŮ TŘÍFÁZOVÝCH VĚTVÍ</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</si>
  <si>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</si>
  <si>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743C11</t>
  </si>
  <si>
    <t>SKŘÍŇ PŘÍPOJKOVÁ POJISTKOVÁ NA STOŽÁR/STĚNU NEBO DO VÝKLENKU DO 63 A, DO 50 MM2, S 1-2 SADAMI JISTÍCÍCH PRVKŮ</t>
  </si>
  <si>
    <t>1. Položka obsahuje:   
 – instalaci vč. vybourání niky ve zdi pro skříň a kabely a zapravení zdiva, omítky a fasády po dokončené montáži   
 – technický popis viz. projektová dokumentace   
2. Položka neobsahuje:   
 X   
3. Způsob měření:   
Udává se počet kusů kompletní konstrukce nebo práce.</t>
  </si>
  <si>
    <t>743F21</t>
  </si>
  <si>
    <t>SKŘÍŇ ELEKTROMĚROVÁ V KOMPAKTNÍM PILÍŘI PRO PŘÍMÉ MĚŘENÍ DO 80 A JEDNOSAZBOVÉ VČETNĚ VÝSTROJE</t>
  </si>
  <si>
    <t>1. Položka obsahuje:   
 – instalaci do terénu vč. prefabrikovaného základu a zapojení   
 – technický popis viz. projektová dokumentace   
2. Položka neobsahuje:   
 – zemní práce   
3. Způsob měření:   
Udává se počet kusů kompletní konstrukce nebo práce.</t>
  </si>
  <si>
    <t>743Z12</t>
  </si>
  <si>
    <t>DEMONTÁŽ OSVĚTLOVACÍHO STOŽÁRU DRÁŽNÍHO VÝŠKY DO 15 M</t>
  </si>
  <si>
    <t>743Z31</t>
  </si>
  <si>
    <t>DEMONTÁŽ ELEKTROVÝZBROJE OSVĚTLOVACÍHO STOŽÁRU VÝŠKY DO 15 M</t>
  </si>
  <si>
    <t>743Z35</t>
  </si>
  <si>
    <t>DEMONTÁŽ SVÍTIDLA Z OSVĚTLOVACÍHO STOŽÁRU VÝŠKY DO 15 M</t>
  </si>
  <si>
    <t>744613</t>
  </si>
  <si>
    <t>JISTIČ JEDNOPÓLOVÝ (10 KA) OD 13 DO 20 A</t>
  </si>
  <si>
    <t>1. Položka obsahuje:   
 – veškerý spojovací materiál vč. připojovacího vedení   
 – technický popis viz. projektová dokumentace   
2. Položka neobsahuje:   
 X   
3. Způsob měření:   
Udává se počet kusů kompletní konstrukce nebo práce.</t>
  </si>
  <si>
    <t>744634</t>
  </si>
  <si>
    <t>JISTIČ TŘÍPÓLOVÝ (10 KA) OD 25 DO 40 A</t>
  </si>
  <si>
    <t>744O14</t>
  </si>
  <si>
    <t>ELEKTROMĚR</t>
  </si>
  <si>
    <t>744Q11</t>
  </si>
  <si>
    <t>SVODIČ PŘEPĚTÍ TYP 1 (TŘÍDA B) 1-2 PÓLOVÝ</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</si>
  <si>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</si>
  <si>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</si>
  <si>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</si>
  <si>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1. Položka obsahuje:   
 – cenu za vyhotovení dokladu právnickou osobou o silnoproudých zařízeních a vydání průkazu způsobilosti   
2. Položka neobsahuje:   
 X   
3. Způsob měření:   
Udává se počet kusů kompletní konstrukce nebo práce.</t>
  </si>
  <si>
    <t>747701</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</si>
  <si>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</si>
  <si>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</si>
  <si>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747702</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</si>
  <si>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</si>
  <si>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</si>
  <si>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</si>
  <si>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</si>
  <si>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</si>
  <si>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747704</t>
  </si>
  <si>
    <t>ZAŠKOLENÍ OBSLUHY</t>
  </si>
  <si>
    <t>1. Položka obsahuje:   
 – cenu za dobu kdy je s funkcí seznamována obsluha zařízení, včetně odevzdání dokumentace skutečného provedení   
2. Položka neobsahuje:   
 X   
3. Způsob měření:   
Udává se čas v hodinách.</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</si>
  <si>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</si>
  <si>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</si>
  <si>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</si>
  <si>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748151</t>
  </si>
  <si>
    <t>BEZPEČNOSTNÍ TABULKA</t>
  </si>
  <si>
    <t>1. Položka obsahuje:   
 – veškeré příslušenství pro montáž   
2. Položka neobsahuje:   
 X   
3. Způsob měření:   
Udává se počet kusů kompletní konstrukce nebo práce.</t>
  </si>
  <si>
    <t>748242</t>
  </si>
  <si>
    <t>PÍSMENA A ČÍSLICE VÝŠKY PŘES 40 DO 100 MM</t>
  </si>
  <si>
    <t>1. Položka obsahuje:   
 – zhotovení nápisu barvou pomocí šablon vč. podružného materiálu, rozměření, dodání barvy   
a ředidla   
2. Položka neobsahuje:   
 X   
3. Způsob měření:   
Udává se počet kusů kompletní konstrukce nebo práce.</t>
  </si>
  <si>
    <t>74F454</t>
  </si>
  <si>
    <t>DEMONTÁŽ BLESKOJISTEK A SVODIČŮ PŘEPĚTÍ</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</si>
  <si>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</si>
  <si>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SO 20</t>
  </si>
  <si>
    <t>Lipová Lázně zast., železniční svršek a spodek</t>
  </si>
  <si>
    <t>1: Dle technické zprávy, výkresových příloh projektové dokumentace, TKP staveb státních drah a výkazů materiálu projektu a souhrnných částí dokumentace stavby. 
2: 16,15m3*2,4t/m3+4,4t</t>
  </si>
  <si>
    <t>1: Dle technické zprávy, výkresových příloh projektové dokumentace, TKP staveb státních drah a výkazů materiálu projektu a souhrnných částí dokumentace stavby. 
2: (0,3*288m3)*2,1t/m3</t>
  </si>
  <si>
    <t>1: Dle technické zprávy, výkresových příloh projektové dokumentace, TKP staveb státních drah a výkazů materiálu projektu a souhrnných částí dokumentace stavby. 
2: (200ks+150ks)*2*0,08kg/1000</t>
  </si>
  <si>
    <t>1: Dle technické zprávy, výkresových příloh projektové dokumentace, TKP staveb státních drah a výkazů materiálu projektu a souhrnných částí dokumentace stavby. 
2: (200ks+150ks)*2*0,163kg/1000</t>
  </si>
  <si>
    <t>1: Dle technické zprávy, výkresových příloh projektové dokumentace, TKP staveb státních drah a výkazů materiálu projektu a souhrnných částí dokumentace stavby. 
2: 120m/0,611m*0,08t+150ks*0,08t</t>
  </si>
  <si>
    <t>111207</t>
  </si>
  <si>
    <t>ODSTRANĚNÍ KŘOVIN S ODVOZEM DO 16KM</t>
  </si>
  <si>
    <t>1: Dle technické zprávy, výkresových příloh projektové dokumentace, TKP staveb státních drah a výkazů materiálu projektu a souhrnných částí dokumentace stavby. 
2: 100m*1,5m</t>
  </si>
  <si>
    <t>odstranění křovin a stromů do průměru 100 mmdoprava dřevin na předepsanou vzdálenostspálení na hromadách nebo štěpkování</t>
  </si>
  <si>
    <t>1: Dle technické zprávy, výkresových příloh projektové dokumentace, TKP staveb státních drah a výkazů materiálu projektu a souhrnných částí dokumentace stavby. 
2: 8ks</t>
  </si>
  <si>
    <t>11328</t>
  </si>
  <si>
    <t>ODSTRANĚNÍ PŘÍKOPŮ, ŽLABŮ A RIGOLŮ Z PŘÍKOPOVÝCH TVÁRNIC</t>
  </si>
  <si>
    <t>1: Dle technické zprávy, výkresových příloh projektové dokumentace, TKP staveb státních drah a výkazů materiálu projektu a souhrnných částí dokumentace stavby. 
2: 30m*0,7m</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</si>
  <si>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</si>
  <si>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11328B</t>
  </si>
  <si>
    <t>ODSTRANĚNÍ PŘÍKOPŮ, ŽLABŮ A RIGOLŮ Z PŘÍKOPOVÝCH TVÁRNIC - DOPRAVA</t>
  </si>
  <si>
    <t>1: Dle technické zprávy, výkresových příloh projektové dokumentace, TKP staveb státních drah a výkazů materiálu projektu a souhrnných částí dokumentace stavby. 
2: 30m/0,3m*0,044t*15km</t>
  </si>
  <si>
    <t>113327</t>
  </si>
  <si>
    <t>ODSTRAN PODKL ZPEVNĚNÝCH PLOCH Z KAMENIVA NESTMEL, ODVOZ DO 16KM</t>
  </si>
  <si>
    <t>rušení zařízení staveniště</t>
  </si>
  <si>
    <t>1: Dle technické zprávy, výkresových příloh projektové dokumentace, TKP staveb státních drah a výkazů materiálu projektu a souhrnných částí dokumentace stavby. 
2: 72m2*0,15m</t>
  </si>
  <si>
    <t>1: Dle technické zprávy, výkresových příloh projektové dokumentace, TKP staveb státních drah a výkazů materiálu projektu a souhrnných částí dokumentace stavby. 
2: 90m*3,5m*0,15m+130m*1,5m*0,15m+72m2*0,2m</t>
  </si>
  <si>
    <t>rigol vpravo - zemina bude uložena na pozemcích SŽDC</t>
  </si>
  <si>
    <t>1: Dle technické zprávy, výkresových příloh projektové dokumentace, TKP staveb státních drah a výkazů materiálu projektu a souhrnných částí dokumentace stavby. 
2: 125m*1m2+5m*0,5m*2m</t>
  </si>
  <si>
    <t>132735</t>
  </si>
  <si>
    <t>HLOUBENÍ RÝH ŠÍŘ DO 2M PAŽ I NEPAŽ TŘ. I, ODVOZ DO 8KM</t>
  </si>
  <si>
    <t>příkopové zídky   
vsakovací rýha   
zemina bude uložena na pozemcích SŽDC</t>
  </si>
  <si>
    <t>1: Dle technické zprávy, výkresových příloh projektové dokumentace, TKP staveb státních drah a výkazů materiálu projektu a souhrnných částí dokumentace stavby. 
2: 235m*1,5m2+3,7m*1m2+5m*1m*0,5m</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</si>
  <si>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</si>
  <si>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zásyp rubu příkopových zídek a pražc. rovnaniny - výziskem z kolejového lože</t>
  </si>
  <si>
    <t>1: Dle technické zprávy, výkresových příloh projektové dokumentace, TKP staveb státních drah a výkazů materiálu projektu a souhrnných částí dokumentace stavby. 
2: 32m3</t>
  </si>
  <si>
    <t>zásyp rubu příkopových zídek a pražc. rovnaniny   
zásyp vsakovací rýhy</t>
  </si>
  <si>
    <t>1: Dle technické zprávy, výkresových příloh projektové dokumentace, TKP staveb státních drah a výkazů materiálu projektu a souhrnných částí dokumentace stavby. 
2: (148m*0,6m2+85m*1m2+41m*0,2m2)-32m3</t>
  </si>
  <si>
    <t>18090</t>
  </si>
  <si>
    <t>VŠEOBECNÉ ÚPRAVY OSTATNÍCH PLOCH</t>
  </si>
  <si>
    <t>zařízení staveniště + deponie</t>
  </si>
  <si>
    <t>1: Dle technické zprávy, výkresových příloh projektové dokumentace, TKP staveb státních drah a výkazů materiálu projektu a souhrnných částí dokumentace stavby. 
2: 72m2+300m2</t>
  </si>
  <si>
    <t>Všeobecné úpravy musí zahrnovat úpravu území po uskutečnění stavby, tak jak je požadováno v zadávací dokumentaci s výjimkou těch prací, pro které jsou uvedeny samostatné položky.</t>
  </si>
  <si>
    <t>1: Dle technické zprávy, výkresových příloh projektové dokumentace, TKP staveb státních drah a výkazů materiálu projektu a souhrnných částí dokumentace stavby. 
2: 90m*4,2m+(120m-90m)*5m</t>
  </si>
  <si>
    <t>1: Dle technické zprávy, výkresových příloh projektové dokumentace, TKP staveb státních drah a výkazů materiálu projektu a souhrnných částí dokumentace stavby. 
2: 85m*2m+148m*4m+72m2*0,2m</t>
  </si>
  <si>
    <t>1: Dle technické zprávy, výkresových příloh projektové dokumentace, TKP staveb státních drah a výkazů materiálu projektu a souhrnných částí dokumentace stavby. 
2: 40m2</t>
  </si>
  <si>
    <t>1: Dle technické zprávy, výkresových příloh projektové dokumentace, TKP staveb státních drah a výkazů materiálu projektu a souhrnných částí dokumentace stavby. 
2: 7m*4,5m</t>
  </si>
  <si>
    <t>trvalá 3D georohož z plastu vč. kotvení z bet. výztuže</t>
  </si>
  <si>
    <t>1: Dle technické zprávy, výkresových příloh projektové dokumentace, TKP staveb státních drah a výkazů materiálu projektu a souhrnných částí dokumentace stavby. 
2: 145m*4m+85m*3m</t>
  </si>
  <si>
    <t>33817C</t>
  </si>
  <si>
    <t>SLOUPKY PLOTOVÉ Z DÍLCŮ KOVOVÝCH DO BETONOVÝCH PATEK</t>
  </si>
  <si>
    <t>1: Dle technické zprávy, výkresových příloh projektové dokumentace, TKP staveb státních drah a výkazů materiálu projektu a souhrnných částí dokumentace stavby. 
2: 11 ks</t>
  </si>
  <si>
    <t>- dodání a osazení předepsaného sloupku včetně PKO- případnou betonovou patku z předepsané třídy betonu- nutné zemní práce</t>
  </si>
  <si>
    <t>R32712</t>
  </si>
  <si>
    <t>ZDI OPĚRNÉ, ZÁRUBNÍ, NÁBŘEŽNÍ Z DÍLCŮ ŽELEZOBETONOVÝCH</t>
  </si>
  <si>
    <t>pražcová rovnanina vč. podkladního betonu a kotvení pražců sponami   
bet. pražce dodá ST Olomouc (126 ks)</t>
  </si>
  <si>
    <t>1: Dle technické zprávy, výkresových příloh projektové dokumentace, TKP staveb státních drah a výkazů materiálu projektu a souhrnných částí dokumentace stavby. 
2: 50m*0,6m*0,54m</t>
  </si>
  <si>
    <t>- dodání dílce požadovaného tvaru a vlastností, jeho skladování, doprava a osazení do definitivní polohy, včetně komplexní technologie výroby a montáže dílců, ošetření a ochrana dílců,- u dílců železobetonových a předpjatých veškerá výztuž, případně i tuhé kovové prvky a závěsná oka,- úpravy a zařízení pro uložení a transport dílce,- veškeré požadované úpravy dílců, včetně doplňkových konstrukcí a vybavení,- sestavení dílce na stavbě včetně montážních zařízení, plošin a prahů a pod.,- výplň, těsnění a tmelení spár a spojů,- očištění a ošetření úložných ploch,- zednické výpomoce pro montáž dílců,- označení dílce výrobním štítkem nebo jiným způsobem,- úpravy dílce pro dodržení požadované přesnosti jeho osazení, včetně případných měření,- veškerá zařízení pro zajištění stability v každém okamžiku,- další práce dané případně specifikací k příslušnému prefabrik. dílci (úprava pohledových ploch, příp. rubových ploch, osazení měřících zařízení, zkoušení a měření dílců a pod.).</t>
  </si>
  <si>
    <t>1: Dle technické zprávy, výkresových příloh projektové dokumentace, TKP staveb státních drah a výkazů materiálu projektu a souhrnných částí dokumentace stavby. 
2: 120m*2,6m2</t>
  </si>
  <si>
    <t>1: Dle technické zprávy, výkresových příloh projektové dokumentace, TKP staveb státních drah a výkazů materiálu projektu a souhrnných částí dokumentace stavby. 
2: (572m-120m)*3,4m*0,1m</t>
  </si>
  <si>
    <t>1: Dle technické zprávy, výkresových příloh projektové dokumentace, TKP staveb státních drah a výkazů materiálu projektu a souhrnných částí dokumentace stavby. 
2: 2*(572m-120m)</t>
  </si>
  <si>
    <t>1: Dle technické zprávy, výkresových příloh projektové dokumentace, TKP staveb státních drah a výkazů materiálu projektu a souhrnných částí dokumentace stavby. 
2: 150ks</t>
  </si>
  <si>
    <t>56333</t>
  </si>
  <si>
    <t>VOZOVKOVÉ VRSTVY ZE ŠTĚRKODRTI TL. DO 150MM</t>
  </si>
  <si>
    <t>zařízení staveniště</t>
  </si>
  <si>
    <t>1: Dle technické zprávy, výkresových příloh projektové dokumentace, TKP staveb státních drah a výkazů materiálu projektu a souhrnných částí dokumentace stavby. 
2: 72m2</t>
  </si>
  <si>
    <t>76792</t>
  </si>
  <si>
    <t>OPLOCENÍ Z DRÁTĚNÉHO PLETIVA POTAŽENÉHO PLASTEM</t>
  </si>
  <si>
    <t>1: Dle technické zprávy, výkresových příloh projektové dokumentace, TKP staveb státních drah a výkazů materiálu projektu a souhrnných částí dokumentace stavby. 
2: 34m*2m</t>
  </si>
  <si>
    <t>- položka zahrnuje vedle vlastního pletiva i rámy, rošty, lišty, kování, podpěrné, závěsné, upevňovací prvky, spojovací a těsnící materiál, pomocný materiál, kompletní povrchovou úpravu.- nejsou zahrnuty sloupky, které se vykazují v samostatných položkách 338**, není zahrnuta podezdívka (272**)- součástí položky je  případně i ostnatý drát, uvažovaná plocha se pak vypočítává po horní hranu drátu.</t>
  </si>
  <si>
    <t>Potrubí:</t>
  </si>
  <si>
    <t>87446</t>
  </si>
  <si>
    <t>POTRUBÍ Z TRUB PLASTOVÝCH ODPADNÍCH DN DO 400MM</t>
  </si>
  <si>
    <t>vč. podsypu a zásypu</t>
  </si>
  <si>
    <t>1: Dle technické zprávy, výkresových příloh projektové dokumentace, TKP staveb státních drah a výkazů materiálu projektu a souhrnných částí dokumentace stavby. 
2: 3,7m</t>
  </si>
  <si>
    <t>položky pro zhotovení potrubí platí bez ohledu na sklonzahrnuje:- výrobní dokumentaci (včetně technologického předpisu)- dodání veškerého trubního a pomocného materiálu  (trouby,  trubky,  tvarovky,  spojovací a těsnící  materiál a pod.), podpěrných, závěsných a upevňovacích prvků, včetně potřebných úprav- úprava a příprava podkladu a podpěr, očištění a ošetření podkladu a podpěr- zřízení plně funkčního potrubí, kompletní soustavy, podle příslušného technologického předpisu- zřízení potrubí i jednotlivých částí po etapách, včetně pracovních spar a spojů, pracovního zaslepení konců a pod.- úprava prostupů, průchodů  šachtami a komorami, okolí podpěr a vyústění, zaústění, napojení, vyvedení a upevnění odpad. výustí- ochrana potrubí nátěrem (vč. úpravy povrchu), případně izolací, nejsou-li tyto práce předmětem jiné položky- úprava, očištění a ošetření prostoru kolem potrubí- položky platí pro práce prováděné v prostoru zapaženém i nezapaženém a i v kolektorech, chráničkách- položky zahrnují i práce spojené s nutnými obtoky, převáděním a čerpáním vodynezahrnuje zkoušky vodotěsnosti a televizní prohlídku</t>
  </si>
  <si>
    <t>89721</t>
  </si>
  <si>
    <t>VPUSŤ KANALIZAČNÍ HORSKÁ KOMPLETNÍ MONOLITICKÁ BETONOVÁ</t>
  </si>
  <si>
    <t>položka zahrnuje:- mříže s rámem, koše na bahno,-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zřízení  všech  požadovaných  otvorů, kapes, výklenků, prostupů, dutin, drážek a pod., vč. ztížení práce a úprav  kolem nich,- nátěry zabraňující soudržnost betonu a bednění,- výplň, těsnění  a tmelení spar a spojů,- opatření  povrchů  betonu  izolací  proti zemní vlhkosti v částech, kde přijdou do styku se zeminou nebo kamenivem,- předepsané podkladní konstrukce</t>
  </si>
  <si>
    <t>R894346</t>
  </si>
  <si>
    <t>ŠACHTY KANALIZAČNÍ Z PROST BETONU NA POTRUBÍ DN DO 400MM</t>
  </si>
  <si>
    <t>úprava stávající šachty - vybourání potrubí, zaústění nového potrubí DN 400</t>
  </si>
  <si>
    <t>položka zahrnuje:- poklopy s rámem, mříže s rámem, stupadla, žebříky, stropy z bet. dílců a pod.-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 předepsané podkladní konstrukce</t>
  </si>
  <si>
    <t>921213</t>
  </si>
  <si>
    <t>ŽELEZNIČNÍ PŘEJEZD A PŘECHOD ŽIVIČNÝ V MEZIKOLEJOVÉM PROSTORU A V NAPOJENÍ</t>
  </si>
  <si>
    <t>obnova přejezdu po provedení podbití</t>
  </si>
  <si>
    <t>1: Dle technické zprávy, výkresových příloh projektové dokumentace, TKP staveb státních drah a výkazů materiálu projektu a souhrnných částí dokumentace stavby. 
2: 5m*1,5m</t>
  </si>
  <si>
    <t>1. Položka obsahuje: – úpravu a hutnění podloží přejezdové konstrukce – dodávku přejezdové konstrukce s veškerými prvky a částmi daného typu přejezdové konstrukce dle odpovídajících vzorových listů a TKP – montáž přejezdové konstrukce z dílů a součástí na místě při přerušení železničního a silničního provozu – prvky chránící upevnění před vyplněním vozovkovými vrstvami – všechny vozovkové vrstvy, a to pouze vně kolejnice – příplatky za ztížené podmínky vyskytující se při zřízení přejezdu, např. za překážky na straně koleje ap.2. Položka neobsahuje: – přejezdovou konstrukci a vozovkové vrstvy uvnitř koleje, tj. mezi kolejnicemi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vpusť3. Způsob měření:Měří se půdorysná plocha (pojízdná nebo pochozí) vlastní přejezdové konstrukce tvořené daným systémem. kolejnice a žlábky se z plochy neodečítají. Do plochy se nezapočítávají ochranné klíny, prahové vpusti apod.</t>
  </si>
  <si>
    <t>921940</t>
  </si>
  <si>
    <t>MONTÁŽ PŘEJEZDU NEBO PŘECHODU Z JAKÝCHKOLIV VYZÍSKANÝCH NEBO REGENEROVANÝCH DÍLCŮ</t>
  </si>
  <si>
    <t>zpětná montáž přejezdů po provedení podbití</t>
  </si>
  <si>
    <t>1: Dle technické zprávy, výkresových příloh projektové dokumentace, TKP staveb státních drah a výkazů materiálu projektu a souhrnných částí dokumentace stavby. 
2: 5,2m*1,5m+13,2m*3m</t>
  </si>
  <si>
    <t>1. Položka obsahuje: – dodání a pokládka panelů včetně lože – příplatky za ztížené podmínky vyskytující se při zřízení kolejových vah, např. za překážky na straně koleje apod.2.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vpusť3. Způsob měření:Měří se půdorysná plocha (pojízdná nebo pochozí) vlastní přejezdové konstrukce tvořené daným systémem. kolejnice a žlábky se z plochy neodečítají. Do plochy se nezapočítávají ochranné klíny, prahové vpusti apod.</t>
  </si>
  <si>
    <t>935832</t>
  </si>
  <si>
    <t>ŽLABY A RIGOLY DLÁŽDĚNÉ Z LOMOVÉHO KAMENE TL DO 250MMM DO BETONU TL 100MM</t>
  </si>
  <si>
    <t>zaústění občasných vodních toků do horských vpustí</t>
  </si>
  <si>
    <t>1: Dle technické zprávy, výkresových příloh projektové dokumentace, TKP staveb státních drah a výkazů materiálu projektu a souhrnných částí dokumentace stavby. 
2: 2m*1,8m+3m*1m</t>
  </si>
  <si>
    <t>položka zahrnuje:- dodání a uložení předepsaného dlažebního materiálu v požadované kvalitě do předepsaného tvaru a v předepsané šířce- dodání a rozprostření lože z předepsaného materiálu v předepsané tloušťce a šířce- úravu napojení a ukončení- vnitrostaveništní i mimostaveništní dopravu- měří se vydlážděná plocha.</t>
  </si>
  <si>
    <t>935902</t>
  </si>
  <si>
    <t>ŽLABY A RIGOLY Z PŘÍKOPOVÝCH ŽLABŮ (VČETNĚ POKLOPŮ A MŘÍŽÍ) "J" VELKÉ</t>
  </si>
  <si>
    <t>vč. podkladního betonu, hydroizolace, zásypu, geotextilie, poklopů</t>
  </si>
  <si>
    <t>1: Dle technické zprávy, výkresových příloh projektové dokumentace, TKP staveb státních drah a výkazů materiálu projektu a souhrnných částí dokumentace stavby. 
2: 232,5m</t>
  </si>
  <si>
    <t>1. Položka obsahuje: – veškeré práce a materiál obsažený v názvu položky2. Položka neobsahuje: X3. Způsob měření:Měří se metr délkový.</t>
  </si>
  <si>
    <t>1: Dle technické zprávy, výkresových příloh projektové dokumentace, TKP staveb státních drah a výkazů materiálu projektu a souhrnných částí dokumentace stavby. 
2: 120m*2,4m2</t>
  </si>
  <si>
    <t>1: Dle technické zprávy, výkresových příloh projektové dokumentace, TKP staveb státních drah a výkazů materiálu projektu a souhrnných částí dokumentace stavby. 
2: 288m3*5km</t>
  </si>
  <si>
    <t>1: Dle technické zprávy, výkresových příloh projektové dokumentace, TKP staveb státních drah a výkazů materiálu projektu a souhrnných částí dokumentace stavby. 
2: (120m*2*0,049t+238m/0,611m*0,1t)*47km</t>
  </si>
  <si>
    <t>965311</t>
  </si>
  <si>
    <t>ROZEBRÁNÍ PŘEJEZDU, PŘECHODU Z DÍLCŮ</t>
  </si>
  <si>
    <t>demontáž přejezdů pro umožnění strojního podbití</t>
  </si>
  <si>
    <t>1: Dle technické zprávy, výkresových příloh projektové dokumentace, TKP staveb státních drah a výkazů materiálu projektu a souhrnných částí dokumentace stavby. 
2: 5m*3m+13,2m*3m</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</si>
  <si>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apod.2. Položka neobsahuje: – náklady na zřízení a odstranění dopravního značení objízdné trasy – odvoz vybouraného materiálu do skladu nebo na likvidaci – poplatky za likvidaci odpadů, nacení se položkami ze ssd 03. Způsob měření:Měří se půdorysná plocha (pojízdná nebo pochozí) vlastní přejezdové konstrukce tvořené daným systémem. kolejnice a žlábky se z plochy neodečítají. Do plochy se nezapočítávají ochranné klíny, prahové vpusti apod.</t>
  </si>
  <si>
    <t>tabule "Konec nástupiště"</t>
  </si>
  <si>
    <t>1: Dle technické zprávy, výkresových příloh projektové dokumentace, TKP staveb státních drah a výkazů materiálu projektu a souhrnných částí dokumentace stavby. 
2: 0,05t*2ks*15km</t>
  </si>
  <si>
    <t>966842</t>
  </si>
  <si>
    <t>ODSTRANĚNÍ OPLOCENÍ Z DRÁT PLETIVA</t>
  </si>
  <si>
    <t>1: Dle technické zprávy, výkresových příloh projektové dokumentace, TKP staveb státních drah a výkazů materiálu projektu a souhrnných částí dokumentace stavby. 
2: 34m</t>
  </si>
  <si>
    <t>položka zahrnuje:- kompletní bourací práce včetně odstranění základových konstrukcí a nezbytného rozsahu zemních prací,- veškerou manipulaci s vybouranou sutí a hmotami včetně uložení na skládku,- veškeré další práce plynoucí z technologického předpisu a z platných předpisů,- odstranění sloupků z jiného materiálu, odstranění vrat a vráteknezahrnuje poplatek za skládku, který se vykazuje v položce 0141** (s výjimkou malého množství bouraného materiálu, kde je možné poplatek zahrnout do jednotkové ceny bourání – tento fakt musí být uveden v doplňujícím textu k položce)</t>
  </si>
  <si>
    <t>obklad svahu + sloupky plotu</t>
  </si>
  <si>
    <t>1: Dle technické zprávy, výkresových příloh projektové dokumentace, TKP staveb státních drah a výkazů materiálu projektu a souhrnných částí dokumentace stavby. 
2: 10m3+30m*1,45m*0,1m+15*0,12m3</t>
  </si>
  <si>
    <t>1: Dle technické zprávy, výkresových příloh projektové dokumentace, TKP staveb státních drah a výkazů materiálu projektu a souhrnných částí dokumentace stavby. 
2: 16,15m3*2,4t/m3*15km</t>
  </si>
  <si>
    <t>969245</t>
  </si>
  <si>
    <t>VYBOURÁNÍ POTRUBÍ DN DO 300MM KANALIZAČ</t>
  </si>
  <si>
    <t>1: Dle technické zprávy, výkresových příloh projektové dokumentace, TKP staveb státních drah a výkazů materiálu projektu a souhrnných částí dokumentace stavby. 
2: 9m</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</si>
  <si>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položka zahrnuje veškeré další práce plynoucí z technologického předpisu a z platných předpisů</t>
  </si>
  <si>
    <t>R96711B</t>
  </si>
  <si>
    <t>VYBOURÁNÍ ČÁSTÍ KONSTRUKCÍ Z BETON DÍLCŮ - DOPRAVA</t>
  </si>
  <si>
    <t>doprava bet. pražců z Olomouce</t>
  </si>
  <si>
    <t>1: Dle technické zprávy, výkresových příloh projektové dokumentace, TKP staveb státních drah a výkazů materiálu projektu a souhrnných částí dokumentace stavby. 
2: 126ks*0,27t*107km</t>
  </si>
  <si>
    <t>SO 20.1</t>
  </si>
  <si>
    <t>Lipová Lázně zast., železniční svršek a spodek - následná úprava GPK</t>
  </si>
  <si>
    <t>1: Dle technické zprávy, výkresových příloh projektové dokumentace, TKP staveb státních drah a výkazů materiálu projektu a souhrnných částí dokumentace stavby. 
2: 572m*3,4m*0,05m</t>
  </si>
  <si>
    <t>1: Dle technické zprávy, výkresových příloh projektové dokumentace, TKP staveb státních drah a výkazů materiálu projektu a souhrnných částí dokumentace stavby. 
2: 572m-120m</t>
  </si>
  <si>
    <t>SO 21</t>
  </si>
  <si>
    <t>Lipová Lázně zast., nástupiště</t>
  </si>
  <si>
    <t>1: Dle technické zprávy, výkresových příloh projektové dokumentace, TKP staveb státních drah a výkazů materiálu projektu a souhrnných částí dokumentace stavby. 
2: 5m3*2,4t/m3+72t</t>
  </si>
  <si>
    <t>1: Dle technické zprávy, výkresových příloh projektové dokumentace, TKP staveb státních drah a výkazů materiálu projektu a souhrnných částí dokumentace stavby. 
2: (99m*2m+15m*3m)*0,2m</t>
  </si>
  <si>
    <t>nástupní hrana    
vsakovací rýha   
uložení čisté zeminy na pozemcích SŽDC</t>
  </si>
  <si>
    <t>1: Dle technické zprávy, výkresových příloh projektové dokumentace, TKP staveb státních drah a výkazů materiálu projektu a souhrnných částí dokumentace stavby. 
2: 99m*2,6m3+3,1m*0,8m*1m</t>
  </si>
  <si>
    <t>zásyp nástupní hrany - výzisk KL</t>
  </si>
  <si>
    <t>1: Dle technické zprávy, výkresových příloh projektové dokumentace, TKP staveb státních drah a výkazů materiálu projektu a souhrnných částí dokumentace stavby. 
2: 99m*2m3</t>
  </si>
  <si>
    <t>1: Dle technické zprávy, výkresových příloh projektové dokumentace, TKP staveb státních drah a výkazů materiálu projektu a souhrnných částí dokumentace stavby. 
2: 3,1m*0,8m*1m</t>
  </si>
  <si>
    <t>1: Dle technické zprávy, výkresových příloh projektové dokumentace, TKP staveb státních drah a výkazů materiálu projektu a souhrnných částí dokumentace stavby. 
2: 91m*2,5m*2</t>
  </si>
  <si>
    <t>1: Dle technické zprávy, výkresových příloh projektové dokumentace, TKP staveb státních drah a výkazů materiálu projektu a souhrnných částí dokumentace stavby. 
2: 99m*1m+15m*2m</t>
  </si>
  <si>
    <t>1: Dle technické zprávy, výkresových příloh projektové dokumentace, TKP staveb státních drah a výkazů materiálu projektu a souhrnných částí dokumentace stavby. 
2: 5,1m*2,8m</t>
  </si>
  <si>
    <t>1: Dle technické zprávy, výkresových příloh projektové dokumentace, TKP staveb státních drah a výkazů materiálu projektu a souhrnných částí dokumentace stavby. 
2: (91m*2,25m+28m2+2m*4m)*0,15m</t>
  </si>
  <si>
    <t>1: Dle technické zprávy, výkresových příloh projektové dokumentace, TKP staveb státních drah a výkazů materiálu projektu a souhrnných částí dokumentace stavby. 
2: 90,5m*1,3m+2m*4m+28m2</t>
  </si>
  <si>
    <t>58262B</t>
  </si>
  <si>
    <t>KRYTY Z BETON DLAŽDIC SE ZÁMKEM BAREV RELIÉF TL 80MM DO LOŽE Z MC</t>
  </si>
  <si>
    <t>1: Dle technické zprávy, výkresových příloh projektové dokumentace, TKP staveb státních drah a výkazů materiálu projektu a souhrnných částí dokumentace stavby. 
2: 2*0,4m</t>
  </si>
  <si>
    <t>1: Dle technické zprávy, výkresových příloh projektové dokumentace, TKP staveb státních drah a výkazů materiálu projektu a souhrnných částí dokumentace stavby. 
2: 12,4m+59m+45,4m</t>
  </si>
  <si>
    <t>1: Dle technické zprávy, výkresových příloh projektové dokumentace, TKP staveb státních drah a výkazů materiálu projektu a souhrnných částí dokumentace stavby. 
2: 91m</t>
  </si>
  <si>
    <t>1: Dle technické zprávy, výkresových příloh projektové dokumentace, TKP staveb státních drah a výkazů materiálu projektu a souhrnných částí dokumentace stavby. 
2: 90,5m</t>
  </si>
  <si>
    <t>1: Dle technické zprávy, výkresových příloh projektové dokumentace, TKP staveb státních drah a výkazů materiálu projektu a souhrnných částí dokumentace stavby. 
2: 123m</t>
  </si>
  <si>
    <t>1: Dle technické zprávy, výkresových příloh projektové dokumentace, TKP staveb státních drah a výkazů materiálu projektu a souhrnných částí dokumentace stavby. 
2: 123ks*(0,32t+0,1t+0,15t)*15km</t>
  </si>
  <si>
    <t>1: Dle technické zprávy, výkresových příloh projektové dokumentace, TKP staveb státních drah a výkazů materiálu projektu a souhrnných částí dokumentace stavby. 
2: 5m3*2,4t/m3*15km</t>
  </si>
  <si>
    <t>Nástupištní deska š. 950 mm s integrovanou vodicí linií, na koncích dodlážděno</t>
  </si>
  <si>
    <t>SO 23</t>
  </si>
  <si>
    <t>Lipová Lázně zast., přístřešek pro cestující</t>
  </si>
  <si>
    <t>1: Dle technické zprávy, výkresových příloh projektové dokumentace, TKP staveb státních drah a výkazů materiálu projektu a souhrnných částí dokumentace stavby. 
2: 0,5m*0,6m*0,8m*8ks*2,4t/m3</t>
  </si>
  <si>
    <t>1: Dle technické zprávy, výkresových příloh projektové dokumentace, TKP staveb státních drah a výkazů materiálu projektu a souhrnných částí dokumentace stavby. 
2: 1,5m*2m*7*0,15m*0,6t/m3</t>
  </si>
  <si>
    <t>1: Dle technické zprávy, výkresových příloh projektové dokumentace, TKP staveb státních drah a výkazů materiálu projektu a souhrnných částí dokumentace stavby. 
2: 0,5m*0,6m*0,8m*8ks*2.4t/m3*30km</t>
  </si>
  <si>
    <t>1: Dle technické zprávy, výkresových příloh projektové dokumentace, TKP staveb státních drah a výkazů materiálu projektu a souhrnných částí dokumentace stavby. 
2: 1,5m*2m*7*0,15m</t>
  </si>
  <si>
    <t>1: Dle technické zprávy, výkresových příloh projektové dokumentace, TKP staveb státních drah a výkazů materiálu projektu a souhrnných částí dokumentace stavby. 
2: 1,5m*2m*7*0,15m*0,6t/m3*30km</t>
  </si>
  <si>
    <t>1: Dle technické zprávy, výkresových příloh projektové dokumentace, TKP staveb státních drah a výkazů materiálu projektu a souhrnných částí dokumentace stavby. 
2: (2,6m*(8ks+4ks)*16,7kg/m+3ks*6m*10,56kg/m)/1000</t>
  </si>
  <si>
    <t>1: Dle technické zprávy, výkresových příloh projektové dokumentace, TKP staveb státních drah a výkazů materiálu projektu a souhrnných částí dokumentace stavby. 
2: (2,6m*(8ks+4ks)*16,7kg/m+3ks*6m*10,56kg/m)/1000*30km</t>
  </si>
  <si>
    <t>SO 24</t>
  </si>
  <si>
    <t>Lipová Lázně zast., orientační systém</t>
  </si>
  <si>
    <t>1: Dle technické zprávy, výkresových příloh projektové dokumentace, TKP staveb státních drah a výkazů materiálu projektu a souhrnných částí dokumentace stavby. 
2: 10ks*1,2m*0,6m*0,6m*8km</t>
  </si>
  <si>
    <t>1 ks zákaz kouření na stožáru osvětlení   
1 ks zákaz vstupu na sloupku tabule "Konec nástupiště"   
1 ks na samostatném sloupku</t>
  </si>
  <si>
    <t>1: Dle technické zprávy, výkresových příloh projektové dokumentace, TKP staveb státních drah a výkazů materiálu projektu a souhrnných částí dokumentace stavby. 
2: 10ks</t>
  </si>
  <si>
    <t>R923711</t>
  </si>
  <si>
    <t>rozměry tabule 4100 x 650 mm</t>
  </si>
  <si>
    <t>SO 25</t>
  </si>
  <si>
    <t>Lipová Lázně zast., úprava kabelových rozvodů a osvětlení</t>
  </si>
  <si>
    <t>6*(0,7*0,7*0,7)*2,2=4,53 [A]</t>
  </si>
  <si>
    <t>0,8*0,8*1,2*5=3,84 [A]</t>
  </si>
  <si>
    <t>(44+6+248+21)*0,35*0,8=89,32 [A]</t>
  </si>
  <si>
    <t>0,8*0,8*1,2*6=4,61 [A]</t>
  </si>
  <si>
    <t>743Z71</t>
  </si>
  <si>
    <t>DEMONTÁŽ KABELOVÉ SKŘÍNĚ</t>
  </si>
  <si>
    <t>744633</t>
  </si>
  <si>
    <t>JISTIČ TŘÍPÓLOVÝ (10 KA) OD 13 DO 20 A</t>
  </si>
  <si>
    <t>SO 30</t>
  </si>
  <si>
    <t>Ochrana mimodrážních sítí</t>
  </si>
  <si>
    <t>702232</t>
  </si>
  <si>
    <t>KABELOVÁ CHRÁNIČKA ZEMNÍ DĚLENÁ DN PŘES 100 DO 200 MM</t>
  </si>
  <si>
    <t>1. Položka obsahuje: – proražení otvoru zdivem o průřezu od 0,01 do 0,025m2 – úpravu a začištění omítky po montáži vedení – pomocné mechanismy2. Položka neobsahuje: – protipožární ucpávku3. Způsob měření:Udává se počet kusů kompletní konstrukce nebo práce.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</si>
</sst>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7" x14ac:knownFonts="1">
    <font>
      <sz val="10"/>
      <name val="Arial"/>
    </font>
    <font>
      <b/>
      <sz val="16"/>
      <color indexed="8"/>
      <name val="Arial"/>
    </font>
    <font>
      <b/>
      <sz val="16"/>
      <name val="Arial"/>
    </font>
    <font>
      <b/>
      <sz val="10"/>
      <name val="Arial"/>
    </font>
    <font>
      <sz val="10"/>
      <color indexed="9"/>
      <name val="Arial"/>
    </font>
    <font>
      <b/>
      <sz val="11"/>
      <name val="Arial"/>
    </font>
    <font>
      <i/>
      <sz val="10"/>
      <name val="Arial"/>
    </font>
  </fonts>
  <fills count="4">
    <fill>
      <patternFill patternType="none"/>
    </fill>
    <fill>
      <patternFill patternType="gray125"/>
    </fill>
    <fill>
      <patternFill patternType="solid">
        <fgColor rgb="FFD9D9D9"/>
        <bgColor indexed="64"/>
      </patternFill>
    </fill>
    <fill>
      <patternFill patternType="solid">
        <fgColor rgb="FFCB441A"/>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s>
  <cellStyleXfs count="1">
    <xf numFmtId="0" fontId="0" fillId="0" borderId="0">
      <alignment vertical="center"/>
    </xf>
  </cellStyleXfs>
  <cellXfs count="40">
    <xf numFmtId="0" fontId="0" fillId="0" borderId="0" xfId="0">
      <alignment vertical="center"/>
    </xf>
    <xf numFmtId="0" fontId="0" fillId="2" borderId="0" xfId="0" applyFill="1">
      <alignment vertical="center"/>
    </xf>
    <xf numFmtId="0" fontId="1" fillId="2" borderId="0" xfId="0" applyFont="1" applyFill="1" applyAlignment="1">
      <alignment horizontal="center" vertical="center"/>
    </xf>
    <xf numFmtId="0" fontId="3" fillId="2" borderId="0" xfId="0" applyFont="1" applyFill="1" applyAlignment="1">
      <alignment horizontal="right" vertical="center"/>
    </xf>
    <xf numFmtId="0" fontId="4" fillId="3" borderId="1" xfId="0" applyFont="1" applyFill="1" applyBorder="1" applyAlignment="1">
      <alignment horizontal="center" vertical="center"/>
    </xf>
    <xf numFmtId="0" fontId="0" fillId="2" borderId="2" xfId="0" applyFill="1" applyBorder="1">
      <alignment vertical="center"/>
    </xf>
    <xf numFmtId="4" fontId="3" fillId="2" borderId="0" xfId="0" applyNumberFormat="1" applyFont="1" applyFill="1" applyAlignment="1">
      <alignment horizontal="right" vertical="center"/>
    </xf>
    <xf numFmtId="0" fontId="0" fillId="2" borderId="1" xfId="0" applyFill="1" applyBorder="1" applyAlignment="1">
      <alignment horizontal="center" vertical="center"/>
    </xf>
    <xf numFmtId="0" fontId="0" fillId="2" borderId="3" xfId="0" applyFill="1" applyBorder="1">
      <alignment vertical="center"/>
    </xf>
    <xf numFmtId="0" fontId="5" fillId="2" borderId="0" xfId="0" applyFont="1" applyFill="1">
      <alignment vertical="center"/>
    </xf>
    <xf numFmtId="0" fontId="5" fillId="2" borderId="0" xfId="0" applyFont="1" applyFill="1" applyAlignment="1">
      <alignment horizontal="left" vertical="center"/>
    </xf>
    <xf numFmtId="0" fontId="4" fillId="3" borderId="1" xfId="0" applyFont="1" applyFill="1" applyBorder="1" applyAlignment="1">
      <alignment horizontal="center" vertical="center" wrapText="1"/>
    </xf>
    <xf numFmtId="0" fontId="5" fillId="2" borderId="2" xfId="0" applyFont="1" applyFill="1" applyBorder="1">
      <alignment vertical="center"/>
    </xf>
    <xf numFmtId="0" fontId="5" fillId="2" borderId="2" xfId="0" applyFont="1" applyFill="1" applyBorder="1" applyAlignment="1">
      <alignment horizontal="left" vertical="center"/>
    </xf>
    <xf numFmtId="0" fontId="0" fillId="2" borderId="5" xfId="0" applyFill="1" applyBorder="1">
      <alignment vertical="center"/>
    </xf>
    <xf numFmtId="0" fontId="0" fillId="0" borderId="1" xfId="0" applyBorder="1" applyAlignment="1">
      <alignment horizontal="left" vertical="center"/>
    </xf>
    <xf numFmtId="4" fontId="0" fillId="0" borderId="1" xfId="0" applyNumberFormat="1" applyBorder="1" applyAlignment="1">
      <alignment horizontal="right" vertical="center"/>
    </xf>
    <xf numFmtId="0" fontId="0" fillId="0" borderId="1" xfId="0" applyBorder="1">
      <alignment vertical="center"/>
    </xf>
    <xf numFmtId="0" fontId="3" fillId="2" borderId="5" xfId="0" applyFont="1" applyFill="1" applyBorder="1" applyAlignment="1">
      <alignment horizontal="right" vertical="center"/>
    </xf>
    <xf numFmtId="0" fontId="3" fillId="2" borderId="5" xfId="0" applyFont="1" applyFill="1" applyBorder="1" applyAlignment="1">
      <alignment vertical="center" wrapText="1"/>
    </xf>
    <xf numFmtId="4" fontId="3" fillId="2" borderId="5" xfId="0" applyNumberFormat="1" applyFont="1" applyFill="1" applyBorder="1" applyAlignment="1">
      <alignment horizontal="center" vertical="center"/>
    </xf>
    <xf numFmtId="0" fontId="0" fillId="0" borderId="1" xfId="0" applyBorder="1" applyAlignment="1">
      <alignment horizontal="right" vertical="center"/>
    </xf>
    <xf numFmtId="0" fontId="0" fillId="0" borderId="1" xfId="0" applyBorder="1" applyAlignment="1">
      <alignment vertical="center" wrapText="1"/>
    </xf>
    <xf numFmtId="0" fontId="0" fillId="0" borderId="1" xfId="0" applyBorder="1" applyAlignment="1">
      <alignment horizontal="center" vertical="center"/>
    </xf>
    <xf numFmtId="164" fontId="0" fillId="0" borderId="1" xfId="0" applyNumberFormat="1" applyBorder="1" applyAlignment="1">
      <alignment horizontal="center" vertical="center"/>
    </xf>
    <xf numFmtId="4" fontId="0" fillId="0" borderId="1" xfId="0" applyNumberFormat="1" applyBorder="1" applyAlignment="1">
      <alignment horizontal="center" vertical="center"/>
    </xf>
    <xf numFmtId="0" fontId="0" fillId="0" borderId="4"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4" fontId="0" fillId="2" borderId="1" xfId="0" applyNumberFormat="1" applyFill="1" applyBorder="1" applyAlignment="1">
      <alignment horizontal="center" vertical="center"/>
    </xf>
    <xf numFmtId="0" fontId="3" fillId="2" borderId="2" xfId="0" applyFont="1" applyFill="1" applyBorder="1" applyAlignment="1">
      <alignment horizontal="right" vertical="center"/>
    </xf>
    <xf numFmtId="4" fontId="3" fillId="2" borderId="2" xfId="0" applyNumberFormat="1" applyFont="1" applyFill="1" applyBorder="1" applyAlignment="1">
      <alignment horizontal="center" vertical="center"/>
    </xf>
    <xf numFmtId="0" fontId="0" fillId="2" borderId="0" xfId="0" applyFill="1">
      <alignment vertical="center"/>
    </xf>
    <xf numFmtId="0" fontId="1" fillId="2" borderId="0" xfId="0" applyFont="1" applyFill="1" applyAlignment="1">
      <alignment horizontal="center" vertical="center"/>
    </xf>
    <xf numFmtId="0" fontId="2" fillId="2" borderId="0" xfId="0" applyFont="1" applyFill="1">
      <alignment vertical="center"/>
    </xf>
    <xf numFmtId="0" fontId="5" fillId="2" borderId="0" xfId="0" applyFont="1" applyFill="1" applyAlignment="1">
      <alignment horizontal="right" vertical="center"/>
    </xf>
    <xf numFmtId="0" fontId="5" fillId="2" borderId="2" xfId="0" applyFont="1" applyFill="1" applyBorder="1" applyAlignment="1">
      <alignment horizontal="right" vertical="center"/>
    </xf>
    <xf numFmtId="0" fontId="0" fillId="2" borderId="2" xfId="0" applyFill="1" applyBorder="1">
      <alignment vertical="center"/>
    </xf>
    <xf numFmtId="0" fontId="4" fillId="3" borderId="1" xfId="0" applyFont="1" applyFill="1" applyBorder="1" applyAlignment="1">
      <alignment horizontal="center" vertical="center" wrapTex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1" Type="http://schemas.openxmlformats.org/officeDocument/2006/relationships/image" Target="../media/image1.png"/></Relationships>
</file>

<file path=xl/drawings/_rels/drawing28.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025"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28575"/>
          <a:ext cx="1333500" cy="571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0241"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525"/>
          <a:ext cx="12763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1265"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525"/>
          <a:ext cx="12763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2289"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525"/>
          <a:ext cx="12763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3313"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525"/>
          <a:ext cx="12763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4337"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525"/>
          <a:ext cx="12763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5361"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525"/>
          <a:ext cx="12763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6385"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525"/>
          <a:ext cx="12763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7409"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525"/>
          <a:ext cx="12763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8433"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525"/>
          <a:ext cx="12763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9457"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525"/>
          <a:ext cx="12763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049"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525"/>
          <a:ext cx="12763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0481"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525"/>
          <a:ext cx="12763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1505"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525"/>
          <a:ext cx="12763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2529"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525"/>
          <a:ext cx="12763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3553"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525"/>
          <a:ext cx="12763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4577"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525"/>
          <a:ext cx="12763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5601"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525"/>
          <a:ext cx="12763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6625"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525"/>
          <a:ext cx="12763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7649"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525"/>
          <a:ext cx="12763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8673"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525"/>
          <a:ext cx="12763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3073"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525"/>
          <a:ext cx="12763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4097"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525"/>
          <a:ext cx="12763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5121"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525"/>
          <a:ext cx="12763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6145"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525"/>
          <a:ext cx="12763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7169"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525"/>
          <a:ext cx="12763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8193"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525"/>
          <a:ext cx="12763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9217"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525"/>
          <a:ext cx="12763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tabSelected="1" zoomScaleNormal="100" workbookViewId="0">
      <selection sqref="A1:A3"/>
    </sheetView>
  </sheetViews>
  <sheetFormatPr defaultRowHeight="12.75" customHeight="1" x14ac:dyDescent="0.2"/>
  <cols>
    <col min="1" max="1" width="25.7109375" customWidth="1"/>
    <col min="2" max="2" width="66.7109375" customWidth="1"/>
    <col min="3" max="5" width="20.7109375" customWidth="1"/>
  </cols>
  <sheetData>
    <row r="1" spans="1:5" ht="12.75" customHeight="1" x14ac:dyDescent="0.2">
      <c r="A1" s="33"/>
      <c r="B1" s="1" t="s">
        <v>0</v>
      </c>
      <c r="C1" s="1"/>
      <c r="D1" s="1"/>
      <c r="E1" s="1"/>
    </row>
    <row r="2" spans="1:5" ht="12.75" customHeight="1" x14ac:dyDescent="0.2">
      <c r="A2" s="33"/>
      <c r="B2" s="34" t="s">
        <v>1</v>
      </c>
      <c r="C2" s="1"/>
      <c r="D2" s="1"/>
      <c r="E2" s="1"/>
    </row>
    <row r="3" spans="1:5" ht="20.100000000000001" customHeight="1" x14ac:dyDescent="0.2">
      <c r="A3" s="33"/>
      <c r="B3" s="33"/>
      <c r="C3" s="1"/>
      <c r="D3" s="1"/>
      <c r="E3" s="1"/>
    </row>
    <row r="4" spans="1:5" ht="20.100000000000001" customHeight="1" x14ac:dyDescent="0.2">
      <c r="A4" s="1"/>
      <c r="B4" s="35" t="s">
        <v>2</v>
      </c>
      <c r="C4" s="33"/>
      <c r="D4" s="33"/>
      <c r="E4" s="1"/>
    </row>
    <row r="5" spans="1:5" ht="12.75" customHeight="1" x14ac:dyDescent="0.2">
      <c r="A5" s="1"/>
      <c r="B5" s="33" t="s">
        <v>3</v>
      </c>
      <c r="C5" s="33"/>
      <c r="D5" s="33"/>
      <c r="E5" s="1"/>
    </row>
    <row r="6" spans="1:5" ht="12.75" customHeight="1" x14ac:dyDescent="0.2">
      <c r="A6" s="1"/>
      <c r="B6" s="3" t="s">
        <v>4</v>
      </c>
      <c r="C6" s="6">
        <f>SUM(C10:C36)</f>
        <v>0</v>
      </c>
      <c r="D6" s="1"/>
      <c r="E6" s="1"/>
    </row>
    <row r="7" spans="1:5" ht="12.75" customHeight="1" x14ac:dyDescent="0.2">
      <c r="A7" s="1"/>
      <c r="B7" s="3" t="s">
        <v>5</v>
      </c>
      <c r="C7" s="6">
        <f>SUM(E10:E36)</f>
        <v>0</v>
      </c>
      <c r="D7" s="1"/>
      <c r="E7" s="1"/>
    </row>
    <row r="8" spans="1:5" ht="12.75" customHeight="1" x14ac:dyDescent="0.2">
      <c r="A8" s="5"/>
      <c r="B8" s="5"/>
      <c r="C8" s="5"/>
      <c r="D8" s="5"/>
      <c r="E8" s="5"/>
    </row>
    <row r="9" spans="1:5" ht="12.75" customHeight="1" x14ac:dyDescent="0.2">
      <c r="A9" s="4" t="s">
        <v>6</v>
      </c>
      <c r="B9" s="4" t="s">
        <v>7</v>
      </c>
      <c r="C9" s="4" t="s">
        <v>8</v>
      </c>
      <c r="D9" s="4" t="s">
        <v>9</v>
      </c>
      <c r="E9" s="4" t="s">
        <v>10</v>
      </c>
    </row>
    <row r="10" spans="1:5" ht="12.75" customHeight="1" x14ac:dyDescent="0.2">
      <c r="A10" s="15" t="s">
        <v>24</v>
      </c>
      <c r="B10" s="15" t="s">
        <v>25</v>
      </c>
      <c r="C10" s="16">
        <f>'PS 10'!I3</f>
        <v>0</v>
      </c>
      <c r="D10" s="16">
        <f>'PS 10'!O2</f>
        <v>0</v>
      </c>
      <c r="E10" s="16">
        <f t="shared" ref="E10:E36" si="0">C10+D10</f>
        <v>0</v>
      </c>
    </row>
    <row r="11" spans="1:5" ht="12.75" customHeight="1" x14ac:dyDescent="0.2">
      <c r="A11" s="15" t="s">
        <v>92</v>
      </c>
      <c r="B11" s="15" t="s">
        <v>93</v>
      </c>
      <c r="C11" s="16">
        <f>'PS 11'!I3</f>
        <v>0</v>
      </c>
      <c r="D11" s="16">
        <f>'PS 11'!O2</f>
        <v>0</v>
      </c>
      <c r="E11" s="16">
        <f t="shared" si="0"/>
        <v>0</v>
      </c>
    </row>
    <row r="12" spans="1:5" ht="12.75" customHeight="1" x14ac:dyDescent="0.2">
      <c r="A12" s="15" t="s">
        <v>444</v>
      </c>
      <c r="B12" s="15" t="s">
        <v>445</v>
      </c>
      <c r="C12" s="16">
        <f>'PS 12'!I3</f>
        <v>0</v>
      </c>
      <c r="D12" s="16">
        <f>'PS 12'!O2</f>
        <v>0</v>
      </c>
      <c r="E12" s="16">
        <f t="shared" si="0"/>
        <v>0</v>
      </c>
    </row>
    <row r="13" spans="1:5" ht="12.75" customHeight="1" x14ac:dyDescent="0.2">
      <c r="A13" s="15" t="s">
        <v>514</v>
      </c>
      <c r="B13" s="15" t="s">
        <v>515</v>
      </c>
      <c r="C13" s="16">
        <f>'PS 13'!I3</f>
        <v>0</v>
      </c>
      <c r="D13" s="16">
        <f>'PS 13'!O2</f>
        <v>0</v>
      </c>
      <c r="E13" s="16">
        <f t="shared" si="0"/>
        <v>0</v>
      </c>
    </row>
    <row r="14" spans="1:5" ht="12.75" customHeight="1" x14ac:dyDescent="0.2">
      <c r="A14" s="15" t="s">
        <v>578</v>
      </c>
      <c r="B14" s="15" t="s">
        <v>579</v>
      </c>
      <c r="C14" s="16">
        <f>'PS 14'!I3</f>
        <v>0</v>
      </c>
      <c r="D14" s="16">
        <f>'PS 14'!O2</f>
        <v>0</v>
      </c>
      <c r="E14" s="16">
        <f t="shared" si="0"/>
        <v>0</v>
      </c>
    </row>
    <row r="15" spans="1:5" ht="12.75" customHeight="1" x14ac:dyDescent="0.2">
      <c r="A15" s="15" t="s">
        <v>683</v>
      </c>
      <c r="B15" s="15" t="s">
        <v>684</v>
      </c>
      <c r="C15" s="16">
        <f>'PS 15'!I3</f>
        <v>0</v>
      </c>
      <c r="D15" s="16">
        <f>'PS 15'!O2</f>
        <v>0</v>
      </c>
      <c r="E15" s="16">
        <f t="shared" si="0"/>
        <v>0</v>
      </c>
    </row>
    <row r="16" spans="1:5" ht="12.75" customHeight="1" x14ac:dyDescent="0.2">
      <c r="A16" s="15" t="s">
        <v>687</v>
      </c>
      <c r="B16" s="15" t="s">
        <v>688</v>
      </c>
      <c r="C16" s="16">
        <f>'PS 20'!I3</f>
        <v>0</v>
      </c>
      <c r="D16" s="16">
        <f>'PS 20'!O2</f>
        <v>0</v>
      </c>
      <c r="E16" s="16">
        <f t="shared" si="0"/>
        <v>0</v>
      </c>
    </row>
    <row r="17" spans="1:5" ht="12.75" customHeight="1" x14ac:dyDescent="0.2">
      <c r="A17" s="15" t="s">
        <v>716</v>
      </c>
      <c r="B17" s="15" t="s">
        <v>717</v>
      </c>
      <c r="C17" s="16">
        <f>'PS 21'!I3</f>
        <v>0</v>
      </c>
      <c r="D17" s="16">
        <f>'PS 21'!O2</f>
        <v>0</v>
      </c>
      <c r="E17" s="16">
        <f t="shared" si="0"/>
        <v>0</v>
      </c>
    </row>
    <row r="18" spans="1:5" ht="12.75" customHeight="1" x14ac:dyDescent="0.2">
      <c r="A18" s="15" t="s">
        <v>736</v>
      </c>
      <c r="B18" s="15" t="s">
        <v>737</v>
      </c>
      <c r="C18" s="16">
        <f>'PS 22'!I3</f>
        <v>0</v>
      </c>
      <c r="D18" s="16">
        <f>'PS 22'!O2</f>
        <v>0</v>
      </c>
      <c r="E18" s="16">
        <f t="shared" si="0"/>
        <v>0</v>
      </c>
    </row>
    <row r="19" spans="1:5" ht="12.75" customHeight="1" x14ac:dyDescent="0.2">
      <c r="A19" s="15" t="s">
        <v>738</v>
      </c>
      <c r="B19" s="15" t="s">
        <v>739</v>
      </c>
      <c r="C19" s="16">
        <f>'PS 23'!I3</f>
        <v>0</v>
      </c>
      <c r="D19" s="16">
        <f>'PS 23'!O2</f>
        <v>0</v>
      </c>
      <c r="E19" s="16">
        <f t="shared" si="0"/>
        <v>0</v>
      </c>
    </row>
    <row r="20" spans="1:5" ht="12.75" customHeight="1" x14ac:dyDescent="0.2">
      <c r="A20" s="15" t="s">
        <v>740</v>
      </c>
      <c r="B20" s="15" t="s">
        <v>741</v>
      </c>
      <c r="C20" s="16">
        <f>'PS 24'!I3</f>
        <v>0</v>
      </c>
      <c r="D20" s="16">
        <f>'PS 24'!O2</f>
        <v>0</v>
      </c>
      <c r="E20" s="16">
        <f t="shared" si="0"/>
        <v>0</v>
      </c>
    </row>
    <row r="21" spans="1:5" ht="12.75" customHeight="1" x14ac:dyDescent="0.2">
      <c r="A21" s="15" t="s">
        <v>747</v>
      </c>
      <c r="B21" s="15" t="s">
        <v>748</v>
      </c>
      <c r="C21" s="16">
        <f>'PS 25'!I3</f>
        <v>0</v>
      </c>
      <c r="D21" s="16">
        <f>'PS 25'!O2</f>
        <v>0</v>
      </c>
      <c r="E21" s="16">
        <f t="shared" si="0"/>
        <v>0</v>
      </c>
    </row>
    <row r="22" spans="1:5" ht="12.75" customHeight="1" x14ac:dyDescent="0.2">
      <c r="A22" s="15" t="s">
        <v>749</v>
      </c>
      <c r="B22" s="15" t="s">
        <v>750</v>
      </c>
      <c r="C22" s="16">
        <f>'PS 30'!I3</f>
        <v>0</v>
      </c>
      <c r="D22" s="16">
        <f>'PS 30'!O2</f>
        <v>0</v>
      </c>
      <c r="E22" s="16">
        <f t="shared" si="0"/>
        <v>0</v>
      </c>
    </row>
    <row r="23" spans="1:5" ht="12.75" customHeight="1" x14ac:dyDescent="0.2">
      <c r="A23" s="15" t="s">
        <v>792</v>
      </c>
      <c r="B23" s="15" t="s">
        <v>793</v>
      </c>
      <c r="C23" s="16">
        <f>'SO 10'!I3</f>
        <v>0</v>
      </c>
      <c r="D23" s="16">
        <f>'SO 10'!O2</f>
        <v>0</v>
      </c>
      <c r="E23" s="16">
        <f t="shared" si="0"/>
        <v>0</v>
      </c>
    </row>
    <row r="24" spans="1:5" ht="12.75" customHeight="1" x14ac:dyDescent="0.2">
      <c r="A24" s="15" t="s">
        <v>978</v>
      </c>
      <c r="B24" s="15" t="s">
        <v>979</v>
      </c>
      <c r="C24" s="16">
        <f>'SO 10.1'!I3</f>
        <v>0</v>
      </c>
      <c r="D24" s="16">
        <f>'SO 10.1'!O2</f>
        <v>0</v>
      </c>
      <c r="E24" s="16">
        <f t="shared" si="0"/>
        <v>0</v>
      </c>
    </row>
    <row r="25" spans="1:5" ht="12.75" customHeight="1" x14ac:dyDescent="0.2">
      <c r="A25" s="15" t="s">
        <v>986</v>
      </c>
      <c r="B25" s="15" t="s">
        <v>987</v>
      </c>
      <c r="C25" s="16">
        <f>'SO 11'!I3</f>
        <v>0</v>
      </c>
      <c r="D25" s="16">
        <f>'SO 11'!O2</f>
        <v>0</v>
      </c>
      <c r="E25" s="16">
        <f t="shared" si="0"/>
        <v>0</v>
      </c>
    </row>
    <row r="26" spans="1:5" ht="12.75" customHeight="1" x14ac:dyDescent="0.2">
      <c r="A26" s="15" t="s">
        <v>1071</v>
      </c>
      <c r="B26" s="15" t="s">
        <v>1072</v>
      </c>
      <c r="C26" s="16">
        <f>'SO 12'!I3</f>
        <v>0</v>
      </c>
      <c r="D26" s="16">
        <f>'SO 12'!O2</f>
        <v>0</v>
      </c>
      <c r="E26" s="16">
        <f t="shared" si="0"/>
        <v>0</v>
      </c>
    </row>
    <row r="27" spans="1:5" ht="12.75" customHeight="1" x14ac:dyDescent="0.2">
      <c r="A27" s="15" t="s">
        <v>1132</v>
      </c>
      <c r="B27" s="15" t="s">
        <v>1133</v>
      </c>
      <c r="C27" s="16">
        <f>'SO 13'!I3</f>
        <v>0</v>
      </c>
      <c r="D27" s="16">
        <f>'SO 13'!O2</f>
        <v>0</v>
      </c>
      <c r="E27" s="16">
        <f t="shared" si="0"/>
        <v>0</v>
      </c>
    </row>
    <row r="28" spans="1:5" ht="12.75" customHeight="1" x14ac:dyDescent="0.2">
      <c r="A28" s="15" t="s">
        <v>1230</v>
      </c>
      <c r="B28" s="15" t="s">
        <v>1231</v>
      </c>
      <c r="C28" s="16">
        <f>'SO 14'!I3</f>
        <v>0</v>
      </c>
      <c r="D28" s="16">
        <f>'SO 14'!O2</f>
        <v>0</v>
      </c>
      <c r="E28" s="16">
        <f t="shared" si="0"/>
        <v>0</v>
      </c>
    </row>
    <row r="29" spans="1:5" ht="12.75" customHeight="1" x14ac:dyDescent="0.2">
      <c r="A29" s="15" t="s">
        <v>1255</v>
      </c>
      <c r="B29" s="15" t="s">
        <v>1256</v>
      </c>
      <c r="C29" s="16">
        <f>'SO 15'!I3</f>
        <v>0</v>
      </c>
      <c r="D29" s="16">
        <f>'SO 15'!O2</f>
        <v>0</v>
      </c>
      <c r="E29" s="16">
        <f t="shared" si="0"/>
        <v>0</v>
      </c>
    </row>
    <row r="30" spans="1:5" ht="12.75" customHeight="1" x14ac:dyDescent="0.2">
      <c r="A30" s="15" t="s">
        <v>1388</v>
      </c>
      <c r="B30" s="15" t="s">
        <v>1389</v>
      </c>
      <c r="C30" s="16">
        <f>'SO 20'!I3</f>
        <v>0</v>
      </c>
      <c r="D30" s="16">
        <f>'SO 20'!O2</f>
        <v>0</v>
      </c>
      <c r="E30" s="16">
        <f t="shared" si="0"/>
        <v>0</v>
      </c>
    </row>
    <row r="31" spans="1:5" ht="12.75" customHeight="1" x14ac:dyDescent="0.2">
      <c r="A31" s="15" t="s">
        <v>1513</v>
      </c>
      <c r="B31" s="15" t="s">
        <v>1514</v>
      </c>
      <c r="C31" s="16">
        <f>'SO 20.1'!I3</f>
        <v>0</v>
      </c>
      <c r="D31" s="16">
        <f>'SO 20.1'!O2</f>
        <v>0</v>
      </c>
      <c r="E31" s="16">
        <f t="shared" si="0"/>
        <v>0</v>
      </c>
    </row>
    <row r="32" spans="1:5" ht="12.75" customHeight="1" x14ac:dyDescent="0.2">
      <c r="A32" s="15" t="s">
        <v>1517</v>
      </c>
      <c r="B32" s="15" t="s">
        <v>1518</v>
      </c>
      <c r="C32" s="16">
        <f>'SO 21'!I3</f>
        <v>0</v>
      </c>
      <c r="D32" s="16">
        <f>'SO 21'!O2</f>
        <v>0</v>
      </c>
      <c r="E32" s="16">
        <f t="shared" si="0"/>
        <v>0</v>
      </c>
    </row>
    <row r="33" spans="1:5" ht="12.75" customHeight="1" x14ac:dyDescent="0.2">
      <c r="A33" s="15" t="s">
        <v>1541</v>
      </c>
      <c r="B33" s="15" t="s">
        <v>1542</v>
      </c>
      <c r="C33" s="16">
        <f>'SO 23'!I3</f>
        <v>0</v>
      </c>
      <c r="D33" s="16">
        <f>'SO 23'!O2</f>
        <v>0</v>
      </c>
      <c r="E33" s="16">
        <f t="shared" si="0"/>
        <v>0</v>
      </c>
    </row>
    <row r="34" spans="1:5" ht="12.75" customHeight="1" x14ac:dyDescent="0.2">
      <c r="A34" s="15" t="s">
        <v>1550</v>
      </c>
      <c r="B34" s="15" t="s">
        <v>1551</v>
      </c>
      <c r="C34" s="16">
        <f>'SO 24'!I3</f>
        <v>0</v>
      </c>
      <c r="D34" s="16">
        <f>'SO 24'!O2</f>
        <v>0</v>
      </c>
      <c r="E34" s="16">
        <f t="shared" si="0"/>
        <v>0</v>
      </c>
    </row>
    <row r="35" spans="1:5" ht="12.75" customHeight="1" x14ac:dyDescent="0.2">
      <c r="A35" s="15" t="s">
        <v>1557</v>
      </c>
      <c r="B35" s="15" t="s">
        <v>1558</v>
      </c>
      <c r="C35" s="16">
        <f>'SO 25'!I3</f>
        <v>0</v>
      </c>
      <c r="D35" s="16">
        <f>'SO 25'!O2</f>
        <v>0</v>
      </c>
      <c r="E35" s="16">
        <f t="shared" si="0"/>
        <v>0</v>
      </c>
    </row>
    <row r="36" spans="1:5" ht="12.75" customHeight="1" x14ac:dyDescent="0.2">
      <c r="A36" s="15" t="s">
        <v>1567</v>
      </c>
      <c r="B36" s="15" t="s">
        <v>1568</v>
      </c>
      <c r="C36" s="16">
        <f>'SO 30'!I3</f>
        <v>0</v>
      </c>
      <c r="D36" s="16">
        <f>'SO 30'!O2</f>
        <v>0</v>
      </c>
      <c r="E36" s="16">
        <f t="shared" si="0"/>
        <v>0</v>
      </c>
    </row>
  </sheetData>
  <mergeCells count="4">
    <mergeCell ref="A1:A3"/>
    <mergeCell ref="B2:B3"/>
    <mergeCell ref="B4:D4"/>
    <mergeCell ref="B5:D5"/>
  </mergeCells>
  <pageMargins left="0.75" right="0.75" top="1" bottom="1" header="0.5" footer="0.5"/>
  <pageSetup paperSize="9" orientation="portrait" horizontalDpi="300" verticalDpi="300"/>
  <headerFooter alignWithMargins="0"/>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5"/>
  <sheetViews>
    <sheetView zoomScaleNormal="100" workbookViewId="0">
      <pane ySplit="7" topLeftCell="A8" activePane="bottomLeft" state="frozen"/>
      <selection pane="bottomLeft" activeCell="H8" sqref="H8"/>
    </sheetView>
  </sheetViews>
  <sheetFormatPr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11</v>
      </c>
      <c r="B1" s="1"/>
      <c r="C1" s="1"/>
      <c r="D1" s="1"/>
      <c r="E1" s="1" t="s">
        <v>0</v>
      </c>
      <c r="F1" s="1"/>
      <c r="G1" s="1"/>
      <c r="H1" s="1"/>
      <c r="I1" s="1"/>
      <c r="P1" t="s">
        <v>22</v>
      </c>
    </row>
    <row r="2" spans="1:18" ht="24.95" customHeight="1" x14ac:dyDescent="0.2">
      <c r="B2" s="1"/>
      <c r="C2" s="1"/>
      <c r="D2" s="1"/>
      <c r="E2" s="2" t="s">
        <v>13</v>
      </c>
      <c r="F2" s="1"/>
      <c r="G2" s="1"/>
      <c r="H2" s="5"/>
      <c r="I2" s="5"/>
      <c r="O2">
        <f>0+O8+O13+O18+O23</f>
        <v>0</v>
      </c>
      <c r="P2" t="s">
        <v>22</v>
      </c>
    </row>
    <row r="3" spans="1:18" ht="15" customHeight="1" x14ac:dyDescent="0.2">
      <c r="A3" t="s">
        <v>12</v>
      </c>
      <c r="B3" s="9" t="s">
        <v>14</v>
      </c>
      <c r="C3" s="36" t="s">
        <v>15</v>
      </c>
      <c r="D3" s="33"/>
      <c r="E3" s="10" t="s">
        <v>16</v>
      </c>
      <c r="F3" s="1"/>
      <c r="G3" s="8"/>
      <c r="H3" s="7" t="s">
        <v>736</v>
      </c>
      <c r="I3" s="30">
        <f>0+I8+I13+I18+I23</f>
        <v>0</v>
      </c>
      <c r="O3" t="s">
        <v>19</v>
      </c>
      <c r="P3" t="s">
        <v>23</v>
      </c>
    </row>
    <row r="4" spans="1:18" ht="15" customHeight="1" x14ac:dyDescent="0.2">
      <c r="A4" t="s">
        <v>17</v>
      </c>
      <c r="B4" s="12" t="s">
        <v>18</v>
      </c>
      <c r="C4" s="37" t="s">
        <v>736</v>
      </c>
      <c r="D4" s="38"/>
      <c r="E4" s="13" t="s">
        <v>737</v>
      </c>
      <c r="F4" s="5"/>
      <c r="G4" s="5"/>
      <c r="H4" s="14"/>
      <c r="I4" s="14"/>
      <c r="O4" t="s">
        <v>20</v>
      </c>
      <c r="P4" t="s">
        <v>23</v>
      </c>
    </row>
    <row r="5" spans="1:18" ht="12.75" customHeight="1" x14ac:dyDescent="0.2">
      <c r="A5" s="39" t="s">
        <v>26</v>
      </c>
      <c r="B5" s="39" t="s">
        <v>28</v>
      </c>
      <c r="C5" s="39" t="s">
        <v>30</v>
      </c>
      <c r="D5" s="39" t="s">
        <v>31</v>
      </c>
      <c r="E5" s="39" t="s">
        <v>32</v>
      </c>
      <c r="F5" s="39" t="s">
        <v>34</v>
      </c>
      <c r="G5" s="39" t="s">
        <v>36</v>
      </c>
      <c r="H5" s="39" t="s">
        <v>38</v>
      </c>
      <c r="I5" s="39"/>
      <c r="O5" t="s">
        <v>21</v>
      </c>
      <c r="P5" t="s">
        <v>23</v>
      </c>
    </row>
    <row r="6" spans="1:18" ht="12.75" customHeight="1" x14ac:dyDescent="0.2">
      <c r="A6" s="39"/>
      <c r="B6" s="39"/>
      <c r="C6" s="39"/>
      <c r="D6" s="39"/>
      <c r="E6" s="39"/>
      <c r="F6" s="39"/>
      <c r="G6" s="39"/>
      <c r="H6" s="11" t="s">
        <v>39</v>
      </c>
      <c r="I6" s="11" t="s">
        <v>41</v>
      </c>
    </row>
    <row r="7" spans="1:18" ht="12.75" customHeight="1" x14ac:dyDescent="0.2">
      <c r="A7" s="11" t="s">
        <v>27</v>
      </c>
      <c r="B7" s="11" t="s">
        <v>29</v>
      </c>
      <c r="C7" s="11" t="s">
        <v>23</v>
      </c>
      <c r="D7" s="11" t="s">
        <v>22</v>
      </c>
      <c r="E7" s="11" t="s">
        <v>33</v>
      </c>
      <c r="F7" s="11" t="s">
        <v>35</v>
      </c>
      <c r="G7" s="11" t="s">
        <v>37</v>
      </c>
      <c r="H7" s="11" t="s">
        <v>40</v>
      </c>
      <c r="I7" s="11" t="s">
        <v>42</v>
      </c>
    </row>
    <row r="8" spans="1:18" ht="12.75" customHeight="1" x14ac:dyDescent="0.2">
      <c r="A8" s="14" t="s">
        <v>43</v>
      </c>
      <c r="B8" s="14"/>
      <c r="C8" s="18" t="s">
        <v>89</v>
      </c>
      <c r="D8" s="14"/>
      <c r="E8" s="19" t="s">
        <v>446</v>
      </c>
      <c r="F8" s="14"/>
      <c r="G8" s="14"/>
      <c r="H8" s="14"/>
      <c r="I8" s="20">
        <f>0+Q8</f>
        <v>0</v>
      </c>
      <c r="O8">
        <f>0+R8</f>
        <v>0</v>
      </c>
      <c r="Q8">
        <f>0+I9</f>
        <v>0</v>
      </c>
      <c r="R8">
        <f>0+O9</f>
        <v>0</v>
      </c>
    </row>
    <row r="9" spans="1:18" x14ac:dyDescent="0.2">
      <c r="A9" s="17" t="s">
        <v>45</v>
      </c>
      <c r="B9" s="21" t="s">
        <v>29</v>
      </c>
      <c r="C9" s="21" t="s">
        <v>447</v>
      </c>
      <c r="D9" s="17" t="s">
        <v>47</v>
      </c>
      <c r="E9" s="22" t="s">
        <v>448</v>
      </c>
      <c r="F9" s="23" t="s">
        <v>107</v>
      </c>
      <c r="G9" s="24">
        <v>50</v>
      </c>
      <c r="H9" s="25"/>
      <c r="I9" s="25">
        <f>ROUND(ROUND(H9,2)*ROUND(G9,3),2)</f>
        <v>0</v>
      </c>
      <c r="O9">
        <f>(I9*21)/100</f>
        <v>0</v>
      </c>
      <c r="P9" t="s">
        <v>23</v>
      </c>
    </row>
    <row r="10" spans="1:18" x14ac:dyDescent="0.2">
      <c r="A10" s="26" t="s">
        <v>50</v>
      </c>
      <c r="E10" s="27" t="s">
        <v>47</v>
      </c>
    </row>
    <row r="11" spans="1:18" x14ac:dyDescent="0.2">
      <c r="A11" s="28" t="s">
        <v>51</v>
      </c>
      <c r="E11" s="29" t="s">
        <v>449</v>
      </c>
    </row>
    <row r="12" spans="1:18" ht="229.5" x14ac:dyDescent="0.2">
      <c r="A12" t="s">
        <v>53</v>
      </c>
      <c r="E12" s="27" t="s">
        <v>108</v>
      </c>
    </row>
    <row r="13" spans="1:18" ht="12.75" customHeight="1" x14ac:dyDescent="0.2">
      <c r="A13" s="5" t="s">
        <v>43</v>
      </c>
      <c r="B13" s="5"/>
      <c r="C13" s="31" t="s">
        <v>151</v>
      </c>
      <c r="D13" s="5"/>
      <c r="E13" s="19" t="s">
        <v>450</v>
      </c>
      <c r="F13" s="5"/>
      <c r="G13" s="5"/>
      <c r="H13" s="5"/>
      <c r="I13" s="32">
        <f>0+Q13</f>
        <v>0</v>
      </c>
      <c r="O13">
        <f>0+R13</f>
        <v>0</v>
      </c>
      <c r="Q13">
        <f>0+I14</f>
        <v>0</v>
      </c>
      <c r="R13">
        <f>0+O14</f>
        <v>0</v>
      </c>
    </row>
    <row r="14" spans="1:18" x14ac:dyDescent="0.2">
      <c r="A14" s="17" t="s">
        <v>45</v>
      </c>
      <c r="B14" s="21" t="s">
        <v>23</v>
      </c>
      <c r="C14" s="21" t="s">
        <v>119</v>
      </c>
      <c r="D14" s="17" t="s">
        <v>47</v>
      </c>
      <c r="E14" s="22" t="s">
        <v>120</v>
      </c>
      <c r="F14" s="23" t="s">
        <v>107</v>
      </c>
      <c r="G14" s="24">
        <v>50</v>
      </c>
      <c r="H14" s="25"/>
      <c r="I14" s="25">
        <f>ROUND(ROUND(H14,2)*ROUND(G14,3),2)</f>
        <v>0</v>
      </c>
      <c r="O14">
        <f>(I14*21)/100</f>
        <v>0</v>
      </c>
      <c r="P14" t="s">
        <v>23</v>
      </c>
    </row>
    <row r="15" spans="1:18" x14ac:dyDescent="0.2">
      <c r="A15" s="26" t="s">
        <v>50</v>
      </c>
      <c r="E15" s="27" t="s">
        <v>47</v>
      </c>
    </row>
    <row r="16" spans="1:18" x14ac:dyDescent="0.2">
      <c r="A16" s="28" t="s">
        <v>51</v>
      </c>
      <c r="E16" s="29" t="s">
        <v>449</v>
      </c>
    </row>
    <row r="17" spans="1:18" ht="165.75" x14ac:dyDescent="0.2">
      <c r="A17" t="s">
        <v>53</v>
      </c>
      <c r="E17" s="27" t="s">
        <v>121</v>
      </c>
    </row>
    <row r="18" spans="1:18" ht="12.75" customHeight="1" x14ac:dyDescent="0.2">
      <c r="A18" s="5" t="s">
        <v>43</v>
      </c>
      <c r="B18" s="5"/>
      <c r="C18" s="31" t="s">
        <v>173</v>
      </c>
      <c r="D18" s="5"/>
      <c r="E18" s="19" t="s">
        <v>451</v>
      </c>
      <c r="F18" s="5"/>
      <c r="G18" s="5"/>
      <c r="H18" s="5"/>
      <c r="I18" s="32">
        <f>0+Q18</f>
        <v>0</v>
      </c>
      <c r="O18">
        <f>0+R18</f>
        <v>0</v>
      </c>
      <c r="Q18">
        <f>0+I19</f>
        <v>0</v>
      </c>
      <c r="R18">
        <f>0+O19</f>
        <v>0</v>
      </c>
    </row>
    <row r="19" spans="1:18" ht="25.5" x14ac:dyDescent="0.2">
      <c r="A19" s="17" t="s">
        <v>45</v>
      </c>
      <c r="B19" s="21" t="s">
        <v>22</v>
      </c>
      <c r="C19" s="21" t="s">
        <v>452</v>
      </c>
      <c r="D19" s="17" t="s">
        <v>47</v>
      </c>
      <c r="E19" s="22" t="s">
        <v>453</v>
      </c>
      <c r="F19" s="23" t="s">
        <v>49</v>
      </c>
      <c r="G19" s="24">
        <v>1</v>
      </c>
      <c r="H19" s="25"/>
      <c r="I19" s="25">
        <f>ROUND(ROUND(H19,2)*ROUND(G19,3),2)</f>
        <v>0</v>
      </c>
      <c r="O19">
        <f>(I19*21)/100</f>
        <v>0</v>
      </c>
      <c r="P19" t="s">
        <v>23</v>
      </c>
    </row>
    <row r="20" spans="1:18" x14ac:dyDescent="0.2">
      <c r="A20" s="26" t="s">
        <v>50</v>
      </c>
      <c r="E20" s="27" t="s">
        <v>47</v>
      </c>
    </row>
    <row r="21" spans="1:18" x14ac:dyDescent="0.2">
      <c r="A21" s="28" t="s">
        <v>51</v>
      </c>
      <c r="E21" s="29" t="s">
        <v>454</v>
      </c>
    </row>
    <row r="22" spans="1:18" ht="25.5" x14ac:dyDescent="0.2">
      <c r="A22" t="s">
        <v>53</v>
      </c>
      <c r="E22" s="27" t="s">
        <v>455</v>
      </c>
    </row>
    <row r="23" spans="1:18" ht="12.75" customHeight="1" x14ac:dyDescent="0.2">
      <c r="A23" s="5" t="s">
        <v>43</v>
      </c>
      <c r="B23" s="5"/>
      <c r="C23" s="31" t="s">
        <v>215</v>
      </c>
      <c r="D23" s="5"/>
      <c r="E23" s="19" t="s">
        <v>456</v>
      </c>
      <c r="F23" s="5"/>
      <c r="G23" s="5"/>
      <c r="H23" s="5"/>
      <c r="I23" s="32">
        <f>0+Q23</f>
        <v>0</v>
      </c>
      <c r="O23">
        <f>0+R23</f>
        <v>0</v>
      </c>
      <c r="Q23">
        <f>0+I24+I28+I32+I36+I40+I44+I48+I52+I56+I60+I64+I68+I72+I76+I80+I84+I88+I92+I96+I100+I104+I108+I112</f>
        <v>0</v>
      </c>
      <c r="R23">
        <f>0+O24+O28+O32+O36+O40+O44+O48+O52+O56+O60+O64+O68+O72+O76+O80+O84+O88+O92+O96+O100+O104+O108+O112</f>
        <v>0</v>
      </c>
    </row>
    <row r="24" spans="1:18" x14ac:dyDescent="0.2">
      <c r="A24" s="17" t="s">
        <v>45</v>
      </c>
      <c r="B24" s="21" t="s">
        <v>33</v>
      </c>
      <c r="C24" s="21" t="s">
        <v>457</v>
      </c>
      <c r="D24" s="17" t="s">
        <v>47</v>
      </c>
      <c r="E24" s="22" t="s">
        <v>458</v>
      </c>
      <c r="F24" s="23" t="s">
        <v>459</v>
      </c>
      <c r="G24" s="24">
        <v>16</v>
      </c>
      <c r="H24" s="25"/>
      <c r="I24" s="25">
        <f>ROUND(ROUND(H24,2)*ROUND(G24,3),2)</f>
        <v>0</v>
      </c>
      <c r="O24">
        <f>(I24*21)/100</f>
        <v>0</v>
      </c>
      <c r="P24" t="s">
        <v>23</v>
      </c>
    </row>
    <row r="25" spans="1:18" x14ac:dyDescent="0.2">
      <c r="A25" s="26" t="s">
        <v>50</v>
      </c>
      <c r="E25" s="27" t="s">
        <v>47</v>
      </c>
    </row>
    <row r="26" spans="1:18" x14ac:dyDescent="0.2">
      <c r="A26" s="28" t="s">
        <v>51</v>
      </c>
      <c r="E26" s="29" t="s">
        <v>454</v>
      </c>
    </row>
    <row r="27" spans="1:18" ht="63.75" x14ac:dyDescent="0.2">
      <c r="A27" t="s">
        <v>53</v>
      </c>
      <c r="E27" s="27" t="s">
        <v>460</v>
      </c>
    </row>
    <row r="28" spans="1:18" ht="25.5" x14ac:dyDescent="0.2">
      <c r="A28" s="17" t="s">
        <v>45</v>
      </c>
      <c r="B28" s="21" t="s">
        <v>35</v>
      </c>
      <c r="C28" s="21" t="s">
        <v>461</v>
      </c>
      <c r="D28" s="17" t="s">
        <v>47</v>
      </c>
      <c r="E28" s="22" t="s">
        <v>462</v>
      </c>
      <c r="F28" s="23" t="s">
        <v>49</v>
      </c>
      <c r="G28" s="24">
        <v>1</v>
      </c>
      <c r="H28" s="25"/>
      <c r="I28" s="25">
        <f>ROUND(ROUND(H28,2)*ROUND(G28,3),2)</f>
        <v>0</v>
      </c>
      <c r="O28">
        <f>(I28*21)/100</f>
        <v>0</v>
      </c>
      <c r="P28" t="s">
        <v>23</v>
      </c>
    </row>
    <row r="29" spans="1:18" x14ac:dyDescent="0.2">
      <c r="A29" s="26" t="s">
        <v>50</v>
      </c>
      <c r="E29" s="27" t="s">
        <v>47</v>
      </c>
    </row>
    <row r="30" spans="1:18" x14ac:dyDescent="0.2">
      <c r="A30" s="28" t="s">
        <v>51</v>
      </c>
      <c r="E30" s="29" t="s">
        <v>454</v>
      </c>
    </row>
    <row r="31" spans="1:18" ht="114.75" x14ac:dyDescent="0.2">
      <c r="A31" t="s">
        <v>53</v>
      </c>
      <c r="E31" s="27" t="s">
        <v>463</v>
      </c>
    </row>
    <row r="32" spans="1:18" x14ac:dyDescent="0.2">
      <c r="A32" s="17" t="s">
        <v>45</v>
      </c>
      <c r="B32" s="21" t="s">
        <v>37</v>
      </c>
      <c r="C32" s="21" t="s">
        <v>464</v>
      </c>
      <c r="D32" s="17" t="s">
        <v>47</v>
      </c>
      <c r="E32" s="22" t="s">
        <v>465</v>
      </c>
      <c r="F32" s="23" t="s">
        <v>49</v>
      </c>
      <c r="G32" s="24">
        <v>1</v>
      </c>
      <c r="H32" s="25"/>
      <c r="I32" s="25">
        <f>ROUND(ROUND(H32,2)*ROUND(G32,3),2)</f>
        <v>0</v>
      </c>
      <c r="O32">
        <f>(I32*21)/100</f>
        <v>0</v>
      </c>
      <c r="P32" t="s">
        <v>23</v>
      </c>
    </row>
    <row r="33" spans="1:16" x14ac:dyDescent="0.2">
      <c r="A33" s="26" t="s">
        <v>50</v>
      </c>
      <c r="E33" s="27" t="s">
        <v>47</v>
      </c>
    </row>
    <row r="34" spans="1:16" x14ac:dyDescent="0.2">
      <c r="A34" s="28" t="s">
        <v>51</v>
      </c>
      <c r="E34" s="29" t="s">
        <v>454</v>
      </c>
    </row>
    <row r="35" spans="1:16" ht="114.75" x14ac:dyDescent="0.2">
      <c r="A35" t="s">
        <v>53</v>
      </c>
      <c r="E35" s="27" t="s">
        <v>463</v>
      </c>
    </row>
    <row r="36" spans="1:16" x14ac:dyDescent="0.2">
      <c r="A36" s="17" t="s">
        <v>45</v>
      </c>
      <c r="B36" s="21" t="s">
        <v>70</v>
      </c>
      <c r="C36" s="21" t="s">
        <v>466</v>
      </c>
      <c r="D36" s="17" t="s">
        <v>47</v>
      </c>
      <c r="E36" s="22" t="s">
        <v>467</v>
      </c>
      <c r="F36" s="23" t="s">
        <v>49</v>
      </c>
      <c r="G36" s="24">
        <v>1</v>
      </c>
      <c r="H36" s="25"/>
      <c r="I36" s="25">
        <f>ROUND(ROUND(H36,2)*ROUND(G36,3),2)</f>
        <v>0</v>
      </c>
      <c r="O36">
        <f>(I36*21)/100</f>
        <v>0</v>
      </c>
      <c r="P36" t="s">
        <v>23</v>
      </c>
    </row>
    <row r="37" spans="1:16" x14ac:dyDescent="0.2">
      <c r="A37" s="26" t="s">
        <v>50</v>
      </c>
      <c r="E37" s="27" t="s">
        <v>47</v>
      </c>
    </row>
    <row r="38" spans="1:16" x14ac:dyDescent="0.2">
      <c r="A38" s="28" t="s">
        <v>51</v>
      </c>
      <c r="E38" s="29" t="s">
        <v>454</v>
      </c>
    </row>
    <row r="39" spans="1:16" ht="114.75" x14ac:dyDescent="0.2">
      <c r="A39" t="s">
        <v>53</v>
      </c>
      <c r="E39" s="27" t="s">
        <v>463</v>
      </c>
    </row>
    <row r="40" spans="1:16" x14ac:dyDescent="0.2">
      <c r="A40" s="17" t="s">
        <v>45</v>
      </c>
      <c r="B40" s="21" t="s">
        <v>74</v>
      </c>
      <c r="C40" s="21" t="s">
        <v>468</v>
      </c>
      <c r="D40" s="17" t="s">
        <v>47</v>
      </c>
      <c r="E40" s="22" t="s">
        <v>469</v>
      </c>
      <c r="F40" s="23" t="s">
        <v>49</v>
      </c>
      <c r="G40" s="24">
        <v>3</v>
      </c>
      <c r="H40" s="25"/>
      <c r="I40" s="25">
        <f>ROUND(ROUND(H40,2)*ROUND(G40,3),2)</f>
        <v>0</v>
      </c>
      <c r="O40">
        <f>(I40*21)/100</f>
        <v>0</v>
      </c>
      <c r="P40" t="s">
        <v>23</v>
      </c>
    </row>
    <row r="41" spans="1:16" x14ac:dyDescent="0.2">
      <c r="A41" s="26" t="s">
        <v>50</v>
      </c>
      <c r="E41" s="27" t="s">
        <v>47</v>
      </c>
    </row>
    <row r="42" spans="1:16" x14ac:dyDescent="0.2">
      <c r="A42" s="28" t="s">
        <v>51</v>
      </c>
      <c r="E42" s="29" t="s">
        <v>454</v>
      </c>
    </row>
    <row r="43" spans="1:16" ht="76.5" x14ac:dyDescent="0.2">
      <c r="A43" t="s">
        <v>53</v>
      </c>
      <c r="E43" s="27" t="s">
        <v>423</v>
      </c>
    </row>
    <row r="44" spans="1:16" x14ac:dyDescent="0.2">
      <c r="A44" s="17" t="s">
        <v>45</v>
      </c>
      <c r="B44" s="21" t="s">
        <v>40</v>
      </c>
      <c r="C44" s="21" t="s">
        <v>470</v>
      </c>
      <c r="D44" s="17" t="s">
        <v>47</v>
      </c>
      <c r="E44" s="22" t="s">
        <v>471</v>
      </c>
      <c r="F44" s="23" t="s">
        <v>49</v>
      </c>
      <c r="G44" s="24">
        <v>1</v>
      </c>
      <c r="H44" s="25"/>
      <c r="I44" s="25">
        <f>ROUND(ROUND(H44,2)*ROUND(G44,3),2)</f>
        <v>0</v>
      </c>
      <c r="O44">
        <f>(I44*21)/100</f>
        <v>0</v>
      </c>
      <c r="P44" t="s">
        <v>23</v>
      </c>
    </row>
    <row r="45" spans="1:16" x14ac:dyDescent="0.2">
      <c r="A45" s="26" t="s">
        <v>50</v>
      </c>
      <c r="E45" s="27" t="s">
        <v>47</v>
      </c>
    </row>
    <row r="46" spans="1:16" x14ac:dyDescent="0.2">
      <c r="A46" s="28" t="s">
        <v>51</v>
      </c>
      <c r="E46" s="29" t="s">
        <v>454</v>
      </c>
    </row>
    <row r="47" spans="1:16" ht="114.75" x14ac:dyDescent="0.2">
      <c r="A47" t="s">
        <v>53</v>
      </c>
      <c r="E47" s="27" t="s">
        <v>463</v>
      </c>
    </row>
    <row r="48" spans="1:16" x14ac:dyDescent="0.2">
      <c r="A48" s="17" t="s">
        <v>45</v>
      </c>
      <c r="B48" s="21" t="s">
        <v>42</v>
      </c>
      <c r="C48" s="21" t="s">
        <v>472</v>
      </c>
      <c r="D48" s="17" t="s">
        <v>47</v>
      </c>
      <c r="E48" s="22" t="s">
        <v>473</v>
      </c>
      <c r="F48" s="23" t="s">
        <v>49</v>
      </c>
      <c r="G48" s="24">
        <v>1</v>
      </c>
      <c r="H48" s="25"/>
      <c r="I48" s="25">
        <f>ROUND(ROUND(H48,2)*ROUND(G48,3),2)</f>
        <v>0</v>
      </c>
      <c r="O48">
        <f>(I48*21)/100</f>
        <v>0</v>
      </c>
      <c r="P48" t="s">
        <v>23</v>
      </c>
    </row>
    <row r="49" spans="1:16" x14ac:dyDescent="0.2">
      <c r="A49" s="26" t="s">
        <v>50</v>
      </c>
      <c r="E49" s="27" t="s">
        <v>47</v>
      </c>
    </row>
    <row r="50" spans="1:16" x14ac:dyDescent="0.2">
      <c r="A50" s="28" t="s">
        <v>51</v>
      </c>
      <c r="E50" s="29" t="s">
        <v>454</v>
      </c>
    </row>
    <row r="51" spans="1:16" ht="114.75" x14ac:dyDescent="0.2">
      <c r="A51" t="s">
        <v>53</v>
      </c>
      <c r="E51" s="27" t="s">
        <v>463</v>
      </c>
    </row>
    <row r="52" spans="1:16" x14ac:dyDescent="0.2">
      <c r="A52" s="17" t="s">
        <v>45</v>
      </c>
      <c r="B52" s="21" t="s">
        <v>82</v>
      </c>
      <c r="C52" s="21" t="s">
        <v>474</v>
      </c>
      <c r="D52" s="17" t="s">
        <v>47</v>
      </c>
      <c r="E52" s="22" t="s">
        <v>475</v>
      </c>
      <c r="F52" s="23" t="s">
        <v>49</v>
      </c>
      <c r="G52" s="24">
        <v>1</v>
      </c>
      <c r="H52" s="25"/>
      <c r="I52" s="25">
        <f>ROUND(ROUND(H52,2)*ROUND(G52,3),2)</f>
        <v>0</v>
      </c>
      <c r="O52">
        <f>(I52*21)/100</f>
        <v>0</v>
      </c>
      <c r="P52" t="s">
        <v>23</v>
      </c>
    </row>
    <row r="53" spans="1:16" x14ac:dyDescent="0.2">
      <c r="A53" s="26" t="s">
        <v>50</v>
      </c>
      <c r="E53" s="27" t="s">
        <v>47</v>
      </c>
    </row>
    <row r="54" spans="1:16" x14ac:dyDescent="0.2">
      <c r="A54" s="28" t="s">
        <v>51</v>
      </c>
      <c r="E54" s="29" t="s">
        <v>454</v>
      </c>
    </row>
    <row r="55" spans="1:16" ht="114.75" x14ac:dyDescent="0.2">
      <c r="A55" t="s">
        <v>53</v>
      </c>
      <c r="E55" s="27" t="s">
        <v>463</v>
      </c>
    </row>
    <row r="56" spans="1:16" x14ac:dyDescent="0.2">
      <c r="A56" s="17" t="s">
        <v>45</v>
      </c>
      <c r="B56" s="21" t="s">
        <v>85</v>
      </c>
      <c r="C56" s="21" t="s">
        <v>476</v>
      </c>
      <c r="D56" s="17" t="s">
        <v>47</v>
      </c>
      <c r="E56" s="22" t="s">
        <v>477</v>
      </c>
      <c r="F56" s="23" t="s">
        <v>49</v>
      </c>
      <c r="G56" s="24">
        <v>1</v>
      </c>
      <c r="H56" s="25"/>
      <c r="I56" s="25">
        <f>ROUND(ROUND(H56,2)*ROUND(G56,3),2)</f>
        <v>0</v>
      </c>
      <c r="O56">
        <f>(I56*21)/100</f>
        <v>0</v>
      </c>
      <c r="P56" t="s">
        <v>23</v>
      </c>
    </row>
    <row r="57" spans="1:16" x14ac:dyDescent="0.2">
      <c r="A57" s="26" t="s">
        <v>50</v>
      </c>
      <c r="E57" s="27" t="s">
        <v>47</v>
      </c>
    </row>
    <row r="58" spans="1:16" x14ac:dyDescent="0.2">
      <c r="A58" s="28" t="s">
        <v>51</v>
      </c>
      <c r="E58" s="29" t="s">
        <v>454</v>
      </c>
    </row>
    <row r="59" spans="1:16" ht="114.75" x14ac:dyDescent="0.2">
      <c r="A59" t="s">
        <v>53</v>
      </c>
      <c r="E59" s="27" t="s">
        <v>463</v>
      </c>
    </row>
    <row r="60" spans="1:16" x14ac:dyDescent="0.2">
      <c r="A60" s="17" t="s">
        <v>45</v>
      </c>
      <c r="B60" s="21" t="s">
        <v>89</v>
      </c>
      <c r="C60" s="21" t="s">
        <v>478</v>
      </c>
      <c r="D60" s="17" t="s">
        <v>47</v>
      </c>
      <c r="E60" s="22" t="s">
        <v>479</v>
      </c>
      <c r="F60" s="23" t="s">
        <v>49</v>
      </c>
      <c r="G60" s="24">
        <v>4</v>
      </c>
      <c r="H60" s="25"/>
      <c r="I60" s="25">
        <f>ROUND(ROUND(H60,2)*ROUND(G60,3),2)</f>
        <v>0</v>
      </c>
      <c r="O60">
        <f>(I60*21)/100</f>
        <v>0</v>
      </c>
      <c r="P60" t="s">
        <v>23</v>
      </c>
    </row>
    <row r="61" spans="1:16" x14ac:dyDescent="0.2">
      <c r="A61" s="26" t="s">
        <v>50</v>
      </c>
      <c r="E61" s="27" t="s">
        <v>47</v>
      </c>
    </row>
    <row r="62" spans="1:16" x14ac:dyDescent="0.2">
      <c r="A62" s="28" t="s">
        <v>51</v>
      </c>
      <c r="E62" s="29" t="s">
        <v>454</v>
      </c>
    </row>
    <row r="63" spans="1:16" ht="76.5" x14ac:dyDescent="0.2">
      <c r="A63" t="s">
        <v>53</v>
      </c>
      <c r="E63" s="27" t="s">
        <v>423</v>
      </c>
    </row>
    <row r="64" spans="1:16" x14ac:dyDescent="0.2">
      <c r="A64" s="17" t="s">
        <v>45</v>
      </c>
      <c r="B64" s="21" t="s">
        <v>142</v>
      </c>
      <c r="C64" s="21" t="s">
        <v>480</v>
      </c>
      <c r="D64" s="17" t="s">
        <v>47</v>
      </c>
      <c r="E64" s="22" t="s">
        <v>481</v>
      </c>
      <c r="F64" s="23" t="s">
        <v>49</v>
      </c>
      <c r="G64" s="24">
        <v>1</v>
      </c>
      <c r="H64" s="25"/>
      <c r="I64" s="25">
        <f>ROUND(ROUND(H64,2)*ROUND(G64,3),2)</f>
        <v>0</v>
      </c>
      <c r="O64">
        <f>(I64*21)/100</f>
        <v>0</v>
      </c>
      <c r="P64" t="s">
        <v>23</v>
      </c>
    </row>
    <row r="65" spans="1:16" x14ac:dyDescent="0.2">
      <c r="A65" s="26" t="s">
        <v>50</v>
      </c>
      <c r="E65" s="27" t="s">
        <v>47</v>
      </c>
    </row>
    <row r="66" spans="1:16" x14ac:dyDescent="0.2">
      <c r="A66" s="28" t="s">
        <v>51</v>
      </c>
      <c r="E66" s="29" t="s">
        <v>454</v>
      </c>
    </row>
    <row r="67" spans="1:16" ht="114.75" x14ac:dyDescent="0.2">
      <c r="A67" t="s">
        <v>53</v>
      </c>
      <c r="E67" s="27" t="s">
        <v>482</v>
      </c>
    </row>
    <row r="68" spans="1:16" x14ac:dyDescent="0.2">
      <c r="A68" s="17" t="s">
        <v>45</v>
      </c>
      <c r="B68" s="21" t="s">
        <v>144</v>
      </c>
      <c r="C68" s="21" t="s">
        <v>483</v>
      </c>
      <c r="D68" s="17" t="s">
        <v>47</v>
      </c>
      <c r="E68" s="22" t="s">
        <v>484</v>
      </c>
      <c r="F68" s="23" t="s">
        <v>49</v>
      </c>
      <c r="G68" s="24">
        <v>1</v>
      </c>
      <c r="H68" s="25"/>
      <c r="I68" s="25">
        <f>ROUND(ROUND(H68,2)*ROUND(G68,3),2)</f>
        <v>0</v>
      </c>
      <c r="O68">
        <f>(I68*21)/100</f>
        <v>0</v>
      </c>
      <c r="P68" t="s">
        <v>23</v>
      </c>
    </row>
    <row r="69" spans="1:16" x14ac:dyDescent="0.2">
      <c r="A69" s="26" t="s">
        <v>50</v>
      </c>
      <c r="E69" s="27" t="s">
        <v>47</v>
      </c>
    </row>
    <row r="70" spans="1:16" x14ac:dyDescent="0.2">
      <c r="A70" s="28" t="s">
        <v>51</v>
      </c>
      <c r="E70" s="29" t="s">
        <v>454</v>
      </c>
    </row>
    <row r="71" spans="1:16" ht="76.5" x14ac:dyDescent="0.2">
      <c r="A71" t="s">
        <v>53</v>
      </c>
      <c r="E71" s="27" t="s">
        <v>423</v>
      </c>
    </row>
    <row r="72" spans="1:16" x14ac:dyDescent="0.2">
      <c r="A72" s="17" t="s">
        <v>45</v>
      </c>
      <c r="B72" s="21" t="s">
        <v>148</v>
      </c>
      <c r="C72" s="21" t="s">
        <v>485</v>
      </c>
      <c r="D72" s="17" t="s">
        <v>47</v>
      </c>
      <c r="E72" s="22" t="s">
        <v>486</v>
      </c>
      <c r="F72" s="23" t="s">
        <v>49</v>
      </c>
      <c r="G72" s="24">
        <v>3</v>
      </c>
      <c r="H72" s="25"/>
      <c r="I72" s="25">
        <f>ROUND(ROUND(H72,2)*ROUND(G72,3),2)</f>
        <v>0</v>
      </c>
      <c r="O72">
        <f>(I72*21)/100</f>
        <v>0</v>
      </c>
      <c r="P72" t="s">
        <v>23</v>
      </c>
    </row>
    <row r="73" spans="1:16" x14ac:dyDescent="0.2">
      <c r="A73" s="26" t="s">
        <v>50</v>
      </c>
      <c r="E73" s="27" t="s">
        <v>47</v>
      </c>
    </row>
    <row r="74" spans="1:16" x14ac:dyDescent="0.2">
      <c r="A74" s="28" t="s">
        <v>51</v>
      </c>
      <c r="E74" s="29" t="s">
        <v>454</v>
      </c>
    </row>
    <row r="75" spans="1:16" ht="114.75" x14ac:dyDescent="0.2">
      <c r="A75" t="s">
        <v>53</v>
      </c>
      <c r="E75" s="27" t="s">
        <v>463</v>
      </c>
    </row>
    <row r="76" spans="1:16" ht="25.5" x14ac:dyDescent="0.2">
      <c r="A76" s="17" t="s">
        <v>45</v>
      </c>
      <c r="B76" s="21" t="s">
        <v>151</v>
      </c>
      <c r="C76" s="21" t="s">
        <v>487</v>
      </c>
      <c r="D76" s="17" t="s">
        <v>47</v>
      </c>
      <c r="E76" s="22" t="s">
        <v>488</v>
      </c>
      <c r="F76" s="23" t="s">
        <v>49</v>
      </c>
      <c r="G76" s="24">
        <v>3</v>
      </c>
      <c r="H76" s="25"/>
      <c r="I76" s="25">
        <f>ROUND(ROUND(H76,2)*ROUND(G76,3),2)</f>
        <v>0</v>
      </c>
      <c r="O76">
        <f>(I76*21)/100</f>
        <v>0</v>
      </c>
      <c r="P76" t="s">
        <v>23</v>
      </c>
    </row>
    <row r="77" spans="1:16" x14ac:dyDescent="0.2">
      <c r="A77" s="26" t="s">
        <v>50</v>
      </c>
      <c r="E77" s="27" t="s">
        <v>47</v>
      </c>
    </row>
    <row r="78" spans="1:16" x14ac:dyDescent="0.2">
      <c r="A78" s="28" t="s">
        <v>51</v>
      </c>
      <c r="E78" s="29" t="s">
        <v>454</v>
      </c>
    </row>
    <row r="79" spans="1:16" ht="114.75" x14ac:dyDescent="0.2">
      <c r="A79" t="s">
        <v>53</v>
      </c>
      <c r="E79" s="27" t="s">
        <v>463</v>
      </c>
    </row>
    <row r="80" spans="1:16" x14ac:dyDescent="0.2">
      <c r="A80" s="17" t="s">
        <v>45</v>
      </c>
      <c r="B80" s="21" t="s">
        <v>155</v>
      </c>
      <c r="C80" s="21" t="s">
        <v>489</v>
      </c>
      <c r="D80" s="17" t="s">
        <v>47</v>
      </c>
      <c r="E80" s="22" t="s">
        <v>490</v>
      </c>
      <c r="F80" s="23" t="s">
        <v>49</v>
      </c>
      <c r="G80" s="24">
        <v>3</v>
      </c>
      <c r="H80" s="25"/>
      <c r="I80" s="25">
        <f>ROUND(ROUND(H80,2)*ROUND(G80,3),2)</f>
        <v>0</v>
      </c>
      <c r="O80">
        <f>(I80*21)/100</f>
        <v>0</v>
      </c>
      <c r="P80" t="s">
        <v>23</v>
      </c>
    </row>
    <row r="81" spans="1:16" x14ac:dyDescent="0.2">
      <c r="A81" s="26" t="s">
        <v>50</v>
      </c>
      <c r="E81" s="27" t="s">
        <v>47</v>
      </c>
    </row>
    <row r="82" spans="1:16" x14ac:dyDescent="0.2">
      <c r="A82" s="28" t="s">
        <v>51</v>
      </c>
      <c r="E82" s="29" t="s">
        <v>454</v>
      </c>
    </row>
    <row r="83" spans="1:16" ht="114.75" x14ac:dyDescent="0.2">
      <c r="A83" t="s">
        <v>53</v>
      </c>
      <c r="E83" s="27" t="s">
        <v>463</v>
      </c>
    </row>
    <row r="84" spans="1:16" x14ac:dyDescent="0.2">
      <c r="A84" s="17" t="s">
        <v>45</v>
      </c>
      <c r="B84" s="21" t="s">
        <v>159</v>
      </c>
      <c r="C84" s="21" t="s">
        <v>491</v>
      </c>
      <c r="D84" s="17" t="s">
        <v>47</v>
      </c>
      <c r="E84" s="22" t="s">
        <v>492</v>
      </c>
      <c r="F84" s="23" t="s">
        <v>49</v>
      </c>
      <c r="G84" s="24">
        <v>9</v>
      </c>
      <c r="H84" s="25"/>
      <c r="I84" s="25">
        <f>ROUND(ROUND(H84,2)*ROUND(G84,3),2)</f>
        <v>0</v>
      </c>
      <c r="O84">
        <f>(I84*21)/100</f>
        <v>0</v>
      </c>
      <c r="P84" t="s">
        <v>23</v>
      </c>
    </row>
    <row r="85" spans="1:16" x14ac:dyDescent="0.2">
      <c r="A85" s="26" t="s">
        <v>50</v>
      </c>
      <c r="E85" s="27" t="s">
        <v>47</v>
      </c>
    </row>
    <row r="86" spans="1:16" x14ac:dyDescent="0.2">
      <c r="A86" s="28" t="s">
        <v>51</v>
      </c>
      <c r="E86" s="29" t="s">
        <v>454</v>
      </c>
    </row>
    <row r="87" spans="1:16" ht="76.5" x14ac:dyDescent="0.2">
      <c r="A87" t="s">
        <v>53</v>
      </c>
      <c r="E87" s="27" t="s">
        <v>423</v>
      </c>
    </row>
    <row r="88" spans="1:16" x14ac:dyDescent="0.2">
      <c r="A88" s="17" t="s">
        <v>45</v>
      </c>
      <c r="B88" s="21" t="s">
        <v>163</v>
      </c>
      <c r="C88" s="21" t="s">
        <v>493</v>
      </c>
      <c r="D88" s="17" t="s">
        <v>47</v>
      </c>
      <c r="E88" s="22" t="s">
        <v>494</v>
      </c>
      <c r="F88" s="23" t="s">
        <v>49</v>
      </c>
      <c r="G88" s="24">
        <v>3</v>
      </c>
      <c r="H88" s="25"/>
      <c r="I88" s="25">
        <f>ROUND(ROUND(H88,2)*ROUND(G88,3),2)</f>
        <v>0</v>
      </c>
      <c r="O88">
        <f>(I88*21)/100</f>
        <v>0</v>
      </c>
      <c r="P88" t="s">
        <v>23</v>
      </c>
    </row>
    <row r="89" spans="1:16" x14ac:dyDescent="0.2">
      <c r="A89" s="26" t="s">
        <v>50</v>
      </c>
      <c r="E89" s="27" t="s">
        <v>47</v>
      </c>
    </row>
    <row r="90" spans="1:16" x14ac:dyDescent="0.2">
      <c r="A90" s="28" t="s">
        <v>51</v>
      </c>
      <c r="E90" s="29" t="s">
        <v>454</v>
      </c>
    </row>
    <row r="91" spans="1:16" ht="114.75" x14ac:dyDescent="0.2">
      <c r="A91" t="s">
        <v>53</v>
      </c>
      <c r="E91" s="27" t="s">
        <v>463</v>
      </c>
    </row>
    <row r="92" spans="1:16" x14ac:dyDescent="0.2">
      <c r="A92" s="17" t="s">
        <v>45</v>
      </c>
      <c r="B92" s="21" t="s">
        <v>166</v>
      </c>
      <c r="C92" s="21" t="s">
        <v>495</v>
      </c>
      <c r="D92" s="17" t="s">
        <v>47</v>
      </c>
      <c r="E92" s="22" t="s">
        <v>496</v>
      </c>
      <c r="F92" s="23" t="s">
        <v>49</v>
      </c>
      <c r="G92" s="24">
        <v>3</v>
      </c>
      <c r="H92" s="25"/>
      <c r="I92" s="25">
        <f>ROUND(ROUND(H92,2)*ROUND(G92,3),2)</f>
        <v>0</v>
      </c>
      <c r="O92">
        <f>(I92*21)/100</f>
        <v>0</v>
      </c>
      <c r="P92" t="s">
        <v>23</v>
      </c>
    </row>
    <row r="93" spans="1:16" x14ac:dyDescent="0.2">
      <c r="A93" s="26" t="s">
        <v>50</v>
      </c>
      <c r="E93" s="27" t="s">
        <v>47</v>
      </c>
    </row>
    <row r="94" spans="1:16" x14ac:dyDescent="0.2">
      <c r="A94" s="28" t="s">
        <v>51</v>
      </c>
      <c r="E94" s="29" t="s">
        <v>454</v>
      </c>
    </row>
    <row r="95" spans="1:16" ht="76.5" x14ac:dyDescent="0.2">
      <c r="A95" t="s">
        <v>53</v>
      </c>
      <c r="E95" s="27" t="s">
        <v>423</v>
      </c>
    </row>
    <row r="96" spans="1:16" x14ac:dyDescent="0.2">
      <c r="A96" s="17" t="s">
        <v>45</v>
      </c>
      <c r="B96" s="21" t="s">
        <v>170</v>
      </c>
      <c r="C96" s="21" t="s">
        <v>497</v>
      </c>
      <c r="D96" s="17" t="s">
        <v>47</v>
      </c>
      <c r="E96" s="22" t="s">
        <v>498</v>
      </c>
      <c r="F96" s="23" t="s">
        <v>499</v>
      </c>
      <c r="G96" s="24">
        <v>1.5</v>
      </c>
      <c r="H96" s="25"/>
      <c r="I96" s="25">
        <f>ROUND(ROUND(H96,2)*ROUND(G96,3),2)</f>
        <v>0</v>
      </c>
      <c r="O96">
        <f>(I96*21)/100</f>
        <v>0</v>
      </c>
      <c r="P96" t="s">
        <v>23</v>
      </c>
    </row>
    <row r="97" spans="1:16" x14ac:dyDescent="0.2">
      <c r="A97" s="26" t="s">
        <v>50</v>
      </c>
      <c r="E97" s="27" t="s">
        <v>47</v>
      </c>
    </row>
    <row r="98" spans="1:16" x14ac:dyDescent="0.2">
      <c r="A98" s="28" t="s">
        <v>51</v>
      </c>
      <c r="E98" s="29" t="s">
        <v>449</v>
      </c>
    </row>
    <row r="99" spans="1:16" ht="114.75" x14ac:dyDescent="0.2">
      <c r="A99" t="s">
        <v>53</v>
      </c>
      <c r="E99" s="27" t="s">
        <v>500</v>
      </c>
    </row>
    <row r="100" spans="1:16" x14ac:dyDescent="0.2">
      <c r="A100" s="17" t="s">
        <v>45</v>
      </c>
      <c r="B100" s="21" t="s">
        <v>175</v>
      </c>
      <c r="C100" s="21" t="s">
        <v>501</v>
      </c>
      <c r="D100" s="17" t="s">
        <v>47</v>
      </c>
      <c r="E100" s="22" t="s">
        <v>502</v>
      </c>
      <c r="F100" s="23" t="s">
        <v>499</v>
      </c>
      <c r="G100" s="24">
        <v>1.5</v>
      </c>
      <c r="H100" s="25"/>
      <c r="I100" s="25">
        <f>ROUND(ROUND(H100,2)*ROUND(G100,3),2)</f>
        <v>0</v>
      </c>
      <c r="O100">
        <f>(I100*21)/100</f>
        <v>0</v>
      </c>
      <c r="P100" t="s">
        <v>23</v>
      </c>
    </row>
    <row r="101" spans="1:16" x14ac:dyDescent="0.2">
      <c r="A101" s="26" t="s">
        <v>50</v>
      </c>
      <c r="E101" s="27" t="s">
        <v>47</v>
      </c>
    </row>
    <row r="102" spans="1:16" x14ac:dyDescent="0.2">
      <c r="A102" s="28" t="s">
        <v>51</v>
      </c>
      <c r="E102" s="29" t="s">
        <v>449</v>
      </c>
    </row>
    <row r="103" spans="1:16" ht="63.75" x14ac:dyDescent="0.2">
      <c r="A103" t="s">
        <v>53</v>
      </c>
      <c r="E103" s="27" t="s">
        <v>503</v>
      </c>
    </row>
    <row r="104" spans="1:16" x14ac:dyDescent="0.2">
      <c r="A104" s="17" t="s">
        <v>45</v>
      </c>
      <c r="B104" s="21" t="s">
        <v>179</v>
      </c>
      <c r="C104" s="21" t="s">
        <v>504</v>
      </c>
      <c r="D104" s="17" t="s">
        <v>47</v>
      </c>
      <c r="E104" s="22" t="s">
        <v>505</v>
      </c>
      <c r="F104" s="23" t="s">
        <v>506</v>
      </c>
      <c r="G104" s="24">
        <v>1</v>
      </c>
      <c r="H104" s="25"/>
      <c r="I104" s="25">
        <f>ROUND(ROUND(H104,2)*ROUND(G104,3),2)</f>
        <v>0</v>
      </c>
      <c r="O104">
        <f>(I104*21)/100</f>
        <v>0</v>
      </c>
      <c r="P104" t="s">
        <v>23</v>
      </c>
    </row>
    <row r="105" spans="1:16" x14ac:dyDescent="0.2">
      <c r="A105" s="26" t="s">
        <v>50</v>
      </c>
      <c r="E105" s="27" t="s">
        <v>47</v>
      </c>
    </row>
    <row r="106" spans="1:16" x14ac:dyDescent="0.2">
      <c r="A106" s="28" t="s">
        <v>51</v>
      </c>
      <c r="E106" s="29" t="s">
        <v>454</v>
      </c>
    </row>
    <row r="107" spans="1:16" ht="89.25" x14ac:dyDescent="0.2">
      <c r="A107" t="s">
        <v>53</v>
      </c>
      <c r="E107" s="27" t="s">
        <v>507</v>
      </c>
    </row>
    <row r="108" spans="1:16" x14ac:dyDescent="0.2">
      <c r="A108" s="17" t="s">
        <v>45</v>
      </c>
      <c r="B108" s="21" t="s">
        <v>181</v>
      </c>
      <c r="C108" s="21" t="s">
        <v>508</v>
      </c>
      <c r="D108" s="17" t="s">
        <v>47</v>
      </c>
      <c r="E108" s="22" t="s">
        <v>509</v>
      </c>
      <c r="F108" s="23" t="s">
        <v>506</v>
      </c>
      <c r="G108" s="24">
        <v>1</v>
      </c>
      <c r="H108" s="25"/>
      <c r="I108" s="25">
        <f>ROUND(ROUND(H108,2)*ROUND(G108,3),2)</f>
        <v>0</v>
      </c>
      <c r="O108">
        <f>(I108*21)/100</f>
        <v>0</v>
      </c>
      <c r="P108" t="s">
        <v>23</v>
      </c>
    </row>
    <row r="109" spans="1:16" x14ac:dyDescent="0.2">
      <c r="A109" s="26" t="s">
        <v>50</v>
      </c>
      <c r="E109" s="27" t="s">
        <v>47</v>
      </c>
    </row>
    <row r="110" spans="1:16" x14ac:dyDescent="0.2">
      <c r="A110" s="28" t="s">
        <v>51</v>
      </c>
      <c r="E110" s="29" t="s">
        <v>454</v>
      </c>
    </row>
    <row r="111" spans="1:16" ht="89.25" x14ac:dyDescent="0.2">
      <c r="A111" t="s">
        <v>53</v>
      </c>
      <c r="E111" s="27" t="s">
        <v>510</v>
      </c>
    </row>
    <row r="112" spans="1:16" ht="25.5" x14ac:dyDescent="0.2">
      <c r="A112" s="17" t="s">
        <v>45</v>
      </c>
      <c r="B112" s="21" t="s">
        <v>185</v>
      </c>
      <c r="C112" s="21" t="s">
        <v>511</v>
      </c>
      <c r="D112" s="17" t="s">
        <v>47</v>
      </c>
      <c r="E112" s="22" t="s">
        <v>512</v>
      </c>
      <c r="F112" s="23" t="s">
        <v>506</v>
      </c>
      <c r="G112" s="24">
        <v>1</v>
      </c>
      <c r="H112" s="25"/>
      <c r="I112" s="25">
        <f>ROUND(ROUND(H112,2)*ROUND(G112,3),2)</f>
        <v>0</v>
      </c>
      <c r="O112">
        <f>(I112*21)/100</f>
        <v>0</v>
      </c>
      <c r="P112" t="s">
        <v>23</v>
      </c>
    </row>
    <row r="113" spans="1:5" x14ac:dyDescent="0.2">
      <c r="A113" s="26" t="s">
        <v>50</v>
      </c>
      <c r="E113" s="27" t="s">
        <v>47</v>
      </c>
    </row>
    <row r="114" spans="1:5" x14ac:dyDescent="0.2">
      <c r="A114" s="28" t="s">
        <v>51</v>
      </c>
      <c r="E114" s="29" t="s">
        <v>454</v>
      </c>
    </row>
    <row r="115" spans="1:5" ht="89.25" x14ac:dyDescent="0.2">
      <c r="A115" t="s">
        <v>53</v>
      </c>
      <c r="E115" s="27" t="s">
        <v>513</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orientation="portrait" horizontalDpi="300" verticalDpi="300"/>
  <headerFooter alignWithMargins="0"/>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2"/>
  <sheetViews>
    <sheetView zoomScaleNormal="100" workbookViewId="0">
      <pane ySplit="7" topLeftCell="A8" activePane="bottomLeft" state="frozen"/>
      <selection pane="bottomLeft" activeCell="H8" sqref="H8"/>
    </sheetView>
  </sheetViews>
  <sheetFormatPr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11</v>
      </c>
      <c r="B1" s="1"/>
      <c r="C1" s="1"/>
      <c r="D1" s="1"/>
      <c r="E1" s="1" t="s">
        <v>0</v>
      </c>
      <c r="F1" s="1"/>
      <c r="G1" s="1"/>
      <c r="H1" s="1"/>
      <c r="I1" s="1"/>
      <c r="P1" t="s">
        <v>22</v>
      </c>
    </row>
    <row r="2" spans="1:18" ht="24.95" customHeight="1" x14ac:dyDescent="0.2">
      <c r="B2" s="1"/>
      <c r="C2" s="1"/>
      <c r="D2" s="1"/>
      <c r="E2" s="2" t="s">
        <v>13</v>
      </c>
      <c r="F2" s="1"/>
      <c r="G2" s="1"/>
      <c r="H2" s="5"/>
      <c r="I2" s="5"/>
      <c r="O2">
        <f>0+O8</f>
        <v>0</v>
      </c>
      <c r="P2" t="s">
        <v>22</v>
      </c>
    </row>
    <row r="3" spans="1:18" ht="15" customHeight="1" x14ac:dyDescent="0.2">
      <c r="A3" t="s">
        <v>12</v>
      </c>
      <c r="B3" s="9" t="s">
        <v>14</v>
      </c>
      <c r="C3" s="36" t="s">
        <v>15</v>
      </c>
      <c r="D3" s="33"/>
      <c r="E3" s="10" t="s">
        <v>16</v>
      </c>
      <c r="F3" s="1"/>
      <c r="G3" s="8"/>
      <c r="H3" s="7" t="s">
        <v>738</v>
      </c>
      <c r="I3" s="30">
        <f>0+I8</f>
        <v>0</v>
      </c>
      <c r="O3" t="s">
        <v>19</v>
      </c>
      <c r="P3" t="s">
        <v>23</v>
      </c>
    </row>
    <row r="4" spans="1:18" ht="15" customHeight="1" x14ac:dyDescent="0.2">
      <c r="A4" t="s">
        <v>17</v>
      </c>
      <c r="B4" s="12" t="s">
        <v>18</v>
      </c>
      <c r="C4" s="37" t="s">
        <v>738</v>
      </c>
      <c r="D4" s="38"/>
      <c r="E4" s="13" t="s">
        <v>739</v>
      </c>
      <c r="F4" s="5"/>
      <c r="G4" s="5"/>
      <c r="H4" s="14"/>
      <c r="I4" s="14"/>
      <c r="O4" t="s">
        <v>20</v>
      </c>
      <c r="P4" t="s">
        <v>23</v>
      </c>
    </row>
    <row r="5" spans="1:18" ht="12.75" customHeight="1" x14ac:dyDescent="0.2">
      <c r="A5" s="39" t="s">
        <v>26</v>
      </c>
      <c r="B5" s="39" t="s">
        <v>28</v>
      </c>
      <c r="C5" s="39" t="s">
        <v>30</v>
      </c>
      <c r="D5" s="39" t="s">
        <v>31</v>
      </c>
      <c r="E5" s="39" t="s">
        <v>32</v>
      </c>
      <c r="F5" s="39" t="s">
        <v>34</v>
      </c>
      <c r="G5" s="39" t="s">
        <v>36</v>
      </c>
      <c r="H5" s="39" t="s">
        <v>38</v>
      </c>
      <c r="I5" s="39"/>
      <c r="O5" t="s">
        <v>21</v>
      </c>
      <c r="P5" t="s">
        <v>23</v>
      </c>
    </row>
    <row r="6" spans="1:18" ht="12.75" customHeight="1" x14ac:dyDescent="0.2">
      <c r="A6" s="39"/>
      <c r="B6" s="39"/>
      <c r="C6" s="39"/>
      <c r="D6" s="39"/>
      <c r="E6" s="39"/>
      <c r="F6" s="39"/>
      <c r="G6" s="39"/>
      <c r="H6" s="11" t="s">
        <v>39</v>
      </c>
      <c r="I6" s="11" t="s">
        <v>41</v>
      </c>
    </row>
    <row r="7" spans="1:18" ht="12.75" customHeight="1" x14ac:dyDescent="0.2">
      <c r="A7" s="11" t="s">
        <v>27</v>
      </c>
      <c r="B7" s="11" t="s">
        <v>29</v>
      </c>
      <c r="C7" s="11" t="s">
        <v>23</v>
      </c>
      <c r="D7" s="11" t="s">
        <v>22</v>
      </c>
      <c r="E7" s="11" t="s">
        <v>33</v>
      </c>
      <c r="F7" s="11" t="s">
        <v>35</v>
      </c>
      <c r="G7" s="11" t="s">
        <v>37</v>
      </c>
      <c r="H7" s="11" t="s">
        <v>40</v>
      </c>
      <c r="I7" s="11" t="s">
        <v>42</v>
      </c>
    </row>
    <row r="8" spans="1:18" ht="12.75" customHeight="1" x14ac:dyDescent="0.2">
      <c r="A8" s="14" t="s">
        <v>43</v>
      </c>
      <c r="B8" s="14"/>
      <c r="C8" s="18" t="s">
        <v>29</v>
      </c>
      <c r="D8" s="14"/>
      <c r="E8" s="19" t="s">
        <v>516</v>
      </c>
      <c r="F8" s="14"/>
      <c r="G8" s="14"/>
      <c r="H8" s="14"/>
      <c r="I8" s="20">
        <f>0+Q8</f>
        <v>0</v>
      </c>
      <c r="O8">
        <f>0+R8</f>
        <v>0</v>
      </c>
      <c r="Q8">
        <f>0+I9+I13+I17+I21+I25+I29+I33+I37+I41+I45+I49+I53+I57+I61+I65+I69+I73+I77+I81+I85+I89+I93+I97+I101+I105+I109</f>
        <v>0</v>
      </c>
      <c r="R8">
        <f>0+O9+O13+O17+O21+O25+O29+O33+O37+O41+O45+O49+O53+O57+O61+O65+O69+O73+O77+O81+O85+O89+O93+O97+O101+O105+O109</f>
        <v>0</v>
      </c>
    </row>
    <row r="9" spans="1:18" x14ac:dyDescent="0.2">
      <c r="A9" s="17" t="s">
        <v>45</v>
      </c>
      <c r="B9" s="21" t="s">
        <v>29</v>
      </c>
      <c r="C9" s="21" t="s">
        <v>517</v>
      </c>
      <c r="D9" s="17" t="s">
        <v>47</v>
      </c>
      <c r="E9" s="22" t="s">
        <v>518</v>
      </c>
      <c r="F9" s="23" t="s">
        <v>117</v>
      </c>
      <c r="G9" s="24">
        <v>50</v>
      </c>
      <c r="H9" s="25"/>
      <c r="I9" s="25">
        <f>ROUND(ROUND(H9,2)*ROUND(G9,3),2)</f>
        <v>0</v>
      </c>
      <c r="O9">
        <f>(I9*21)/100</f>
        <v>0</v>
      </c>
      <c r="P9" t="s">
        <v>23</v>
      </c>
    </row>
    <row r="10" spans="1:18" x14ac:dyDescent="0.2">
      <c r="A10" s="26" t="s">
        <v>50</v>
      </c>
      <c r="E10" s="27" t="s">
        <v>47</v>
      </c>
    </row>
    <row r="11" spans="1:18" x14ac:dyDescent="0.2">
      <c r="A11" s="28" t="s">
        <v>51</v>
      </c>
      <c r="E11" s="29" t="s">
        <v>519</v>
      </c>
    </row>
    <row r="12" spans="1:18" x14ac:dyDescent="0.2">
      <c r="A12" t="s">
        <v>53</v>
      </c>
      <c r="E12" s="27" t="s">
        <v>54</v>
      </c>
    </row>
    <row r="13" spans="1:18" x14ac:dyDescent="0.2">
      <c r="A13" s="17" t="s">
        <v>45</v>
      </c>
      <c r="B13" s="21" t="s">
        <v>23</v>
      </c>
      <c r="C13" s="21" t="s">
        <v>520</v>
      </c>
      <c r="D13" s="17" t="s">
        <v>47</v>
      </c>
      <c r="E13" s="22" t="s">
        <v>521</v>
      </c>
      <c r="F13" s="23" t="s">
        <v>117</v>
      </c>
      <c r="G13" s="24">
        <v>50</v>
      </c>
      <c r="H13" s="25"/>
      <c r="I13" s="25">
        <f>ROUND(ROUND(H13,2)*ROUND(G13,3),2)</f>
        <v>0</v>
      </c>
      <c r="O13">
        <f>(I13*21)/100</f>
        <v>0</v>
      </c>
      <c r="P13" t="s">
        <v>23</v>
      </c>
    </row>
    <row r="14" spans="1:18" x14ac:dyDescent="0.2">
      <c r="A14" s="26" t="s">
        <v>50</v>
      </c>
      <c r="E14" s="27" t="s">
        <v>47</v>
      </c>
    </row>
    <row r="15" spans="1:18" x14ac:dyDescent="0.2">
      <c r="A15" s="28" t="s">
        <v>51</v>
      </c>
      <c r="E15" s="29" t="s">
        <v>522</v>
      </c>
    </row>
    <row r="16" spans="1:18" x14ac:dyDescent="0.2">
      <c r="A16" t="s">
        <v>53</v>
      </c>
      <c r="E16" s="27" t="s">
        <v>54</v>
      </c>
    </row>
    <row r="17" spans="1:16" x14ac:dyDescent="0.2">
      <c r="A17" s="17" t="s">
        <v>45</v>
      </c>
      <c r="B17" s="21" t="s">
        <v>22</v>
      </c>
      <c r="C17" s="21" t="s">
        <v>523</v>
      </c>
      <c r="D17" s="17" t="s">
        <v>47</v>
      </c>
      <c r="E17" s="22" t="s">
        <v>524</v>
      </c>
      <c r="F17" s="23" t="s">
        <v>49</v>
      </c>
      <c r="G17" s="24">
        <v>1</v>
      </c>
      <c r="H17" s="25"/>
      <c r="I17" s="25">
        <f>ROUND(ROUND(H17,2)*ROUND(G17,3),2)</f>
        <v>0</v>
      </c>
      <c r="O17">
        <f>(I17*21)/100</f>
        <v>0</v>
      </c>
      <c r="P17" t="s">
        <v>23</v>
      </c>
    </row>
    <row r="18" spans="1:16" x14ac:dyDescent="0.2">
      <c r="A18" s="26" t="s">
        <v>50</v>
      </c>
      <c r="E18" s="27" t="s">
        <v>47</v>
      </c>
    </row>
    <row r="19" spans="1:16" x14ac:dyDescent="0.2">
      <c r="A19" s="28" t="s">
        <v>51</v>
      </c>
      <c r="E19" s="29" t="s">
        <v>88</v>
      </c>
    </row>
    <row r="20" spans="1:16" x14ac:dyDescent="0.2">
      <c r="A20" t="s">
        <v>53</v>
      </c>
      <c r="E20" s="27" t="s">
        <v>54</v>
      </c>
    </row>
    <row r="21" spans="1:16" x14ac:dyDescent="0.2">
      <c r="A21" s="17" t="s">
        <v>45</v>
      </c>
      <c r="B21" s="21" t="s">
        <v>33</v>
      </c>
      <c r="C21" s="21" t="s">
        <v>525</v>
      </c>
      <c r="D21" s="17" t="s">
        <v>47</v>
      </c>
      <c r="E21" s="22" t="s">
        <v>526</v>
      </c>
      <c r="F21" s="23" t="s">
        <v>49</v>
      </c>
      <c r="G21" s="24">
        <v>1</v>
      </c>
      <c r="H21" s="25"/>
      <c r="I21" s="25">
        <f>ROUND(ROUND(H21,2)*ROUND(G21,3),2)</f>
        <v>0</v>
      </c>
      <c r="O21">
        <f>(I21*21)/100</f>
        <v>0</v>
      </c>
      <c r="P21" t="s">
        <v>23</v>
      </c>
    </row>
    <row r="22" spans="1:16" x14ac:dyDescent="0.2">
      <c r="A22" s="26" t="s">
        <v>50</v>
      </c>
      <c r="E22" s="27" t="s">
        <v>47</v>
      </c>
    </row>
    <row r="23" spans="1:16" x14ac:dyDescent="0.2">
      <c r="A23" s="28" t="s">
        <v>51</v>
      </c>
      <c r="E23" s="29" t="s">
        <v>88</v>
      </c>
    </row>
    <row r="24" spans="1:16" x14ac:dyDescent="0.2">
      <c r="A24" t="s">
        <v>53</v>
      </c>
      <c r="E24" s="27" t="s">
        <v>54</v>
      </c>
    </row>
    <row r="25" spans="1:16" x14ac:dyDescent="0.2">
      <c r="A25" s="17" t="s">
        <v>45</v>
      </c>
      <c r="B25" s="21" t="s">
        <v>35</v>
      </c>
      <c r="C25" s="21" t="s">
        <v>527</v>
      </c>
      <c r="D25" s="17" t="s">
        <v>47</v>
      </c>
      <c r="E25" s="22" t="s">
        <v>528</v>
      </c>
      <c r="F25" s="23" t="s">
        <v>49</v>
      </c>
      <c r="G25" s="24">
        <v>2</v>
      </c>
      <c r="H25" s="25"/>
      <c r="I25" s="25">
        <f>ROUND(ROUND(H25,2)*ROUND(G25,3),2)</f>
        <v>0</v>
      </c>
      <c r="O25">
        <f>(I25*21)/100</f>
        <v>0</v>
      </c>
      <c r="P25" t="s">
        <v>23</v>
      </c>
    </row>
    <row r="26" spans="1:16" x14ac:dyDescent="0.2">
      <c r="A26" s="26" t="s">
        <v>50</v>
      </c>
      <c r="E26" s="27" t="s">
        <v>47</v>
      </c>
    </row>
    <row r="27" spans="1:16" x14ac:dyDescent="0.2">
      <c r="A27" s="28" t="s">
        <v>51</v>
      </c>
      <c r="E27" s="29" t="s">
        <v>529</v>
      </c>
    </row>
    <row r="28" spans="1:16" x14ac:dyDescent="0.2">
      <c r="A28" t="s">
        <v>53</v>
      </c>
      <c r="E28" s="27" t="s">
        <v>54</v>
      </c>
    </row>
    <row r="29" spans="1:16" x14ac:dyDescent="0.2">
      <c r="A29" s="17" t="s">
        <v>45</v>
      </c>
      <c r="B29" s="21" t="s">
        <v>37</v>
      </c>
      <c r="C29" s="21" t="s">
        <v>530</v>
      </c>
      <c r="D29" s="17" t="s">
        <v>47</v>
      </c>
      <c r="E29" s="22" t="s">
        <v>531</v>
      </c>
      <c r="F29" s="23" t="s">
        <v>49</v>
      </c>
      <c r="G29" s="24">
        <v>2</v>
      </c>
      <c r="H29" s="25"/>
      <c r="I29" s="25">
        <f>ROUND(ROUND(H29,2)*ROUND(G29,3),2)</f>
        <v>0</v>
      </c>
      <c r="O29">
        <f>(I29*21)/100</f>
        <v>0</v>
      </c>
      <c r="P29" t="s">
        <v>23</v>
      </c>
    </row>
    <row r="30" spans="1:16" x14ac:dyDescent="0.2">
      <c r="A30" s="26" t="s">
        <v>50</v>
      </c>
      <c r="E30" s="27" t="s">
        <v>47</v>
      </c>
    </row>
    <row r="31" spans="1:16" x14ac:dyDescent="0.2">
      <c r="A31" s="28" t="s">
        <v>51</v>
      </c>
      <c r="E31" s="29" t="s">
        <v>529</v>
      </c>
    </row>
    <row r="32" spans="1:16" x14ac:dyDescent="0.2">
      <c r="A32" t="s">
        <v>53</v>
      </c>
      <c r="E32" s="27" t="s">
        <v>54</v>
      </c>
    </row>
    <row r="33" spans="1:16" x14ac:dyDescent="0.2">
      <c r="A33" s="17" t="s">
        <v>45</v>
      </c>
      <c r="B33" s="21" t="s">
        <v>70</v>
      </c>
      <c r="C33" s="21" t="s">
        <v>532</v>
      </c>
      <c r="D33" s="17" t="s">
        <v>47</v>
      </c>
      <c r="E33" s="22" t="s">
        <v>533</v>
      </c>
      <c r="F33" s="23" t="s">
        <v>49</v>
      </c>
      <c r="G33" s="24">
        <v>1</v>
      </c>
      <c r="H33" s="25"/>
      <c r="I33" s="25">
        <f>ROUND(ROUND(H33,2)*ROUND(G33,3),2)</f>
        <v>0</v>
      </c>
      <c r="O33">
        <f>(I33*21)/100</f>
        <v>0</v>
      </c>
      <c r="P33" t="s">
        <v>23</v>
      </c>
    </row>
    <row r="34" spans="1:16" x14ac:dyDescent="0.2">
      <c r="A34" s="26" t="s">
        <v>50</v>
      </c>
      <c r="E34" s="27" t="s">
        <v>47</v>
      </c>
    </row>
    <row r="35" spans="1:16" x14ac:dyDescent="0.2">
      <c r="A35" s="28" t="s">
        <v>51</v>
      </c>
      <c r="E35" s="29" t="s">
        <v>88</v>
      </c>
    </row>
    <row r="36" spans="1:16" x14ac:dyDescent="0.2">
      <c r="A36" t="s">
        <v>53</v>
      </c>
      <c r="E36" s="27" t="s">
        <v>54</v>
      </c>
    </row>
    <row r="37" spans="1:16" x14ac:dyDescent="0.2">
      <c r="A37" s="17" t="s">
        <v>45</v>
      </c>
      <c r="B37" s="21" t="s">
        <v>74</v>
      </c>
      <c r="C37" s="21" t="s">
        <v>534</v>
      </c>
      <c r="D37" s="17" t="s">
        <v>47</v>
      </c>
      <c r="E37" s="22" t="s">
        <v>535</v>
      </c>
      <c r="F37" s="23" t="s">
        <v>49</v>
      </c>
      <c r="G37" s="24">
        <v>1</v>
      </c>
      <c r="H37" s="25"/>
      <c r="I37" s="25">
        <f>ROUND(ROUND(H37,2)*ROUND(G37,3),2)</f>
        <v>0</v>
      </c>
      <c r="O37">
        <f>(I37*21)/100</f>
        <v>0</v>
      </c>
      <c r="P37" t="s">
        <v>23</v>
      </c>
    </row>
    <row r="38" spans="1:16" x14ac:dyDescent="0.2">
      <c r="A38" s="26" t="s">
        <v>50</v>
      </c>
      <c r="E38" s="27" t="s">
        <v>47</v>
      </c>
    </row>
    <row r="39" spans="1:16" x14ac:dyDescent="0.2">
      <c r="A39" s="28" t="s">
        <v>51</v>
      </c>
      <c r="E39" s="29" t="s">
        <v>88</v>
      </c>
    </row>
    <row r="40" spans="1:16" x14ac:dyDescent="0.2">
      <c r="A40" t="s">
        <v>53</v>
      </c>
      <c r="E40" s="27" t="s">
        <v>54</v>
      </c>
    </row>
    <row r="41" spans="1:16" x14ac:dyDescent="0.2">
      <c r="A41" s="17" t="s">
        <v>45</v>
      </c>
      <c r="B41" s="21" t="s">
        <v>40</v>
      </c>
      <c r="C41" s="21" t="s">
        <v>536</v>
      </c>
      <c r="D41" s="17" t="s">
        <v>47</v>
      </c>
      <c r="E41" s="22" t="s">
        <v>537</v>
      </c>
      <c r="F41" s="23" t="s">
        <v>49</v>
      </c>
      <c r="G41" s="24">
        <v>10</v>
      </c>
      <c r="H41" s="25"/>
      <c r="I41" s="25">
        <f>ROUND(ROUND(H41,2)*ROUND(G41,3),2)</f>
        <v>0</v>
      </c>
      <c r="O41">
        <f>(I41*21)/100</f>
        <v>0</v>
      </c>
      <c r="P41" t="s">
        <v>23</v>
      </c>
    </row>
    <row r="42" spans="1:16" x14ac:dyDescent="0.2">
      <c r="A42" s="26" t="s">
        <v>50</v>
      </c>
      <c r="E42" s="27" t="s">
        <v>47</v>
      </c>
    </row>
    <row r="43" spans="1:16" x14ac:dyDescent="0.2">
      <c r="A43" s="28" t="s">
        <v>51</v>
      </c>
      <c r="E43" s="29" t="s">
        <v>538</v>
      </c>
    </row>
    <row r="44" spans="1:16" x14ac:dyDescent="0.2">
      <c r="A44" t="s">
        <v>53</v>
      </c>
      <c r="E44" s="27" t="s">
        <v>54</v>
      </c>
    </row>
    <row r="45" spans="1:16" x14ac:dyDescent="0.2">
      <c r="A45" s="17" t="s">
        <v>45</v>
      </c>
      <c r="B45" s="21" t="s">
        <v>42</v>
      </c>
      <c r="C45" s="21" t="s">
        <v>539</v>
      </c>
      <c r="D45" s="17" t="s">
        <v>47</v>
      </c>
      <c r="E45" s="22" t="s">
        <v>540</v>
      </c>
      <c r="F45" s="23" t="s">
        <v>49</v>
      </c>
      <c r="G45" s="24">
        <v>2</v>
      </c>
      <c r="H45" s="25"/>
      <c r="I45" s="25">
        <f>ROUND(ROUND(H45,2)*ROUND(G45,3),2)</f>
        <v>0</v>
      </c>
      <c r="O45">
        <f>(I45*21)/100</f>
        <v>0</v>
      </c>
      <c r="P45" t="s">
        <v>23</v>
      </c>
    </row>
    <row r="46" spans="1:16" x14ac:dyDescent="0.2">
      <c r="A46" s="26" t="s">
        <v>50</v>
      </c>
      <c r="E46" s="27" t="s">
        <v>47</v>
      </c>
    </row>
    <row r="47" spans="1:16" x14ac:dyDescent="0.2">
      <c r="A47" s="28" t="s">
        <v>51</v>
      </c>
      <c r="E47" s="29" t="s">
        <v>541</v>
      </c>
    </row>
    <row r="48" spans="1:16" x14ac:dyDescent="0.2">
      <c r="A48" t="s">
        <v>53</v>
      </c>
      <c r="E48" s="27" t="s">
        <v>54</v>
      </c>
    </row>
    <row r="49" spans="1:16" x14ac:dyDescent="0.2">
      <c r="A49" s="17" t="s">
        <v>45</v>
      </c>
      <c r="B49" s="21" t="s">
        <v>82</v>
      </c>
      <c r="C49" s="21" t="s">
        <v>542</v>
      </c>
      <c r="D49" s="17" t="s">
        <v>47</v>
      </c>
      <c r="E49" s="22" t="s">
        <v>543</v>
      </c>
      <c r="F49" s="23" t="s">
        <v>49</v>
      </c>
      <c r="G49" s="24">
        <v>9</v>
      </c>
      <c r="H49" s="25"/>
      <c r="I49" s="25">
        <f>ROUND(ROUND(H49,2)*ROUND(G49,3),2)</f>
        <v>0</v>
      </c>
      <c r="O49">
        <f>(I49*21)/100</f>
        <v>0</v>
      </c>
      <c r="P49" t="s">
        <v>23</v>
      </c>
    </row>
    <row r="50" spans="1:16" x14ac:dyDescent="0.2">
      <c r="A50" s="26" t="s">
        <v>50</v>
      </c>
      <c r="E50" s="27" t="s">
        <v>47</v>
      </c>
    </row>
    <row r="51" spans="1:16" x14ac:dyDescent="0.2">
      <c r="A51" s="28" t="s">
        <v>51</v>
      </c>
      <c r="E51" s="29" t="s">
        <v>544</v>
      </c>
    </row>
    <row r="52" spans="1:16" x14ac:dyDescent="0.2">
      <c r="A52" t="s">
        <v>53</v>
      </c>
      <c r="E52" s="27" t="s">
        <v>54</v>
      </c>
    </row>
    <row r="53" spans="1:16" x14ac:dyDescent="0.2">
      <c r="A53" s="17" t="s">
        <v>45</v>
      </c>
      <c r="B53" s="21" t="s">
        <v>85</v>
      </c>
      <c r="C53" s="21" t="s">
        <v>545</v>
      </c>
      <c r="D53" s="17" t="s">
        <v>47</v>
      </c>
      <c r="E53" s="22" t="s">
        <v>546</v>
      </c>
      <c r="F53" s="23" t="s">
        <v>49</v>
      </c>
      <c r="G53" s="24">
        <v>3</v>
      </c>
      <c r="H53" s="25"/>
      <c r="I53" s="25">
        <f>ROUND(ROUND(H53,2)*ROUND(G53,3),2)</f>
        <v>0</v>
      </c>
      <c r="O53">
        <f>(I53*21)/100</f>
        <v>0</v>
      </c>
      <c r="P53" t="s">
        <v>23</v>
      </c>
    </row>
    <row r="54" spans="1:16" x14ac:dyDescent="0.2">
      <c r="A54" s="26" t="s">
        <v>50</v>
      </c>
      <c r="E54" s="27" t="s">
        <v>47</v>
      </c>
    </row>
    <row r="55" spans="1:16" x14ac:dyDescent="0.2">
      <c r="A55" s="28" t="s">
        <v>51</v>
      </c>
      <c r="E55" s="29" t="s">
        <v>547</v>
      </c>
    </row>
    <row r="56" spans="1:16" x14ac:dyDescent="0.2">
      <c r="A56" t="s">
        <v>53</v>
      </c>
      <c r="E56" s="27" t="s">
        <v>54</v>
      </c>
    </row>
    <row r="57" spans="1:16" x14ac:dyDescent="0.2">
      <c r="A57" s="17" t="s">
        <v>45</v>
      </c>
      <c r="B57" s="21" t="s">
        <v>89</v>
      </c>
      <c r="C57" s="21" t="s">
        <v>548</v>
      </c>
      <c r="D57" s="17" t="s">
        <v>47</v>
      </c>
      <c r="E57" s="22" t="s">
        <v>549</v>
      </c>
      <c r="F57" s="23" t="s">
        <v>49</v>
      </c>
      <c r="G57" s="24">
        <v>1</v>
      </c>
      <c r="H57" s="25"/>
      <c r="I57" s="25">
        <f>ROUND(ROUND(H57,2)*ROUND(G57,3),2)</f>
        <v>0</v>
      </c>
      <c r="O57">
        <f>(I57*21)/100</f>
        <v>0</v>
      </c>
      <c r="P57" t="s">
        <v>23</v>
      </c>
    </row>
    <row r="58" spans="1:16" x14ac:dyDescent="0.2">
      <c r="A58" s="26" t="s">
        <v>50</v>
      </c>
      <c r="E58" s="27" t="s">
        <v>47</v>
      </c>
    </row>
    <row r="59" spans="1:16" x14ac:dyDescent="0.2">
      <c r="A59" s="28" t="s">
        <v>51</v>
      </c>
      <c r="E59" s="29" t="s">
        <v>541</v>
      </c>
    </row>
    <row r="60" spans="1:16" x14ac:dyDescent="0.2">
      <c r="A60" t="s">
        <v>53</v>
      </c>
      <c r="E60" s="27" t="s">
        <v>54</v>
      </c>
    </row>
    <row r="61" spans="1:16" x14ac:dyDescent="0.2">
      <c r="A61" s="17" t="s">
        <v>45</v>
      </c>
      <c r="B61" s="21" t="s">
        <v>142</v>
      </c>
      <c r="C61" s="21" t="s">
        <v>550</v>
      </c>
      <c r="D61" s="17" t="s">
        <v>47</v>
      </c>
      <c r="E61" s="22" t="s">
        <v>551</v>
      </c>
      <c r="F61" s="23" t="s">
        <v>49</v>
      </c>
      <c r="G61" s="24">
        <v>1</v>
      </c>
      <c r="H61" s="25"/>
      <c r="I61" s="25">
        <f>ROUND(ROUND(H61,2)*ROUND(G61,3),2)</f>
        <v>0</v>
      </c>
      <c r="O61">
        <f>(I61*21)/100</f>
        <v>0</v>
      </c>
      <c r="P61" t="s">
        <v>23</v>
      </c>
    </row>
    <row r="62" spans="1:16" x14ac:dyDescent="0.2">
      <c r="A62" s="26" t="s">
        <v>50</v>
      </c>
      <c r="E62" s="27" t="s">
        <v>47</v>
      </c>
    </row>
    <row r="63" spans="1:16" x14ac:dyDescent="0.2">
      <c r="A63" s="28" t="s">
        <v>51</v>
      </c>
      <c r="E63" s="29" t="s">
        <v>541</v>
      </c>
    </row>
    <row r="64" spans="1:16" x14ac:dyDescent="0.2">
      <c r="A64" t="s">
        <v>53</v>
      </c>
      <c r="E64" s="27" t="s">
        <v>54</v>
      </c>
    </row>
    <row r="65" spans="1:16" x14ac:dyDescent="0.2">
      <c r="A65" s="17" t="s">
        <v>45</v>
      </c>
      <c r="B65" s="21" t="s">
        <v>144</v>
      </c>
      <c r="C65" s="21" t="s">
        <v>552</v>
      </c>
      <c r="D65" s="17" t="s">
        <v>47</v>
      </c>
      <c r="E65" s="22" t="s">
        <v>553</v>
      </c>
      <c r="F65" s="23" t="s">
        <v>49</v>
      </c>
      <c r="G65" s="24">
        <v>1</v>
      </c>
      <c r="H65" s="25"/>
      <c r="I65" s="25">
        <f>ROUND(ROUND(H65,2)*ROUND(G65,3),2)</f>
        <v>0</v>
      </c>
      <c r="O65">
        <f>(I65*21)/100</f>
        <v>0</v>
      </c>
      <c r="P65" t="s">
        <v>23</v>
      </c>
    </row>
    <row r="66" spans="1:16" x14ac:dyDescent="0.2">
      <c r="A66" s="26" t="s">
        <v>50</v>
      </c>
      <c r="E66" s="27" t="s">
        <v>47</v>
      </c>
    </row>
    <row r="67" spans="1:16" x14ac:dyDescent="0.2">
      <c r="A67" s="28" t="s">
        <v>51</v>
      </c>
      <c r="E67" s="29" t="s">
        <v>541</v>
      </c>
    </row>
    <row r="68" spans="1:16" x14ac:dyDescent="0.2">
      <c r="A68" t="s">
        <v>53</v>
      </c>
      <c r="E68" s="27" t="s">
        <v>54</v>
      </c>
    </row>
    <row r="69" spans="1:16" x14ac:dyDescent="0.2">
      <c r="A69" s="17" t="s">
        <v>45</v>
      </c>
      <c r="B69" s="21" t="s">
        <v>148</v>
      </c>
      <c r="C69" s="21" t="s">
        <v>554</v>
      </c>
      <c r="D69" s="17" t="s">
        <v>47</v>
      </c>
      <c r="E69" s="22" t="s">
        <v>555</v>
      </c>
      <c r="F69" s="23" t="s">
        <v>49</v>
      </c>
      <c r="G69" s="24">
        <v>1</v>
      </c>
      <c r="H69" s="25"/>
      <c r="I69" s="25">
        <f>ROUND(ROUND(H69,2)*ROUND(G69,3),2)</f>
        <v>0</v>
      </c>
      <c r="O69">
        <f>(I69*21)/100</f>
        <v>0</v>
      </c>
      <c r="P69" t="s">
        <v>23</v>
      </c>
    </row>
    <row r="70" spans="1:16" x14ac:dyDescent="0.2">
      <c r="A70" s="26" t="s">
        <v>50</v>
      </c>
      <c r="E70" s="27" t="s">
        <v>47</v>
      </c>
    </row>
    <row r="71" spans="1:16" x14ac:dyDescent="0.2">
      <c r="A71" s="28" t="s">
        <v>51</v>
      </c>
      <c r="E71" s="29" t="s">
        <v>541</v>
      </c>
    </row>
    <row r="72" spans="1:16" x14ac:dyDescent="0.2">
      <c r="A72" t="s">
        <v>53</v>
      </c>
      <c r="E72" s="27" t="s">
        <v>54</v>
      </c>
    </row>
    <row r="73" spans="1:16" x14ac:dyDescent="0.2">
      <c r="A73" s="17" t="s">
        <v>45</v>
      </c>
      <c r="B73" s="21" t="s">
        <v>151</v>
      </c>
      <c r="C73" s="21" t="s">
        <v>556</v>
      </c>
      <c r="D73" s="17" t="s">
        <v>47</v>
      </c>
      <c r="E73" s="22" t="s">
        <v>557</v>
      </c>
      <c r="F73" s="23" t="s">
        <v>49</v>
      </c>
      <c r="G73" s="24">
        <v>1</v>
      </c>
      <c r="H73" s="25"/>
      <c r="I73" s="25">
        <f>ROUND(ROUND(H73,2)*ROUND(G73,3),2)</f>
        <v>0</v>
      </c>
      <c r="O73">
        <f>(I73*21)/100</f>
        <v>0</v>
      </c>
      <c r="P73" t="s">
        <v>23</v>
      </c>
    </row>
    <row r="74" spans="1:16" x14ac:dyDescent="0.2">
      <c r="A74" s="26" t="s">
        <v>50</v>
      </c>
      <c r="E74" s="27" t="s">
        <v>47</v>
      </c>
    </row>
    <row r="75" spans="1:16" x14ac:dyDescent="0.2">
      <c r="A75" s="28" t="s">
        <v>51</v>
      </c>
      <c r="E75" s="29" t="s">
        <v>558</v>
      </c>
    </row>
    <row r="76" spans="1:16" x14ac:dyDescent="0.2">
      <c r="A76" t="s">
        <v>53</v>
      </c>
      <c r="E76" s="27" t="s">
        <v>54</v>
      </c>
    </row>
    <row r="77" spans="1:16" x14ac:dyDescent="0.2">
      <c r="A77" s="17" t="s">
        <v>45</v>
      </c>
      <c r="B77" s="21" t="s">
        <v>155</v>
      </c>
      <c r="C77" s="21" t="s">
        <v>559</v>
      </c>
      <c r="D77" s="17" t="s">
        <v>47</v>
      </c>
      <c r="E77" s="22" t="s">
        <v>560</v>
      </c>
      <c r="F77" s="23" t="s">
        <v>49</v>
      </c>
      <c r="G77" s="24">
        <v>1</v>
      </c>
      <c r="H77" s="25"/>
      <c r="I77" s="25">
        <f>ROUND(ROUND(H77,2)*ROUND(G77,3),2)</f>
        <v>0</v>
      </c>
      <c r="O77">
        <f>(I77*21)/100</f>
        <v>0</v>
      </c>
      <c r="P77" t="s">
        <v>23</v>
      </c>
    </row>
    <row r="78" spans="1:16" x14ac:dyDescent="0.2">
      <c r="A78" s="26" t="s">
        <v>50</v>
      </c>
      <c r="E78" s="27" t="s">
        <v>47</v>
      </c>
    </row>
    <row r="79" spans="1:16" x14ac:dyDescent="0.2">
      <c r="A79" s="28" t="s">
        <v>51</v>
      </c>
      <c r="E79" s="29" t="s">
        <v>88</v>
      </c>
    </row>
    <row r="80" spans="1:16" x14ac:dyDescent="0.2">
      <c r="A80" t="s">
        <v>53</v>
      </c>
      <c r="E80" s="27" t="s">
        <v>54</v>
      </c>
    </row>
    <row r="81" spans="1:16" x14ac:dyDescent="0.2">
      <c r="A81" s="17" t="s">
        <v>45</v>
      </c>
      <c r="B81" s="21" t="s">
        <v>159</v>
      </c>
      <c r="C81" s="21" t="s">
        <v>561</v>
      </c>
      <c r="D81" s="17" t="s">
        <v>47</v>
      </c>
      <c r="E81" s="22" t="s">
        <v>562</v>
      </c>
      <c r="F81" s="23" t="s">
        <v>49</v>
      </c>
      <c r="G81" s="24">
        <v>1</v>
      </c>
      <c r="H81" s="25"/>
      <c r="I81" s="25">
        <f>ROUND(ROUND(H81,2)*ROUND(G81,3),2)</f>
        <v>0</v>
      </c>
      <c r="O81">
        <f>(I81*21)/100</f>
        <v>0</v>
      </c>
      <c r="P81" t="s">
        <v>23</v>
      </c>
    </row>
    <row r="82" spans="1:16" x14ac:dyDescent="0.2">
      <c r="A82" s="26" t="s">
        <v>50</v>
      </c>
      <c r="E82" s="27" t="s">
        <v>47</v>
      </c>
    </row>
    <row r="83" spans="1:16" x14ac:dyDescent="0.2">
      <c r="A83" s="28" t="s">
        <v>51</v>
      </c>
      <c r="E83" s="29" t="s">
        <v>88</v>
      </c>
    </row>
    <row r="84" spans="1:16" x14ac:dyDescent="0.2">
      <c r="A84" t="s">
        <v>53</v>
      </c>
      <c r="E84" s="27" t="s">
        <v>54</v>
      </c>
    </row>
    <row r="85" spans="1:16" ht="25.5" x14ac:dyDescent="0.2">
      <c r="A85" s="17" t="s">
        <v>45</v>
      </c>
      <c r="B85" s="21" t="s">
        <v>163</v>
      </c>
      <c r="C85" s="21" t="s">
        <v>563</v>
      </c>
      <c r="D85" s="17" t="s">
        <v>47</v>
      </c>
      <c r="E85" s="22" t="s">
        <v>564</v>
      </c>
      <c r="F85" s="23" t="s">
        <v>49</v>
      </c>
      <c r="G85" s="24">
        <v>1</v>
      </c>
      <c r="H85" s="25"/>
      <c r="I85" s="25">
        <f>ROUND(ROUND(H85,2)*ROUND(G85,3),2)</f>
        <v>0</v>
      </c>
      <c r="O85">
        <f>(I85*21)/100</f>
        <v>0</v>
      </c>
      <c r="P85" t="s">
        <v>23</v>
      </c>
    </row>
    <row r="86" spans="1:16" x14ac:dyDescent="0.2">
      <c r="A86" s="26" t="s">
        <v>50</v>
      </c>
      <c r="E86" s="27" t="s">
        <v>47</v>
      </c>
    </row>
    <row r="87" spans="1:16" x14ac:dyDescent="0.2">
      <c r="A87" s="28" t="s">
        <v>51</v>
      </c>
      <c r="E87" s="29" t="s">
        <v>88</v>
      </c>
    </row>
    <row r="88" spans="1:16" x14ac:dyDescent="0.2">
      <c r="A88" t="s">
        <v>53</v>
      </c>
      <c r="E88" s="27" t="s">
        <v>54</v>
      </c>
    </row>
    <row r="89" spans="1:16" x14ac:dyDescent="0.2">
      <c r="A89" s="17" t="s">
        <v>45</v>
      </c>
      <c r="B89" s="21" t="s">
        <v>166</v>
      </c>
      <c r="C89" s="21" t="s">
        <v>565</v>
      </c>
      <c r="D89" s="17" t="s">
        <v>47</v>
      </c>
      <c r="E89" s="22" t="s">
        <v>566</v>
      </c>
      <c r="F89" s="23" t="s">
        <v>49</v>
      </c>
      <c r="G89" s="24">
        <v>1</v>
      </c>
      <c r="H89" s="25"/>
      <c r="I89" s="25">
        <f>ROUND(ROUND(H89,2)*ROUND(G89,3),2)</f>
        <v>0</v>
      </c>
      <c r="O89">
        <f>(I89*21)/100</f>
        <v>0</v>
      </c>
      <c r="P89" t="s">
        <v>23</v>
      </c>
    </row>
    <row r="90" spans="1:16" x14ac:dyDescent="0.2">
      <c r="A90" s="26" t="s">
        <v>50</v>
      </c>
      <c r="E90" s="27" t="s">
        <v>47</v>
      </c>
    </row>
    <row r="91" spans="1:16" x14ac:dyDescent="0.2">
      <c r="A91" s="28" t="s">
        <v>51</v>
      </c>
      <c r="E91" s="29" t="s">
        <v>88</v>
      </c>
    </row>
    <row r="92" spans="1:16" x14ac:dyDescent="0.2">
      <c r="A92" t="s">
        <v>53</v>
      </c>
      <c r="E92" s="27" t="s">
        <v>54</v>
      </c>
    </row>
    <row r="93" spans="1:16" x14ac:dyDescent="0.2">
      <c r="A93" s="17" t="s">
        <v>45</v>
      </c>
      <c r="B93" s="21" t="s">
        <v>170</v>
      </c>
      <c r="C93" s="21" t="s">
        <v>567</v>
      </c>
      <c r="D93" s="17" t="s">
        <v>47</v>
      </c>
      <c r="E93" s="22" t="s">
        <v>568</v>
      </c>
      <c r="F93" s="23" t="s">
        <v>49</v>
      </c>
      <c r="G93" s="24">
        <v>5</v>
      </c>
      <c r="H93" s="25"/>
      <c r="I93" s="25">
        <f>ROUND(ROUND(H93,2)*ROUND(G93,3),2)</f>
        <v>0</v>
      </c>
      <c r="O93">
        <f>(I93*21)/100</f>
        <v>0</v>
      </c>
      <c r="P93" t="s">
        <v>23</v>
      </c>
    </row>
    <row r="94" spans="1:16" x14ac:dyDescent="0.2">
      <c r="A94" s="26" t="s">
        <v>50</v>
      </c>
      <c r="E94" s="27" t="s">
        <v>47</v>
      </c>
    </row>
    <row r="95" spans="1:16" x14ac:dyDescent="0.2">
      <c r="A95" s="28" t="s">
        <v>51</v>
      </c>
      <c r="E95" s="29" t="s">
        <v>569</v>
      </c>
    </row>
    <row r="96" spans="1:16" x14ac:dyDescent="0.2">
      <c r="A96" t="s">
        <v>53</v>
      </c>
      <c r="E96" s="27" t="s">
        <v>54</v>
      </c>
    </row>
    <row r="97" spans="1:16" x14ac:dyDescent="0.2">
      <c r="A97" s="17" t="s">
        <v>45</v>
      </c>
      <c r="B97" s="21" t="s">
        <v>175</v>
      </c>
      <c r="C97" s="21" t="s">
        <v>570</v>
      </c>
      <c r="D97" s="17" t="s">
        <v>47</v>
      </c>
      <c r="E97" s="22" t="s">
        <v>571</v>
      </c>
      <c r="F97" s="23" t="s">
        <v>49</v>
      </c>
      <c r="G97" s="24">
        <v>1</v>
      </c>
      <c r="H97" s="25"/>
      <c r="I97" s="25">
        <f>ROUND(ROUND(H97,2)*ROUND(G97,3),2)</f>
        <v>0</v>
      </c>
      <c r="O97">
        <f>(I97*21)/100</f>
        <v>0</v>
      </c>
      <c r="P97" t="s">
        <v>23</v>
      </c>
    </row>
    <row r="98" spans="1:16" x14ac:dyDescent="0.2">
      <c r="A98" s="26" t="s">
        <v>50</v>
      </c>
      <c r="E98" s="27" t="s">
        <v>47</v>
      </c>
    </row>
    <row r="99" spans="1:16" x14ac:dyDescent="0.2">
      <c r="A99" s="28" t="s">
        <v>51</v>
      </c>
      <c r="E99" s="29" t="s">
        <v>88</v>
      </c>
    </row>
    <row r="100" spans="1:16" x14ac:dyDescent="0.2">
      <c r="A100" t="s">
        <v>53</v>
      </c>
      <c r="E100" s="27" t="s">
        <v>54</v>
      </c>
    </row>
    <row r="101" spans="1:16" x14ac:dyDescent="0.2">
      <c r="A101" s="17" t="s">
        <v>45</v>
      </c>
      <c r="B101" s="21" t="s">
        <v>179</v>
      </c>
      <c r="C101" s="21" t="s">
        <v>572</v>
      </c>
      <c r="D101" s="17" t="s">
        <v>47</v>
      </c>
      <c r="E101" s="22" t="s">
        <v>562</v>
      </c>
      <c r="F101" s="23" t="s">
        <v>49</v>
      </c>
      <c r="G101" s="24">
        <v>1</v>
      </c>
      <c r="H101" s="25"/>
      <c r="I101" s="25">
        <f>ROUND(ROUND(H101,2)*ROUND(G101,3),2)</f>
        <v>0</v>
      </c>
      <c r="O101">
        <f>(I101*21)/100</f>
        <v>0</v>
      </c>
      <c r="P101" t="s">
        <v>23</v>
      </c>
    </row>
    <row r="102" spans="1:16" x14ac:dyDescent="0.2">
      <c r="A102" s="26" t="s">
        <v>50</v>
      </c>
      <c r="E102" s="27" t="s">
        <v>47</v>
      </c>
    </row>
    <row r="103" spans="1:16" x14ac:dyDescent="0.2">
      <c r="A103" s="28" t="s">
        <v>51</v>
      </c>
      <c r="E103" s="29" t="s">
        <v>88</v>
      </c>
    </row>
    <row r="104" spans="1:16" x14ac:dyDescent="0.2">
      <c r="A104" t="s">
        <v>53</v>
      </c>
      <c r="E104" s="27" t="s">
        <v>54</v>
      </c>
    </row>
    <row r="105" spans="1:16" x14ac:dyDescent="0.2">
      <c r="A105" s="17" t="s">
        <v>45</v>
      </c>
      <c r="B105" s="21" t="s">
        <v>181</v>
      </c>
      <c r="C105" s="21" t="s">
        <v>573</v>
      </c>
      <c r="D105" s="17" t="s">
        <v>47</v>
      </c>
      <c r="E105" s="22" t="s">
        <v>574</v>
      </c>
      <c r="F105" s="23" t="s">
        <v>459</v>
      </c>
      <c r="G105" s="24">
        <v>10</v>
      </c>
      <c r="H105" s="25"/>
      <c r="I105" s="25">
        <f>ROUND(ROUND(H105,2)*ROUND(G105,3),2)</f>
        <v>0</v>
      </c>
      <c r="O105">
        <f>(I105*21)/100</f>
        <v>0</v>
      </c>
      <c r="P105" t="s">
        <v>23</v>
      </c>
    </row>
    <row r="106" spans="1:16" x14ac:dyDescent="0.2">
      <c r="A106" s="26" t="s">
        <v>50</v>
      </c>
      <c r="E106" s="27" t="s">
        <v>47</v>
      </c>
    </row>
    <row r="107" spans="1:16" x14ac:dyDescent="0.2">
      <c r="A107" s="28" t="s">
        <v>51</v>
      </c>
      <c r="E107" s="29" t="s">
        <v>519</v>
      </c>
    </row>
    <row r="108" spans="1:16" x14ac:dyDescent="0.2">
      <c r="A108" t="s">
        <v>53</v>
      </c>
      <c r="E108" s="27" t="s">
        <v>54</v>
      </c>
    </row>
    <row r="109" spans="1:16" ht="25.5" x14ac:dyDescent="0.2">
      <c r="A109" s="17" t="s">
        <v>45</v>
      </c>
      <c r="B109" s="21" t="s">
        <v>185</v>
      </c>
      <c r="C109" s="21" t="s">
        <v>575</v>
      </c>
      <c r="D109" s="17" t="s">
        <v>47</v>
      </c>
      <c r="E109" s="22" t="s">
        <v>576</v>
      </c>
      <c r="F109" s="23" t="s">
        <v>49</v>
      </c>
      <c r="G109" s="24">
        <v>1</v>
      </c>
      <c r="H109" s="25"/>
      <c r="I109" s="25">
        <f>ROUND(ROUND(H109,2)*ROUND(G109,3),2)</f>
        <v>0</v>
      </c>
      <c r="O109">
        <f>(I109*21)/100</f>
        <v>0</v>
      </c>
      <c r="P109" t="s">
        <v>23</v>
      </c>
    </row>
    <row r="110" spans="1:16" x14ac:dyDescent="0.2">
      <c r="A110" s="26" t="s">
        <v>50</v>
      </c>
      <c r="E110" s="27" t="s">
        <v>47</v>
      </c>
    </row>
    <row r="111" spans="1:16" x14ac:dyDescent="0.2">
      <c r="A111" s="28" t="s">
        <v>51</v>
      </c>
      <c r="E111" s="29" t="s">
        <v>577</v>
      </c>
    </row>
    <row r="112" spans="1:16" x14ac:dyDescent="0.2">
      <c r="A112" t="s">
        <v>53</v>
      </c>
      <c r="E112" s="27" t="s">
        <v>54</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orientation="portrait" horizontalDpi="300" verticalDpi="300"/>
  <headerFooter alignWithMargins="0"/>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1"/>
  <sheetViews>
    <sheetView zoomScaleNormal="100" workbookViewId="0">
      <pane ySplit="7" topLeftCell="A8" activePane="bottomLeft" state="frozen"/>
      <selection pane="bottomLeft" activeCell="H8" sqref="H8"/>
    </sheetView>
  </sheetViews>
  <sheetFormatPr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11</v>
      </c>
      <c r="B1" s="1"/>
      <c r="C1" s="1"/>
      <c r="D1" s="1"/>
      <c r="E1" s="1" t="s">
        <v>0</v>
      </c>
      <c r="F1" s="1"/>
      <c r="G1" s="1"/>
      <c r="H1" s="1"/>
      <c r="I1" s="1"/>
      <c r="P1" t="s">
        <v>22</v>
      </c>
    </row>
    <row r="2" spans="1:18" ht="24.95" customHeight="1" x14ac:dyDescent="0.2">
      <c r="B2" s="1"/>
      <c r="C2" s="1"/>
      <c r="D2" s="1"/>
      <c r="E2" s="2" t="s">
        <v>13</v>
      </c>
      <c r="F2" s="1"/>
      <c r="G2" s="1"/>
      <c r="H2" s="5"/>
      <c r="I2" s="5"/>
      <c r="O2">
        <f>0+O8+O17+O22+O31+O52+O65+O70+O83+O116+O125</f>
        <v>0</v>
      </c>
      <c r="P2" t="s">
        <v>22</v>
      </c>
    </row>
    <row r="3" spans="1:18" ht="15" customHeight="1" x14ac:dyDescent="0.2">
      <c r="A3" t="s">
        <v>12</v>
      </c>
      <c r="B3" s="9" t="s">
        <v>14</v>
      </c>
      <c r="C3" s="36" t="s">
        <v>15</v>
      </c>
      <c r="D3" s="33"/>
      <c r="E3" s="10" t="s">
        <v>16</v>
      </c>
      <c r="F3" s="1"/>
      <c r="G3" s="8"/>
      <c r="H3" s="7" t="s">
        <v>740</v>
      </c>
      <c r="I3" s="30">
        <f>0+I8+I17+I22+I31+I52+I65+I70+I83+I116+I125</f>
        <v>0</v>
      </c>
      <c r="O3" t="s">
        <v>19</v>
      </c>
      <c r="P3" t="s">
        <v>23</v>
      </c>
    </row>
    <row r="4" spans="1:18" ht="15" customHeight="1" x14ac:dyDescent="0.2">
      <c r="A4" t="s">
        <v>17</v>
      </c>
      <c r="B4" s="12" t="s">
        <v>18</v>
      </c>
      <c r="C4" s="37" t="s">
        <v>740</v>
      </c>
      <c r="D4" s="38"/>
      <c r="E4" s="13" t="s">
        <v>741</v>
      </c>
      <c r="F4" s="5"/>
      <c r="G4" s="5"/>
      <c r="H4" s="14"/>
      <c r="I4" s="14"/>
      <c r="O4" t="s">
        <v>20</v>
      </c>
      <c r="P4" t="s">
        <v>23</v>
      </c>
    </row>
    <row r="5" spans="1:18" ht="12.75" customHeight="1" x14ac:dyDescent="0.2">
      <c r="A5" s="39" t="s">
        <v>26</v>
      </c>
      <c r="B5" s="39" t="s">
        <v>28</v>
      </c>
      <c r="C5" s="39" t="s">
        <v>30</v>
      </c>
      <c r="D5" s="39" t="s">
        <v>31</v>
      </c>
      <c r="E5" s="39" t="s">
        <v>32</v>
      </c>
      <c r="F5" s="39" t="s">
        <v>34</v>
      </c>
      <c r="G5" s="39" t="s">
        <v>36</v>
      </c>
      <c r="H5" s="39" t="s">
        <v>38</v>
      </c>
      <c r="I5" s="39"/>
      <c r="O5" t="s">
        <v>21</v>
      </c>
      <c r="P5" t="s">
        <v>23</v>
      </c>
    </row>
    <row r="6" spans="1:18" ht="12.75" customHeight="1" x14ac:dyDescent="0.2">
      <c r="A6" s="39"/>
      <c r="B6" s="39"/>
      <c r="C6" s="39"/>
      <c r="D6" s="39"/>
      <c r="E6" s="39"/>
      <c r="F6" s="39"/>
      <c r="G6" s="39"/>
      <c r="H6" s="11" t="s">
        <v>39</v>
      </c>
      <c r="I6" s="11" t="s">
        <v>41</v>
      </c>
    </row>
    <row r="7" spans="1:18" ht="12.75" customHeight="1" x14ac:dyDescent="0.2">
      <c r="A7" s="11" t="s">
        <v>27</v>
      </c>
      <c r="B7" s="11" t="s">
        <v>29</v>
      </c>
      <c r="C7" s="11" t="s">
        <v>23</v>
      </c>
      <c r="D7" s="11" t="s">
        <v>22</v>
      </c>
      <c r="E7" s="11" t="s">
        <v>33</v>
      </c>
      <c r="F7" s="11" t="s">
        <v>35</v>
      </c>
      <c r="G7" s="11" t="s">
        <v>37</v>
      </c>
      <c r="H7" s="11" t="s">
        <v>40</v>
      </c>
      <c r="I7" s="11" t="s">
        <v>42</v>
      </c>
    </row>
    <row r="8" spans="1:18" ht="12.75" customHeight="1" x14ac:dyDescent="0.2">
      <c r="A8" s="14" t="s">
        <v>43</v>
      </c>
      <c r="B8" s="14"/>
      <c r="C8" s="18" t="s">
        <v>89</v>
      </c>
      <c r="D8" s="14"/>
      <c r="E8" s="19" t="s">
        <v>580</v>
      </c>
      <c r="F8" s="14"/>
      <c r="G8" s="14"/>
      <c r="H8" s="14"/>
      <c r="I8" s="20">
        <f>0+Q8</f>
        <v>0</v>
      </c>
      <c r="O8">
        <f>0+R8</f>
        <v>0</v>
      </c>
      <c r="Q8">
        <f>0+I9+I13</f>
        <v>0</v>
      </c>
      <c r="R8">
        <f>0+O9+O13</f>
        <v>0</v>
      </c>
    </row>
    <row r="9" spans="1:18" x14ac:dyDescent="0.2">
      <c r="A9" s="17" t="s">
        <v>45</v>
      </c>
      <c r="B9" s="21" t="s">
        <v>29</v>
      </c>
      <c r="C9" s="21" t="s">
        <v>581</v>
      </c>
      <c r="D9" s="17" t="s">
        <v>47</v>
      </c>
      <c r="E9" s="22" t="s">
        <v>582</v>
      </c>
      <c r="F9" s="23" t="s">
        <v>107</v>
      </c>
      <c r="G9" s="24">
        <v>1</v>
      </c>
      <c r="H9" s="25"/>
      <c r="I9" s="25">
        <f>ROUND(ROUND(H9,2)*ROUND(G9,3),2)</f>
        <v>0</v>
      </c>
      <c r="O9">
        <f>(I9*21)/100</f>
        <v>0</v>
      </c>
      <c r="P9" t="s">
        <v>23</v>
      </c>
    </row>
    <row r="10" spans="1:18" x14ac:dyDescent="0.2">
      <c r="A10" s="26" t="s">
        <v>50</v>
      </c>
      <c r="E10" s="27" t="s">
        <v>47</v>
      </c>
    </row>
    <row r="11" spans="1:18" x14ac:dyDescent="0.2">
      <c r="A11" s="28" t="s">
        <v>51</v>
      </c>
      <c r="E11" s="29" t="s">
        <v>81</v>
      </c>
    </row>
    <row r="12" spans="1:18" x14ac:dyDescent="0.2">
      <c r="A12" t="s">
        <v>53</v>
      </c>
      <c r="E12" s="27" t="s">
        <v>54</v>
      </c>
    </row>
    <row r="13" spans="1:18" x14ac:dyDescent="0.2">
      <c r="A13" s="17" t="s">
        <v>45</v>
      </c>
      <c r="B13" s="21" t="s">
        <v>23</v>
      </c>
      <c r="C13" s="21" t="s">
        <v>583</v>
      </c>
      <c r="D13" s="17" t="s">
        <v>47</v>
      </c>
      <c r="E13" s="22" t="s">
        <v>584</v>
      </c>
      <c r="F13" s="23" t="s">
        <v>107</v>
      </c>
      <c r="G13" s="24">
        <v>1</v>
      </c>
      <c r="H13" s="25"/>
      <c r="I13" s="25">
        <f>ROUND(ROUND(H13,2)*ROUND(G13,3),2)</f>
        <v>0</v>
      </c>
      <c r="O13">
        <f>(I13*21)/100</f>
        <v>0</v>
      </c>
      <c r="P13" t="s">
        <v>23</v>
      </c>
    </row>
    <row r="14" spans="1:18" x14ac:dyDescent="0.2">
      <c r="A14" s="26" t="s">
        <v>50</v>
      </c>
      <c r="E14" s="27" t="s">
        <v>47</v>
      </c>
    </row>
    <row r="15" spans="1:18" x14ac:dyDescent="0.2">
      <c r="A15" s="28" t="s">
        <v>51</v>
      </c>
      <c r="E15" s="29" t="s">
        <v>81</v>
      </c>
    </row>
    <row r="16" spans="1:18" x14ac:dyDescent="0.2">
      <c r="A16" t="s">
        <v>53</v>
      </c>
      <c r="E16" s="27" t="s">
        <v>54</v>
      </c>
    </row>
    <row r="17" spans="1:18" ht="12.75" customHeight="1" x14ac:dyDescent="0.2">
      <c r="A17" s="5" t="s">
        <v>43</v>
      </c>
      <c r="B17" s="5"/>
      <c r="C17" s="31" t="s">
        <v>151</v>
      </c>
      <c r="D17" s="5"/>
      <c r="E17" s="19" t="s">
        <v>450</v>
      </c>
      <c r="F17" s="5"/>
      <c r="G17" s="5"/>
      <c r="H17" s="5"/>
      <c r="I17" s="32">
        <f>0+Q17</f>
        <v>0</v>
      </c>
      <c r="O17">
        <f>0+R17</f>
        <v>0</v>
      </c>
      <c r="Q17">
        <f>0+I18</f>
        <v>0</v>
      </c>
      <c r="R17">
        <f>0+O18</f>
        <v>0</v>
      </c>
    </row>
    <row r="18" spans="1:18" x14ac:dyDescent="0.2">
      <c r="A18" s="17" t="s">
        <v>45</v>
      </c>
      <c r="B18" s="21" t="s">
        <v>22</v>
      </c>
      <c r="C18" s="21" t="s">
        <v>119</v>
      </c>
      <c r="D18" s="17" t="s">
        <v>47</v>
      </c>
      <c r="E18" s="22" t="s">
        <v>120</v>
      </c>
      <c r="F18" s="23" t="s">
        <v>107</v>
      </c>
      <c r="G18" s="24">
        <v>1</v>
      </c>
      <c r="H18" s="25"/>
      <c r="I18" s="25">
        <f>ROUND(ROUND(H18,2)*ROUND(G18,3),2)</f>
        <v>0</v>
      </c>
      <c r="O18">
        <f>(I18*21)/100</f>
        <v>0</v>
      </c>
      <c r="P18" t="s">
        <v>23</v>
      </c>
    </row>
    <row r="19" spans="1:18" x14ac:dyDescent="0.2">
      <c r="A19" s="26" t="s">
        <v>50</v>
      </c>
      <c r="E19" s="27" t="s">
        <v>47</v>
      </c>
    </row>
    <row r="20" spans="1:18" x14ac:dyDescent="0.2">
      <c r="A20" s="28" t="s">
        <v>51</v>
      </c>
      <c r="E20" s="29" t="s">
        <v>81</v>
      </c>
    </row>
    <row r="21" spans="1:18" x14ac:dyDescent="0.2">
      <c r="A21" t="s">
        <v>53</v>
      </c>
      <c r="E21" s="27" t="s">
        <v>54</v>
      </c>
    </row>
    <row r="22" spans="1:18" ht="12.75" customHeight="1" x14ac:dyDescent="0.2">
      <c r="A22" s="5" t="s">
        <v>43</v>
      </c>
      <c r="B22" s="5"/>
      <c r="C22" s="31" t="s">
        <v>585</v>
      </c>
      <c r="D22" s="5"/>
      <c r="E22" s="19" t="s">
        <v>586</v>
      </c>
      <c r="F22" s="5"/>
      <c r="G22" s="5"/>
      <c r="H22" s="5"/>
      <c r="I22" s="32">
        <f>0+Q22</f>
        <v>0</v>
      </c>
      <c r="O22">
        <f>0+R22</f>
        <v>0</v>
      </c>
      <c r="Q22">
        <f>0+I23+I27</f>
        <v>0</v>
      </c>
      <c r="R22">
        <f>0+O23+O27</f>
        <v>0</v>
      </c>
    </row>
    <row r="23" spans="1:18" x14ac:dyDescent="0.2">
      <c r="A23" s="17" t="s">
        <v>45</v>
      </c>
      <c r="B23" s="21" t="s">
        <v>33</v>
      </c>
      <c r="C23" s="21" t="s">
        <v>587</v>
      </c>
      <c r="D23" s="17" t="s">
        <v>47</v>
      </c>
      <c r="E23" s="22" t="s">
        <v>588</v>
      </c>
      <c r="F23" s="23" t="s">
        <v>117</v>
      </c>
      <c r="G23" s="24">
        <v>10</v>
      </c>
      <c r="H23" s="25"/>
      <c r="I23" s="25">
        <f>ROUND(ROUND(H23,2)*ROUND(G23,3),2)</f>
        <v>0</v>
      </c>
      <c r="O23">
        <f>(I23*21)/100</f>
        <v>0</v>
      </c>
      <c r="P23" t="s">
        <v>23</v>
      </c>
    </row>
    <row r="24" spans="1:18" x14ac:dyDescent="0.2">
      <c r="A24" s="26" t="s">
        <v>50</v>
      </c>
      <c r="E24" s="27" t="s">
        <v>47</v>
      </c>
    </row>
    <row r="25" spans="1:18" x14ac:dyDescent="0.2">
      <c r="A25" s="28" t="s">
        <v>51</v>
      </c>
      <c r="E25" s="29" t="s">
        <v>589</v>
      </c>
    </row>
    <row r="26" spans="1:18" x14ac:dyDescent="0.2">
      <c r="A26" t="s">
        <v>53</v>
      </c>
      <c r="E26" s="27" t="s">
        <v>54</v>
      </c>
    </row>
    <row r="27" spans="1:18" x14ac:dyDescent="0.2">
      <c r="A27" s="17" t="s">
        <v>45</v>
      </c>
      <c r="B27" s="21" t="s">
        <v>35</v>
      </c>
      <c r="C27" s="21" t="s">
        <v>156</v>
      </c>
      <c r="D27" s="17" t="s">
        <v>47</v>
      </c>
      <c r="E27" s="22" t="s">
        <v>157</v>
      </c>
      <c r="F27" s="23" t="s">
        <v>117</v>
      </c>
      <c r="G27" s="24">
        <v>10</v>
      </c>
      <c r="H27" s="25"/>
      <c r="I27" s="25">
        <f>ROUND(ROUND(H27,2)*ROUND(G27,3),2)</f>
        <v>0</v>
      </c>
      <c r="O27">
        <f>(I27*21)/100</f>
        <v>0</v>
      </c>
      <c r="P27" t="s">
        <v>23</v>
      </c>
    </row>
    <row r="28" spans="1:18" x14ac:dyDescent="0.2">
      <c r="A28" s="26" t="s">
        <v>50</v>
      </c>
      <c r="E28" s="27" t="s">
        <v>47</v>
      </c>
    </row>
    <row r="29" spans="1:18" x14ac:dyDescent="0.2">
      <c r="A29" s="28" t="s">
        <v>51</v>
      </c>
      <c r="E29" s="29" t="s">
        <v>589</v>
      </c>
    </row>
    <row r="30" spans="1:18" x14ac:dyDescent="0.2">
      <c r="A30" t="s">
        <v>53</v>
      </c>
      <c r="E30" s="27" t="s">
        <v>54</v>
      </c>
    </row>
    <row r="31" spans="1:18" ht="12.75" customHeight="1" x14ac:dyDescent="0.2">
      <c r="A31" s="5" t="s">
        <v>43</v>
      </c>
      <c r="B31" s="5"/>
      <c r="C31" s="31" t="s">
        <v>590</v>
      </c>
      <c r="D31" s="5"/>
      <c r="E31" s="19" t="s">
        <v>591</v>
      </c>
      <c r="F31" s="5"/>
      <c r="G31" s="5"/>
      <c r="H31" s="5"/>
      <c r="I31" s="32">
        <f>0+Q31</f>
        <v>0</v>
      </c>
      <c r="O31">
        <f>0+R31</f>
        <v>0</v>
      </c>
      <c r="Q31">
        <f>0+I32+I36+I40+I44+I48</f>
        <v>0</v>
      </c>
      <c r="R31">
        <f>0+O32+O36+O40+O44+O48</f>
        <v>0</v>
      </c>
    </row>
    <row r="32" spans="1:18" ht="25.5" x14ac:dyDescent="0.2">
      <c r="A32" s="17" t="s">
        <v>45</v>
      </c>
      <c r="B32" s="21" t="s">
        <v>37</v>
      </c>
      <c r="C32" s="21" t="s">
        <v>592</v>
      </c>
      <c r="D32" s="17" t="s">
        <v>47</v>
      </c>
      <c r="E32" s="22" t="s">
        <v>593</v>
      </c>
      <c r="F32" s="23" t="s">
        <v>49</v>
      </c>
      <c r="G32" s="24">
        <v>2</v>
      </c>
      <c r="H32" s="25"/>
      <c r="I32" s="25">
        <f>ROUND(ROUND(H32,2)*ROUND(G32,3),2)</f>
        <v>0</v>
      </c>
      <c r="O32">
        <f>(I32*21)/100</f>
        <v>0</v>
      </c>
      <c r="P32" t="s">
        <v>23</v>
      </c>
    </row>
    <row r="33" spans="1:16" x14ac:dyDescent="0.2">
      <c r="A33" s="26" t="s">
        <v>50</v>
      </c>
      <c r="E33" s="27" t="s">
        <v>47</v>
      </c>
    </row>
    <row r="34" spans="1:16" x14ac:dyDescent="0.2">
      <c r="A34" s="28" t="s">
        <v>51</v>
      </c>
      <c r="E34" s="29" t="s">
        <v>541</v>
      </c>
    </row>
    <row r="35" spans="1:16" x14ac:dyDescent="0.2">
      <c r="A35" t="s">
        <v>53</v>
      </c>
      <c r="E35" s="27" t="s">
        <v>54</v>
      </c>
    </row>
    <row r="36" spans="1:16" x14ac:dyDescent="0.2">
      <c r="A36" s="17" t="s">
        <v>45</v>
      </c>
      <c r="B36" s="21" t="s">
        <v>70</v>
      </c>
      <c r="C36" s="21" t="s">
        <v>176</v>
      </c>
      <c r="D36" s="17" t="s">
        <v>47</v>
      </c>
      <c r="E36" s="22" t="s">
        <v>177</v>
      </c>
      <c r="F36" s="23" t="s">
        <v>117</v>
      </c>
      <c r="G36" s="24">
        <v>20</v>
      </c>
      <c r="H36" s="25"/>
      <c r="I36" s="25">
        <f>ROUND(ROUND(H36,2)*ROUND(G36,3),2)</f>
        <v>0</v>
      </c>
      <c r="O36">
        <f>(I36*21)/100</f>
        <v>0</v>
      </c>
      <c r="P36" t="s">
        <v>23</v>
      </c>
    </row>
    <row r="37" spans="1:16" x14ac:dyDescent="0.2">
      <c r="A37" s="26" t="s">
        <v>50</v>
      </c>
      <c r="E37" s="27" t="s">
        <v>47</v>
      </c>
    </row>
    <row r="38" spans="1:16" x14ac:dyDescent="0.2">
      <c r="A38" s="28" t="s">
        <v>51</v>
      </c>
      <c r="E38" s="29" t="s">
        <v>594</v>
      </c>
    </row>
    <row r="39" spans="1:16" x14ac:dyDescent="0.2">
      <c r="A39" t="s">
        <v>53</v>
      </c>
      <c r="E39" s="27" t="s">
        <v>54</v>
      </c>
    </row>
    <row r="40" spans="1:16" x14ac:dyDescent="0.2">
      <c r="A40" s="17" t="s">
        <v>45</v>
      </c>
      <c r="B40" s="21" t="s">
        <v>74</v>
      </c>
      <c r="C40" s="21" t="s">
        <v>182</v>
      </c>
      <c r="D40" s="17" t="s">
        <v>47</v>
      </c>
      <c r="E40" s="22" t="s">
        <v>183</v>
      </c>
      <c r="F40" s="23" t="s">
        <v>49</v>
      </c>
      <c r="G40" s="24">
        <v>2</v>
      </c>
      <c r="H40" s="25"/>
      <c r="I40" s="25">
        <f>ROUND(ROUND(H40,2)*ROUND(G40,3),2)</f>
        <v>0</v>
      </c>
      <c r="O40">
        <f>(I40*21)/100</f>
        <v>0</v>
      </c>
      <c r="P40" t="s">
        <v>23</v>
      </c>
    </row>
    <row r="41" spans="1:16" x14ac:dyDescent="0.2">
      <c r="A41" s="26" t="s">
        <v>50</v>
      </c>
      <c r="E41" s="27" t="s">
        <v>47</v>
      </c>
    </row>
    <row r="42" spans="1:16" x14ac:dyDescent="0.2">
      <c r="A42" s="28" t="s">
        <v>51</v>
      </c>
      <c r="E42" s="29" t="s">
        <v>541</v>
      </c>
    </row>
    <row r="43" spans="1:16" x14ac:dyDescent="0.2">
      <c r="A43" t="s">
        <v>53</v>
      </c>
      <c r="E43" s="27" t="s">
        <v>54</v>
      </c>
    </row>
    <row r="44" spans="1:16" x14ac:dyDescent="0.2">
      <c r="A44" s="17" t="s">
        <v>45</v>
      </c>
      <c r="B44" s="21" t="s">
        <v>40</v>
      </c>
      <c r="C44" s="21" t="s">
        <v>190</v>
      </c>
      <c r="D44" s="17" t="s">
        <v>47</v>
      </c>
      <c r="E44" s="22" t="s">
        <v>191</v>
      </c>
      <c r="F44" s="23" t="s">
        <v>49</v>
      </c>
      <c r="G44" s="24">
        <v>2</v>
      </c>
      <c r="H44" s="25"/>
      <c r="I44" s="25">
        <f>ROUND(ROUND(H44,2)*ROUND(G44,3),2)</f>
        <v>0</v>
      </c>
      <c r="O44">
        <f>(I44*21)/100</f>
        <v>0</v>
      </c>
      <c r="P44" t="s">
        <v>23</v>
      </c>
    </row>
    <row r="45" spans="1:16" x14ac:dyDescent="0.2">
      <c r="A45" s="26" t="s">
        <v>50</v>
      </c>
      <c r="E45" s="27" t="s">
        <v>47</v>
      </c>
    </row>
    <row r="46" spans="1:16" x14ac:dyDescent="0.2">
      <c r="A46" s="28" t="s">
        <v>51</v>
      </c>
      <c r="E46" s="29" t="s">
        <v>595</v>
      </c>
    </row>
    <row r="47" spans="1:16" x14ac:dyDescent="0.2">
      <c r="A47" t="s">
        <v>53</v>
      </c>
      <c r="E47" s="27" t="s">
        <v>54</v>
      </c>
    </row>
    <row r="48" spans="1:16" x14ac:dyDescent="0.2">
      <c r="A48" s="17" t="s">
        <v>45</v>
      </c>
      <c r="B48" s="21" t="s">
        <v>42</v>
      </c>
      <c r="C48" s="21" t="s">
        <v>596</v>
      </c>
      <c r="D48" s="17" t="s">
        <v>47</v>
      </c>
      <c r="E48" s="22" t="s">
        <v>597</v>
      </c>
      <c r="F48" s="23" t="s">
        <v>49</v>
      </c>
      <c r="G48" s="24">
        <v>1</v>
      </c>
      <c r="H48" s="25"/>
      <c r="I48" s="25">
        <f>ROUND(ROUND(H48,2)*ROUND(G48,3),2)</f>
        <v>0</v>
      </c>
      <c r="O48">
        <f>(I48*21)/100</f>
        <v>0</v>
      </c>
      <c r="P48" t="s">
        <v>23</v>
      </c>
    </row>
    <row r="49" spans="1:18" x14ac:dyDescent="0.2">
      <c r="A49" s="26" t="s">
        <v>50</v>
      </c>
      <c r="E49" s="27" t="s">
        <v>47</v>
      </c>
    </row>
    <row r="50" spans="1:18" x14ac:dyDescent="0.2">
      <c r="A50" s="28" t="s">
        <v>51</v>
      </c>
      <c r="E50" s="29" t="s">
        <v>81</v>
      </c>
    </row>
    <row r="51" spans="1:18" x14ac:dyDescent="0.2">
      <c r="A51" t="s">
        <v>53</v>
      </c>
      <c r="E51" s="27" t="s">
        <v>54</v>
      </c>
    </row>
    <row r="52" spans="1:18" ht="12.75" customHeight="1" x14ac:dyDescent="0.2">
      <c r="A52" s="5" t="s">
        <v>43</v>
      </c>
      <c r="B52" s="5"/>
      <c r="C52" s="31" t="s">
        <v>598</v>
      </c>
      <c r="D52" s="5"/>
      <c r="E52" s="19" t="s">
        <v>599</v>
      </c>
      <c r="F52" s="5"/>
      <c r="G52" s="5"/>
      <c r="H52" s="5"/>
      <c r="I52" s="32">
        <f>0+Q52</f>
        <v>0</v>
      </c>
      <c r="O52">
        <f>0+R52</f>
        <v>0</v>
      </c>
      <c r="Q52">
        <f>0+I53+I57+I61</f>
        <v>0</v>
      </c>
      <c r="R52">
        <f>0+O53+O57+O61</f>
        <v>0</v>
      </c>
    </row>
    <row r="53" spans="1:18" x14ac:dyDescent="0.2">
      <c r="A53" s="17" t="s">
        <v>45</v>
      </c>
      <c r="B53" s="21" t="s">
        <v>82</v>
      </c>
      <c r="C53" s="21" t="s">
        <v>199</v>
      </c>
      <c r="D53" s="17" t="s">
        <v>47</v>
      </c>
      <c r="E53" s="22" t="s">
        <v>200</v>
      </c>
      <c r="F53" s="23" t="s">
        <v>117</v>
      </c>
      <c r="G53" s="24">
        <v>200</v>
      </c>
      <c r="H53" s="25"/>
      <c r="I53" s="25">
        <f>ROUND(ROUND(H53,2)*ROUND(G53,3),2)</f>
        <v>0</v>
      </c>
      <c r="O53">
        <f>(I53*21)/100</f>
        <v>0</v>
      </c>
      <c r="P53" t="s">
        <v>23</v>
      </c>
    </row>
    <row r="54" spans="1:18" x14ac:dyDescent="0.2">
      <c r="A54" s="26" t="s">
        <v>50</v>
      </c>
      <c r="E54" s="27" t="s">
        <v>47</v>
      </c>
    </row>
    <row r="55" spans="1:18" x14ac:dyDescent="0.2">
      <c r="A55" s="28" t="s">
        <v>51</v>
      </c>
      <c r="E55" s="29" t="s">
        <v>742</v>
      </c>
    </row>
    <row r="56" spans="1:18" x14ac:dyDescent="0.2">
      <c r="A56" t="s">
        <v>53</v>
      </c>
      <c r="E56" s="27" t="s">
        <v>54</v>
      </c>
    </row>
    <row r="57" spans="1:18" x14ac:dyDescent="0.2">
      <c r="A57" s="17" t="s">
        <v>45</v>
      </c>
      <c r="B57" s="21" t="s">
        <v>85</v>
      </c>
      <c r="C57" s="21" t="s">
        <v>520</v>
      </c>
      <c r="D57" s="17" t="s">
        <v>47</v>
      </c>
      <c r="E57" s="22" t="s">
        <v>521</v>
      </c>
      <c r="F57" s="23" t="s">
        <v>117</v>
      </c>
      <c r="G57" s="24">
        <v>5</v>
      </c>
      <c r="H57" s="25"/>
      <c r="I57" s="25">
        <f>ROUND(ROUND(H57,2)*ROUND(G57,3),2)</f>
        <v>0</v>
      </c>
      <c r="O57">
        <f>(I57*21)/100</f>
        <v>0</v>
      </c>
      <c r="P57" t="s">
        <v>23</v>
      </c>
    </row>
    <row r="58" spans="1:18" x14ac:dyDescent="0.2">
      <c r="A58" s="26" t="s">
        <v>50</v>
      </c>
      <c r="E58" s="27" t="s">
        <v>47</v>
      </c>
    </row>
    <row r="59" spans="1:18" x14ac:dyDescent="0.2">
      <c r="A59" s="28" t="s">
        <v>51</v>
      </c>
      <c r="E59" s="29" t="s">
        <v>601</v>
      </c>
    </row>
    <row r="60" spans="1:18" x14ac:dyDescent="0.2">
      <c r="A60" t="s">
        <v>53</v>
      </c>
      <c r="E60" s="27" t="s">
        <v>54</v>
      </c>
    </row>
    <row r="61" spans="1:18" ht="25.5" x14ac:dyDescent="0.2">
      <c r="A61" s="17" t="s">
        <v>45</v>
      </c>
      <c r="B61" s="21" t="s">
        <v>89</v>
      </c>
      <c r="C61" s="21" t="s">
        <v>602</v>
      </c>
      <c r="D61" s="17" t="s">
        <v>47</v>
      </c>
      <c r="E61" s="22" t="s">
        <v>603</v>
      </c>
      <c r="F61" s="23" t="s">
        <v>49</v>
      </c>
      <c r="G61" s="24">
        <v>2</v>
      </c>
      <c r="H61" s="25"/>
      <c r="I61" s="25">
        <f>ROUND(ROUND(H61,2)*ROUND(G61,3),2)</f>
        <v>0</v>
      </c>
      <c r="O61">
        <f>(I61*21)/100</f>
        <v>0</v>
      </c>
      <c r="P61" t="s">
        <v>23</v>
      </c>
    </row>
    <row r="62" spans="1:18" x14ac:dyDescent="0.2">
      <c r="A62" s="26" t="s">
        <v>50</v>
      </c>
      <c r="E62" s="27" t="s">
        <v>47</v>
      </c>
    </row>
    <row r="63" spans="1:18" x14ac:dyDescent="0.2">
      <c r="A63" s="28" t="s">
        <v>51</v>
      </c>
      <c r="E63" s="29" t="s">
        <v>541</v>
      </c>
    </row>
    <row r="64" spans="1:18" x14ac:dyDescent="0.2">
      <c r="A64" t="s">
        <v>53</v>
      </c>
      <c r="E64" s="27" t="s">
        <v>54</v>
      </c>
    </row>
    <row r="65" spans="1:18" ht="12.75" customHeight="1" x14ac:dyDescent="0.2">
      <c r="A65" s="5" t="s">
        <v>43</v>
      </c>
      <c r="B65" s="5"/>
      <c r="C65" s="31" t="s">
        <v>604</v>
      </c>
      <c r="D65" s="5"/>
      <c r="E65" s="19" t="s">
        <v>605</v>
      </c>
      <c r="F65" s="5"/>
      <c r="G65" s="5"/>
      <c r="H65" s="5"/>
      <c r="I65" s="32">
        <f>0+Q65</f>
        <v>0</v>
      </c>
      <c r="O65">
        <f>0+R65</f>
        <v>0</v>
      </c>
      <c r="Q65">
        <f>0+I66</f>
        <v>0</v>
      </c>
      <c r="R65">
        <f>0+O66</f>
        <v>0</v>
      </c>
    </row>
    <row r="66" spans="1:18" ht="25.5" x14ac:dyDescent="0.2">
      <c r="A66" s="17" t="s">
        <v>45</v>
      </c>
      <c r="B66" s="21" t="s">
        <v>142</v>
      </c>
      <c r="C66" s="21" t="s">
        <v>606</v>
      </c>
      <c r="D66" s="17" t="s">
        <v>47</v>
      </c>
      <c r="E66" s="22" t="s">
        <v>607</v>
      </c>
      <c r="F66" s="23" t="s">
        <v>49</v>
      </c>
      <c r="G66" s="24">
        <v>1</v>
      </c>
      <c r="H66" s="25"/>
      <c r="I66" s="25">
        <f>ROUND(ROUND(H66,2)*ROUND(G66,3),2)</f>
        <v>0</v>
      </c>
      <c r="O66">
        <f>(I66*21)/100</f>
        <v>0</v>
      </c>
      <c r="P66" t="s">
        <v>23</v>
      </c>
    </row>
    <row r="67" spans="1:18" x14ac:dyDescent="0.2">
      <c r="A67" s="26" t="s">
        <v>50</v>
      </c>
      <c r="E67" s="27" t="s">
        <v>47</v>
      </c>
    </row>
    <row r="68" spans="1:18" x14ac:dyDescent="0.2">
      <c r="A68" s="28" t="s">
        <v>51</v>
      </c>
      <c r="E68" s="29" t="s">
        <v>81</v>
      </c>
    </row>
    <row r="69" spans="1:18" x14ac:dyDescent="0.2">
      <c r="A69" t="s">
        <v>53</v>
      </c>
      <c r="E69" s="27" t="s">
        <v>54</v>
      </c>
    </row>
    <row r="70" spans="1:18" ht="12.75" customHeight="1" x14ac:dyDescent="0.2">
      <c r="A70" s="5" t="s">
        <v>43</v>
      </c>
      <c r="B70" s="5"/>
      <c r="C70" s="31" t="s">
        <v>608</v>
      </c>
      <c r="D70" s="5"/>
      <c r="E70" s="19" t="s">
        <v>609</v>
      </c>
      <c r="F70" s="5"/>
      <c r="G70" s="5"/>
      <c r="H70" s="5"/>
      <c r="I70" s="32">
        <f>0+Q70</f>
        <v>0</v>
      </c>
      <c r="O70">
        <f>0+R70</f>
        <v>0</v>
      </c>
      <c r="Q70">
        <f>0+I71+I75+I79</f>
        <v>0</v>
      </c>
      <c r="R70">
        <f>0+O71+O75+O79</f>
        <v>0</v>
      </c>
    </row>
    <row r="71" spans="1:18" ht="25.5" x14ac:dyDescent="0.2">
      <c r="A71" s="17" t="s">
        <v>45</v>
      </c>
      <c r="B71" s="21" t="s">
        <v>144</v>
      </c>
      <c r="C71" s="21" t="s">
        <v>610</v>
      </c>
      <c r="D71" s="17" t="s">
        <v>47</v>
      </c>
      <c r="E71" s="22" t="s">
        <v>611</v>
      </c>
      <c r="F71" s="23" t="s">
        <v>49</v>
      </c>
      <c r="G71" s="24">
        <v>1</v>
      </c>
      <c r="H71" s="25"/>
      <c r="I71" s="25">
        <f>ROUND(ROUND(H71,2)*ROUND(G71,3),2)</f>
        <v>0</v>
      </c>
      <c r="O71">
        <f>(I71*21)/100</f>
        <v>0</v>
      </c>
      <c r="P71" t="s">
        <v>23</v>
      </c>
    </row>
    <row r="72" spans="1:18" x14ac:dyDescent="0.2">
      <c r="A72" s="26" t="s">
        <v>50</v>
      </c>
      <c r="E72" s="27" t="s">
        <v>47</v>
      </c>
    </row>
    <row r="73" spans="1:18" x14ac:dyDescent="0.2">
      <c r="A73" s="28" t="s">
        <v>51</v>
      </c>
      <c r="E73" s="29" t="s">
        <v>81</v>
      </c>
    </row>
    <row r="74" spans="1:18" x14ac:dyDescent="0.2">
      <c r="A74" t="s">
        <v>53</v>
      </c>
      <c r="E74" s="27" t="s">
        <v>54</v>
      </c>
    </row>
    <row r="75" spans="1:18" ht="25.5" x14ac:dyDescent="0.2">
      <c r="A75" s="17" t="s">
        <v>45</v>
      </c>
      <c r="B75" s="21" t="s">
        <v>148</v>
      </c>
      <c r="C75" s="21" t="s">
        <v>612</v>
      </c>
      <c r="D75" s="17" t="s">
        <v>47</v>
      </c>
      <c r="E75" s="22" t="s">
        <v>613</v>
      </c>
      <c r="F75" s="23" t="s">
        <v>49</v>
      </c>
      <c r="G75" s="24">
        <v>1</v>
      </c>
      <c r="H75" s="25"/>
      <c r="I75" s="25">
        <f>ROUND(ROUND(H75,2)*ROUND(G75,3),2)</f>
        <v>0</v>
      </c>
      <c r="O75">
        <f>(I75*21)/100</f>
        <v>0</v>
      </c>
      <c r="P75" t="s">
        <v>23</v>
      </c>
    </row>
    <row r="76" spans="1:18" x14ac:dyDescent="0.2">
      <c r="A76" s="26" t="s">
        <v>50</v>
      </c>
      <c r="E76" s="27" t="s">
        <v>47</v>
      </c>
    </row>
    <row r="77" spans="1:18" x14ac:dyDescent="0.2">
      <c r="A77" s="28" t="s">
        <v>51</v>
      </c>
      <c r="E77" s="29" t="s">
        <v>81</v>
      </c>
    </row>
    <row r="78" spans="1:18" x14ac:dyDescent="0.2">
      <c r="A78" t="s">
        <v>53</v>
      </c>
      <c r="E78" s="27" t="s">
        <v>54</v>
      </c>
    </row>
    <row r="79" spans="1:18" x14ac:dyDescent="0.2">
      <c r="A79" s="17" t="s">
        <v>45</v>
      </c>
      <c r="B79" s="21" t="s">
        <v>151</v>
      </c>
      <c r="C79" s="21" t="s">
        <v>614</v>
      </c>
      <c r="D79" s="17" t="s">
        <v>47</v>
      </c>
      <c r="E79" s="22" t="s">
        <v>615</v>
      </c>
      <c r="F79" s="23" t="s">
        <v>49</v>
      </c>
      <c r="G79" s="24">
        <v>1</v>
      </c>
      <c r="H79" s="25"/>
      <c r="I79" s="25">
        <f>ROUND(ROUND(H79,2)*ROUND(G79,3),2)</f>
        <v>0</v>
      </c>
      <c r="O79">
        <f>(I79*21)/100</f>
        <v>0</v>
      </c>
      <c r="P79" t="s">
        <v>23</v>
      </c>
    </row>
    <row r="80" spans="1:18" x14ac:dyDescent="0.2">
      <c r="A80" s="26" t="s">
        <v>50</v>
      </c>
      <c r="E80" s="27" t="s">
        <v>47</v>
      </c>
    </row>
    <row r="81" spans="1:18" x14ac:dyDescent="0.2">
      <c r="A81" s="28" t="s">
        <v>51</v>
      </c>
      <c r="E81" s="29" t="s">
        <v>81</v>
      </c>
    </row>
    <row r="82" spans="1:18" x14ac:dyDescent="0.2">
      <c r="A82" t="s">
        <v>53</v>
      </c>
      <c r="E82" s="27" t="s">
        <v>54</v>
      </c>
    </row>
    <row r="83" spans="1:18" ht="12.75" customHeight="1" x14ac:dyDescent="0.2">
      <c r="A83" s="5" t="s">
        <v>43</v>
      </c>
      <c r="B83" s="5"/>
      <c r="C83" s="31" t="s">
        <v>616</v>
      </c>
      <c r="D83" s="5"/>
      <c r="E83" s="19" t="s">
        <v>617</v>
      </c>
      <c r="F83" s="5"/>
      <c r="G83" s="5"/>
      <c r="H83" s="5"/>
      <c r="I83" s="32">
        <f>0+Q83</f>
        <v>0</v>
      </c>
      <c r="O83">
        <f>0+R83</f>
        <v>0</v>
      </c>
      <c r="Q83">
        <f>0+I84+I88+I92+I96+I100+I104+I108+I112</f>
        <v>0</v>
      </c>
      <c r="R83">
        <f>0+O84+O88+O92+O96+O100+O104+O108+O112</f>
        <v>0</v>
      </c>
    </row>
    <row r="84" spans="1:18" x14ac:dyDescent="0.2">
      <c r="A84" s="17" t="s">
        <v>45</v>
      </c>
      <c r="B84" s="21" t="s">
        <v>155</v>
      </c>
      <c r="C84" s="21" t="s">
        <v>263</v>
      </c>
      <c r="D84" s="17" t="s">
        <v>47</v>
      </c>
      <c r="E84" s="22" t="s">
        <v>264</v>
      </c>
      <c r="F84" s="23" t="s">
        <v>117</v>
      </c>
      <c r="G84" s="24">
        <v>400</v>
      </c>
      <c r="H84" s="25"/>
      <c r="I84" s="25">
        <f>ROUND(ROUND(H84,2)*ROUND(G84,3),2)</f>
        <v>0</v>
      </c>
      <c r="O84">
        <f>(I84*21)/100</f>
        <v>0</v>
      </c>
      <c r="P84" t="s">
        <v>23</v>
      </c>
    </row>
    <row r="85" spans="1:18" x14ac:dyDescent="0.2">
      <c r="A85" s="26" t="s">
        <v>50</v>
      </c>
      <c r="E85" s="27" t="s">
        <v>47</v>
      </c>
    </row>
    <row r="86" spans="1:18" x14ac:dyDescent="0.2">
      <c r="A86" s="28" t="s">
        <v>51</v>
      </c>
      <c r="E86" s="29" t="s">
        <v>743</v>
      </c>
    </row>
    <row r="87" spans="1:18" x14ac:dyDescent="0.2">
      <c r="A87" t="s">
        <v>53</v>
      </c>
      <c r="E87" s="27" t="s">
        <v>54</v>
      </c>
    </row>
    <row r="88" spans="1:18" x14ac:dyDescent="0.2">
      <c r="A88" s="17" t="s">
        <v>45</v>
      </c>
      <c r="B88" s="21" t="s">
        <v>159</v>
      </c>
      <c r="C88" s="21" t="s">
        <v>619</v>
      </c>
      <c r="D88" s="17" t="s">
        <v>47</v>
      </c>
      <c r="E88" s="22" t="s">
        <v>620</v>
      </c>
      <c r="F88" s="23" t="s">
        <v>117</v>
      </c>
      <c r="G88" s="24">
        <v>400</v>
      </c>
      <c r="H88" s="25"/>
      <c r="I88" s="25">
        <f>ROUND(ROUND(H88,2)*ROUND(G88,3),2)</f>
        <v>0</v>
      </c>
      <c r="O88">
        <f>(I88*21)/100</f>
        <v>0</v>
      </c>
      <c r="P88" t="s">
        <v>23</v>
      </c>
    </row>
    <row r="89" spans="1:18" x14ac:dyDescent="0.2">
      <c r="A89" s="26" t="s">
        <v>50</v>
      </c>
      <c r="E89" s="27" t="s">
        <v>47</v>
      </c>
    </row>
    <row r="90" spans="1:18" x14ac:dyDescent="0.2">
      <c r="A90" s="28" t="s">
        <v>51</v>
      </c>
      <c r="E90" s="29" t="s">
        <v>744</v>
      </c>
    </row>
    <row r="91" spans="1:18" x14ac:dyDescent="0.2">
      <c r="A91" t="s">
        <v>53</v>
      </c>
      <c r="E91" s="27" t="s">
        <v>54</v>
      </c>
    </row>
    <row r="92" spans="1:18" x14ac:dyDescent="0.2">
      <c r="A92" s="17" t="s">
        <v>45</v>
      </c>
      <c r="B92" s="21" t="s">
        <v>163</v>
      </c>
      <c r="C92" s="21" t="s">
        <v>267</v>
      </c>
      <c r="D92" s="17" t="s">
        <v>47</v>
      </c>
      <c r="E92" s="22" t="s">
        <v>268</v>
      </c>
      <c r="F92" s="23" t="s">
        <v>269</v>
      </c>
      <c r="G92" s="24">
        <v>1</v>
      </c>
      <c r="H92" s="25"/>
      <c r="I92" s="25">
        <f>ROUND(ROUND(H92,2)*ROUND(G92,3),2)</f>
        <v>0</v>
      </c>
      <c r="O92">
        <f>(I92*21)/100</f>
        <v>0</v>
      </c>
      <c r="P92" t="s">
        <v>23</v>
      </c>
    </row>
    <row r="93" spans="1:18" x14ac:dyDescent="0.2">
      <c r="A93" s="26" t="s">
        <v>50</v>
      </c>
      <c r="E93" s="27" t="s">
        <v>47</v>
      </c>
    </row>
    <row r="94" spans="1:18" x14ac:dyDescent="0.2">
      <c r="A94" s="28" t="s">
        <v>51</v>
      </c>
      <c r="E94" s="29" t="s">
        <v>81</v>
      </c>
    </row>
    <row r="95" spans="1:18" x14ac:dyDescent="0.2">
      <c r="A95" t="s">
        <v>53</v>
      </c>
      <c r="E95" s="27" t="s">
        <v>54</v>
      </c>
    </row>
    <row r="96" spans="1:18" x14ac:dyDescent="0.2">
      <c r="A96" s="17" t="s">
        <v>45</v>
      </c>
      <c r="B96" s="21" t="s">
        <v>166</v>
      </c>
      <c r="C96" s="21" t="s">
        <v>272</v>
      </c>
      <c r="D96" s="17" t="s">
        <v>47</v>
      </c>
      <c r="E96" s="22" t="s">
        <v>273</v>
      </c>
      <c r="F96" s="23" t="s">
        <v>117</v>
      </c>
      <c r="G96" s="24">
        <v>400</v>
      </c>
      <c r="H96" s="25"/>
      <c r="I96" s="25">
        <f>ROUND(ROUND(H96,2)*ROUND(G96,3),2)</f>
        <v>0</v>
      </c>
      <c r="O96">
        <f>(I96*21)/100</f>
        <v>0</v>
      </c>
      <c r="P96" t="s">
        <v>23</v>
      </c>
    </row>
    <row r="97" spans="1:16" x14ac:dyDescent="0.2">
      <c r="A97" s="26" t="s">
        <v>50</v>
      </c>
      <c r="E97" s="27" t="s">
        <v>47</v>
      </c>
    </row>
    <row r="98" spans="1:16" x14ac:dyDescent="0.2">
      <c r="A98" s="28" t="s">
        <v>51</v>
      </c>
      <c r="E98" s="29" t="s">
        <v>744</v>
      </c>
    </row>
    <row r="99" spans="1:16" x14ac:dyDescent="0.2">
      <c r="A99" t="s">
        <v>53</v>
      </c>
      <c r="E99" s="27" t="s">
        <v>54</v>
      </c>
    </row>
    <row r="100" spans="1:16" x14ac:dyDescent="0.2">
      <c r="A100" s="17" t="s">
        <v>45</v>
      </c>
      <c r="B100" s="21" t="s">
        <v>170</v>
      </c>
      <c r="C100" s="21" t="s">
        <v>276</v>
      </c>
      <c r="D100" s="17" t="s">
        <v>47</v>
      </c>
      <c r="E100" s="22" t="s">
        <v>277</v>
      </c>
      <c r="F100" s="23" t="s">
        <v>49</v>
      </c>
      <c r="G100" s="24">
        <v>2</v>
      </c>
      <c r="H100" s="25"/>
      <c r="I100" s="25">
        <f>ROUND(ROUND(H100,2)*ROUND(G100,3),2)</f>
        <v>0</v>
      </c>
      <c r="O100">
        <f>(I100*21)/100</f>
        <v>0</v>
      </c>
      <c r="P100" t="s">
        <v>23</v>
      </c>
    </row>
    <row r="101" spans="1:16" x14ac:dyDescent="0.2">
      <c r="A101" s="26" t="s">
        <v>50</v>
      </c>
      <c r="E101" s="27" t="s">
        <v>47</v>
      </c>
    </row>
    <row r="102" spans="1:16" x14ac:dyDescent="0.2">
      <c r="A102" s="28" t="s">
        <v>51</v>
      </c>
      <c r="E102" s="29" t="s">
        <v>541</v>
      </c>
    </row>
    <row r="103" spans="1:16" x14ac:dyDescent="0.2">
      <c r="A103" t="s">
        <v>53</v>
      </c>
      <c r="E103" s="27" t="s">
        <v>54</v>
      </c>
    </row>
    <row r="104" spans="1:16" x14ac:dyDescent="0.2">
      <c r="A104" s="17" t="s">
        <v>45</v>
      </c>
      <c r="B104" s="21" t="s">
        <v>175</v>
      </c>
      <c r="C104" s="21" t="s">
        <v>622</v>
      </c>
      <c r="D104" s="17" t="s">
        <v>47</v>
      </c>
      <c r="E104" s="22" t="s">
        <v>623</v>
      </c>
      <c r="F104" s="23" t="s">
        <v>49</v>
      </c>
      <c r="G104" s="24">
        <v>2</v>
      </c>
      <c r="H104" s="25"/>
      <c r="I104" s="25">
        <f>ROUND(ROUND(H104,2)*ROUND(G104,3),2)</f>
        <v>0</v>
      </c>
      <c r="O104">
        <f>(I104*21)/100</f>
        <v>0</v>
      </c>
      <c r="P104" t="s">
        <v>23</v>
      </c>
    </row>
    <row r="105" spans="1:16" x14ac:dyDescent="0.2">
      <c r="A105" s="26" t="s">
        <v>50</v>
      </c>
      <c r="E105" s="27" t="s">
        <v>47</v>
      </c>
    </row>
    <row r="106" spans="1:16" x14ac:dyDescent="0.2">
      <c r="A106" s="28" t="s">
        <v>51</v>
      </c>
      <c r="E106" s="29" t="s">
        <v>595</v>
      </c>
    </row>
    <row r="107" spans="1:16" x14ac:dyDescent="0.2">
      <c r="A107" t="s">
        <v>53</v>
      </c>
      <c r="E107" s="27" t="s">
        <v>54</v>
      </c>
    </row>
    <row r="108" spans="1:16" x14ac:dyDescent="0.2">
      <c r="A108" s="17" t="s">
        <v>45</v>
      </c>
      <c r="B108" s="21" t="s">
        <v>179</v>
      </c>
      <c r="C108" s="21" t="s">
        <v>285</v>
      </c>
      <c r="D108" s="17" t="s">
        <v>47</v>
      </c>
      <c r="E108" s="22" t="s">
        <v>286</v>
      </c>
      <c r="F108" s="23" t="s">
        <v>49</v>
      </c>
      <c r="G108" s="24">
        <v>4</v>
      </c>
      <c r="H108" s="25"/>
      <c r="I108" s="25">
        <f>ROUND(ROUND(H108,2)*ROUND(G108,3),2)</f>
        <v>0</v>
      </c>
      <c r="O108">
        <f>(I108*21)/100</f>
        <v>0</v>
      </c>
      <c r="P108" t="s">
        <v>23</v>
      </c>
    </row>
    <row r="109" spans="1:16" x14ac:dyDescent="0.2">
      <c r="A109" s="26" t="s">
        <v>50</v>
      </c>
      <c r="E109" s="27" t="s">
        <v>47</v>
      </c>
    </row>
    <row r="110" spans="1:16" x14ac:dyDescent="0.2">
      <c r="A110" s="28" t="s">
        <v>51</v>
      </c>
      <c r="E110" s="29" t="s">
        <v>624</v>
      </c>
    </row>
    <row r="111" spans="1:16" x14ac:dyDescent="0.2">
      <c r="A111" t="s">
        <v>53</v>
      </c>
      <c r="E111" s="27" t="s">
        <v>54</v>
      </c>
    </row>
    <row r="112" spans="1:16" x14ac:dyDescent="0.2">
      <c r="A112" s="17" t="s">
        <v>45</v>
      </c>
      <c r="B112" s="21" t="s">
        <v>181</v>
      </c>
      <c r="C112" s="21" t="s">
        <v>625</v>
      </c>
      <c r="D112" s="17" t="s">
        <v>47</v>
      </c>
      <c r="E112" s="22" t="s">
        <v>626</v>
      </c>
      <c r="F112" s="23" t="s">
        <v>49</v>
      </c>
      <c r="G112" s="24">
        <v>4</v>
      </c>
      <c r="H112" s="25"/>
      <c r="I112" s="25">
        <f>ROUND(ROUND(H112,2)*ROUND(G112,3),2)</f>
        <v>0</v>
      </c>
      <c r="O112">
        <f>(I112*21)/100</f>
        <v>0</v>
      </c>
      <c r="P112" t="s">
        <v>23</v>
      </c>
    </row>
    <row r="113" spans="1:18" x14ac:dyDescent="0.2">
      <c r="A113" s="26" t="s">
        <v>50</v>
      </c>
      <c r="E113" s="27" t="s">
        <v>47</v>
      </c>
    </row>
    <row r="114" spans="1:18" x14ac:dyDescent="0.2">
      <c r="A114" s="28" t="s">
        <v>51</v>
      </c>
      <c r="E114" s="29" t="s">
        <v>81</v>
      </c>
    </row>
    <row r="115" spans="1:18" x14ac:dyDescent="0.2">
      <c r="A115" t="s">
        <v>53</v>
      </c>
      <c r="E115" s="27" t="s">
        <v>54</v>
      </c>
    </row>
    <row r="116" spans="1:18" ht="12.75" customHeight="1" x14ac:dyDescent="0.2">
      <c r="A116" s="5" t="s">
        <v>43</v>
      </c>
      <c r="B116" s="5"/>
      <c r="C116" s="31" t="s">
        <v>627</v>
      </c>
      <c r="D116" s="5"/>
      <c r="E116" s="19" t="s">
        <v>628</v>
      </c>
      <c r="F116" s="5"/>
      <c r="G116" s="5"/>
      <c r="H116" s="5"/>
      <c r="I116" s="32">
        <f>0+Q116</f>
        <v>0</v>
      </c>
      <c r="O116">
        <f>0+R116</f>
        <v>0</v>
      </c>
      <c r="Q116">
        <f>0+I117+I121</f>
        <v>0</v>
      </c>
      <c r="R116">
        <f>0+O117+O121</f>
        <v>0</v>
      </c>
    </row>
    <row r="117" spans="1:18" x14ac:dyDescent="0.2">
      <c r="A117" s="17" t="s">
        <v>45</v>
      </c>
      <c r="B117" s="21" t="s">
        <v>185</v>
      </c>
      <c r="C117" s="21" t="s">
        <v>629</v>
      </c>
      <c r="D117" s="17" t="s">
        <v>47</v>
      </c>
      <c r="E117" s="22" t="s">
        <v>630</v>
      </c>
      <c r="F117" s="23" t="s">
        <v>57</v>
      </c>
      <c r="G117" s="24">
        <v>0.82</v>
      </c>
      <c r="H117" s="25"/>
      <c r="I117" s="25">
        <f>ROUND(ROUND(H117,2)*ROUND(G117,3),2)</f>
        <v>0</v>
      </c>
      <c r="O117">
        <f>(I117*21)/100</f>
        <v>0</v>
      </c>
      <c r="P117" t="s">
        <v>23</v>
      </c>
    </row>
    <row r="118" spans="1:18" x14ac:dyDescent="0.2">
      <c r="A118" s="26" t="s">
        <v>50</v>
      </c>
      <c r="E118" s="27" t="s">
        <v>47</v>
      </c>
    </row>
    <row r="119" spans="1:18" x14ac:dyDescent="0.2">
      <c r="A119" s="28" t="s">
        <v>51</v>
      </c>
      <c r="E119" s="29" t="s">
        <v>745</v>
      </c>
    </row>
    <row r="120" spans="1:18" x14ac:dyDescent="0.2">
      <c r="A120" t="s">
        <v>53</v>
      </c>
      <c r="E120" s="27" t="s">
        <v>54</v>
      </c>
    </row>
    <row r="121" spans="1:18" x14ac:dyDescent="0.2">
      <c r="A121" s="17" t="s">
        <v>45</v>
      </c>
      <c r="B121" s="21" t="s">
        <v>189</v>
      </c>
      <c r="C121" s="21" t="s">
        <v>632</v>
      </c>
      <c r="D121" s="17" t="s">
        <v>47</v>
      </c>
      <c r="E121" s="22" t="s">
        <v>633</v>
      </c>
      <c r="F121" s="23" t="s">
        <v>57</v>
      </c>
      <c r="G121" s="24">
        <v>0.82</v>
      </c>
      <c r="H121" s="25"/>
      <c r="I121" s="25">
        <f>ROUND(ROUND(H121,2)*ROUND(G121,3),2)</f>
        <v>0</v>
      </c>
      <c r="O121">
        <f>(I121*21)/100</f>
        <v>0</v>
      </c>
      <c r="P121" t="s">
        <v>23</v>
      </c>
    </row>
    <row r="122" spans="1:18" x14ac:dyDescent="0.2">
      <c r="A122" s="26" t="s">
        <v>50</v>
      </c>
      <c r="E122" s="27" t="s">
        <v>47</v>
      </c>
    </row>
    <row r="123" spans="1:18" x14ac:dyDescent="0.2">
      <c r="A123" s="28" t="s">
        <v>51</v>
      </c>
      <c r="E123" s="29" t="s">
        <v>746</v>
      </c>
    </row>
    <row r="124" spans="1:18" x14ac:dyDescent="0.2">
      <c r="A124" t="s">
        <v>53</v>
      </c>
      <c r="E124" s="27" t="s">
        <v>54</v>
      </c>
    </row>
    <row r="125" spans="1:18" ht="12.75" customHeight="1" x14ac:dyDescent="0.2">
      <c r="A125" s="5" t="s">
        <v>43</v>
      </c>
      <c r="B125" s="5"/>
      <c r="C125" s="31" t="s">
        <v>635</v>
      </c>
      <c r="D125" s="5"/>
      <c r="E125" s="19" t="s">
        <v>636</v>
      </c>
      <c r="F125" s="5"/>
      <c r="G125" s="5"/>
      <c r="H125" s="5"/>
      <c r="I125" s="32">
        <f>0+Q125</f>
        <v>0</v>
      </c>
      <c r="O125">
        <f>0+R125</f>
        <v>0</v>
      </c>
      <c r="Q125">
        <f>0+I126+I130+I134+I138+I142+I146+I150+I154+I158+I162+I166+I170+I174+I178+I182+I186+I190+I194+I198</f>
        <v>0</v>
      </c>
      <c r="R125">
        <f>0+O126+O130+O134+O138+O142+O146+O150+O154+O158+O162+O166+O170+O174+O178+O182+O186+O190+O194+O198</f>
        <v>0</v>
      </c>
    </row>
    <row r="126" spans="1:18" ht="25.5" x14ac:dyDescent="0.2">
      <c r="A126" s="17" t="s">
        <v>45</v>
      </c>
      <c r="B126" s="21" t="s">
        <v>193</v>
      </c>
      <c r="C126" s="21" t="s">
        <v>637</v>
      </c>
      <c r="D126" s="17" t="s">
        <v>47</v>
      </c>
      <c r="E126" s="22" t="s">
        <v>638</v>
      </c>
      <c r="F126" s="23" t="s">
        <v>49</v>
      </c>
      <c r="G126" s="24">
        <v>1</v>
      </c>
      <c r="H126" s="25"/>
      <c r="I126" s="25">
        <f>ROUND(ROUND(H126,2)*ROUND(G126,3),2)</f>
        <v>0</v>
      </c>
      <c r="O126">
        <f>(I126*21)/100</f>
        <v>0</v>
      </c>
      <c r="P126" t="s">
        <v>23</v>
      </c>
    </row>
    <row r="127" spans="1:18" ht="25.5" x14ac:dyDescent="0.2">
      <c r="A127" s="26" t="s">
        <v>50</v>
      </c>
      <c r="E127" s="27" t="s">
        <v>639</v>
      </c>
    </row>
    <row r="128" spans="1:18" x14ac:dyDescent="0.2">
      <c r="A128" s="28" t="s">
        <v>51</v>
      </c>
      <c r="E128" s="29" t="s">
        <v>81</v>
      </c>
    </row>
    <row r="129" spans="1:16" x14ac:dyDescent="0.2">
      <c r="A129" t="s">
        <v>53</v>
      </c>
      <c r="E129" s="27" t="s">
        <v>54</v>
      </c>
    </row>
    <row r="130" spans="1:16" ht="25.5" x14ac:dyDescent="0.2">
      <c r="A130" s="17" t="s">
        <v>45</v>
      </c>
      <c r="B130" s="21" t="s">
        <v>194</v>
      </c>
      <c r="C130" s="21" t="s">
        <v>640</v>
      </c>
      <c r="D130" s="17" t="s">
        <v>47</v>
      </c>
      <c r="E130" s="22" t="s">
        <v>641</v>
      </c>
      <c r="F130" s="23" t="s">
        <v>49</v>
      </c>
      <c r="G130" s="24">
        <v>1</v>
      </c>
      <c r="H130" s="25"/>
      <c r="I130" s="25">
        <f>ROUND(ROUND(H130,2)*ROUND(G130,3),2)</f>
        <v>0</v>
      </c>
      <c r="O130">
        <f>(I130*21)/100</f>
        <v>0</v>
      </c>
      <c r="P130" t="s">
        <v>23</v>
      </c>
    </row>
    <row r="131" spans="1:16" x14ac:dyDescent="0.2">
      <c r="A131" s="26" t="s">
        <v>50</v>
      </c>
      <c r="E131" s="27" t="s">
        <v>47</v>
      </c>
    </row>
    <row r="132" spans="1:16" x14ac:dyDescent="0.2">
      <c r="A132" s="28" t="s">
        <v>51</v>
      </c>
      <c r="E132" s="29" t="s">
        <v>81</v>
      </c>
    </row>
    <row r="133" spans="1:16" x14ac:dyDescent="0.2">
      <c r="A133" t="s">
        <v>53</v>
      </c>
      <c r="E133" s="27" t="s">
        <v>54</v>
      </c>
    </row>
    <row r="134" spans="1:16" x14ac:dyDescent="0.2">
      <c r="A134" s="17" t="s">
        <v>45</v>
      </c>
      <c r="B134" s="21" t="s">
        <v>198</v>
      </c>
      <c r="C134" s="21" t="s">
        <v>642</v>
      </c>
      <c r="D134" s="17" t="s">
        <v>47</v>
      </c>
      <c r="E134" s="22" t="s">
        <v>643</v>
      </c>
      <c r="F134" s="23" t="s">
        <v>49</v>
      </c>
      <c r="G134" s="24">
        <v>1</v>
      </c>
      <c r="H134" s="25"/>
      <c r="I134" s="25">
        <f>ROUND(ROUND(H134,2)*ROUND(G134,3),2)</f>
        <v>0</v>
      </c>
      <c r="O134">
        <f>(I134*21)/100</f>
        <v>0</v>
      </c>
      <c r="P134" t="s">
        <v>23</v>
      </c>
    </row>
    <row r="135" spans="1:16" x14ac:dyDescent="0.2">
      <c r="A135" s="26" t="s">
        <v>50</v>
      </c>
      <c r="E135" s="27" t="s">
        <v>644</v>
      </c>
    </row>
    <row r="136" spans="1:16" x14ac:dyDescent="0.2">
      <c r="A136" s="28" t="s">
        <v>51</v>
      </c>
      <c r="E136" s="29" t="s">
        <v>81</v>
      </c>
    </row>
    <row r="137" spans="1:16" x14ac:dyDescent="0.2">
      <c r="A137" t="s">
        <v>53</v>
      </c>
      <c r="E137" s="27" t="s">
        <v>54</v>
      </c>
    </row>
    <row r="138" spans="1:16" x14ac:dyDescent="0.2">
      <c r="A138" s="17" t="s">
        <v>45</v>
      </c>
      <c r="B138" s="21" t="s">
        <v>202</v>
      </c>
      <c r="C138" s="21" t="s">
        <v>645</v>
      </c>
      <c r="D138" s="17" t="s">
        <v>47</v>
      </c>
      <c r="E138" s="22" t="s">
        <v>646</v>
      </c>
      <c r="F138" s="23" t="s">
        <v>49</v>
      </c>
      <c r="G138" s="24">
        <v>1</v>
      </c>
      <c r="H138" s="25"/>
      <c r="I138" s="25">
        <f>ROUND(ROUND(H138,2)*ROUND(G138,3),2)</f>
        <v>0</v>
      </c>
      <c r="O138">
        <f>(I138*21)/100</f>
        <v>0</v>
      </c>
      <c r="P138" t="s">
        <v>23</v>
      </c>
    </row>
    <row r="139" spans="1:16" x14ac:dyDescent="0.2">
      <c r="A139" s="26" t="s">
        <v>50</v>
      </c>
      <c r="E139" s="27" t="s">
        <v>647</v>
      </c>
    </row>
    <row r="140" spans="1:16" x14ac:dyDescent="0.2">
      <c r="A140" s="28" t="s">
        <v>51</v>
      </c>
      <c r="E140" s="29" t="s">
        <v>81</v>
      </c>
    </row>
    <row r="141" spans="1:16" x14ac:dyDescent="0.2">
      <c r="A141" t="s">
        <v>53</v>
      </c>
      <c r="E141" s="27" t="s">
        <v>54</v>
      </c>
    </row>
    <row r="142" spans="1:16" x14ac:dyDescent="0.2">
      <c r="A142" s="17" t="s">
        <v>45</v>
      </c>
      <c r="B142" s="21" t="s">
        <v>205</v>
      </c>
      <c r="C142" s="21" t="s">
        <v>648</v>
      </c>
      <c r="D142" s="17" t="s">
        <v>47</v>
      </c>
      <c r="E142" s="22" t="s">
        <v>649</v>
      </c>
      <c r="F142" s="23" t="s">
        <v>49</v>
      </c>
      <c r="G142" s="24">
        <v>1</v>
      </c>
      <c r="H142" s="25"/>
      <c r="I142" s="25">
        <f>ROUND(ROUND(H142,2)*ROUND(G142,3),2)</f>
        <v>0</v>
      </c>
      <c r="O142">
        <f>(I142*21)/100</f>
        <v>0</v>
      </c>
      <c r="P142" t="s">
        <v>23</v>
      </c>
    </row>
    <row r="143" spans="1:16" x14ac:dyDescent="0.2">
      <c r="A143" s="26" t="s">
        <v>50</v>
      </c>
      <c r="E143" s="27" t="s">
        <v>650</v>
      </c>
    </row>
    <row r="144" spans="1:16" x14ac:dyDescent="0.2">
      <c r="A144" s="28" t="s">
        <v>51</v>
      </c>
      <c r="E144" s="29" t="s">
        <v>81</v>
      </c>
    </row>
    <row r="145" spans="1:16" x14ac:dyDescent="0.2">
      <c r="A145" t="s">
        <v>53</v>
      </c>
      <c r="E145" s="27" t="s">
        <v>54</v>
      </c>
    </row>
    <row r="146" spans="1:16" ht="25.5" x14ac:dyDescent="0.2">
      <c r="A146" s="17" t="s">
        <v>45</v>
      </c>
      <c r="B146" s="21" t="s">
        <v>210</v>
      </c>
      <c r="C146" s="21" t="s">
        <v>651</v>
      </c>
      <c r="D146" s="17" t="s">
        <v>47</v>
      </c>
      <c r="E146" s="22" t="s">
        <v>652</v>
      </c>
      <c r="F146" s="23" t="s">
        <v>49</v>
      </c>
      <c r="G146" s="24">
        <v>1</v>
      </c>
      <c r="H146" s="25"/>
      <c r="I146" s="25">
        <f>ROUND(ROUND(H146,2)*ROUND(G146,3),2)</f>
        <v>0</v>
      </c>
      <c r="O146">
        <f>(I146*21)/100</f>
        <v>0</v>
      </c>
      <c r="P146" t="s">
        <v>23</v>
      </c>
    </row>
    <row r="147" spans="1:16" ht="25.5" x14ac:dyDescent="0.2">
      <c r="A147" s="26" t="s">
        <v>50</v>
      </c>
      <c r="E147" s="27" t="s">
        <v>653</v>
      </c>
    </row>
    <row r="148" spans="1:16" x14ac:dyDescent="0.2">
      <c r="A148" s="28" t="s">
        <v>51</v>
      </c>
      <c r="E148" s="29" t="s">
        <v>81</v>
      </c>
    </row>
    <row r="149" spans="1:16" x14ac:dyDescent="0.2">
      <c r="A149" t="s">
        <v>53</v>
      </c>
      <c r="E149" s="27" t="s">
        <v>54</v>
      </c>
    </row>
    <row r="150" spans="1:16" x14ac:dyDescent="0.2">
      <c r="A150" s="17" t="s">
        <v>45</v>
      </c>
      <c r="B150" s="21" t="s">
        <v>212</v>
      </c>
      <c r="C150" s="21" t="s">
        <v>654</v>
      </c>
      <c r="D150" s="17" t="s">
        <v>47</v>
      </c>
      <c r="E150" s="22" t="s">
        <v>655</v>
      </c>
      <c r="F150" s="23" t="s">
        <v>49</v>
      </c>
      <c r="G150" s="24">
        <v>4</v>
      </c>
      <c r="H150" s="25"/>
      <c r="I150" s="25">
        <f>ROUND(ROUND(H150,2)*ROUND(G150,3),2)</f>
        <v>0</v>
      </c>
      <c r="O150">
        <f>(I150*21)/100</f>
        <v>0</v>
      </c>
      <c r="P150" t="s">
        <v>23</v>
      </c>
    </row>
    <row r="151" spans="1:16" x14ac:dyDescent="0.2">
      <c r="A151" s="26" t="s">
        <v>50</v>
      </c>
      <c r="E151" s="27" t="s">
        <v>47</v>
      </c>
    </row>
    <row r="152" spans="1:16" x14ac:dyDescent="0.2">
      <c r="A152" s="28" t="s">
        <v>51</v>
      </c>
      <c r="E152" s="29" t="s">
        <v>656</v>
      </c>
    </row>
    <row r="153" spans="1:16" x14ac:dyDescent="0.2">
      <c r="A153" t="s">
        <v>53</v>
      </c>
      <c r="E153" s="27" t="s">
        <v>54</v>
      </c>
    </row>
    <row r="154" spans="1:16" x14ac:dyDescent="0.2">
      <c r="A154" s="17" t="s">
        <v>45</v>
      </c>
      <c r="B154" s="21" t="s">
        <v>217</v>
      </c>
      <c r="C154" s="21" t="s">
        <v>657</v>
      </c>
      <c r="D154" s="17" t="s">
        <v>47</v>
      </c>
      <c r="E154" s="22" t="s">
        <v>658</v>
      </c>
      <c r="F154" s="23" t="s">
        <v>49</v>
      </c>
      <c r="G154" s="24">
        <v>1</v>
      </c>
      <c r="H154" s="25"/>
      <c r="I154" s="25">
        <f>ROUND(ROUND(H154,2)*ROUND(G154,3),2)</f>
        <v>0</v>
      </c>
      <c r="O154">
        <f>(I154*21)/100</f>
        <v>0</v>
      </c>
      <c r="P154" t="s">
        <v>23</v>
      </c>
    </row>
    <row r="155" spans="1:16" x14ac:dyDescent="0.2">
      <c r="A155" s="26" t="s">
        <v>50</v>
      </c>
      <c r="E155" s="27" t="s">
        <v>659</v>
      </c>
    </row>
    <row r="156" spans="1:16" x14ac:dyDescent="0.2">
      <c r="A156" s="28" t="s">
        <v>51</v>
      </c>
      <c r="E156" s="29" t="s">
        <v>81</v>
      </c>
    </row>
    <row r="157" spans="1:16" x14ac:dyDescent="0.2">
      <c r="A157" t="s">
        <v>53</v>
      </c>
      <c r="E157" s="27" t="s">
        <v>54</v>
      </c>
    </row>
    <row r="158" spans="1:16" x14ac:dyDescent="0.2">
      <c r="A158" s="17" t="s">
        <v>45</v>
      </c>
      <c r="B158" s="21" t="s">
        <v>221</v>
      </c>
      <c r="C158" s="21" t="s">
        <v>660</v>
      </c>
      <c r="D158" s="17" t="s">
        <v>47</v>
      </c>
      <c r="E158" s="22" t="s">
        <v>661</v>
      </c>
      <c r="F158" s="23" t="s">
        <v>49</v>
      </c>
      <c r="G158" s="24">
        <v>1</v>
      </c>
      <c r="H158" s="25"/>
      <c r="I158" s="25">
        <f>ROUND(ROUND(H158,2)*ROUND(G158,3),2)</f>
        <v>0</v>
      </c>
      <c r="O158">
        <f>(I158*21)/100</f>
        <v>0</v>
      </c>
      <c r="P158" t="s">
        <v>23</v>
      </c>
    </row>
    <row r="159" spans="1:16" x14ac:dyDescent="0.2">
      <c r="A159" s="26" t="s">
        <v>50</v>
      </c>
      <c r="E159" s="27" t="s">
        <v>47</v>
      </c>
    </row>
    <row r="160" spans="1:16" x14ac:dyDescent="0.2">
      <c r="A160" s="28" t="s">
        <v>51</v>
      </c>
      <c r="E160" s="29" t="s">
        <v>81</v>
      </c>
    </row>
    <row r="161" spans="1:16" x14ac:dyDescent="0.2">
      <c r="A161" t="s">
        <v>53</v>
      </c>
      <c r="E161" s="27" t="s">
        <v>54</v>
      </c>
    </row>
    <row r="162" spans="1:16" x14ac:dyDescent="0.2">
      <c r="A162" s="17" t="s">
        <v>45</v>
      </c>
      <c r="B162" s="21" t="s">
        <v>225</v>
      </c>
      <c r="C162" s="21" t="s">
        <v>662</v>
      </c>
      <c r="D162" s="17" t="s">
        <v>47</v>
      </c>
      <c r="E162" s="22" t="s">
        <v>663</v>
      </c>
      <c r="F162" s="23" t="s">
        <v>49</v>
      </c>
      <c r="G162" s="24">
        <v>1</v>
      </c>
      <c r="H162" s="25"/>
      <c r="I162" s="25">
        <f>ROUND(ROUND(H162,2)*ROUND(G162,3),2)</f>
        <v>0</v>
      </c>
      <c r="O162">
        <f>(I162*21)/100</f>
        <v>0</v>
      </c>
      <c r="P162" t="s">
        <v>23</v>
      </c>
    </row>
    <row r="163" spans="1:16" x14ac:dyDescent="0.2">
      <c r="A163" s="26" t="s">
        <v>50</v>
      </c>
      <c r="E163" s="27" t="s">
        <v>664</v>
      </c>
    </row>
    <row r="164" spans="1:16" x14ac:dyDescent="0.2">
      <c r="A164" s="28" t="s">
        <v>51</v>
      </c>
      <c r="E164" s="29" t="s">
        <v>81</v>
      </c>
    </row>
    <row r="165" spans="1:16" x14ac:dyDescent="0.2">
      <c r="A165" t="s">
        <v>53</v>
      </c>
      <c r="E165" s="27" t="s">
        <v>54</v>
      </c>
    </row>
    <row r="166" spans="1:16" ht="25.5" x14ac:dyDescent="0.2">
      <c r="A166" s="17" t="s">
        <v>45</v>
      </c>
      <c r="B166" s="21" t="s">
        <v>229</v>
      </c>
      <c r="C166" s="21" t="s">
        <v>665</v>
      </c>
      <c r="D166" s="17" t="s">
        <v>47</v>
      </c>
      <c r="E166" s="22" t="s">
        <v>666</v>
      </c>
      <c r="F166" s="23" t="s">
        <v>49</v>
      </c>
      <c r="G166" s="24">
        <v>1</v>
      </c>
      <c r="H166" s="25"/>
      <c r="I166" s="25">
        <f>ROUND(ROUND(H166,2)*ROUND(G166,3),2)</f>
        <v>0</v>
      </c>
      <c r="O166">
        <f>(I166*21)/100</f>
        <v>0</v>
      </c>
      <c r="P166" t="s">
        <v>23</v>
      </c>
    </row>
    <row r="167" spans="1:16" x14ac:dyDescent="0.2">
      <c r="A167" s="26" t="s">
        <v>50</v>
      </c>
      <c r="E167" s="27" t="s">
        <v>47</v>
      </c>
    </row>
    <row r="168" spans="1:16" x14ac:dyDescent="0.2">
      <c r="A168" s="28" t="s">
        <v>51</v>
      </c>
      <c r="E168" s="29" t="s">
        <v>81</v>
      </c>
    </row>
    <row r="169" spans="1:16" x14ac:dyDescent="0.2">
      <c r="A169" t="s">
        <v>53</v>
      </c>
      <c r="E169" s="27" t="s">
        <v>54</v>
      </c>
    </row>
    <row r="170" spans="1:16" x14ac:dyDescent="0.2">
      <c r="A170" s="17" t="s">
        <v>45</v>
      </c>
      <c r="B170" s="21" t="s">
        <v>233</v>
      </c>
      <c r="C170" s="21" t="s">
        <v>667</v>
      </c>
      <c r="D170" s="17" t="s">
        <v>47</v>
      </c>
      <c r="E170" s="22" t="s">
        <v>668</v>
      </c>
      <c r="F170" s="23" t="s">
        <v>49</v>
      </c>
      <c r="G170" s="24">
        <v>1</v>
      </c>
      <c r="H170" s="25"/>
      <c r="I170" s="25">
        <f>ROUND(ROUND(H170,2)*ROUND(G170,3),2)</f>
        <v>0</v>
      </c>
      <c r="O170">
        <f>(I170*21)/100</f>
        <v>0</v>
      </c>
      <c r="P170" t="s">
        <v>23</v>
      </c>
    </row>
    <row r="171" spans="1:16" x14ac:dyDescent="0.2">
      <c r="A171" s="26" t="s">
        <v>50</v>
      </c>
      <c r="E171" s="27" t="s">
        <v>47</v>
      </c>
    </row>
    <row r="172" spans="1:16" x14ac:dyDescent="0.2">
      <c r="A172" s="28" t="s">
        <v>51</v>
      </c>
      <c r="E172" s="29" t="s">
        <v>81</v>
      </c>
    </row>
    <row r="173" spans="1:16" x14ac:dyDescent="0.2">
      <c r="A173" t="s">
        <v>53</v>
      </c>
      <c r="E173" s="27" t="s">
        <v>54</v>
      </c>
    </row>
    <row r="174" spans="1:16" ht="25.5" x14ac:dyDescent="0.2">
      <c r="A174" s="17" t="s">
        <v>45</v>
      </c>
      <c r="B174" s="21" t="s">
        <v>238</v>
      </c>
      <c r="C174" s="21" t="s">
        <v>669</v>
      </c>
      <c r="D174" s="17" t="s">
        <v>47</v>
      </c>
      <c r="E174" s="22" t="s">
        <v>670</v>
      </c>
      <c r="F174" s="23" t="s">
        <v>49</v>
      </c>
      <c r="G174" s="24">
        <v>1</v>
      </c>
      <c r="H174" s="25"/>
      <c r="I174" s="25">
        <f>ROUND(ROUND(H174,2)*ROUND(G174,3),2)</f>
        <v>0</v>
      </c>
      <c r="O174">
        <f>(I174*21)/100</f>
        <v>0</v>
      </c>
      <c r="P174" t="s">
        <v>23</v>
      </c>
    </row>
    <row r="175" spans="1:16" x14ac:dyDescent="0.2">
      <c r="A175" s="26" t="s">
        <v>50</v>
      </c>
      <c r="E175" s="27" t="s">
        <v>47</v>
      </c>
    </row>
    <row r="176" spans="1:16" x14ac:dyDescent="0.2">
      <c r="A176" s="28" t="s">
        <v>51</v>
      </c>
      <c r="E176" s="29" t="s">
        <v>81</v>
      </c>
    </row>
    <row r="177" spans="1:16" x14ac:dyDescent="0.2">
      <c r="A177" t="s">
        <v>53</v>
      </c>
      <c r="E177" s="27" t="s">
        <v>54</v>
      </c>
    </row>
    <row r="178" spans="1:16" x14ac:dyDescent="0.2">
      <c r="A178" s="17" t="s">
        <v>45</v>
      </c>
      <c r="B178" s="21" t="s">
        <v>243</v>
      </c>
      <c r="C178" s="21" t="s">
        <v>671</v>
      </c>
      <c r="D178" s="17" t="s">
        <v>47</v>
      </c>
      <c r="E178" s="22" t="s">
        <v>672</v>
      </c>
      <c r="F178" s="23" t="s">
        <v>49</v>
      </c>
      <c r="G178" s="24">
        <v>1</v>
      </c>
      <c r="H178" s="25"/>
      <c r="I178" s="25">
        <f>ROUND(ROUND(H178,2)*ROUND(G178,3),2)</f>
        <v>0</v>
      </c>
      <c r="O178">
        <f>(I178*21)/100</f>
        <v>0</v>
      </c>
      <c r="P178" t="s">
        <v>23</v>
      </c>
    </row>
    <row r="179" spans="1:16" x14ac:dyDescent="0.2">
      <c r="A179" s="26" t="s">
        <v>50</v>
      </c>
      <c r="E179" s="27" t="s">
        <v>47</v>
      </c>
    </row>
    <row r="180" spans="1:16" x14ac:dyDescent="0.2">
      <c r="A180" s="28" t="s">
        <v>51</v>
      </c>
      <c r="E180" s="29" t="s">
        <v>81</v>
      </c>
    </row>
    <row r="181" spans="1:16" x14ac:dyDescent="0.2">
      <c r="A181" t="s">
        <v>53</v>
      </c>
      <c r="E181" s="27" t="s">
        <v>54</v>
      </c>
    </row>
    <row r="182" spans="1:16" x14ac:dyDescent="0.2">
      <c r="A182" s="17" t="s">
        <v>45</v>
      </c>
      <c r="B182" s="21" t="s">
        <v>246</v>
      </c>
      <c r="C182" s="21" t="s">
        <v>673</v>
      </c>
      <c r="D182" s="17" t="s">
        <v>47</v>
      </c>
      <c r="E182" s="22" t="s">
        <v>674</v>
      </c>
      <c r="F182" s="23" t="s">
        <v>49</v>
      </c>
      <c r="G182" s="24">
        <v>4</v>
      </c>
      <c r="H182" s="25"/>
      <c r="I182" s="25">
        <f>ROUND(ROUND(H182,2)*ROUND(G182,3),2)</f>
        <v>0</v>
      </c>
      <c r="O182">
        <f>(I182*21)/100</f>
        <v>0</v>
      </c>
      <c r="P182" t="s">
        <v>23</v>
      </c>
    </row>
    <row r="183" spans="1:16" x14ac:dyDescent="0.2">
      <c r="A183" s="26" t="s">
        <v>50</v>
      </c>
      <c r="E183" s="27" t="s">
        <v>47</v>
      </c>
    </row>
    <row r="184" spans="1:16" x14ac:dyDescent="0.2">
      <c r="A184" s="28" t="s">
        <v>51</v>
      </c>
      <c r="E184" s="29" t="s">
        <v>656</v>
      </c>
    </row>
    <row r="185" spans="1:16" x14ac:dyDescent="0.2">
      <c r="A185" t="s">
        <v>53</v>
      </c>
      <c r="E185" s="27" t="s">
        <v>54</v>
      </c>
    </row>
    <row r="186" spans="1:16" ht="25.5" x14ac:dyDescent="0.2">
      <c r="A186" s="17" t="s">
        <v>45</v>
      </c>
      <c r="B186" s="21" t="s">
        <v>250</v>
      </c>
      <c r="C186" s="21" t="s">
        <v>675</v>
      </c>
      <c r="D186" s="17" t="s">
        <v>47</v>
      </c>
      <c r="E186" s="22" t="s">
        <v>676</v>
      </c>
      <c r="F186" s="23" t="s">
        <v>49</v>
      </c>
      <c r="G186" s="24">
        <v>1</v>
      </c>
      <c r="H186" s="25"/>
      <c r="I186" s="25">
        <f>ROUND(ROUND(H186,2)*ROUND(G186,3),2)</f>
        <v>0</v>
      </c>
      <c r="O186">
        <f>(I186*21)/100</f>
        <v>0</v>
      </c>
      <c r="P186" t="s">
        <v>23</v>
      </c>
    </row>
    <row r="187" spans="1:16" x14ac:dyDescent="0.2">
      <c r="A187" s="26" t="s">
        <v>50</v>
      </c>
      <c r="E187" s="27" t="s">
        <v>47</v>
      </c>
    </row>
    <row r="188" spans="1:16" x14ac:dyDescent="0.2">
      <c r="A188" s="28" t="s">
        <v>51</v>
      </c>
      <c r="E188" s="29" t="s">
        <v>81</v>
      </c>
    </row>
    <row r="189" spans="1:16" x14ac:dyDescent="0.2">
      <c r="A189" t="s">
        <v>53</v>
      </c>
      <c r="E189" s="27" t="s">
        <v>54</v>
      </c>
    </row>
    <row r="190" spans="1:16" x14ac:dyDescent="0.2">
      <c r="A190" s="17" t="s">
        <v>45</v>
      </c>
      <c r="B190" s="21" t="s">
        <v>253</v>
      </c>
      <c r="C190" s="21" t="s">
        <v>677</v>
      </c>
      <c r="D190" s="17" t="s">
        <v>47</v>
      </c>
      <c r="E190" s="22" t="s">
        <v>678</v>
      </c>
      <c r="F190" s="23" t="s">
        <v>49</v>
      </c>
      <c r="G190" s="24">
        <v>1</v>
      </c>
      <c r="H190" s="25"/>
      <c r="I190" s="25">
        <f>ROUND(ROUND(H190,2)*ROUND(G190,3),2)</f>
        <v>0</v>
      </c>
      <c r="O190">
        <f>(I190*21)/100</f>
        <v>0</v>
      </c>
      <c r="P190" t="s">
        <v>23</v>
      </c>
    </row>
    <row r="191" spans="1:16" x14ac:dyDescent="0.2">
      <c r="A191" s="26" t="s">
        <v>50</v>
      </c>
      <c r="E191" s="27" t="s">
        <v>47</v>
      </c>
    </row>
    <row r="192" spans="1:16" x14ac:dyDescent="0.2">
      <c r="A192" s="28" t="s">
        <v>51</v>
      </c>
      <c r="E192" s="29" t="s">
        <v>81</v>
      </c>
    </row>
    <row r="193" spans="1:16" x14ac:dyDescent="0.2">
      <c r="A193" t="s">
        <v>53</v>
      </c>
      <c r="E193" s="27" t="s">
        <v>54</v>
      </c>
    </row>
    <row r="194" spans="1:16" x14ac:dyDescent="0.2">
      <c r="A194" s="17" t="s">
        <v>45</v>
      </c>
      <c r="B194" s="21" t="s">
        <v>258</v>
      </c>
      <c r="C194" s="21" t="s">
        <v>679</v>
      </c>
      <c r="D194" s="17" t="s">
        <v>47</v>
      </c>
      <c r="E194" s="22" t="s">
        <v>680</v>
      </c>
      <c r="F194" s="23" t="s">
        <v>49</v>
      </c>
      <c r="G194" s="24">
        <v>1</v>
      </c>
      <c r="H194" s="25"/>
      <c r="I194" s="25">
        <f>ROUND(ROUND(H194,2)*ROUND(G194,3),2)</f>
        <v>0</v>
      </c>
      <c r="O194">
        <f>(I194*21)/100</f>
        <v>0</v>
      </c>
      <c r="P194" t="s">
        <v>23</v>
      </c>
    </row>
    <row r="195" spans="1:16" x14ac:dyDescent="0.2">
      <c r="A195" s="26" t="s">
        <v>50</v>
      </c>
      <c r="E195" s="27" t="s">
        <v>47</v>
      </c>
    </row>
    <row r="196" spans="1:16" x14ac:dyDescent="0.2">
      <c r="A196" s="28" t="s">
        <v>51</v>
      </c>
      <c r="E196" s="29" t="s">
        <v>81</v>
      </c>
    </row>
    <row r="197" spans="1:16" x14ac:dyDescent="0.2">
      <c r="A197" t="s">
        <v>53</v>
      </c>
      <c r="E197" s="27" t="s">
        <v>54</v>
      </c>
    </row>
    <row r="198" spans="1:16" ht="25.5" x14ac:dyDescent="0.2">
      <c r="A198" s="17" t="s">
        <v>45</v>
      </c>
      <c r="B198" s="21" t="s">
        <v>262</v>
      </c>
      <c r="C198" s="21" t="s">
        <v>681</v>
      </c>
      <c r="D198" s="17" t="s">
        <v>47</v>
      </c>
      <c r="E198" s="22" t="s">
        <v>682</v>
      </c>
      <c r="F198" s="23" t="s">
        <v>49</v>
      </c>
      <c r="G198" s="24">
        <v>1</v>
      </c>
      <c r="H198" s="25"/>
      <c r="I198" s="25">
        <f>ROUND(ROUND(H198,2)*ROUND(G198,3),2)</f>
        <v>0</v>
      </c>
      <c r="O198">
        <f>(I198*21)/100</f>
        <v>0</v>
      </c>
      <c r="P198" t="s">
        <v>23</v>
      </c>
    </row>
    <row r="199" spans="1:16" x14ac:dyDescent="0.2">
      <c r="A199" s="26" t="s">
        <v>50</v>
      </c>
      <c r="E199" s="27" t="s">
        <v>47</v>
      </c>
    </row>
    <row r="200" spans="1:16" x14ac:dyDescent="0.2">
      <c r="A200" s="28" t="s">
        <v>51</v>
      </c>
      <c r="E200" s="29" t="s">
        <v>81</v>
      </c>
    </row>
    <row r="201" spans="1:16" x14ac:dyDescent="0.2">
      <c r="A201" t="s">
        <v>53</v>
      </c>
      <c r="E201" s="27" t="s">
        <v>54</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orientation="portrait" horizontalDpi="300" verticalDpi="300"/>
  <headerFooter alignWithMargins="0"/>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8"/>
  <sheetViews>
    <sheetView zoomScaleNormal="100" workbookViewId="0">
      <pane ySplit="7" topLeftCell="A8" activePane="bottomLeft" state="frozen"/>
      <selection pane="bottomLeft" activeCell="H8" sqref="H8"/>
    </sheetView>
  </sheetViews>
  <sheetFormatPr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11</v>
      </c>
      <c r="B1" s="1"/>
      <c r="C1" s="1"/>
      <c r="D1" s="1"/>
      <c r="E1" s="1" t="s">
        <v>0</v>
      </c>
      <c r="F1" s="1"/>
      <c r="G1" s="1"/>
      <c r="H1" s="1"/>
      <c r="I1" s="1"/>
      <c r="P1" t="s">
        <v>22</v>
      </c>
    </row>
    <row r="2" spans="1:18" ht="24.95" customHeight="1" x14ac:dyDescent="0.2">
      <c r="B2" s="1"/>
      <c r="C2" s="1"/>
      <c r="D2" s="1"/>
      <c r="E2" s="2" t="s">
        <v>13</v>
      </c>
      <c r="F2" s="1"/>
      <c r="G2" s="1"/>
      <c r="H2" s="5"/>
      <c r="I2" s="5"/>
      <c r="O2">
        <f>0+O8+O33+O54</f>
        <v>0</v>
      </c>
      <c r="P2" t="s">
        <v>22</v>
      </c>
    </row>
    <row r="3" spans="1:18" ht="15" customHeight="1" x14ac:dyDescent="0.2">
      <c r="A3" t="s">
        <v>12</v>
      </c>
      <c r="B3" s="9" t="s">
        <v>14</v>
      </c>
      <c r="C3" s="36" t="s">
        <v>15</v>
      </c>
      <c r="D3" s="33"/>
      <c r="E3" s="10" t="s">
        <v>16</v>
      </c>
      <c r="F3" s="1"/>
      <c r="G3" s="8"/>
      <c r="H3" s="7" t="s">
        <v>747</v>
      </c>
      <c r="I3" s="30">
        <f>0+I8+I33+I54</f>
        <v>0</v>
      </c>
      <c r="O3" t="s">
        <v>19</v>
      </c>
      <c r="P3" t="s">
        <v>23</v>
      </c>
    </row>
    <row r="4" spans="1:18" ht="15" customHeight="1" x14ac:dyDescent="0.2">
      <c r="A4" t="s">
        <v>17</v>
      </c>
      <c r="B4" s="12" t="s">
        <v>18</v>
      </c>
      <c r="C4" s="37" t="s">
        <v>747</v>
      </c>
      <c r="D4" s="38"/>
      <c r="E4" s="13" t="s">
        <v>748</v>
      </c>
      <c r="F4" s="5"/>
      <c r="G4" s="5"/>
      <c r="H4" s="14"/>
      <c r="I4" s="14"/>
      <c r="O4" t="s">
        <v>20</v>
      </c>
      <c r="P4" t="s">
        <v>23</v>
      </c>
    </row>
    <row r="5" spans="1:18" ht="12.75" customHeight="1" x14ac:dyDescent="0.2">
      <c r="A5" s="39" t="s">
        <v>26</v>
      </c>
      <c r="B5" s="39" t="s">
        <v>28</v>
      </c>
      <c r="C5" s="39" t="s">
        <v>30</v>
      </c>
      <c r="D5" s="39" t="s">
        <v>31</v>
      </c>
      <c r="E5" s="39" t="s">
        <v>32</v>
      </c>
      <c r="F5" s="39" t="s">
        <v>34</v>
      </c>
      <c r="G5" s="39" t="s">
        <v>36</v>
      </c>
      <c r="H5" s="39" t="s">
        <v>38</v>
      </c>
      <c r="I5" s="39"/>
      <c r="O5" t="s">
        <v>21</v>
      </c>
      <c r="P5" t="s">
        <v>23</v>
      </c>
    </row>
    <row r="6" spans="1:18" ht="12.75" customHeight="1" x14ac:dyDescent="0.2">
      <c r="A6" s="39"/>
      <c r="B6" s="39"/>
      <c r="C6" s="39"/>
      <c r="D6" s="39"/>
      <c r="E6" s="39"/>
      <c r="F6" s="39"/>
      <c r="G6" s="39"/>
      <c r="H6" s="11" t="s">
        <v>39</v>
      </c>
      <c r="I6" s="11" t="s">
        <v>41</v>
      </c>
    </row>
    <row r="7" spans="1:18" ht="12.75" customHeight="1" x14ac:dyDescent="0.2">
      <c r="A7" s="11" t="s">
        <v>27</v>
      </c>
      <c r="B7" s="11" t="s">
        <v>29</v>
      </c>
      <c r="C7" s="11" t="s">
        <v>23</v>
      </c>
      <c r="D7" s="11" t="s">
        <v>22</v>
      </c>
      <c r="E7" s="11" t="s">
        <v>33</v>
      </c>
      <c r="F7" s="11" t="s">
        <v>35</v>
      </c>
      <c r="G7" s="11" t="s">
        <v>37</v>
      </c>
      <c r="H7" s="11" t="s">
        <v>40</v>
      </c>
      <c r="I7" s="11" t="s">
        <v>42</v>
      </c>
    </row>
    <row r="8" spans="1:18" ht="12.75" customHeight="1" x14ac:dyDescent="0.2">
      <c r="A8" s="14" t="s">
        <v>43</v>
      </c>
      <c r="B8" s="14"/>
      <c r="C8" s="18" t="s">
        <v>29</v>
      </c>
      <c r="D8" s="14"/>
      <c r="E8" s="19" t="s">
        <v>95</v>
      </c>
      <c r="F8" s="14"/>
      <c r="G8" s="14"/>
      <c r="H8" s="14"/>
      <c r="I8" s="20">
        <f>0+Q8</f>
        <v>0</v>
      </c>
      <c r="O8">
        <f>0+R8</f>
        <v>0</v>
      </c>
      <c r="Q8">
        <f>0+I9+I13+I17+I21+I25+I29</f>
        <v>0</v>
      </c>
      <c r="R8">
        <f>0+O9+O13+O17+O21+O25+O29</f>
        <v>0</v>
      </c>
    </row>
    <row r="9" spans="1:18" x14ac:dyDescent="0.2">
      <c r="A9" s="17" t="s">
        <v>45</v>
      </c>
      <c r="B9" s="21" t="s">
        <v>29</v>
      </c>
      <c r="C9" s="21" t="s">
        <v>101</v>
      </c>
      <c r="D9" s="17" t="s">
        <v>47</v>
      </c>
      <c r="E9" s="22" t="s">
        <v>102</v>
      </c>
      <c r="F9" s="23" t="s">
        <v>103</v>
      </c>
      <c r="G9" s="24">
        <v>8.5</v>
      </c>
      <c r="H9" s="25"/>
      <c r="I9" s="25">
        <f>ROUND(ROUND(H9,2)*ROUND(G9,3),2)</f>
        <v>0</v>
      </c>
      <c r="O9">
        <f>(I9*21)/100</f>
        <v>0</v>
      </c>
      <c r="P9" t="s">
        <v>23</v>
      </c>
    </row>
    <row r="10" spans="1:18" x14ac:dyDescent="0.2">
      <c r="A10" s="26" t="s">
        <v>50</v>
      </c>
      <c r="E10" s="27" t="s">
        <v>47</v>
      </c>
    </row>
    <row r="11" spans="1:18" x14ac:dyDescent="0.2">
      <c r="A11" s="28" t="s">
        <v>51</v>
      </c>
      <c r="E11" s="29" t="s">
        <v>99</v>
      </c>
    </row>
    <row r="12" spans="1:18" x14ac:dyDescent="0.2">
      <c r="A12" t="s">
        <v>53</v>
      </c>
      <c r="E12" s="27" t="s">
        <v>104</v>
      </c>
    </row>
    <row r="13" spans="1:18" x14ac:dyDescent="0.2">
      <c r="A13" s="17" t="s">
        <v>45</v>
      </c>
      <c r="B13" s="21" t="s">
        <v>23</v>
      </c>
      <c r="C13" s="21" t="s">
        <v>113</v>
      </c>
      <c r="D13" s="17" t="s">
        <v>47</v>
      </c>
      <c r="E13" s="22" t="s">
        <v>114</v>
      </c>
      <c r="F13" s="23" t="s">
        <v>107</v>
      </c>
      <c r="G13" s="24">
        <v>5</v>
      </c>
      <c r="H13" s="25"/>
      <c r="I13" s="25">
        <f>ROUND(ROUND(H13,2)*ROUND(G13,3),2)</f>
        <v>0</v>
      </c>
      <c r="O13">
        <f>(I13*21)/100</f>
        <v>0</v>
      </c>
      <c r="P13" t="s">
        <v>23</v>
      </c>
    </row>
    <row r="14" spans="1:18" x14ac:dyDescent="0.2">
      <c r="A14" s="26" t="s">
        <v>50</v>
      </c>
      <c r="E14" s="27" t="s">
        <v>47</v>
      </c>
    </row>
    <row r="15" spans="1:18" x14ac:dyDescent="0.2">
      <c r="A15" s="28" t="s">
        <v>51</v>
      </c>
      <c r="E15" s="29" t="s">
        <v>99</v>
      </c>
    </row>
    <row r="16" spans="1:18" ht="229.5" x14ac:dyDescent="0.2">
      <c r="A16" t="s">
        <v>53</v>
      </c>
      <c r="E16" s="27" t="s">
        <v>108</v>
      </c>
    </row>
    <row r="17" spans="1:16" x14ac:dyDescent="0.2">
      <c r="A17" s="17" t="s">
        <v>45</v>
      </c>
      <c r="B17" s="21" t="s">
        <v>22</v>
      </c>
      <c r="C17" s="21" t="s">
        <v>119</v>
      </c>
      <c r="D17" s="17" t="s">
        <v>47</v>
      </c>
      <c r="E17" s="22" t="s">
        <v>120</v>
      </c>
      <c r="F17" s="23" t="s">
        <v>107</v>
      </c>
      <c r="G17" s="24">
        <v>5</v>
      </c>
      <c r="H17" s="25"/>
      <c r="I17" s="25">
        <f>ROUND(ROUND(H17,2)*ROUND(G17,3),2)</f>
        <v>0</v>
      </c>
      <c r="O17">
        <f>(I17*21)/100</f>
        <v>0</v>
      </c>
      <c r="P17" t="s">
        <v>23</v>
      </c>
    </row>
    <row r="18" spans="1:16" x14ac:dyDescent="0.2">
      <c r="A18" s="26" t="s">
        <v>50</v>
      </c>
      <c r="E18" s="27" t="s">
        <v>47</v>
      </c>
    </row>
    <row r="19" spans="1:16" x14ac:dyDescent="0.2">
      <c r="A19" s="28" t="s">
        <v>51</v>
      </c>
      <c r="E19" s="29" t="s">
        <v>99</v>
      </c>
    </row>
    <row r="20" spans="1:16" ht="165.75" x14ac:dyDescent="0.2">
      <c r="A20" t="s">
        <v>53</v>
      </c>
      <c r="E20" s="27" t="s">
        <v>121</v>
      </c>
    </row>
    <row r="21" spans="1:16" x14ac:dyDescent="0.2">
      <c r="A21" s="17" t="s">
        <v>45</v>
      </c>
      <c r="B21" s="21" t="s">
        <v>33</v>
      </c>
      <c r="C21" s="21" t="s">
        <v>122</v>
      </c>
      <c r="D21" s="17" t="s">
        <v>47</v>
      </c>
      <c r="E21" s="22" t="s">
        <v>123</v>
      </c>
      <c r="F21" s="23" t="s">
        <v>103</v>
      </c>
      <c r="G21" s="24">
        <v>8.5</v>
      </c>
      <c r="H21" s="25"/>
      <c r="I21" s="25">
        <f>ROUND(ROUND(H21,2)*ROUND(G21,3),2)</f>
        <v>0</v>
      </c>
      <c r="O21">
        <f>(I21*21)/100</f>
        <v>0</v>
      </c>
      <c r="P21" t="s">
        <v>23</v>
      </c>
    </row>
    <row r="22" spans="1:16" x14ac:dyDescent="0.2">
      <c r="A22" s="26" t="s">
        <v>50</v>
      </c>
      <c r="E22" s="27" t="s">
        <v>47</v>
      </c>
    </row>
    <row r="23" spans="1:16" x14ac:dyDescent="0.2">
      <c r="A23" s="28" t="s">
        <v>51</v>
      </c>
      <c r="E23" s="29" t="s">
        <v>99</v>
      </c>
    </row>
    <row r="24" spans="1:16" x14ac:dyDescent="0.2">
      <c r="A24" t="s">
        <v>53</v>
      </c>
      <c r="E24" s="27" t="s">
        <v>124</v>
      </c>
    </row>
    <row r="25" spans="1:16" x14ac:dyDescent="0.2">
      <c r="A25" s="17" t="s">
        <v>45</v>
      </c>
      <c r="B25" s="21" t="s">
        <v>35</v>
      </c>
      <c r="C25" s="21" t="s">
        <v>125</v>
      </c>
      <c r="D25" s="17" t="s">
        <v>47</v>
      </c>
      <c r="E25" s="22" t="s">
        <v>126</v>
      </c>
      <c r="F25" s="23" t="s">
        <v>103</v>
      </c>
      <c r="G25" s="24">
        <v>8.5</v>
      </c>
      <c r="H25" s="25"/>
      <c r="I25" s="25">
        <f>ROUND(ROUND(H25,2)*ROUND(G25,3),2)</f>
        <v>0</v>
      </c>
      <c r="O25">
        <f>(I25*21)/100</f>
        <v>0</v>
      </c>
      <c r="P25" t="s">
        <v>23</v>
      </c>
    </row>
    <row r="26" spans="1:16" x14ac:dyDescent="0.2">
      <c r="A26" s="26" t="s">
        <v>50</v>
      </c>
      <c r="E26" s="27" t="s">
        <v>47</v>
      </c>
    </row>
    <row r="27" spans="1:16" x14ac:dyDescent="0.2">
      <c r="A27" s="28" t="s">
        <v>51</v>
      </c>
      <c r="E27" s="29" t="s">
        <v>99</v>
      </c>
    </row>
    <row r="28" spans="1:16" ht="25.5" x14ac:dyDescent="0.2">
      <c r="A28" t="s">
        <v>53</v>
      </c>
      <c r="E28" s="27" t="s">
        <v>127</v>
      </c>
    </row>
    <row r="29" spans="1:16" x14ac:dyDescent="0.2">
      <c r="A29" s="17" t="s">
        <v>45</v>
      </c>
      <c r="B29" s="21" t="s">
        <v>37</v>
      </c>
      <c r="C29" s="21" t="s">
        <v>128</v>
      </c>
      <c r="D29" s="17" t="s">
        <v>47</v>
      </c>
      <c r="E29" s="22" t="s">
        <v>129</v>
      </c>
      <c r="F29" s="23" t="s">
        <v>103</v>
      </c>
      <c r="G29" s="24">
        <v>8.5</v>
      </c>
      <c r="H29" s="25"/>
      <c r="I29" s="25">
        <f>ROUND(ROUND(H29,2)*ROUND(G29,3),2)</f>
        <v>0</v>
      </c>
      <c r="O29">
        <f>(I29*21)/100</f>
        <v>0</v>
      </c>
      <c r="P29" t="s">
        <v>23</v>
      </c>
    </row>
    <row r="30" spans="1:16" x14ac:dyDescent="0.2">
      <c r="A30" s="26" t="s">
        <v>50</v>
      </c>
      <c r="E30" s="27" t="s">
        <v>47</v>
      </c>
    </row>
    <row r="31" spans="1:16" x14ac:dyDescent="0.2">
      <c r="A31" s="28" t="s">
        <v>51</v>
      </c>
      <c r="E31" s="29" t="s">
        <v>99</v>
      </c>
    </row>
    <row r="32" spans="1:16" ht="25.5" x14ac:dyDescent="0.2">
      <c r="A32" t="s">
        <v>53</v>
      </c>
      <c r="E32" s="27" t="s">
        <v>130</v>
      </c>
    </row>
    <row r="33" spans="1:18" ht="12.75" customHeight="1" x14ac:dyDescent="0.2">
      <c r="A33" s="5" t="s">
        <v>43</v>
      </c>
      <c r="B33" s="5"/>
      <c r="C33" s="31" t="s">
        <v>131</v>
      </c>
      <c r="D33" s="5"/>
      <c r="E33" s="19" t="s">
        <v>132</v>
      </c>
      <c r="F33" s="5"/>
      <c r="G33" s="5"/>
      <c r="H33" s="5"/>
      <c r="I33" s="32">
        <f>0+Q33</f>
        <v>0</v>
      </c>
      <c r="O33">
        <f>0+R33</f>
        <v>0</v>
      </c>
      <c r="Q33">
        <f>0+I34+I38+I42+I46+I50</f>
        <v>0</v>
      </c>
      <c r="R33">
        <f>0+O34+O38+O42+O46+O50</f>
        <v>0</v>
      </c>
    </row>
    <row r="34" spans="1:18" x14ac:dyDescent="0.2">
      <c r="A34" s="17" t="s">
        <v>45</v>
      </c>
      <c r="B34" s="21" t="s">
        <v>70</v>
      </c>
      <c r="C34" s="21" t="s">
        <v>136</v>
      </c>
      <c r="D34" s="17" t="s">
        <v>47</v>
      </c>
      <c r="E34" s="22" t="s">
        <v>137</v>
      </c>
      <c r="F34" s="23" t="s">
        <v>49</v>
      </c>
      <c r="G34" s="24">
        <v>2</v>
      </c>
      <c r="H34" s="25"/>
      <c r="I34" s="25">
        <f>ROUND(ROUND(H34,2)*ROUND(G34,3),2)</f>
        <v>0</v>
      </c>
      <c r="O34">
        <f>(I34*21)/100</f>
        <v>0</v>
      </c>
      <c r="P34" t="s">
        <v>23</v>
      </c>
    </row>
    <row r="35" spans="1:18" x14ac:dyDescent="0.2">
      <c r="A35" s="26" t="s">
        <v>50</v>
      </c>
      <c r="E35" s="27" t="s">
        <v>47</v>
      </c>
    </row>
    <row r="36" spans="1:18" x14ac:dyDescent="0.2">
      <c r="A36" s="28" t="s">
        <v>51</v>
      </c>
      <c r="E36" s="29" t="s">
        <v>99</v>
      </c>
    </row>
    <row r="37" spans="1:18" ht="38.25" x14ac:dyDescent="0.2">
      <c r="A37" t="s">
        <v>53</v>
      </c>
      <c r="E37" s="27" t="s">
        <v>138</v>
      </c>
    </row>
    <row r="38" spans="1:18" x14ac:dyDescent="0.2">
      <c r="A38" s="17" t="s">
        <v>45</v>
      </c>
      <c r="B38" s="21" t="s">
        <v>74</v>
      </c>
      <c r="C38" s="21" t="s">
        <v>139</v>
      </c>
      <c r="D38" s="17" t="s">
        <v>47</v>
      </c>
      <c r="E38" s="22" t="s">
        <v>140</v>
      </c>
      <c r="F38" s="23" t="s">
        <v>49</v>
      </c>
      <c r="G38" s="24">
        <v>2</v>
      </c>
      <c r="H38" s="25"/>
      <c r="I38" s="25">
        <f>ROUND(ROUND(H38,2)*ROUND(G38,3),2)</f>
        <v>0</v>
      </c>
      <c r="O38">
        <f>(I38*21)/100</f>
        <v>0</v>
      </c>
      <c r="P38" t="s">
        <v>23</v>
      </c>
    </row>
    <row r="39" spans="1:18" x14ac:dyDescent="0.2">
      <c r="A39" s="26" t="s">
        <v>50</v>
      </c>
      <c r="E39" s="27" t="s">
        <v>47</v>
      </c>
    </row>
    <row r="40" spans="1:18" x14ac:dyDescent="0.2">
      <c r="A40" s="28" t="s">
        <v>51</v>
      </c>
      <c r="E40" s="29" t="s">
        <v>99</v>
      </c>
    </row>
    <row r="41" spans="1:18" ht="63.75" x14ac:dyDescent="0.2">
      <c r="A41" t="s">
        <v>53</v>
      </c>
      <c r="E41" s="27" t="s">
        <v>141</v>
      </c>
    </row>
    <row r="42" spans="1:18" x14ac:dyDescent="0.2">
      <c r="A42" s="17" t="s">
        <v>45</v>
      </c>
      <c r="B42" s="21" t="s">
        <v>40</v>
      </c>
      <c r="C42" s="21" t="s">
        <v>145</v>
      </c>
      <c r="D42" s="17" t="s">
        <v>47</v>
      </c>
      <c r="E42" s="22" t="s">
        <v>146</v>
      </c>
      <c r="F42" s="23" t="s">
        <v>117</v>
      </c>
      <c r="G42" s="24">
        <v>17</v>
      </c>
      <c r="H42" s="25"/>
      <c r="I42" s="25">
        <f>ROUND(ROUND(H42,2)*ROUND(G42,3),2)</f>
        <v>0</v>
      </c>
      <c r="O42">
        <f>(I42*21)/100</f>
        <v>0</v>
      </c>
      <c r="P42" t="s">
        <v>23</v>
      </c>
    </row>
    <row r="43" spans="1:18" x14ac:dyDescent="0.2">
      <c r="A43" s="26" t="s">
        <v>50</v>
      </c>
      <c r="E43" s="27" t="s">
        <v>47</v>
      </c>
    </row>
    <row r="44" spans="1:18" x14ac:dyDescent="0.2">
      <c r="A44" s="28" t="s">
        <v>51</v>
      </c>
      <c r="E44" s="29" t="s">
        <v>99</v>
      </c>
    </row>
    <row r="45" spans="1:18" ht="51" x14ac:dyDescent="0.2">
      <c r="A45" t="s">
        <v>53</v>
      </c>
      <c r="E45" s="27" t="s">
        <v>147</v>
      </c>
    </row>
    <row r="46" spans="1:18" x14ac:dyDescent="0.2">
      <c r="A46" s="17" t="s">
        <v>45</v>
      </c>
      <c r="B46" s="21" t="s">
        <v>42</v>
      </c>
      <c r="C46" s="21" t="s">
        <v>152</v>
      </c>
      <c r="D46" s="17" t="s">
        <v>47</v>
      </c>
      <c r="E46" s="22" t="s">
        <v>153</v>
      </c>
      <c r="F46" s="23" t="s">
        <v>117</v>
      </c>
      <c r="G46" s="24">
        <v>17</v>
      </c>
      <c r="H46" s="25"/>
      <c r="I46" s="25">
        <f>ROUND(ROUND(H46,2)*ROUND(G46,3),2)</f>
        <v>0</v>
      </c>
      <c r="O46">
        <f>(I46*21)/100</f>
        <v>0</v>
      </c>
      <c r="P46" t="s">
        <v>23</v>
      </c>
    </row>
    <row r="47" spans="1:18" x14ac:dyDescent="0.2">
      <c r="A47" s="26" t="s">
        <v>50</v>
      </c>
      <c r="E47" s="27" t="s">
        <v>47</v>
      </c>
    </row>
    <row r="48" spans="1:18" x14ac:dyDescent="0.2">
      <c r="A48" s="28" t="s">
        <v>51</v>
      </c>
      <c r="E48" s="29" t="s">
        <v>99</v>
      </c>
    </row>
    <row r="49" spans="1:18" ht="76.5" x14ac:dyDescent="0.2">
      <c r="A49" t="s">
        <v>53</v>
      </c>
      <c r="E49" s="27" t="s">
        <v>154</v>
      </c>
    </row>
    <row r="50" spans="1:18" ht="25.5" x14ac:dyDescent="0.2">
      <c r="A50" s="17" t="s">
        <v>45</v>
      </c>
      <c r="B50" s="21" t="s">
        <v>82</v>
      </c>
      <c r="C50" s="21" t="s">
        <v>164</v>
      </c>
      <c r="D50" s="17" t="s">
        <v>47</v>
      </c>
      <c r="E50" s="22" t="s">
        <v>165</v>
      </c>
      <c r="F50" s="23" t="s">
        <v>117</v>
      </c>
      <c r="G50" s="24">
        <v>17</v>
      </c>
      <c r="H50" s="25"/>
      <c r="I50" s="25">
        <f>ROUND(ROUND(H50,2)*ROUND(G50,3),2)</f>
        <v>0</v>
      </c>
      <c r="O50">
        <f>(I50*21)/100</f>
        <v>0</v>
      </c>
      <c r="P50" t="s">
        <v>23</v>
      </c>
    </row>
    <row r="51" spans="1:18" x14ac:dyDescent="0.2">
      <c r="A51" s="26" t="s">
        <v>50</v>
      </c>
      <c r="E51" s="27" t="s">
        <v>47</v>
      </c>
    </row>
    <row r="52" spans="1:18" x14ac:dyDescent="0.2">
      <c r="A52" s="28" t="s">
        <v>51</v>
      </c>
      <c r="E52" s="29" t="s">
        <v>99</v>
      </c>
    </row>
    <row r="53" spans="1:18" ht="76.5" x14ac:dyDescent="0.2">
      <c r="A53" t="s">
        <v>53</v>
      </c>
      <c r="E53" s="27" t="s">
        <v>154</v>
      </c>
    </row>
    <row r="54" spans="1:18" ht="12.75" customHeight="1" x14ac:dyDescent="0.2">
      <c r="A54" s="5" t="s">
        <v>43</v>
      </c>
      <c r="B54" s="5"/>
      <c r="C54" s="31" t="s">
        <v>215</v>
      </c>
      <c r="D54" s="5"/>
      <c r="E54" s="19" t="s">
        <v>216</v>
      </c>
      <c r="F54" s="5"/>
      <c r="G54" s="5"/>
      <c r="H54" s="5"/>
      <c r="I54" s="32">
        <f>0+Q54</f>
        <v>0</v>
      </c>
      <c r="O54">
        <f>0+R54</f>
        <v>0</v>
      </c>
      <c r="Q54">
        <f>0+I55+I59+I63+I67+I71+I75</f>
        <v>0</v>
      </c>
      <c r="R54">
        <f>0+O55+O59+O63+O67+O71+O75</f>
        <v>0</v>
      </c>
    </row>
    <row r="55" spans="1:18" x14ac:dyDescent="0.2">
      <c r="A55" s="17" t="s">
        <v>45</v>
      </c>
      <c r="B55" s="21" t="s">
        <v>85</v>
      </c>
      <c r="C55" s="21" t="s">
        <v>230</v>
      </c>
      <c r="D55" s="17" t="s">
        <v>47</v>
      </c>
      <c r="E55" s="22" t="s">
        <v>231</v>
      </c>
      <c r="F55" s="23" t="s">
        <v>49</v>
      </c>
      <c r="G55" s="24">
        <v>2</v>
      </c>
      <c r="H55" s="25"/>
      <c r="I55" s="25">
        <f>ROUND(ROUND(H55,2)*ROUND(G55,3),2)</f>
        <v>0</v>
      </c>
      <c r="O55">
        <f>(I55*21)/100</f>
        <v>0</v>
      </c>
      <c r="P55" t="s">
        <v>23</v>
      </c>
    </row>
    <row r="56" spans="1:18" x14ac:dyDescent="0.2">
      <c r="A56" s="26" t="s">
        <v>50</v>
      </c>
      <c r="E56" s="27" t="s">
        <v>47</v>
      </c>
    </row>
    <row r="57" spans="1:18" x14ac:dyDescent="0.2">
      <c r="A57" s="28" t="s">
        <v>51</v>
      </c>
      <c r="E57" s="29" t="s">
        <v>99</v>
      </c>
    </row>
    <row r="58" spans="1:18" ht="25.5" x14ac:dyDescent="0.2">
      <c r="A58" t="s">
        <v>53</v>
      </c>
      <c r="E58" s="27" t="s">
        <v>232</v>
      </c>
    </row>
    <row r="59" spans="1:18" x14ac:dyDescent="0.2">
      <c r="A59" s="17" t="s">
        <v>45</v>
      </c>
      <c r="B59" s="21" t="s">
        <v>89</v>
      </c>
      <c r="C59" s="21" t="s">
        <v>685</v>
      </c>
      <c r="D59" s="17" t="s">
        <v>47</v>
      </c>
      <c r="E59" s="22" t="s">
        <v>686</v>
      </c>
      <c r="F59" s="23" t="s">
        <v>117</v>
      </c>
      <c r="G59" s="24">
        <v>510</v>
      </c>
      <c r="H59" s="25"/>
      <c r="I59" s="25">
        <f>ROUND(ROUND(H59,2)*ROUND(G59,3),2)</f>
        <v>0</v>
      </c>
      <c r="O59">
        <f>(I59*21)/100</f>
        <v>0</v>
      </c>
      <c r="P59" t="s">
        <v>23</v>
      </c>
    </row>
    <row r="60" spans="1:18" x14ac:dyDescent="0.2">
      <c r="A60" s="26" t="s">
        <v>50</v>
      </c>
      <c r="E60" s="27" t="s">
        <v>47</v>
      </c>
    </row>
    <row r="61" spans="1:18" x14ac:dyDescent="0.2">
      <c r="A61" s="28" t="s">
        <v>51</v>
      </c>
      <c r="E61" s="29" t="s">
        <v>99</v>
      </c>
    </row>
    <row r="62" spans="1:18" ht="89.25" x14ac:dyDescent="0.2">
      <c r="A62" t="s">
        <v>53</v>
      </c>
      <c r="E62" s="27" t="s">
        <v>265</v>
      </c>
    </row>
    <row r="63" spans="1:18" x14ac:dyDescent="0.2">
      <c r="A63" s="17" t="s">
        <v>45</v>
      </c>
      <c r="B63" s="21" t="s">
        <v>142</v>
      </c>
      <c r="C63" s="21" t="s">
        <v>267</v>
      </c>
      <c r="D63" s="17" t="s">
        <v>47</v>
      </c>
      <c r="E63" s="22" t="s">
        <v>268</v>
      </c>
      <c r="F63" s="23" t="s">
        <v>269</v>
      </c>
      <c r="G63" s="24">
        <v>4</v>
      </c>
      <c r="H63" s="25"/>
      <c r="I63" s="25">
        <f>ROUND(ROUND(H63,2)*ROUND(G63,3),2)</f>
        <v>0</v>
      </c>
      <c r="O63">
        <f>(I63*21)/100</f>
        <v>0</v>
      </c>
      <c r="P63" t="s">
        <v>23</v>
      </c>
    </row>
    <row r="64" spans="1:18" x14ac:dyDescent="0.2">
      <c r="A64" s="26" t="s">
        <v>50</v>
      </c>
      <c r="E64" s="27" t="s">
        <v>47</v>
      </c>
    </row>
    <row r="65" spans="1:16" x14ac:dyDescent="0.2">
      <c r="A65" s="28" t="s">
        <v>51</v>
      </c>
      <c r="E65" s="29" t="s">
        <v>99</v>
      </c>
    </row>
    <row r="66" spans="1:16" ht="76.5" x14ac:dyDescent="0.2">
      <c r="A66" t="s">
        <v>53</v>
      </c>
      <c r="E66" s="27" t="s">
        <v>270</v>
      </c>
    </row>
    <row r="67" spans="1:16" x14ac:dyDescent="0.2">
      <c r="A67" s="17" t="s">
        <v>45</v>
      </c>
      <c r="B67" s="21" t="s">
        <v>144</v>
      </c>
      <c r="C67" s="21" t="s">
        <v>272</v>
      </c>
      <c r="D67" s="17" t="s">
        <v>47</v>
      </c>
      <c r="E67" s="22" t="s">
        <v>273</v>
      </c>
      <c r="F67" s="23" t="s">
        <v>117</v>
      </c>
      <c r="G67" s="24">
        <v>510</v>
      </c>
      <c r="H67" s="25"/>
      <c r="I67" s="25">
        <f>ROUND(ROUND(H67,2)*ROUND(G67,3),2)</f>
        <v>0</v>
      </c>
      <c r="O67">
        <f>(I67*21)/100</f>
        <v>0</v>
      </c>
      <c r="P67" t="s">
        <v>23</v>
      </c>
    </row>
    <row r="68" spans="1:16" x14ac:dyDescent="0.2">
      <c r="A68" s="26" t="s">
        <v>50</v>
      </c>
      <c r="E68" s="27" t="s">
        <v>47</v>
      </c>
    </row>
    <row r="69" spans="1:16" x14ac:dyDescent="0.2">
      <c r="A69" s="28" t="s">
        <v>51</v>
      </c>
      <c r="E69" s="29" t="s">
        <v>99</v>
      </c>
    </row>
    <row r="70" spans="1:16" ht="76.5" x14ac:dyDescent="0.2">
      <c r="A70" t="s">
        <v>53</v>
      </c>
      <c r="E70" s="27" t="s">
        <v>274</v>
      </c>
    </row>
    <row r="71" spans="1:16" x14ac:dyDescent="0.2">
      <c r="A71" s="17" t="s">
        <v>45</v>
      </c>
      <c r="B71" s="21" t="s">
        <v>148</v>
      </c>
      <c r="C71" s="21" t="s">
        <v>279</v>
      </c>
      <c r="D71" s="17" t="s">
        <v>47</v>
      </c>
      <c r="E71" s="22" t="s">
        <v>280</v>
      </c>
      <c r="F71" s="23" t="s">
        <v>49</v>
      </c>
      <c r="G71" s="24">
        <v>3</v>
      </c>
      <c r="H71" s="25"/>
      <c r="I71" s="25">
        <f>ROUND(ROUND(H71,2)*ROUND(G71,3),2)</f>
        <v>0</v>
      </c>
      <c r="O71">
        <f>(I71*21)/100</f>
        <v>0</v>
      </c>
      <c r="P71" t="s">
        <v>23</v>
      </c>
    </row>
    <row r="72" spans="1:16" x14ac:dyDescent="0.2">
      <c r="A72" s="26" t="s">
        <v>50</v>
      </c>
      <c r="E72" s="27" t="s">
        <v>47</v>
      </c>
    </row>
    <row r="73" spans="1:16" x14ac:dyDescent="0.2">
      <c r="A73" s="28" t="s">
        <v>51</v>
      </c>
      <c r="E73" s="29" t="s">
        <v>99</v>
      </c>
    </row>
    <row r="74" spans="1:16" ht="102" x14ac:dyDescent="0.2">
      <c r="A74" t="s">
        <v>53</v>
      </c>
      <c r="E74" s="27" t="s">
        <v>261</v>
      </c>
    </row>
    <row r="75" spans="1:16" x14ac:dyDescent="0.2">
      <c r="A75" s="17" t="s">
        <v>45</v>
      </c>
      <c r="B75" s="21" t="s">
        <v>151</v>
      </c>
      <c r="C75" s="21" t="s">
        <v>282</v>
      </c>
      <c r="D75" s="17" t="s">
        <v>47</v>
      </c>
      <c r="E75" s="22" t="s">
        <v>283</v>
      </c>
      <c r="F75" s="23" t="s">
        <v>49</v>
      </c>
      <c r="G75" s="24">
        <v>2</v>
      </c>
      <c r="H75" s="25"/>
      <c r="I75" s="25">
        <f>ROUND(ROUND(H75,2)*ROUND(G75,3),2)</f>
        <v>0</v>
      </c>
      <c r="O75">
        <f>(I75*21)/100</f>
        <v>0</v>
      </c>
      <c r="P75" t="s">
        <v>23</v>
      </c>
    </row>
    <row r="76" spans="1:16" x14ac:dyDescent="0.2">
      <c r="A76" s="26" t="s">
        <v>50</v>
      </c>
      <c r="E76" s="27" t="s">
        <v>47</v>
      </c>
    </row>
    <row r="77" spans="1:16" x14ac:dyDescent="0.2">
      <c r="A77" s="28" t="s">
        <v>51</v>
      </c>
      <c r="E77" s="29" t="s">
        <v>99</v>
      </c>
    </row>
    <row r="78" spans="1:16" ht="102" x14ac:dyDescent="0.2">
      <c r="A78" t="s">
        <v>53</v>
      </c>
      <c r="E78" s="27" t="s">
        <v>261</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orientation="portrait" horizontalDpi="300" verticalDpi="300"/>
  <headerFooter alignWithMargins="0"/>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3"/>
  <sheetViews>
    <sheetView zoomScaleNormal="100" workbookViewId="0">
      <pane ySplit="7" topLeftCell="A8" activePane="bottomLeft" state="frozen"/>
      <selection pane="bottomLeft" activeCell="H8" sqref="H8"/>
    </sheetView>
  </sheetViews>
  <sheetFormatPr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11</v>
      </c>
      <c r="B1" s="1"/>
      <c r="C1" s="1"/>
      <c r="D1" s="1"/>
      <c r="E1" s="1" t="s">
        <v>0</v>
      </c>
      <c r="F1" s="1"/>
      <c r="G1" s="1"/>
      <c r="H1" s="1"/>
      <c r="I1" s="1"/>
      <c r="P1" t="s">
        <v>22</v>
      </c>
    </row>
    <row r="2" spans="1:18" ht="24.95" customHeight="1" x14ac:dyDescent="0.2">
      <c r="B2" s="1"/>
      <c r="C2" s="1"/>
      <c r="D2" s="1"/>
      <c r="E2" s="2" t="s">
        <v>13</v>
      </c>
      <c r="F2" s="1"/>
      <c r="G2" s="1"/>
      <c r="H2" s="5"/>
      <c r="I2" s="5"/>
      <c r="O2">
        <f>0+O8+O17+O42+O51</f>
        <v>0</v>
      </c>
      <c r="P2" t="s">
        <v>22</v>
      </c>
    </row>
    <row r="3" spans="1:18" ht="15" customHeight="1" x14ac:dyDescent="0.2">
      <c r="A3" t="s">
        <v>12</v>
      </c>
      <c r="B3" s="9" t="s">
        <v>14</v>
      </c>
      <c r="C3" s="36" t="s">
        <v>15</v>
      </c>
      <c r="D3" s="33"/>
      <c r="E3" s="10" t="s">
        <v>16</v>
      </c>
      <c r="F3" s="1"/>
      <c r="G3" s="8"/>
      <c r="H3" s="7" t="s">
        <v>749</v>
      </c>
      <c r="I3" s="30">
        <f>0+I8+I17+I42+I51</f>
        <v>0</v>
      </c>
      <c r="O3" t="s">
        <v>19</v>
      </c>
      <c r="P3" t="s">
        <v>23</v>
      </c>
    </row>
    <row r="4" spans="1:18" ht="15" customHeight="1" x14ac:dyDescent="0.2">
      <c r="A4" t="s">
        <v>17</v>
      </c>
      <c r="B4" s="12" t="s">
        <v>18</v>
      </c>
      <c r="C4" s="37" t="s">
        <v>749</v>
      </c>
      <c r="D4" s="38"/>
      <c r="E4" s="13" t="s">
        <v>750</v>
      </c>
      <c r="F4" s="5"/>
      <c r="G4" s="5"/>
      <c r="H4" s="14"/>
      <c r="I4" s="14"/>
      <c r="O4" t="s">
        <v>20</v>
      </c>
      <c r="P4" t="s">
        <v>23</v>
      </c>
    </row>
    <row r="5" spans="1:18" ht="12.75" customHeight="1" x14ac:dyDescent="0.2">
      <c r="A5" s="39" t="s">
        <v>26</v>
      </c>
      <c r="B5" s="39" t="s">
        <v>28</v>
      </c>
      <c r="C5" s="39" t="s">
        <v>30</v>
      </c>
      <c r="D5" s="39" t="s">
        <v>31</v>
      </c>
      <c r="E5" s="39" t="s">
        <v>32</v>
      </c>
      <c r="F5" s="39" t="s">
        <v>34</v>
      </c>
      <c r="G5" s="39" t="s">
        <v>36</v>
      </c>
      <c r="H5" s="39" t="s">
        <v>38</v>
      </c>
      <c r="I5" s="39"/>
      <c r="O5" t="s">
        <v>21</v>
      </c>
      <c r="P5" t="s">
        <v>23</v>
      </c>
    </row>
    <row r="6" spans="1:18" ht="12.75" customHeight="1" x14ac:dyDescent="0.2">
      <c r="A6" s="39"/>
      <c r="B6" s="39"/>
      <c r="C6" s="39"/>
      <c r="D6" s="39"/>
      <c r="E6" s="39"/>
      <c r="F6" s="39"/>
      <c r="G6" s="39"/>
      <c r="H6" s="11" t="s">
        <v>39</v>
      </c>
      <c r="I6" s="11" t="s">
        <v>41</v>
      </c>
    </row>
    <row r="7" spans="1:18" ht="12.75" customHeight="1" x14ac:dyDescent="0.2">
      <c r="A7" s="11" t="s">
        <v>27</v>
      </c>
      <c r="B7" s="11" t="s">
        <v>29</v>
      </c>
      <c r="C7" s="11" t="s">
        <v>23</v>
      </c>
      <c r="D7" s="11" t="s">
        <v>22</v>
      </c>
      <c r="E7" s="11" t="s">
        <v>33</v>
      </c>
      <c r="F7" s="11" t="s">
        <v>35</v>
      </c>
      <c r="G7" s="11" t="s">
        <v>37</v>
      </c>
      <c r="H7" s="11" t="s">
        <v>40</v>
      </c>
      <c r="I7" s="11" t="s">
        <v>42</v>
      </c>
    </row>
    <row r="8" spans="1:18" ht="12.75" customHeight="1" x14ac:dyDescent="0.2">
      <c r="A8" s="14" t="s">
        <v>43</v>
      </c>
      <c r="B8" s="14"/>
      <c r="C8" s="18" t="s">
        <v>751</v>
      </c>
      <c r="D8" s="14"/>
      <c r="E8" s="19" t="s">
        <v>752</v>
      </c>
      <c r="F8" s="14"/>
      <c r="G8" s="14"/>
      <c r="H8" s="14"/>
      <c r="I8" s="20">
        <f>0+Q8</f>
        <v>0</v>
      </c>
      <c r="O8">
        <f>0+R8</f>
        <v>0</v>
      </c>
      <c r="Q8">
        <f>0+I9+I13</f>
        <v>0</v>
      </c>
      <c r="R8">
        <f>0+O9+O13</f>
        <v>0</v>
      </c>
    </row>
    <row r="9" spans="1:18" x14ac:dyDescent="0.2">
      <c r="A9" s="17" t="s">
        <v>45</v>
      </c>
      <c r="B9" s="21" t="s">
        <v>29</v>
      </c>
      <c r="C9" s="21" t="s">
        <v>206</v>
      </c>
      <c r="D9" s="17" t="s">
        <v>47</v>
      </c>
      <c r="E9" s="22" t="s">
        <v>207</v>
      </c>
      <c r="F9" s="23" t="s">
        <v>49</v>
      </c>
      <c r="G9" s="24">
        <v>2</v>
      </c>
      <c r="H9" s="25"/>
      <c r="I9" s="25">
        <f>ROUND(ROUND(H9,2)*ROUND(G9,3),2)</f>
        <v>0</v>
      </c>
      <c r="O9">
        <f>(I9*21)/100</f>
        <v>0</v>
      </c>
      <c r="P9" t="s">
        <v>23</v>
      </c>
    </row>
    <row r="10" spans="1:18" x14ac:dyDescent="0.2">
      <c r="A10" s="26" t="s">
        <v>50</v>
      </c>
      <c r="E10" s="27" t="s">
        <v>47</v>
      </c>
    </row>
    <row r="11" spans="1:18" x14ac:dyDescent="0.2">
      <c r="A11" s="28" t="s">
        <v>51</v>
      </c>
      <c r="E11" s="29" t="s">
        <v>99</v>
      </c>
    </row>
    <row r="12" spans="1:18" ht="38.25" x14ac:dyDescent="0.2">
      <c r="A12" t="s">
        <v>53</v>
      </c>
      <c r="E12" s="27" t="s">
        <v>209</v>
      </c>
    </row>
    <row r="13" spans="1:18" x14ac:dyDescent="0.2">
      <c r="A13" s="17" t="s">
        <v>45</v>
      </c>
      <c r="B13" s="21" t="s">
        <v>23</v>
      </c>
      <c r="C13" s="21" t="s">
        <v>753</v>
      </c>
      <c r="D13" s="17" t="s">
        <v>47</v>
      </c>
      <c r="E13" s="22" t="s">
        <v>754</v>
      </c>
      <c r="F13" s="23" t="s">
        <v>49</v>
      </c>
      <c r="G13" s="24">
        <v>2</v>
      </c>
      <c r="H13" s="25"/>
      <c r="I13" s="25">
        <f>ROUND(ROUND(H13,2)*ROUND(G13,3),2)</f>
        <v>0</v>
      </c>
      <c r="O13">
        <f>(I13*21)/100</f>
        <v>0</v>
      </c>
      <c r="P13" t="s">
        <v>23</v>
      </c>
    </row>
    <row r="14" spans="1:18" x14ac:dyDescent="0.2">
      <c r="A14" s="26" t="s">
        <v>50</v>
      </c>
      <c r="E14" s="27" t="s">
        <v>47</v>
      </c>
    </row>
    <row r="15" spans="1:18" x14ac:dyDescent="0.2">
      <c r="A15" s="28" t="s">
        <v>51</v>
      </c>
      <c r="E15" s="29" t="s">
        <v>99</v>
      </c>
    </row>
    <row r="16" spans="1:18" ht="38.25" x14ac:dyDescent="0.2">
      <c r="A16" t="s">
        <v>53</v>
      </c>
      <c r="E16" s="27" t="s">
        <v>209</v>
      </c>
    </row>
    <row r="17" spans="1:18" ht="12.75" customHeight="1" x14ac:dyDescent="0.2">
      <c r="A17" s="5" t="s">
        <v>43</v>
      </c>
      <c r="B17" s="5"/>
      <c r="C17" s="31" t="s">
        <v>627</v>
      </c>
      <c r="D17" s="5"/>
      <c r="E17" s="19" t="s">
        <v>755</v>
      </c>
      <c r="F17" s="5"/>
      <c r="G17" s="5"/>
      <c r="H17" s="5"/>
      <c r="I17" s="32">
        <f>0+Q17</f>
        <v>0</v>
      </c>
      <c r="O17">
        <f>0+R17</f>
        <v>0</v>
      </c>
      <c r="Q17">
        <f>0+I18+I22+I26+I30+I34+I38</f>
        <v>0</v>
      </c>
      <c r="R17">
        <f>0+O18+O22+O26+O30+O34+O38</f>
        <v>0</v>
      </c>
    </row>
    <row r="18" spans="1:18" x14ac:dyDescent="0.2">
      <c r="A18" s="17" t="s">
        <v>45</v>
      </c>
      <c r="B18" s="21" t="s">
        <v>22</v>
      </c>
      <c r="C18" s="21" t="s">
        <v>756</v>
      </c>
      <c r="D18" s="17" t="s">
        <v>47</v>
      </c>
      <c r="E18" s="22" t="s">
        <v>757</v>
      </c>
      <c r="F18" s="23" t="s">
        <v>117</v>
      </c>
      <c r="G18" s="24">
        <v>1</v>
      </c>
      <c r="H18" s="25"/>
      <c r="I18" s="25">
        <f>ROUND(ROUND(H18,2)*ROUND(G18,3),2)</f>
        <v>0</v>
      </c>
      <c r="O18">
        <f>(I18*21)/100</f>
        <v>0</v>
      </c>
      <c r="P18" t="s">
        <v>23</v>
      </c>
    </row>
    <row r="19" spans="1:18" x14ac:dyDescent="0.2">
      <c r="A19" s="26" t="s">
        <v>50</v>
      </c>
      <c r="E19" s="27" t="s">
        <v>47</v>
      </c>
    </row>
    <row r="20" spans="1:18" x14ac:dyDescent="0.2">
      <c r="A20" s="28" t="s">
        <v>51</v>
      </c>
      <c r="E20" s="29" t="s">
        <v>99</v>
      </c>
    </row>
    <row r="21" spans="1:18" ht="63.75" x14ac:dyDescent="0.2">
      <c r="A21" t="s">
        <v>53</v>
      </c>
      <c r="E21" s="27" t="s">
        <v>758</v>
      </c>
    </row>
    <row r="22" spans="1:18" x14ac:dyDescent="0.2">
      <c r="A22" s="17" t="s">
        <v>45</v>
      </c>
      <c r="B22" s="21" t="s">
        <v>33</v>
      </c>
      <c r="C22" s="21" t="s">
        <v>759</v>
      </c>
      <c r="D22" s="17" t="s">
        <v>47</v>
      </c>
      <c r="E22" s="22" t="s">
        <v>760</v>
      </c>
      <c r="F22" s="23" t="s">
        <v>117</v>
      </c>
      <c r="G22" s="24">
        <v>1</v>
      </c>
      <c r="H22" s="25"/>
      <c r="I22" s="25">
        <f>ROUND(ROUND(H22,2)*ROUND(G22,3),2)</f>
        <v>0</v>
      </c>
      <c r="O22">
        <f>(I22*21)/100</f>
        <v>0</v>
      </c>
      <c r="P22" t="s">
        <v>23</v>
      </c>
    </row>
    <row r="23" spans="1:18" x14ac:dyDescent="0.2">
      <c r="A23" s="26" t="s">
        <v>50</v>
      </c>
      <c r="E23" s="27" t="s">
        <v>47</v>
      </c>
    </row>
    <row r="24" spans="1:18" x14ac:dyDescent="0.2">
      <c r="A24" s="28" t="s">
        <v>51</v>
      </c>
      <c r="E24" s="29" t="s">
        <v>99</v>
      </c>
    </row>
    <row r="25" spans="1:18" ht="76.5" x14ac:dyDescent="0.2">
      <c r="A25" t="s">
        <v>53</v>
      </c>
      <c r="E25" s="27" t="s">
        <v>761</v>
      </c>
    </row>
    <row r="26" spans="1:18" x14ac:dyDescent="0.2">
      <c r="A26" s="17" t="s">
        <v>45</v>
      </c>
      <c r="B26" s="21" t="s">
        <v>35</v>
      </c>
      <c r="C26" s="21" t="s">
        <v>762</v>
      </c>
      <c r="D26" s="17" t="s">
        <v>47</v>
      </c>
      <c r="E26" s="22" t="s">
        <v>763</v>
      </c>
      <c r="F26" s="23" t="s">
        <v>49</v>
      </c>
      <c r="G26" s="24">
        <v>15</v>
      </c>
      <c r="H26" s="25"/>
      <c r="I26" s="25">
        <f>ROUND(ROUND(H26,2)*ROUND(G26,3),2)</f>
        <v>0</v>
      </c>
      <c r="O26">
        <f>(I26*21)/100</f>
        <v>0</v>
      </c>
      <c r="P26" t="s">
        <v>23</v>
      </c>
    </row>
    <row r="27" spans="1:18" x14ac:dyDescent="0.2">
      <c r="A27" s="26" t="s">
        <v>50</v>
      </c>
      <c r="E27" s="27" t="s">
        <v>47</v>
      </c>
    </row>
    <row r="28" spans="1:18" x14ac:dyDescent="0.2">
      <c r="A28" s="28" t="s">
        <v>51</v>
      </c>
      <c r="E28" s="29" t="s">
        <v>99</v>
      </c>
    </row>
    <row r="29" spans="1:18" ht="38.25" x14ac:dyDescent="0.2">
      <c r="A29" t="s">
        <v>53</v>
      </c>
      <c r="E29" s="27" t="s">
        <v>377</v>
      </c>
    </row>
    <row r="30" spans="1:18" x14ac:dyDescent="0.2">
      <c r="A30" s="17" t="s">
        <v>45</v>
      </c>
      <c r="B30" s="21" t="s">
        <v>37</v>
      </c>
      <c r="C30" s="21" t="s">
        <v>379</v>
      </c>
      <c r="D30" s="17" t="s">
        <v>47</v>
      </c>
      <c r="E30" s="22" t="s">
        <v>380</v>
      </c>
      <c r="F30" s="23" t="s">
        <v>49</v>
      </c>
      <c r="G30" s="24">
        <v>15</v>
      </c>
      <c r="H30" s="25"/>
      <c r="I30" s="25">
        <f>ROUND(ROUND(H30,2)*ROUND(G30,3),2)</f>
        <v>0</v>
      </c>
      <c r="O30">
        <f>(I30*21)/100</f>
        <v>0</v>
      </c>
      <c r="P30" t="s">
        <v>23</v>
      </c>
    </row>
    <row r="31" spans="1:18" x14ac:dyDescent="0.2">
      <c r="A31" s="26" t="s">
        <v>50</v>
      </c>
      <c r="E31" s="27" t="s">
        <v>47</v>
      </c>
    </row>
    <row r="32" spans="1:18" x14ac:dyDescent="0.2">
      <c r="A32" s="28" t="s">
        <v>51</v>
      </c>
      <c r="E32" s="29" t="s">
        <v>99</v>
      </c>
    </row>
    <row r="33" spans="1:18" ht="63.75" x14ac:dyDescent="0.2">
      <c r="A33" t="s">
        <v>53</v>
      </c>
      <c r="E33" s="27" t="s">
        <v>381</v>
      </c>
    </row>
    <row r="34" spans="1:18" ht="25.5" x14ac:dyDescent="0.2">
      <c r="A34" s="17" t="s">
        <v>45</v>
      </c>
      <c r="B34" s="21" t="s">
        <v>70</v>
      </c>
      <c r="C34" s="21" t="s">
        <v>764</v>
      </c>
      <c r="D34" s="17" t="s">
        <v>47</v>
      </c>
      <c r="E34" s="22" t="s">
        <v>765</v>
      </c>
      <c r="F34" s="23" t="s">
        <v>49</v>
      </c>
      <c r="G34" s="24">
        <v>2</v>
      </c>
      <c r="H34" s="25"/>
      <c r="I34" s="25">
        <f>ROUND(ROUND(H34,2)*ROUND(G34,3),2)</f>
        <v>0</v>
      </c>
      <c r="O34">
        <f>(I34*21)/100</f>
        <v>0</v>
      </c>
      <c r="P34" t="s">
        <v>23</v>
      </c>
    </row>
    <row r="35" spans="1:18" x14ac:dyDescent="0.2">
      <c r="A35" s="26" t="s">
        <v>50</v>
      </c>
      <c r="E35" s="27" t="s">
        <v>47</v>
      </c>
    </row>
    <row r="36" spans="1:18" x14ac:dyDescent="0.2">
      <c r="A36" s="28" t="s">
        <v>51</v>
      </c>
      <c r="E36" s="29" t="s">
        <v>99</v>
      </c>
    </row>
    <row r="37" spans="1:18" ht="51" x14ac:dyDescent="0.2">
      <c r="A37" t="s">
        <v>53</v>
      </c>
      <c r="E37" s="27" t="s">
        <v>290</v>
      </c>
    </row>
    <row r="38" spans="1:18" x14ac:dyDescent="0.2">
      <c r="A38" s="17" t="s">
        <v>45</v>
      </c>
      <c r="B38" s="21" t="s">
        <v>74</v>
      </c>
      <c r="C38" s="21" t="s">
        <v>766</v>
      </c>
      <c r="D38" s="17" t="s">
        <v>47</v>
      </c>
      <c r="E38" s="22" t="s">
        <v>767</v>
      </c>
      <c r="F38" s="23" t="s">
        <v>49</v>
      </c>
      <c r="G38" s="24">
        <v>2</v>
      </c>
      <c r="H38" s="25"/>
      <c r="I38" s="25">
        <f>ROUND(ROUND(H38,2)*ROUND(G38,3),2)</f>
        <v>0</v>
      </c>
      <c r="O38">
        <f>(I38*21)/100</f>
        <v>0</v>
      </c>
      <c r="P38" t="s">
        <v>23</v>
      </c>
    </row>
    <row r="39" spans="1:18" x14ac:dyDescent="0.2">
      <c r="A39" s="26" t="s">
        <v>50</v>
      </c>
      <c r="E39" s="27" t="s">
        <v>47</v>
      </c>
    </row>
    <row r="40" spans="1:18" x14ac:dyDescent="0.2">
      <c r="A40" s="28" t="s">
        <v>51</v>
      </c>
      <c r="E40" s="29" t="s">
        <v>99</v>
      </c>
    </row>
    <row r="41" spans="1:18" ht="76.5" x14ac:dyDescent="0.2">
      <c r="A41" t="s">
        <v>53</v>
      </c>
      <c r="E41" s="27" t="s">
        <v>423</v>
      </c>
    </row>
    <row r="42" spans="1:18" ht="12.75" customHeight="1" x14ac:dyDescent="0.2">
      <c r="A42" s="5" t="s">
        <v>43</v>
      </c>
      <c r="B42" s="5"/>
      <c r="C42" s="31" t="s">
        <v>768</v>
      </c>
      <c r="D42" s="5"/>
      <c r="E42" s="19" t="s">
        <v>769</v>
      </c>
      <c r="F42" s="5"/>
      <c r="G42" s="5"/>
      <c r="H42" s="5"/>
      <c r="I42" s="32">
        <f>0+Q42</f>
        <v>0</v>
      </c>
      <c r="O42">
        <f>0+R42</f>
        <v>0</v>
      </c>
      <c r="Q42">
        <f>0+I43+I47</f>
        <v>0</v>
      </c>
      <c r="R42">
        <f>0+O43+O47</f>
        <v>0</v>
      </c>
    </row>
    <row r="43" spans="1:18" x14ac:dyDescent="0.2">
      <c r="A43" s="17" t="s">
        <v>45</v>
      </c>
      <c r="B43" s="21" t="s">
        <v>40</v>
      </c>
      <c r="C43" s="21" t="s">
        <v>770</v>
      </c>
      <c r="D43" s="17" t="s">
        <v>47</v>
      </c>
      <c r="E43" s="22" t="s">
        <v>771</v>
      </c>
      <c r="F43" s="23" t="s">
        <v>49</v>
      </c>
      <c r="G43" s="24">
        <v>2</v>
      </c>
      <c r="H43" s="25"/>
      <c r="I43" s="25">
        <f>ROUND(ROUND(H43,2)*ROUND(G43,3),2)</f>
        <v>0</v>
      </c>
      <c r="O43">
        <f>(I43*21)/100</f>
        <v>0</v>
      </c>
      <c r="P43" t="s">
        <v>23</v>
      </c>
    </row>
    <row r="44" spans="1:18" x14ac:dyDescent="0.2">
      <c r="A44" s="26" t="s">
        <v>50</v>
      </c>
      <c r="E44" s="27" t="s">
        <v>47</v>
      </c>
    </row>
    <row r="45" spans="1:18" x14ac:dyDescent="0.2">
      <c r="A45" s="28" t="s">
        <v>51</v>
      </c>
      <c r="E45" s="29" t="s">
        <v>99</v>
      </c>
    </row>
    <row r="46" spans="1:18" ht="51" x14ac:dyDescent="0.2">
      <c r="A46" t="s">
        <v>53</v>
      </c>
      <c r="E46" s="27" t="s">
        <v>290</v>
      </c>
    </row>
    <row r="47" spans="1:18" x14ac:dyDescent="0.2">
      <c r="A47" s="17" t="s">
        <v>45</v>
      </c>
      <c r="B47" s="21" t="s">
        <v>42</v>
      </c>
      <c r="C47" s="21" t="s">
        <v>772</v>
      </c>
      <c r="D47" s="17" t="s">
        <v>47</v>
      </c>
      <c r="E47" s="22" t="s">
        <v>773</v>
      </c>
      <c r="F47" s="23" t="s">
        <v>49</v>
      </c>
      <c r="G47" s="24">
        <v>2</v>
      </c>
      <c r="H47" s="25"/>
      <c r="I47" s="25">
        <f>ROUND(ROUND(H47,2)*ROUND(G47,3),2)</f>
        <v>0</v>
      </c>
      <c r="O47">
        <f>(I47*21)/100</f>
        <v>0</v>
      </c>
      <c r="P47" t="s">
        <v>23</v>
      </c>
    </row>
    <row r="48" spans="1:18" x14ac:dyDescent="0.2">
      <c r="A48" s="26" t="s">
        <v>50</v>
      </c>
      <c r="E48" s="27" t="s">
        <v>47</v>
      </c>
    </row>
    <row r="49" spans="1:18" x14ac:dyDescent="0.2">
      <c r="A49" s="28" t="s">
        <v>51</v>
      </c>
      <c r="E49" s="29" t="s">
        <v>99</v>
      </c>
    </row>
    <row r="50" spans="1:18" ht="76.5" x14ac:dyDescent="0.2">
      <c r="A50" t="s">
        <v>53</v>
      </c>
      <c r="E50" s="27" t="s">
        <v>423</v>
      </c>
    </row>
    <row r="51" spans="1:18" ht="12.75" customHeight="1" x14ac:dyDescent="0.2">
      <c r="A51" s="5" t="s">
        <v>43</v>
      </c>
      <c r="B51" s="5"/>
      <c r="C51" s="31" t="s">
        <v>774</v>
      </c>
      <c r="D51" s="5"/>
      <c r="E51" s="19" t="s">
        <v>775</v>
      </c>
      <c r="F51" s="5"/>
      <c r="G51" s="5"/>
      <c r="H51" s="5"/>
      <c r="I51" s="32">
        <f>0+Q51</f>
        <v>0</v>
      </c>
      <c r="O51">
        <f>0+R51</f>
        <v>0</v>
      </c>
      <c r="Q51">
        <f>0+I52+I56+I60+I64+I68+I72+I76+I80</f>
        <v>0</v>
      </c>
      <c r="R51">
        <f>0+O52+O56+O60+O64+O68+O72+O76+O80</f>
        <v>0</v>
      </c>
    </row>
    <row r="52" spans="1:18" ht="25.5" x14ac:dyDescent="0.2">
      <c r="A52" s="17" t="s">
        <v>45</v>
      </c>
      <c r="B52" s="21" t="s">
        <v>82</v>
      </c>
      <c r="C52" s="21" t="s">
        <v>776</v>
      </c>
      <c r="D52" s="17" t="s">
        <v>47</v>
      </c>
      <c r="E52" s="22" t="s">
        <v>777</v>
      </c>
      <c r="F52" s="23" t="s">
        <v>49</v>
      </c>
      <c r="G52" s="24">
        <v>2</v>
      </c>
      <c r="H52" s="25"/>
      <c r="I52" s="25">
        <f>ROUND(ROUND(H52,2)*ROUND(G52,3),2)</f>
        <v>0</v>
      </c>
      <c r="O52">
        <f>(I52*21)/100</f>
        <v>0</v>
      </c>
      <c r="P52" t="s">
        <v>23</v>
      </c>
    </row>
    <row r="53" spans="1:18" x14ac:dyDescent="0.2">
      <c r="A53" s="26" t="s">
        <v>50</v>
      </c>
      <c r="E53" s="27" t="s">
        <v>47</v>
      </c>
    </row>
    <row r="54" spans="1:18" x14ac:dyDescent="0.2">
      <c r="A54" s="28" t="s">
        <v>51</v>
      </c>
      <c r="E54" s="29" t="s">
        <v>99</v>
      </c>
    </row>
    <row r="55" spans="1:18" ht="51" x14ac:dyDescent="0.2">
      <c r="A55" t="s">
        <v>53</v>
      </c>
      <c r="E55" s="27" t="s">
        <v>290</v>
      </c>
    </row>
    <row r="56" spans="1:18" x14ac:dyDescent="0.2">
      <c r="A56" s="17" t="s">
        <v>45</v>
      </c>
      <c r="B56" s="21" t="s">
        <v>85</v>
      </c>
      <c r="C56" s="21" t="s">
        <v>778</v>
      </c>
      <c r="D56" s="17" t="s">
        <v>47</v>
      </c>
      <c r="E56" s="22" t="s">
        <v>779</v>
      </c>
      <c r="F56" s="23" t="s">
        <v>49</v>
      </c>
      <c r="G56" s="24">
        <v>2</v>
      </c>
      <c r="H56" s="25"/>
      <c r="I56" s="25">
        <f>ROUND(ROUND(H56,2)*ROUND(G56,3),2)</f>
        <v>0</v>
      </c>
      <c r="O56">
        <f>(I56*21)/100</f>
        <v>0</v>
      </c>
      <c r="P56" t="s">
        <v>23</v>
      </c>
    </row>
    <row r="57" spans="1:18" x14ac:dyDescent="0.2">
      <c r="A57" s="26" t="s">
        <v>50</v>
      </c>
      <c r="E57" s="27" t="s">
        <v>47</v>
      </c>
    </row>
    <row r="58" spans="1:18" x14ac:dyDescent="0.2">
      <c r="A58" s="28" t="s">
        <v>51</v>
      </c>
      <c r="E58" s="29" t="s">
        <v>99</v>
      </c>
    </row>
    <row r="59" spans="1:18" ht="76.5" x14ac:dyDescent="0.2">
      <c r="A59" t="s">
        <v>53</v>
      </c>
      <c r="E59" s="27" t="s">
        <v>423</v>
      </c>
    </row>
    <row r="60" spans="1:18" ht="25.5" x14ac:dyDescent="0.2">
      <c r="A60" s="17" t="s">
        <v>45</v>
      </c>
      <c r="B60" s="21" t="s">
        <v>89</v>
      </c>
      <c r="C60" s="21" t="s">
        <v>780</v>
      </c>
      <c r="D60" s="17" t="s">
        <v>47</v>
      </c>
      <c r="E60" s="22" t="s">
        <v>781</v>
      </c>
      <c r="F60" s="23" t="s">
        <v>49</v>
      </c>
      <c r="G60" s="24">
        <v>2</v>
      </c>
      <c r="H60" s="25"/>
      <c r="I60" s="25">
        <f>ROUND(ROUND(H60,2)*ROUND(G60,3),2)</f>
        <v>0</v>
      </c>
      <c r="O60">
        <f>(I60*21)/100</f>
        <v>0</v>
      </c>
      <c r="P60" t="s">
        <v>23</v>
      </c>
    </row>
    <row r="61" spans="1:18" x14ac:dyDescent="0.2">
      <c r="A61" s="26" t="s">
        <v>50</v>
      </c>
      <c r="E61" s="27" t="s">
        <v>47</v>
      </c>
    </row>
    <row r="62" spans="1:18" x14ac:dyDescent="0.2">
      <c r="A62" s="28" t="s">
        <v>51</v>
      </c>
      <c r="E62" s="29" t="s">
        <v>99</v>
      </c>
    </row>
    <row r="63" spans="1:18" ht="51" x14ac:dyDescent="0.2">
      <c r="A63" t="s">
        <v>53</v>
      </c>
      <c r="E63" s="27" t="s">
        <v>290</v>
      </c>
    </row>
    <row r="64" spans="1:18" x14ac:dyDescent="0.2">
      <c r="A64" s="17" t="s">
        <v>45</v>
      </c>
      <c r="B64" s="21" t="s">
        <v>142</v>
      </c>
      <c r="C64" s="21" t="s">
        <v>782</v>
      </c>
      <c r="D64" s="17" t="s">
        <v>47</v>
      </c>
      <c r="E64" s="22" t="s">
        <v>783</v>
      </c>
      <c r="F64" s="23" t="s">
        <v>49</v>
      </c>
      <c r="G64" s="24">
        <v>2</v>
      </c>
      <c r="H64" s="25"/>
      <c r="I64" s="25">
        <f>ROUND(ROUND(H64,2)*ROUND(G64,3),2)</f>
        <v>0</v>
      </c>
      <c r="O64">
        <f>(I64*21)/100</f>
        <v>0</v>
      </c>
      <c r="P64" t="s">
        <v>23</v>
      </c>
    </row>
    <row r="65" spans="1:16" x14ac:dyDescent="0.2">
      <c r="A65" s="26" t="s">
        <v>50</v>
      </c>
      <c r="E65" s="27" t="s">
        <v>47</v>
      </c>
    </row>
    <row r="66" spans="1:16" x14ac:dyDescent="0.2">
      <c r="A66" s="28" t="s">
        <v>51</v>
      </c>
      <c r="E66" s="29" t="s">
        <v>99</v>
      </c>
    </row>
    <row r="67" spans="1:16" ht="76.5" x14ac:dyDescent="0.2">
      <c r="A67" t="s">
        <v>53</v>
      </c>
      <c r="E67" s="27" t="s">
        <v>423</v>
      </c>
    </row>
    <row r="68" spans="1:16" ht="25.5" x14ac:dyDescent="0.2">
      <c r="A68" s="17" t="s">
        <v>45</v>
      </c>
      <c r="B68" s="21" t="s">
        <v>144</v>
      </c>
      <c r="C68" s="21" t="s">
        <v>784</v>
      </c>
      <c r="D68" s="17" t="s">
        <v>47</v>
      </c>
      <c r="E68" s="22" t="s">
        <v>785</v>
      </c>
      <c r="F68" s="23" t="s">
        <v>49</v>
      </c>
      <c r="G68" s="24">
        <v>2</v>
      </c>
      <c r="H68" s="25"/>
      <c r="I68" s="25">
        <f>ROUND(ROUND(H68,2)*ROUND(G68,3),2)</f>
        <v>0</v>
      </c>
      <c r="O68">
        <f>(I68*21)/100</f>
        <v>0</v>
      </c>
      <c r="P68" t="s">
        <v>23</v>
      </c>
    </row>
    <row r="69" spans="1:16" x14ac:dyDescent="0.2">
      <c r="A69" s="26" t="s">
        <v>50</v>
      </c>
      <c r="E69" s="27" t="s">
        <v>47</v>
      </c>
    </row>
    <row r="70" spans="1:16" x14ac:dyDescent="0.2">
      <c r="A70" s="28" t="s">
        <v>51</v>
      </c>
      <c r="E70" s="29" t="s">
        <v>99</v>
      </c>
    </row>
    <row r="71" spans="1:16" x14ac:dyDescent="0.2">
      <c r="A71" t="s">
        <v>53</v>
      </c>
      <c r="E71" s="27" t="s">
        <v>47</v>
      </c>
    </row>
    <row r="72" spans="1:16" x14ac:dyDescent="0.2">
      <c r="A72" s="17" t="s">
        <v>45</v>
      </c>
      <c r="B72" s="21" t="s">
        <v>148</v>
      </c>
      <c r="C72" s="21" t="s">
        <v>786</v>
      </c>
      <c r="D72" s="17" t="s">
        <v>47</v>
      </c>
      <c r="E72" s="22" t="s">
        <v>787</v>
      </c>
      <c r="F72" s="23" t="s">
        <v>49</v>
      </c>
      <c r="G72" s="24">
        <v>4</v>
      </c>
      <c r="H72" s="25"/>
      <c r="I72" s="25">
        <f>ROUND(ROUND(H72,2)*ROUND(G72,3),2)</f>
        <v>0</v>
      </c>
      <c r="O72">
        <f>(I72*21)/100</f>
        <v>0</v>
      </c>
      <c r="P72" t="s">
        <v>23</v>
      </c>
    </row>
    <row r="73" spans="1:16" x14ac:dyDescent="0.2">
      <c r="A73" s="26" t="s">
        <v>50</v>
      </c>
      <c r="E73" s="27" t="s">
        <v>47</v>
      </c>
    </row>
    <row r="74" spans="1:16" x14ac:dyDescent="0.2">
      <c r="A74" s="28" t="s">
        <v>51</v>
      </c>
      <c r="E74" s="29" t="s">
        <v>99</v>
      </c>
    </row>
    <row r="75" spans="1:16" ht="89.25" x14ac:dyDescent="0.2">
      <c r="A75" t="s">
        <v>53</v>
      </c>
      <c r="E75" s="27" t="s">
        <v>393</v>
      </c>
    </row>
    <row r="76" spans="1:16" ht="25.5" x14ac:dyDescent="0.2">
      <c r="A76" s="17" t="s">
        <v>45</v>
      </c>
      <c r="B76" s="21" t="s">
        <v>151</v>
      </c>
      <c r="C76" s="21" t="s">
        <v>788</v>
      </c>
      <c r="D76" s="17" t="s">
        <v>47</v>
      </c>
      <c r="E76" s="22" t="s">
        <v>789</v>
      </c>
      <c r="F76" s="23" t="s">
        <v>49</v>
      </c>
      <c r="G76" s="24">
        <v>2</v>
      </c>
      <c r="H76" s="25"/>
      <c r="I76" s="25">
        <f>ROUND(ROUND(H76,2)*ROUND(G76,3),2)</f>
        <v>0</v>
      </c>
      <c r="O76">
        <f>(I76*21)/100</f>
        <v>0</v>
      </c>
      <c r="P76" t="s">
        <v>23</v>
      </c>
    </row>
    <row r="77" spans="1:16" x14ac:dyDescent="0.2">
      <c r="A77" s="26" t="s">
        <v>50</v>
      </c>
      <c r="E77" s="27" t="s">
        <v>47</v>
      </c>
    </row>
    <row r="78" spans="1:16" x14ac:dyDescent="0.2">
      <c r="A78" s="28" t="s">
        <v>51</v>
      </c>
      <c r="E78" s="29" t="s">
        <v>99</v>
      </c>
    </row>
    <row r="79" spans="1:16" ht="76.5" x14ac:dyDescent="0.2">
      <c r="A79" t="s">
        <v>53</v>
      </c>
      <c r="E79" s="27" t="s">
        <v>790</v>
      </c>
    </row>
    <row r="80" spans="1:16" ht="25.5" x14ac:dyDescent="0.2">
      <c r="A80" s="17" t="s">
        <v>45</v>
      </c>
      <c r="B80" s="21" t="s">
        <v>155</v>
      </c>
      <c r="C80" s="21" t="s">
        <v>791</v>
      </c>
      <c r="D80" s="17" t="s">
        <v>47</v>
      </c>
      <c r="E80" s="22" t="s">
        <v>789</v>
      </c>
      <c r="F80" s="23" t="s">
        <v>49</v>
      </c>
      <c r="G80" s="24">
        <v>2</v>
      </c>
      <c r="H80" s="25"/>
      <c r="I80" s="25">
        <f>ROUND(ROUND(H80,2)*ROUND(G80,3),2)</f>
        <v>0</v>
      </c>
      <c r="O80">
        <f>(I80*21)/100</f>
        <v>0</v>
      </c>
      <c r="P80" t="s">
        <v>23</v>
      </c>
    </row>
    <row r="81" spans="1:5" x14ac:dyDescent="0.2">
      <c r="A81" s="26" t="s">
        <v>50</v>
      </c>
      <c r="E81" s="27" t="s">
        <v>47</v>
      </c>
    </row>
    <row r="82" spans="1:5" x14ac:dyDescent="0.2">
      <c r="A82" s="28" t="s">
        <v>51</v>
      </c>
      <c r="E82" s="29" t="s">
        <v>99</v>
      </c>
    </row>
    <row r="83" spans="1:5" ht="76.5" x14ac:dyDescent="0.2">
      <c r="A83" t="s">
        <v>53</v>
      </c>
      <c r="E83" s="27" t="s">
        <v>790</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orientation="portrait" horizontalDpi="300" verticalDpi="300"/>
  <headerFooter alignWithMargins="0"/>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3"/>
  <sheetViews>
    <sheetView zoomScaleNormal="100" workbookViewId="0">
      <pane ySplit="7" topLeftCell="A8" activePane="bottomLeft" state="frozen"/>
      <selection pane="bottomLeft" activeCell="H8" sqref="H8"/>
    </sheetView>
  </sheetViews>
  <sheetFormatPr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11</v>
      </c>
      <c r="B1" s="1"/>
      <c r="C1" s="1"/>
      <c r="D1" s="1"/>
      <c r="E1" s="1" t="s">
        <v>0</v>
      </c>
      <c r="F1" s="1"/>
      <c r="G1" s="1"/>
      <c r="H1" s="1"/>
      <c r="I1" s="1"/>
      <c r="P1" t="s">
        <v>22</v>
      </c>
    </row>
    <row r="2" spans="1:18" ht="24.95" customHeight="1" x14ac:dyDescent="0.2">
      <c r="B2" s="1"/>
      <c r="C2" s="1"/>
      <c r="D2" s="1"/>
      <c r="E2" s="2" t="s">
        <v>13</v>
      </c>
      <c r="F2" s="1"/>
      <c r="G2" s="1"/>
      <c r="H2" s="5"/>
      <c r="I2" s="5"/>
      <c r="O2">
        <f>0+O8+O29+O78+O95+O100+O137</f>
        <v>0</v>
      </c>
      <c r="P2" t="s">
        <v>22</v>
      </c>
    </row>
    <row r="3" spans="1:18" ht="15" customHeight="1" x14ac:dyDescent="0.2">
      <c r="A3" t="s">
        <v>12</v>
      </c>
      <c r="B3" s="9" t="s">
        <v>14</v>
      </c>
      <c r="C3" s="36" t="s">
        <v>15</v>
      </c>
      <c r="D3" s="33"/>
      <c r="E3" s="10" t="s">
        <v>16</v>
      </c>
      <c r="F3" s="1"/>
      <c r="G3" s="8"/>
      <c r="H3" s="7" t="s">
        <v>792</v>
      </c>
      <c r="I3" s="30">
        <f>0+I8+I29+I78+I95+I100+I137</f>
        <v>0</v>
      </c>
      <c r="O3" t="s">
        <v>19</v>
      </c>
      <c r="P3" t="s">
        <v>23</v>
      </c>
    </row>
    <row r="4" spans="1:18" ht="15" customHeight="1" x14ac:dyDescent="0.2">
      <c r="A4" t="s">
        <v>17</v>
      </c>
      <c r="B4" s="12" t="s">
        <v>18</v>
      </c>
      <c r="C4" s="37" t="s">
        <v>792</v>
      </c>
      <c r="D4" s="38"/>
      <c r="E4" s="13" t="s">
        <v>793</v>
      </c>
      <c r="F4" s="5"/>
      <c r="G4" s="5"/>
      <c r="H4" s="14"/>
      <c r="I4" s="14"/>
      <c r="O4" t="s">
        <v>20</v>
      </c>
      <c r="P4" t="s">
        <v>23</v>
      </c>
    </row>
    <row r="5" spans="1:18" ht="12.75" customHeight="1" x14ac:dyDescent="0.2">
      <c r="A5" s="39" t="s">
        <v>26</v>
      </c>
      <c r="B5" s="39" t="s">
        <v>28</v>
      </c>
      <c r="C5" s="39" t="s">
        <v>30</v>
      </c>
      <c r="D5" s="39" t="s">
        <v>31</v>
      </c>
      <c r="E5" s="39" t="s">
        <v>32</v>
      </c>
      <c r="F5" s="39" t="s">
        <v>34</v>
      </c>
      <c r="G5" s="39" t="s">
        <v>36</v>
      </c>
      <c r="H5" s="39" t="s">
        <v>38</v>
      </c>
      <c r="I5" s="39"/>
      <c r="O5" t="s">
        <v>21</v>
      </c>
      <c r="P5" t="s">
        <v>23</v>
      </c>
    </row>
    <row r="6" spans="1:18" ht="12.75" customHeight="1" x14ac:dyDescent="0.2">
      <c r="A6" s="39"/>
      <c r="B6" s="39"/>
      <c r="C6" s="39"/>
      <c r="D6" s="39"/>
      <c r="E6" s="39"/>
      <c r="F6" s="39"/>
      <c r="G6" s="39"/>
      <c r="H6" s="11" t="s">
        <v>39</v>
      </c>
      <c r="I6" s="11" t="s">
        <v>41</v>
      </c>
    </row>
    <row r="7" spans="1:18" ht="12.75" customHeight="1" x14ac:dyDescent="0.2">
      <c r="A7" s="11" t="s">
        <v>27</v>
      </c>
      <c r="B7" s="11" t="s">
        <v>29</v>
      </c>
      <c r="C7" s="11" t="s">
        <v>23</v>
      </c>
      <c r="D7" s="11" t="s">
        <v>22</v>
      </c>
      <c r="E7" s="11" t="s">
        <v>33</v>
      </c>
      <c r="F7" s="11" t="s">
        <v>35</v>
      </c>
      <c r="G7" s="11" t="s">
        <v>37</v>
      </c>
      <c r="H7" s="11" t="s">
        <v>40</v>
      </c>
      <c r="I7" s="11" t="s">
        <v>42</v>
      </c>
    </row>
    <row r="8" spans="1:18" ht="12.75" customHeight="1" x14ac:dyDescent="0.2">
      <c r="A8" s="14" t="s">
        <v>43</v>
      </c>
      <c r="B8" s="14"/>
      <c r="C8" s="18" t="s">
        <v>27</v>
      </c>
      <c r="D8" s="14"/>
      <c r="E8" s="19" t="s">
        <v>794</v>
      </c>
      <c r="F8" s="14"/>
      <c r="G8" s="14"/>
      <c r="H8" s="14"/>
      <c r="I8" s="20">
        <f>0+Q8</f>
        <v>0</v>
      </c>
      <c r="O8">
        <f>0+R8</f>
        <v>0</v>
      </c>
      <c r="Q8">
        <f>0+I9+I13+I17+I21+I25</f>
        <v>0</v>
      </c>
      <c r="R8">
        <f>0+O9+O13+O17+O21+O25</f>
        <v>0</v>
      </c>
    </row>
    <row r="9" spans="1:18" ht="25.5" x14ac:dyDescent="0.2">
      <c r="A9" s="17" t="s">
        <v>45</v>
      </c>
      <c r="B9" s="21" t="s">
        <v>29</v>
      </c>
      <c r="C9" s="21" t="s">
        <v>795</v>
      </c>
      <c r="D9" s="17" t="s">
        <v>47</v>
      </c>
      <c r="E9" s="22" t="s">
        <v>796</v>
      </c>
      <c r="F9" s="23" t="s">
        <v>98</v>
      </c>
      <c r="G9" s="24">
        <v>24</v>
      </c>
      <c r="H9" s="25"/>
      <c r="I9" s="25">
        <f>ROUND(ROUND(H9,2)*ROUND(G9,3),2)</f>
        <v>0</v>
      </c>
      <c r="O9">
        <f>(I9*21)/100</f>
        <v>0</v>
      </c>
      <c r="P9" t="s">
        <v>23</v>
      </c>
    </row>
    <row r="10" spans="1:18" x14ac:dyDescent="0.2">
      <c r="A10" s="26" t="s">
        <v>50</v>
      </c>
      <c r="E10" s="27" t="s">
        <v>47</v>
      </c>
    </row>
    <row r="11" spans="1:18" ht="51" x14ac:dyDescent="0.2">
      <c r="A11" s="28" t="s">
        <v>51</v>
      </c>
      <c r="E11" s="29" t="s">
        <v>797</v>
      </c>
    </row>
    <row r="12" spans="1:18" ht="89.25" x14ac:dyDescent="0.2">
      <c r="A12" t="s">
        <v>53</v>
      </c>
      <c r="E12" s="27" t="s">
        <v>100</v>
      </c>
    </row>
    <row r="13" spans="1:18" ht="25.5" x14ac:dyDescent="0.2">
      <c r="A13" s="17" t="s">
        <v>45</v>
      </c>
      <c r="B13" s="21" t="s">
        <v>23</v>
      </c>
      <c r="C13" s="21" t="s">
        <v>96</v>
      </c>
      <c r="D13" s="17" t="s">
        <v>47</v>
      </c>
      <c r="E13" s="22" t="s">
        <v>798</v>
      </c>
      <c r="F13" s="23" t="s">
        <v>98</v>
      </c>
      <c r="G13" s="24">
        <v>204.12</v>
      </c>
      <c r="H13" s="25"/>
      <c r="I13" s="25">
        <f>ROUND(ROUND(H13,2)*ROUND(G13,3),2)</f>
        <v>0</v>
      </c>
      <c r="O13">
        <f>(I13*21)/100</f>
        <v>0</v>
      </c>
      <c r="P13" t="s">
        <v>23</v>
      </c>
    </row>
    <row r="14" spans="1:18" x14ac:dyDescent="0.2">
      <c r="A14" s="26" t="s">
        <v>50</v>
      </c>
      <c r="E14" s="27" t="s">
        <v>47</v>
      </c>
    </row>
    <row r="15" spans="1:18" ht="51" x14ac:dyDescent="0.2">
      <c r="A15" s="28" t="s">
        <v>51</v>
      </c>
      <c r="E15" s="29" t="s">
        <v>799</v>
      </c>
    </row>
    <row r="16" spans="1:18" ht="89.25" x14ac:dyDescent="0.2">
      <c r="A16" t="s">
        <v>53</v>
      </c>
      <c r="E16" s="27" t="s">
        <v>100</v>
      </c>
    </row>
    <row r="17" spans="1:18" ht="25.5" x14ac:dyDescent="0.2">
      <c r="A17" s="17" t="s">
        <v>45</v>
      </c>
      <c r="B17" s="21" t="s">
        <v>22</v>
      </c>
      <c r="C17" s="21" t="s">
        <v>800</v>
      </c>
      <c r="D17" s="17" t="s">
        <v>47</v>
      </c>
      <c r="E17" s="22" t="s">
        <v>801</v>
      </c>
      <c r="F17" s="23" t="s">
        <v>98</v>
      </c>
      <c r="G17" s="24">
        <v>3.6999999999999998E-2</v>
      </c>
      <c r="H17" s="25"/>
      <c r="I17" s="25">
        <f>ROUND(ROUND(H17,2)*ROUND(G17,3),2)</f>
        <v>0</v>
      </c>
      <c r="O17">
        <f>(I17*21)/100</f>
        <v>0</v>
      </c>
      <c r="P17" t="s">
        <v>23</v>
      </c>
    </row>
    <row r="18" spans="1:18" x14ac:dyDescent="0.2">
      <c r="A18" s="26" t="s">
        <v>50</v>
      </c>
      <c r="E18" s="27" t="s">
        <v>47</v>
      </c>
    </row>
    <row r="19" spans="1:18" ht="51" x14ac:dyDescent="0.2">
      <c r="A19" s="28" t="s">
        <v>51</v>
      </c>
      <c r="E19" s="29" t="s">
        <v>802</v>
      </c>
    </row>
    <row r="20" spans="1:18" ht="89.25" x14ac:dyDescent="0.2">
      <c r="A20" t="s">
        <v>53</v>
      </c>
      <c r="E20" s="27" t="s">
        <v>100</v>
      </c>
    </row>
    <row r="21" spans="1:18" ht="25.5" x14ac:dyDescent="0.2">
      <c r="A21" s="17" t="s">
        <v>45</v>
      </c>
      <c r="B21" s="21" t="s">
        <v>33</v>
      </c>
      <c r="C21" s="21" t="s">
        <v>803</v>
      </c>
      <c r="D21" s="17" t="s">
        <v>47</v>
      </c>
      <c r="E21" s="22" t="s">
        <v>804</v>
      </c>
      <c r="F21" s="23" t="s">
        <v>98</v>
      </c>
      <c r="G21" s="24">
        <v>7.5999999999999998E-2</v>
      </c>
      <c r="H21" s="25"/>
      <c r="I21" s="25">
        <f>ROUND(ROUND(H21,2)*ROUND(G21,3),2)</f>
        <v>0</v>
      </c>
      <c r="O21">
        <f>(I21*21)/100</f>
        <v>0</v>
      </c>
      <c r="P21" t="s">
        <v>23</v>
      </c>
    </row>
    <row r="22" spans="1:18" x14ac:dyDescent="0.2">
      <c r="A22" s="26" t="s">
        <v>50</v>
      </c>
      <c r="E22" s="27" t="s">
        <v>47</v>
      </c>
    </row>
    <row r="23" spans="1:18" ht="51" x14ac:dyDescent="0.2">
      <c r="A23" s="28" t="s">
        <v>51</v>
      </c>
      <c r="E23" s="29" t="s">
        <v>805</v>
      </c>
    </row>
    <row r="24" spans="1:18" ht="89.25" x14ac:dyDescent="0.2">
      <c r="A24" t="s">
        <v>53</v>
      </c>
      <c r="E24" s="27" t="s">
        <v>100</v>
      </c>
    </row>
    <row r="25" spans="1:18" ht="25.5" x14ac:dyDescent="0.2">
      <c r="A25" s="17" t="s">
        <v>45</v>
      </c>
      <c r="B25" s="21" t="s">
        <v>35</v>
      </c>
      <c r="C25" s="21" t="s">
        <v>806</v>
      </c>
      <c r="D25" s="17" t="s">
        <v>47</v>
      </c>
      <c r="E25" s="22" t="s">
        <v>807</v>
      </c>
      <c r="F25" s="23" t="s">
        <v>98</v>
      </c>
      <c r="G25" s="24">
        <v>22.032</v>
      </c>
      <c r="H25" s="25"/>
      <c r="I25" s="25">
        <f>ROUND(ROUND(H25,2)*ROUND(G25,3),2)</f>
        <v>0</v>
      </c>
      <c r="O25">
        <f>(I25*21)/100</f>
        <v>0</v>
      </c>
      <c r="P25" t="s">
        <v>23</v>
      </c>
    </row>
    <row r="26" spans="1:18" x14ac:dyDescent="0.2">
      <c r="A26" s="26" t="s">
        <v>50</v>
      </c>
      <c r="E26" s="27" t="s">
        <v>808</v>
      </c>
    </row>
    <row r="27" spans="1:18" ht="51" x14ac:dyDescent="0.2">
      <c r="A27" s="28" t="s">
        <v>51</v>
      </c>
      <c r="E27" s="29" t="s">
        <v>809</v>
      </c>
    </row>
    <row r="28" spans="1:18" ht="89.25" x14ac:dyDescent="0.2">
      <c r="A28" t="s">
        <v>53</v>
      </c>
      <c r="E28" s="27" t="s">
        <v>100</v>
      </c>
    </row>
    <row r="29" spans="1:18" ht="12.75" customHeight="1" x14ac:dyDescent="0.2">
      <c r="A29" s="5" t="s">
        <v>43</v>
      </c>
      <c r="B29" s="5"/>
      <c r="C29" s="31" t="s">
        <v>29</v>
      </c>
      <c r="D29" s="5"/>
      <c r="E29" s="19" t="s">
        <v>810</v>
      </c>
      <c r="F29" s="5"/>
      <c r="G29" s="5"/>
      <c r="H29" s="5"/>
      <c r="I29" s="32">
        <f>0+Q29</f>
        <v>0</v>
      </c>
      <c r="O29">
        <f>0+R29</f>
        <v>0</v>
      </c>
      <c r="Q29">
        <f>0+I30+I34+I38+I42+I46+I50+I54+I58+I62+I66+I70+I74</f>
        <v>0</v>
      </c>
      <c r="R29">
        <f>0+O30+O34+O38+O42+O46+O50+O54+O58+O62+O66+O70+O74</f>
        <v>0</v>
      </c>
    </row>
    <row r="30" spans="1:18" ht="25.5" x14ac:dyDescent="0.2">
      <c r="A30" s="17" t="s">
        <v>45</v>
      </c>
      <c r="B30" s="21" t="s">
        <v>37</v>
      </c>
      <c r="C30" s="21" t="s">
        <v>811</v>
      </c>
      <c r="D30" s="17" t="s">
        <v>47</v>
      </c>
      <c r="E30" s="22" t="s">
        <v>812</v>
      </c>
      <c r="F30" s="23" t="s">
        <v>49</v>
      </c>
      <c r="G30" s="24">
        <v>3</v>
      </c>
      <c r="H30" s="25"/>
      <c r="I30" s="25">
        <f>ROUND(ROUND(H30,2)*ROUND(G30,3),2)</f>
        <v>0</v>
      </c>
      <c r="O30">
        <f>(I30*21)/100</f>
        <v>0</v>
      </c>
      <c r="P30" t="s">
        <v>23</v>
      </c>
    </row>
    <row r="31" spans="1:18" x14ac:dyDescent="0.2">
      <c r="A31" s="26" t="s">
        <v>50</v>
      </c>
      <c r="E31" s="27" t="s">
        <v>47</v>
      </c>
    </row>
    <row r="32" spans="1:18" ht="51" x14ac:dyDescent="0.2">
      <c r="A32" s="28" t="s">
        <v>51</v>
      </c>
      <c r="E32" s="29" t="s">
        <v>813</v>
      </c>
    </row>
    <row r="33" spans="1:16" ht="102" x14ac:dyDescent="0.2">
      <c r="A33" t="s">
        <v>53</v>
      </c>
      <c r="E33" s="27" t="s">
        <v>814</v>
      </c>
    </row>
    <row r="34" spans="1:16" x14ac:dyDescent="0.2">
      <c r="A34" s="17" t="s">
        <v>45</v>
      </c>
      <c r="B34" s="21" t="s">
        <v>70</v>
      </c>
      <c r="C34" s="21" t="s">
        <v>815</v>
      </c>
      <c r="D34" s="17" t="s">
        <v>47</v>
      </c>
      <c r="E34" s="22" t="s">
        <v>816</v>
      </c>
      <c r="F34" s="23" t="s">
        <v>107</v>
      </c>
      <c r="G34" s="24">
        <v>108.2</v>
      </c>
      <c r="H34" s="25"/>
      <c r="I34" s="25">
        <f>ROUND(ROUND(H34,2)*ROUND(G34,3),2)</f>
        <v>0</v>
      </c>
      <c r="O34">
        <f>(I34*21)/100</f>
        <v>0</v>
      </c>
      <c r="P34" t="s">
        <v>23</v>
      </c>
    </row>
    <row r="35" spans="1:16" x14ac:dyDescent="0.2">
      <c r="A35" s="26" t="s">
        <v>50</v>
      </c>
      <c r="E35" s="27" t="s">
        <v>47</v>
      </c>
    </row>
    <row r="36" spans="1:16" ht="51" x14ac:dyDescent="0.2">
      <c r="A36" s="28" t="s">
        <v>51</v>
      </c>
      <c r="E36" s="29" t="s">
        <v>817</v>
      </c>
    </row>
    <row r="37" spans="1:16" ht="25.5" x14ac:dyDescent="0.2">
      <c r="A37" t="s">
        <v>53</v>
      </c>
      <c r="E37" s="27" t="s">
        <v>818</v>
      </c>
    </row>
    <row r="38" spans="1:16" x14ac:dyDescent="0.2">
      <c r="A38" s="17" t="s">
        <v>45</v>
      </c>
      <c r="B38" s="21" t="s">
        <v>74</v>
      </c>
      <c r="C38" s="21" t="s">
        <v>819</v>
      </c>
      <c r="D38" s="17" t="s">
        <v>47</v>
      </c>
      <c r="E38" s="22" t="s">
        <v>820</v>
      </c>
      <c r="F38" s="23" t="s">
        <v>107</v>
      </c>
      <c r="G38" s="24">
        <v>440.6</v>
      </c>
      <c r="H38" s="25"/>
      <c r="I38" s="25">
        <f>ROUND(ROUND(H38,2)*ROUND(G38,3),2)</f>
        <v>0</v>
      </c>
      <c r="O38">
        <f>(I38*21)/100</f>
        <v>0</v>
      </c>
      <c r="P38" t="s">
        <v>23</v>
      </c>
    </row>
    <row r="39" spans="1:16" x14ac:dyDescent="0.2">
      <c r="A39" s="26" t="s">
        <v>50</v>
      </c>
      <c r="E39" s="27" t="s">
        <v>821</v>
      </c>
    </row>
    <row r="40" spans="1:16" ht="51" x14ac:dyDescent="0.2">
      <c r="A40" s="28" t="s">
        <v>51</v>
      </c>
      <c r="E40" s="29" t="s">
        <v>822</v>
      </c>
    </row>
    <row r="41" spans="1:16" ht="255" x14ac:dyDescent="0.2">
      <c r="A41" t="s">
        <v>53</v>
      </c>
      <c r="E41" s="27" t="s">
        <v>823</v>
      </c>
    </row>
    <row r="42" spans="1:16" x14ac:dyDescent="0.2">
      <c r="A42" s="17" t="s">
        <v>45</v>
      </c>
      <c r="B42" s="21" t="s">
        <v>40</v>
      </c>
      <c r="C42" s="21" t="s">
        <v>824</v>
      </c>
      <c r="D42" s="17" t="s">
        <v>47</v>
      </c>
      <c r="E42" s="22" t="s">
        <v>825</v>
      </c>
      <c r="F42" s="23" t="s">
        <v>111</v>
      </c>
      <c r="G42" s="24">
        <v>5859</v>
      </c>
      <c r="H42" s="25"/>
      <c r="I42" s="25">
        <f>ROUND(ROUND(H42,2)*ROUND(G42,3),2)</f>
        <v>0</v>
      </c>
      <c r="O42">
        <f>(I42*21)/100</f>
        <v>0</v>
      </c>
      <c r="P42" t="s">
        <v>23</v>
      </c>
    </row>
    <row r="43" spans="1:16" ht="38.25" x14ac:dyDescent="0.2">
      <c r="A43" s="26" t="s">
        <v>50</v>
      </c>
      <c r="E43" s="27" t="s">
        <v>826</v>
      </c>
    </row>
    <row r="44" spans="1:16" ht="76.5" x14ac:dyDescent="0.2">
      <c r="A44" s="28" t="s">
        <v>51</v>
      </c>
      <c r="E44" s="29" t="s">
        <v>827</v>
      </c>
    </row>
    <row r="45" spans="1:16" ht="25.5" x14ac:dyDescent="0.2">
      <c r="A45" t="s">
        <v>53</v>
      </c>
      <c r="E45" s="27" t="s">
        <v>112</v>
      </c>
    </row>
    <row r="46" spans="1:16" x14ac:dyDescent="0.2">
      <c r="A46" s="17" t="s">
        <v>45</v>
      </c>
      <c r="B46" s="21" t="s">
        <v>42</v>
      </c>
      <c r="C46" s="21" t="s">
        <v>828</v>
      </c>
      <c r="D46" s="17" t="s">
        <v>47</v>
      </c>
      <c r="E46" s="22" t="s">
        <v>829</v>
      </c>
      <c r="F46" s="23" t="s">
        <v>107</v>
      </c>
      <c r="G46" s="24">
        <v>396.6</v>
      </c>
      <c r="H46" s="25"/>
      <c r="I46" s="25">
        <f>ROUND(ROUND(H46,2)*ROUND(G46,3),2)</f>
        <v>0</v>
      </c>
      <c r="O46">
        <f>(I46*21)/100</f>
        <v>0</v>
      </c>
      <c r="P46" t="s">
        <v>23</v>
      </c>
    </row>
    <row r="47" spans="1:16" x14ac:dyDescent="0.2">
      <c r="A47" s="26" t="s">
        <v>50</v>
      </c>
      <c r="E47" s="27" t="s">
        <v>830</v>
      </c>
    </row>
    <row r="48" spans="1:16" ht="51" x14ac:dyDescent="0.2">
      <c r="A48" s="28" t="s">
        <v>51</v>
      </c>
      <c r="E48" s="29" t="s">
        <v>831</v>
      </c>
    </row>
    <row r="49" spans="1:16" ht="204" x14ac:dyDescent="0.2">
      <c r="A49" t="s">
        <v>53</v>
      </c>
      <c r="E49" s="27" t="s">
        <v>832</v>
      </c>
    </row>
    <row r="50" spans="1:16" x14ac:dyDescent="0.2">
      <c r="A50" s="17" t="s">
        <v>45</v>
      </c>
      <c r="B50" s="21" t="s">
        <v>82</v>
      </c>
      <c r="C50" s="21" t="s">
        <v>833</v>
      </c>
      <c r="D50" s="17" t="s">
        <v>47</v>
      </c>
      <c r="E50" s="22" t="s">
        <v>834</v>
      </c>
      <c r="F50" s="23" t="s">
        <v>107</v>
      </c>
      <c r="G50" s="24">
        <v>534.1</v>
      </c>
      <c r="H50" s="25"/>
      <c r="I50" s="25">
        <f>ROUND(ROUND(H50,2)*ROUND(G50,3),2)</f>
        <v>0</v>
      </c>
      <c r="O50">
        <f>(I50*21)/100</f>
        <v>0</v>
      </c>
      <c r="P50" t="s">
        <v>23</v>
      </c>
    </row>
    <row r="51" spans="1:16" x14ac:dyDescent="0.2">
      <c r="A51" s="26" t="s">
        <v>50</v>
      </c>
      <c r="E51" s="27" t="s">
        <v>835</v>
      </c>
    </row>
    <row r="52" spans="1:16" ht="51" x14ac:dyDescent="0.2">
      <c r="A52" s="28" t="s">
        <v>51</v>
      </c>
      <c r="E52" s="29" t="s">
        <v>836</v>
      </c>
    </row>
    <row r="53" spans="1:16" ht="191.25" x14ac:dyDescent="0.2">
      <c r="A53" t="s">
        <v>53</v>
      </c>
      <c r="E53" s="27" t="s">
        <v>837</v>
      </c>
    </row>
    <row r="54" spans="1:16" x14ac:dyDescent="0.2">
      <c r="A54" s="17" t="s">
        <v>45</v>
      </c>
      <c r="B54" s="21" t="s">
        <v>85</v>
      </c>
      <c r="C54" s="21" t="s">
        <v>119</v>
      </c>
      <c r="D54" s="17" t="s">
        <v>47</v>
      </c>
      <c r="E54" s="22" t="s">
        <v>120</v>
      </c>
      <c r="F54" s="23" t="s">
        <v>107</v>
      </c>
      <c r="G54" s="24">
        <v>41.6</v>
      </c>
      <c r="H54" s="25"/>
      <c r="I54" s="25">
        <f>ROUND(ROUND(H54,2)*ROUND(G54,3),2)</f>
        <v>0</v>
      </c>
      <c r="O54">
        <f>(I54*21)/100</f>
        <v>0</v>
      </c>
      <c r="P54" t="s">
        <v>23</v>
      </c>
    </row>
    <row r="55" spans="1:16" x14ac:dyDescent="0.2">
      <c r="A55" s="26" t="s">
        <v>50</v>
      </c>
      <c r="E55" s="27" t="s">
        <v>838</v>
      </c>
    </row>
    <row r="56" spans="1:16" ht="51" x14ac:dyDescent="0.2">
      <c r="A56" s="28" t="s">
        <v>51</v>
      </c>
      <c r="E56" s="29" t="s">
        <v>839</v>
      </c>
    </row>
    <row r="57" spans="1:16" ht="165.75" x14ac:dyDescent="0.2">
      <c r="A57" t="s">
        <v>53</v>
      </c>
      <c r="E57" s="27" t="s">
        <v>121</v>
      </c>
    </row>
    <row r="58" spans="1:16" x14ac:dyDescent="0.2">
      <c r="A58" s="17" t="s">
        <v>45</v>
      </c>
      <c r="B58" s="21" t="s">
        <v>89</v>
      </c>
      <c r="C58" s="21" t="s">
        <v>840</v>
      </c>
      <c r="D58" s="17" t="s">
        <v>47</v>
      </c>
      <c r="E58" s="22" t="s">
        <v>841</v>
      </c>
      <c r="F58" s="23" t="s">
        <v>107</v>
      </c>
      <c r="G58" s="24">
        <v>174</v>
      </c>
      <c r="H58" s="25"/>
      <c r="I58" s="25">
        <f>ROUND(ROUND(H58,2)*ROUND(G58,3),2)</f>
        <v>0</v>
      </c>
      <c r="O58">
        <f>(I58*21)/100</f>
        <v>0</v>
      </c>
      <c r="P58" t="s">
        <v>23</v>
      </c>
    </row>
    <row r="59" spans="1:16" x14ac:dyDescent="0.2">
      <c r="A59" s="26" t="s">
        <v>50</v>
      </c>
      <c r="E59" s="27" t="s">
        <v>842</v>
      </c>
    </row>
    <row r="60" spans="1:16" ht="51" x14ac:dyDescent="0.2">
      <c r="A60" s="28" t="s">
        <v>51</v>
      </c>
      <c r="E60" s="29" t="s">
        <v>843</v>
      </c>
    </row>
    <row r="61" spans="1:16" ht="165.75" x14ac:dyDescent="0.2">
      <c r="A61" t="s">
        <v>53</v>
      </c>
      <c r="E61" s="27" t="s">
        <v>844</v>
      </c>
    </row>
    <row r="62" spans="1:16" x14ac:dyDescent="0.2">
      <c r="A62" s="17" t="s">
        <v>45</v>
      </c>
      <c r="B62" s="21" t="s">
        <v>142</v>
      </c>
      <c r="C62" s="21" t="s">
        <v>845</v>
      </c>
      <c r="D62" s="17" t="s">
        <v>47</v>
      </c>
      <c r="E62" s="22" t="s">
        <v>846</v>
      </c>
      <c r="F62" s="23" t="s">
        <v>103</v>
      </c>
      <c r="G62" s="24">
        <v>1021</v>
      </c>
      <c r="H62" s="25"/>
      <c r="I62" s="25">
        <f>ROUND(ROUND(H62,2)*ROUND(G62,3),2)</f>
        <v>0</v>
      </c>
      <c r="O62">
        <f>(I62*21)/100</f>
        <v>0</v>
      </c>
      <c r="P62" t="s">
        <v>23</v>
      </c>
    </row>
    <row r="63" spans="1:16" x14ac:dyDescent="0.2">
      <c r="A63" s="26" t="s">
        <v>50</v>
      </c>
      <c r="E63" s="27" t="s">
        <v>847</v>
      </c>
    </row>
    <row r="64" spans="1:16" ht="51" x14ac:dyDescent="0.2">
      <c r="A64" s="28" t="s">
        <v>51</v>
      </c>
      <c r="E64" s="29" t="s">
        <v>848</v>
      </c>
    </row>
    <row r="65" spans="1:18" ht="25.5" x14ac:dyDescent="0.2">
      <c r="A65" t="s">
        <v>53</v>
      </c>
      <c r="E65" s="27" t="s">
        <v>849</v>
      </c>
    </row>
    <row r="66" spans="1:18" x14ac:dyDescent="0.2">
      <c r="A66" s="17" t="s">
        <v>45</v>
      </c>
      <c r="B66" s="21" t="s">
        <v>144</v>
      </c>
      <c r="C66" s="21" t="s">
        <v>850</v>
      </c>
      <c r="D66" s="17" t="s">
        <v>47</v>
      </c>
      <c r="E66" s="22" t="s">
        <v>851</v>
      </c>
      <c r="F66" s="23" t="s">
        <v>103</v>
      </c>
      <c r="G66" s="24">
        <v>389</v>
      </c>
      <c r="H66" s="25"/>
      <c r="I66" s="25">
        <f>ROUND(ROUND(H66,2)*ROUND(G66,3),2)</f>
        <v>0</v>
      </c>
      <c r="O66">
        <f>(I66*21)/100</f>
        <v>0</v>
      </c>
      <c r="P66" t="s">
        <v>23</v>
      </c>
    </row>
    <row r="67" spans="1:18" x14ac:dyDescent="0.2">
      <c r="A67" s="26" t="s">
        <v>50</v>
      </c>
      <c r="E67" s="27" t="s">
        <v>852</v>
      </c>
    </row>
    <row r="68" spans="1:18" ht="51" x14ac:dyDescent="0.2">
      <c r="A68" s="28" t="s">
        <v>51</v>
      </c>
      <c r="E68" s="29" t="s">
        <v>853</v>
      </c>
    </row>
    <row r="69" spans="1:18" ht="25.5" x14ac:dyDescent="0.2">
      <c r="A69" t="s">
        <v>53</v>
      </c>
      <c r="E69" s="27" t="s">
        <v>854</v>
      </c>
    </row>
    <row r="70" spans="1:18" x14ac:dyDescent="0.2">
      <c r="A70" s="17" t="s">
        <v>45</v>
      </c>
      <c r="B70" s="21" t="s">
        <v>148</v>
      </c>
      <c r="C70" s="21" t="s">
        <v>128</v>
      </c>
      <c r="D70" s="17" t="s">
        <v>47</v>
      </c>
      <c r="E70" s="22" t="s">
        <v>129</v>
      </c>
      <c r="F70" s="23" t="s">
        <v>103</v>
      </c>
      <c r="G70" s="24">
        <v>354</v>
      </c>
      <c r="H70" s="25"/>
      <c r="I70" s="25">
        <f>ROUND(ROUND(H70,2)*ROUND(G70,3),2)</f>
        <v>0</v>
      </c>
      <c r="O70">
        <f>(I70*21)/100</f>
        <v>0</v>
      </c>
      <c r="P70" t="s">
        <v>23</v>
      </c>
    </row>
    <row r="71" spans="1:18" x14ac:dyDescent="0.2">
      <c r="A71" s="26" t="s">
        <v>50</v>
      </c>
      <c r="E71" s="27" t="s">
        <v>47</v>
      </c>
    </row>
    <row r="72" spans="1:18" ht="51" x14ac:dyDescent="0.2">
      <c r="A72" s="28" t="s">
        <v>51</v>
      </c>
      <c r="E72" s="29" t="s">
        <v>855</v>
      </c>
    </row>
    <row r="73" spans="1:18" ht="25.5" x14ac:dyDescent="0.2">
      <c r="A73" t="s">
        <v>53</v>
      </c>
      <c r="E73" s="27" t="s">
        <v>130</v>
      </c>
    </row>
    <row r="74" spans="1:18" x14ac:dyDescent="0.2">
      <c r="A74" s="17" t="s">
        <v>45</v>
      </c>
      <c r="B74" s="21" t="s">
        <v>151</v>
      </c>
      <c r="C74" s="21" t="s">
        <v>856</v>
      </c>
      <c r="D74" s="17" t="s">
        <v>47</v>
      </c>
      <c r="E74" s="22" t="s">
        <v>857</v>
      </c>
      <c r="F74" s="23" t="s">
        <v>103</v>
      </c>
      <c r="G74" s="24">
        <v>40</v>
      </c>
      <c r="H74" s="25"/>
      <c r="I74" s="25">
        <f>ROUND(ROUND(H74,2)*ROUND(G74,3),2)</f>
        <v>0</v>
      </c>
      <c r="O74">
        <f>(I74*21)/100</f>
        <v>0</v>
      </c>
      <c r="P74" t="s">
        <v>23</v>
      </c>
    </row>
    <row r="75" spans="1:18" x14ac:dyDescent="0.2">
      <c r="A75" s="26" t="s">
        <v>50</v>
      </c>
      <c r="E75" s="27" t="s">
        <v>47</v>
      </c>
    </row>
    <row r="76" spans="1:18" ht="51" x14ac:dyDescent="0.2">
      <c r="A76" s="28" t="s">
        <v>51</v>
      </c>
      <c r="E76" s="29" t="s">
        <v>858</v>
      </c>
    </row>
    <row r="77" spans="1:18" ht="38.25" x14ac:dyDescent="0.2">
      <c r="A77" t="s">
        <v>53</v>
      </c>
      <c r="E77" s="27" t="s">
        <v>859</v>
      </c>
    </row>
    <row r="78" spans="1:18" ht="12.75" customHeight="1" x14ac:dyDescent="0.2">
      <c r="A78" s="5" t="s">
        <v>43</v>
      </c>
      <c r="B78" s="5"/>
      <c r="C78" s="31" t="s">
        <v>23</v>
      </c>
      <c r="D78" s="5"/>
      <c r="E78" s="19" t="s">
        <v>860</v>
      </c>
      <c r="F78" s="5"/>
      <c r="G78" s="5"/>
      <c r="H78" s="5"/>
      <c r="I78" s="32">
        <f>0+Q78</f>
        <v>0</v>
      </c>
      <c r="O78">
        <f>0+R78</f>
        <v>0</v>
      </c>
      <c r="Q78">
        <f>0+I79+I83+I87+I91</f>
        <v>0</v>
      </c>
      <c r="R78">
        <f>0+O79+O83+O87+O91</f>
        <v>0</v>
      </c>
    </row>
    <row r="79" spans="1:18" x14ac:dyDescent="0.2">
      <c r="A79" s="17" t="s">
        <v>45</v>
      </c>
      <c r="B79" s="21" t="s">
        <v>155</v>
      </c>
      <c r="C79" s="21" t="s">
        <v>861</v>
      </c>
      <c r="D79" s="17" t="s">
        <v>47</v>
      </c>
      <c r="E79" s="22" t="s">
        <v>862</v>
      </c>
      <c r="F79" s="23" t="s">
        <v>107</v>
      </c>
      <c r="G79" s="24">
        <v>75.599999999999994</v>
      </c>
      <c r="H79" s="25"/>
      <c r="I79" s="25">
        <f>ROUND(ROUND(H79,2)*ROUND(G79,3),2)</f>
        <v>0</v>
      </c>
      <c r="O79">
        <f>(I79*21)/100</f>
        <v>0</v>
      </c>
      <c r="P79" t="s">
        <v>23</v>
      </c>
    </row>
    <row r="80" spans="1:18" x14ac:dyDescent="0.2">
      <c r="A80" s="26" t="s">
        <v>50</v>
      </c>
      <c r="E80" s="27" t="s">
        <v>863</v>
      </c>
    </row>
    <row r="81" spans="1:18" ht="51" x14ac:dyDescent="0.2">
      <c r="A81" s="28" t="s">
        <v>51</v>
      </c>
      <c r="E81" s="29" t="s">
        <v>864</v>
      </c>
    </row>
    <row r="82" spans="1:18" ht="38.25" x14ac:dyDescent="0.2">
      <c r="A82" t="s">
        <v>53</v>
      </c>
      <c r="E82" s="27" t="s">
        <v>865</v>
      </c>
    </row>
    <row r="83" spans="1:18" x14ac:dyDescent="0.2">
      <c r="A83" s="17" t="s">
        <v>45</v>
      </c>
      <c r="B83" s="21" t="s">
        <v>159</v>
      </c>
      <c r="C83" s="21" t="s">
        <v>866</v>
      </c>
      <c r="D83" s="17" t="s">
        <v>47</v>
      </c>
      <c r="E83" s="22" t="s">
        <v>867</v>
      </c>
      <c r="F83" s="23" t="s">
        <v>103</v>
      </c>
      <c r="G83" s="24">
        <v>494</v>
      </c>
      <c r="H83" s="25"/>
      <c r="I83" s="25">
        <f>ROUND(ROUND(H83,2)*ROUND(G83,3),2)</f>
        <v>0</v>
      </c>
      <c r="O83">
        <f>(I83*21)/100</f>
        <v>0</v>
      </c>
      <c r="P83" t="s">
        <v>23</v>
      </c>
    </row>
    <row r="84" spans="1:18" x14ac:dyDescent="0.2">
      <c r="A84" s="26" t="s">
        <v>50</v>
      </c>
      <c r="E84" s="27" t="s">
        <v>868</v>
      </c>
    </row>
    <row r="85" spans="1:18" ht="51" x14ac:dyDescent="0.2">
      <c r="A85" s="28" t="s">
        <v>51</v>
      </c>
      <c r="E85" s="29" t="s">
        <v>869</v>
      </c>
    </row>
    <row r="86" spans="1:18" ht="38.25" x14ac:dyDescent="0.2">
      <c r="A86" t="s">
        <v>53</v>
      </c>
      <c r="E86" s="27" t="s">
        <v>870</v>
      </c>
    </row>
    <row r="87" spans="1:18" x14ac:dyDescent="0.2">
      <c r="A87" s="17" t="s">
        <v>45</v>
      </c>
      <c r="B87" s="21" t="s">
        <v>163</v>
      </c>
      <c r="C87" s="21" t="s">
        <v>871</v>
      </c>
      <c r="D87" s="17" t="s">
        <v>47</v>
      </c>
      <c r="E87" s="22" t="s">
        <v>872</v>
      </c>
      <c r="F87" s="23" t="s">
        <v>103</v>
      </c>
      <c r="G87" s="24">
        <v>208</v>
      </c>
      <c r="H87" s="25"/>
      <c r="I87" s="25">
        <f>ROUND(ROUND(H87,2)*ROUND(G87,3),2)</f>
        <v>0</v>
      </c>
      <c r="O87">
        <f>(I87*21)/100</f>
        <v>0</v>
      </c>
      <c r="P87" t="s">
        <v>23</v>
      </c>
    </row>
    <row r="88" spans="1:18" x14ac:dyDescent="0.2">
      <c r="A88" s="26" t="s">
        <v>50</v>
      </c>
      <c r="E88" s="27" t="s">
        <v>873</v>
      </c>
    </row>
    <row r="89" spans="1:18" ht="51" x14ac:dyDescent="0.2">
      <c r="A89" s="28" t="s">
        <v>51</v>
      </c>
      <c r="E89" s="29" t="s">
        <v>874</v>
      </c>
    </row>
    <row r="90" spans="1:18" ht="38.25" x14ac:dyDescent="0.2">
      <c r="A90" t="s">
        <v>53</v>
      </c>
      <c r="E90" s="27" t="s">
        <v>875</v>
      </c>
    </row>
    <row r="91" spans="1:18" x14ac:dyDescent="0.2">
      <c r="A91" s="17" t="s">
        <v>45</v>
      </c>
      <c r="B91" s="21" t="s">
        <v>166</v>
      </c>
      <c r="C91" s="21" t="s">
        <v>876</v>
      </c>
      <c r="D91" s="17" t="s">
        <v>47</v>
      </c>
      <c r="E91" s="22" t="s">
        <v>877</v>
      </c>
      <c r="F91" s="23" t="s">
        <v>103</v>
      </c>
      <c r="G91" s="24">
        <v>168</v>
      </c>
      <c r="H91" s="25"/>
      <c r="I91" s="25">
        <f>ROUND(ROUND(H91,2)*ROUND(G91,3),2)</f>
        <v>0</v>
      </c>
      <c r="O91">
        <f>(I91*21)/100</f>
        <v>0</v>
      </c>
      <c r="P91" t="s">
        <v>23</v>
      </c>
    </row>
    <row r="92" spans="1:18" x14ac:dyDescent="0.2">
      <c r="A92" s="26" t="s">
        <v>50</v>
      </c>
      <c r="E92" s="27" t="s">
        <v>878</v>
      </c>
    </row>
    <row r="93" spans="1:18" ht="51" x14ac:dyDescent="0.2">
      <c r="A93" s="28" t="s">
        <v>51</v>
      </c>
      <c r="E93" s="29" t="s">
        <v>879</v>
      </c>
    </row>
    <row r="94" spans="1:18" ht="51" x14ac:dyDescent="0.2">
      <c r="A94" t="s">
        <v>53</v>
      </c>
      <c r="E94" s="27" t="s">
        <v>880</v>
      </c>
    </row>
    <row r="95" spans="1:18" ht="12.75" customHeight="1" x14ac:dyDescent="0.2">
      <c r="A95" s="5" t="s">
        <v>43</v>
      </c>
      <c r="B95" s="5"/>
      <c r="C95" s="31" t="s">
        <v>33</v>
      </c>
      <c r="D95" s="5"/>
      <c r="E95" s="19" t="s">
        <v>881</v>
      </c>
      <c r="F95" s="5"/>
      <c r="G95" s="5"/>
      <c r="H95" s="5"/>
      <c r="I95" s="32">
        <f>0+Q95</f>
        <v>0</v>
      </c>
      <c r="O95">
        <f>0+R95</f>
        <v>0</v>
      </c>
      <c r="Q95">
        <f>0+I96</f>
        <v>0</v>
      </c>
      <c r="R95">
        <f>0+O96</f>
        <v>0</v>
      </c>
    </row>
    <row r="96" spans="1:18" x14ac:dyDescent="0.2">
      <c r="A96" s="17" t="s">
        <v>45</v>
      </c>
      <c r="B96" s="21" t="s">
        <v>170</v>
      </c>
      <c r="C96" s="21" t="s">
        <v>882</v>
      </c>
      <c r="D96" s="17" t="s">
        <v>47</v>
      </c>
      <c r="E96" s="22" t="s">
        <v>883</v>
      </c>
      <c r="F96" s="23" t="s">
        <v>103</v>
      </c>
      <c r="G96" s="24">
        <v>25.2</v>
      </c>
      <c r="H96" s="25"/>
      <c r="I96" s="25">
        <f>ROUND(ROUND(H96,2)*ROUND(G96,3),2)</f>
        <v>0</v>
      </c>
      <c r="O96">
        <f>(I96*21)/100</f>
        <v>0</v>
      </c>
      <c r="P96" t="s">
        <v>23</v>
      </c>
    </row>
    <row r="97" spans="1:18" x14ac:dyDescent="0.2">
      <c r="A97" s="26" t="s">
        <v>50</v>
      </c>
      <c r="E97" s="27" t="s">
        <v>47</v>
      </c>
    </row>
    <row r="98" spans="1:18" ht="51" x14ac:dyDescent="0.2">
      <c r="A98" s="28" t="s">
        <v>51</v>
      </c>
      <c r="E98" s="29" t="s">
        <v>884</v>
      </c>
    </row>
    <row r="99" spans="1:18" ht="89.25" x14ac:dyDescent="0.2">
      <c r="A99" t="s">
        <v>53</v>
      </c>
      <c r="E99" s="27" t="s">
        <v>885</v>
      </c>
    </row>
    <row r="100" spans="1:18" ht="12.75" customHeight="1" x14ac:dyDescent="0.2">
      <c r="A100" s="5" t="s">
        <v>43</v>
      </c>
      <c r="B100" s="5"/>
      <c r="C100" s="31" t="s">
        <v>35</v>
      </c>
      <c r="D100" s="5"/>
      <c r="E100" s="19" t="s">
        <v>886</v>
      </c>
      <c r="F100" s="5"/>
      <c r="G100" s="5"/>
      <c r="H100" s="5"/>
      <c r="I100" s="32">
        <f>0+Q100</f>
        <v>0</v>
      </c>
      <c r="O100">
        <f>0+R100</f>
        <v>0</v>
      </c>
      <c r="Q100">
        <f>0+I101+I105+I109+I113+I117+I121+I125+I129+I133</f>
        <v>0</v>
      </c>
      <c r="R100">
        <f>0+O101+O105+O109+O113+O117+O121+O125+O129+O133</f>
        <v>0</v>
      </c>
    </row>
    <row r="101" spans="1:18" x14ac:dyDescent="0.2">
      <c r="A101" s="17" t="s">
        <v>45</v>
      </c>
      <c r="B101" s="21" t="s">
        <v>175</v>
      </c>
      <c r="C101" s="21" t="s">
        <v>887</v>
      </c>
      <c r="D101" s="17" t="s">
        <v>47</v>
      </c>
      <c r="E101" s="22" t="s">
        <v>888</v>
      </c>
      <c r="F101" s="23" t="s">
        <v>107</v>
      </c>
      <c r="G101" s="24">
        <v>286.5</v>
      </c>
      <c r="H101" s="25"/>
      <c r="I101" s="25">
        <f>ROUND(ROUND(H101,2)*ROUND(G101,3),2)</f>
        <v>0</v>
      </c>
      <c r="O101">
        <f>(I101*21)/100</f>
        <v>0</v>
      </c>
      <c r="P101" t="s">
        <v>23</v>
      </c>
    </row>
    <row r="102" spans="1:18" x14ac:dyDescent="0.2">
      <c r="A102" s="26" t="s">
        <v>50</v>
      </c>
      <c r="E102" s="27" t="s">
        <v>47</v>
      </c>
    </row>
    <row r="103" spans="1:18" ht="51" x14ac:dyDescent="0.2">
      <c r="A103" s="28" t="s">
        <v>51</v>
      </c>
      <c r="E103" s="29" t="s">
        <v>889</v>
      </c>
    </row>
    <row r="104" spans="1:18" ht="38.25" x14ac:dyDescent="0.2">
      <c r="A104" t="s">
        <v>53</v>
      </c>
      <c r="E104" s="27" t="s">
        <v>890</v>
      </c>
    </row>
    <row r="105" spans="1:18" x14ac:dyDescent="0.2">
      <c r="A105" s="17" t="s">
        <v>45</v>
      </c>
      <c r="B105" s="21" t="s">
        <v>179</v>
      </c>
      <c r="C105" s="21" t="s">
        <v>891</v>
      </c>
      <c r="D105" s="17" t="s">
        <v>47</v>
      </c>
      <c r="E105" s="22" t="s">
        <v>892</v>
      </c>
      <c r="F105" s="23" t="s">
        <v>107</v>
      </c>
      <c r="G105" s="24">
        <v>35.36</v>
      </c>
      <c r="H105" s="25"/>
      <c r="I105" s="25">
        <f>ROUND(ROUND(H105,2)*ROUND(G105,3),2)</f>
        <v>0</v>
      </c>
      <c r="O105">
        <f>(I105*21)/100</f>
        <v>0</v>
      </c>
      <c r="P105" t="s">
        <v>23</v>
      </c>
    </row>
    <row r="106" spans="1:18" x14ac:dyDescent="0.2">
      <c r="A106" s="26" t="s">
        <v>50</v>
      </c>
      <c r="E106" s="27" t="s">
        <v>47</v>
      </c>
    </row>
    <row r="107" spans="1:18" ht="51" x14ac:dyDescent="0.2">
      <c r="A107" s="28" t="s">
        <v>51</v>
      </c>
      <c r="E107" s="29" t="s">
        <v>893</v>
      </c>
    </row>
    <row r="108" spans="1:18" ht="38.25" x14ac:dyDescent="0.2">
      <c r="A108" t="s">
        <v>53</v>
      </c>
      <c r="E108" s="27" t="s">
        <v>890</v>
      </c>
    </row>
    <row r="109" spans="1:18" ht="25.5" x14ac:dyDescent="0.2">
      <c r="A109" s="17" t="s">
        <v>45</v>
      </c>
      <c r="B109" s="21" t="s">
        <v>181</v>
      </c>
      <c r="C109" s="21" t="s">
        <v>894</v>
      </c>
      <c r="D109" s="17" t="s">
        <v>47</v>
      </c>
      <c r="E109" s="22" t="s">
        <v>895</v>
      </c>
      <c r="F109" s="23" t="s">
        <v>117</v>
      </c>
      <c r="G109" s="24">
        <v>120</v>
      </c>
      <c r="H109" s="25"/>
      <c r="I109" s="25">
        <f>ROUND(ROUND(H109,2)*ROUND(G109,3),2)</f>
        <v>0</v>
      </c>
      <c r="O109">
        <f>(I109*21)/100</f>
        <v>0</v>
      </c>
      <c r="P109" t="s">
        <v>23</v>
      </c>
    </row>
    <row r="110" spans="1:18" x14ac:dyDescent="0.2">
      <c r="A110" s="26" t="s">
        <v>50</v>
      </c>
      <c r="E110" s="27" t="s">
        <v>47</v>
      </c>
    </row>
    <row r="111" spans="1:18" ht="51" x14ac:dyDescent="0.2">
      <c r="A111" s="28" t="s">
        <v>51</v>
      </c>
      <c r="E111" s="29" t="s">
        <v>896</v>
      </c>
    </row>
    <row r="112" spans="1:18" ht="216.75" x14ac:dyDescent="0.2">
      <c r="A112" t="s">
        <v>53</v>
      </c>
      <c r="E112" s="27" t="s">
        <v>897</v>
      </c>
    </row>
    <row r="113" spans="1:16" ht="25.5" x14ac:dyDescent="0.2">
      <c r="A113" s="17" t="s">
        <v>45</v>
      </c>
      <c r="B113" s="21" t="s">
        <v>185</v>
      </c>
      <c r="C113" s="21" t="s">
        <v>898</v>
      </c>
      <c r="D113" s="17" t="s">
        <v>47</v>
      </c>
      <c r="E113" s="22" t="s">
        <v>899</v>
      </c>
      <c r="F113" s="23" t="s">
        <v>117</v>
      </c>
      <c r="G113" s="24">
        <v>208</v>
      </c>
      <c r="H113" s="25"/>
      <c r="I113" s="25">
        <f>ROUND(ROUND(H113,2)*ROUND(G113,3),2)</f>
        <v>0</v>
      </c>
      <c r="O113">
        <f>(I113*21)/100</f>
        <v>0</v>
      </c>
      <c r="P113" t="s">
        <v>23</v>
      </c>
    </row>
    <row r="114" spans="1:16" x14ac:dyDescent="0.2">
      <c r="A114" s="26" t="s">
        <v>50</v>
      </c>
      <c r="E114" s="27" t="s">
        <v>47</v>
      </c>
    </row>
    <row r="115" spans="1:16" ht="51" x14ac:dyDescent="0.2">
      <c r="A115" s="28" t="s">
        <v>51</v>
      </c>
      <c r="E115" s="29" t="s">
        <v>900</v>
      </c>
    </row>
    <row r="116" spans="1:16" ht="76.5" x14ac:dyDescent="0.2">
      <c r="A116" t="s">
        <v>53</v>
      </c>
      <c r="E116" s="27" t="s">
        <v>901</v>
      </c>
    </row>
    <row r="117" spans="1:16" x14ac:dyDescent="0.2">
      <c r="A117" s="17" t="s">
        <v>45</v>
      </c>
      <c r="B117" s="21" t="s">
        <v>189</v>
      </c>
      <c r="C117" s="21" t="s">
        <v>902</v>
      </c>
      <c r="D117" s="17" t="s">
        <v>47</v>
      </c>
      <c r="E117" s="22" t="s">
        <v>903</v>
      </c>
      <c r="F117" s="23" t="s">
        <v>49</v>
      </c>
      <c r="G117" s="24">
        <v>36</v>
      </c>
      <c r="H117" s="25"/>
      <c r="I117" s="25">
        <f>ROUND(ROUND(H117,2)*ROUND(G117,3),2)</f>
        <v>0</v>
      </c>
      <c r="O117">
        <f>(I117*21)/100</f>
        <v>0</v>
      </c>
      <c r="P117" t="s">
        <v>23</v>
      </c>
    </row>
    <row r="118" spans="1:16" x14ac:dyDescent="0.2">
      <c r="A118" s="26" t="s">
        <v>50</v>
      </c>
      <c r="E118" s="27" t="s">
        <v>47</v>
      </c>
    </row>
    <row r="119" spans="1:16" ht="51" x14ac:dyDescent="0.2">
      <c r="A119" s="28" t="s">
        <v>51</v>
      </c>
      <c r="E119" s="29" t="s">
        <v>904</v>
      </c>
    </row>
    <row r="120" spans="1:16" ht="89.25" x14ac:dyDescent="0.2">
      <c r="A120" t="s">
        <v>53</v>
      </c>
      <c r="E120" s="27" t="s">
        <v>905</v>
      </c>
    </row>
    <row r="121" spans="1:16" x14ac:dyDescent="0.2">
      <c r="A121" s="17" t="s">
        <v>45</v>
      </c>
      <c r="B121" s="21" t="s">
        <v>193</v>
      </c>
      <c r="C121" s="21" t="s">
        <v>906</v>
      </c>
      <c r="D121" s="17" t="s">
        <v>47</v>
      </c>
      <c r="E121" s="22" t="s">
        <v>907</v>
      </c>
      <c r="F121" s="23" t="s">
        <v>49</v>
      </c>
      <c r="G121" s="24">
        <v>6</v>
      </c>
      <c r="H121" s="25"/>
      <c r="I121" s="25">
        <f>ROUND(ROUND(H121,2)*ROUND(G121,3),2)</f>
        <v>0</v>
      </c>
      <c r="O121">
        <f>(I121*21)/100</f>
        <v>0</v>
      </c>
      <c r="P121" t="s">
        <v>23</v>
      </c>
    </row>
    <row r="122" spans="1:16" x14ac:dyDescent="0.2">
      <c r="A122" s="26" t="s">
        <v>50</v>
      </c>
      <c r="E122" s="27" t="s">
        <v>908</v>
      </c>
    </row>
    <row r="123" spans="1:16" ht="51" x14ac:dyDescent="0.2">
      <c r="A123" s="28" t="s">
        <v>51</v>
      </c>
      <c r="E123" s="29" t="s">
        <v>909</v>
      </c>
    </row>
    <row r="124" spans="1:16" ht="191.25" x14ac:dyDescent="0.2">
      <c r="A124" t="s">
        <v>53</v>
      </c>
      <c r="E124" s="27" t="s">
        <v>910</v>
      </c>
    </row>
    <row r="125" spans="1:16" ht="25.5" x14ac:dyDescent="0.2">
      <c r="A125" s="17" t="s">
        <v>45</v>
      </c>
      <c r="B125" s="21" t="s">
        <v>194</v>
      </c>
      <c r="C125" s="21" t="s">
        <v>911</v>
      </c>
      <c r="D125" s="17" t="s">
        <v>47</v>
      </c>
      <c r="E125" s="22" t="s">
        <v>912</v>
      </c>
      <c r="F125" s="23" t="s">
        <v>117</v>
      </c>
      <c r="G125" s="24">
        <v>104</v>
      </c>
      <c r="H125" s="25"/>
      <c r="I125" s="25">
        <f>ROUND(ROUND(H125,2)*ROUND(G125,3),2)</f>
        <v>0</v>
      </c>
      <c r="O125">
        <f>(I125*21)/100</f>
        <v>0</v>
      </c>
      <c r="P125" t="s">
        <v>23</v>
      </c>
    </row>
    <row r="126" spans="1:16" x14ac:dyDescent="0.2">
      <c r="A126" s="26" t="s">
        <v>50</v>
      </c>
      <c r="E126" s="27" t="s">
        <v>47</v>
      </c>
    </row>
    <row r="127" spans="1:16" ht="51" x14ac:dyDescent="0.2">
      <c r="A127" s="28" t="s">
        <v>51</v>
      </c>
      <c r="E127" s="29" t="s">
        <v>913</v>
      </c>
    </row>
    <row r="128" spans="1:16" ht="102" x14ac:dyDescent="0.2">
      <c r="A128" t="s">
        <v>53</v>
      </c>
      <c r="E128" s="27" t="s">
        <v>914</v>
      </c>
    </row>
    <row r="129" spans="1:18" x14ac:dyDescent="0.2">
      <c r="A129" s="17" t="s">
        <v>45</v>
      </c>
      <c r="B129" s="21" t="s">
        <v>198</v>
      </c>
      <c r="C129" s="21" t="s">
        <v>915</v>
      </c>
      <c r="D129" s="17" t="s">
        <v>47</v>
      </c>
      <c r="E129" s="22" t="s">
        <v>916</v>
      </c>
      <c r="F129" s="23" t="s">
        <v>117</v>
      </c>
      <c r="G129" s="24">
        <v>120</v>
      </c>
      <c r="H129" s="25"/>
      <c r="I129" s="25">
        <f>ROUND(ROUND(H129,2)*ROUND(G129,3),2)</f>
        <v>0</v>
      </c>
      <c r="O129">
        <f>(I129*21)/100</f>
        <v>0</v>
      </c>
      <c r="P129" t="s">
        <v>23</v>
      </c>
    </row>
    <row r="130" spans="1:18" x14ac:dyDescent="0.2">
      <c r="A130" s="26" t="s">
        <v>50</v>
      </c>
      <c r="E130" s="27" t="s">
        <v>47</v>
      </c>
    </row>
    <row r="131" spans="1:18" ht="51" x14ac:dyDescent="0.2">
      <c r="A131" s="28" t="s">
        <v>51</v>
      </c>
      <c r="E131" s="29" t="s">
        <v>896</v>
      </c>
    </row>
    <row r="132" spans="1:18" ht="102" x14ac:dyDescent="0.2">
      <c r="A132" t="s">
        <v>53</v>
      </c>
      <c r="E132" s="27" t="s">
        <v>917</v>
      </c>
    </row>
    <row r="133" spans="1:18" ht="25.5" x14ac:dyDescent="0.2">
      <c r="A133" s="17" t="s">
        <v>45</v>
      </c>
      <c r="B133" s="21" t="s">
        <v>202</v>
      </c>
      <c r="C133" s="21" t="s">
        <v>918</v>
      </c>
      <c r="D133" s="17" t="s">
        <v>47</v>
      </c>
      <c r="E133" s="22" t="s">
        <v>919</v>
      </c>
      <c r="F133" s="23" t="s">
        <v>103</v>
      </c>
      <c r="G133" s="24">
        <v>174</v>
      </c>
      <c r="H133" s="25"/>
      <c r="I133" s="25">
        <f>ROUND(ROUND(H133,2)*ROUND(G133,3),2)</f>
        <v>0</v>
      </c>
      <c r="O133">
        <f>(I133*21)/100</f>
        <v>0</v>
      </c>
      <c r="P133" t="s">
        <v>23</v>
      </c>
    </row>
    <row r="134" spans="1:18" x14ac:dyDescent="0.2">
      <c r="A134" s="26" t="s">
        <v>50</v>
      </c>
      <c r="E134" s="27" t="s">
        <v>920</v>
      </c>
    </row>
    <row r="135" spans="1:18" ht="51" x14ac:dyDescent="0.2">
      <c r="A135" s="28" t="s">
        <v>51</v>
      </c>
      <c r="E135" s="29" t="s">
        <v>921</v>
      </c>
    </row>
    <row r="136" spans="1:18" ht="102" x14ac:dyDescent="0.2">
      <c r="A136" t="s">
        <v>53</v>
      </c>
      <c r="E136" s="27" t="s">
        <v>922</v>
      </c>
    </row>
    <row r="137" spans="1:18" ht="12.75" customHeight="1" x14ac:dyDescent="0.2">
      <c r="A137" s="5" t="s">
        <v>43</v>
      </c>
      <c r="B137" s="5"/>
      <c r="C137" s="31" t="s">
        <v>40</v>
      </c>
      <c r="D137" s="5"/>
      <c r="E137" s="19" t="s">
        <v>923</v>
      </c>
      <c r="F137" s="5"/>
      <c r="G137" s="5"/>
      <c r="H137" s="5"/>
      <c r="I137" s="32">
        <f>0+Q137</f>
        <v>0</v>
      </c>
      <c r="O137">
        <f>0+R137</f>
        <v>0</v>
      </c>
      <c r="Q137">
        <f>0+I138+I142+I146+I150+I154+I158+I162+I166+I170+I174+I178+I182+I186+I190</f>
        <v>0</v>
      </c>
      <c r="R137">
        <f>0+O138+O142+O146+O150+O154+O158+O162+O166+O170+O174+O178+O182+O186+O190</f>
        <v>0</v>
      </c>
    </row>
    <row r="138" spans="1:18" x14ac:dyDescent="0.2">
      <c r="A138" s="17" t="s">
        <v>45</v>
      </c>
      <c r="B138" s="21" t="s">
        <v>205</v>
      </c>
      <c r="C138" s="21" t="s">
        <v>924</v>
      </c>
      <c r="D138" s="17" t="s">
        <v>47</v>
      </c>
      <c r="E138" s="22" t="s">
        <v>925</v>
      </c>
      <c r="F138" s="23" t="s">
        <v>49</v>
      </c>
      <c r="G138" s="24">
        <v>1</v>
      </c>
      <c r="H138" s="25"/>
      <c r="I138" s="25">
        <f>ROUND(ROUND(H138,2)*ROUND(G138,3),2)</f>
        <v>0</v>
      </c>
      <c r="O138">
        <f>(I138*21)/100</f>
        <v>0</v>
      </c>
      <c r="P138" t="s">
        <v>23</v>
      </c>
    </row>
    <row r="139" spans="1:18" x14ac:dyDescent="0.2">
      <c r="A139" s="26" t="s">
        <v>50</v>
      </c>
      <c r="E139" s="27" t="s">
        <v>926</v>
      </c>
    </row>
    <row r="140" spans="1:18" ht="51" x14ac:dyDescent="0.2">
      <c r="A140" s="28" t="s">
        <v>51</v>
      </c>
      <c r="E140" s="29" t="s">
        <v>927</v>
      </c>
    </row>
    <row r="141" spans="1:18" ht="51" x14ac:dyDescent="0.2">
      <c r="A141" t="s">
        <v>53</v>
      </c>
      <c r="E141" s="27" t="s">
        <v>928</v>
      </c>
    </row>
    <row r="142" spans="1:18" x14ac:dyDescent="0.2">
      <c r="A142" s="17" t="s">
        <v>45</v>
      </c>
      <c r="B142" s="21" t="s">
        <v>210</v>
      </c>
      <c r="C142" s="21" t="s">
        <v>929</v>
      </c>
      <c r="D142" s="17" t="s">
        <v>47</v>
      </c>
      <c r="E142" s="22" t="s">
        <v>930</v>
      </c>
      <c r="F142" s="23" t="s">
        <v>49</v>
      </c>
      <c r="G142" s="24">
        <v>2</v>
      </c>
      <c r="H142" s="25"/>
      <c r="I142" s="25">
        <f>ROUND(ROUND(H142,2)*ROUND(G142,3),2)</f>
        <v>0</v>
      </c>
      <c r="O142">
        <f>(I142*21)/100</f>
        <v>0</v>
      </c>
      <c r="P142" t="s">
        <v>23</v>
      </c>
    </row>
    <row r="143" spans="1:18" x14ac:dyDescent="0.2">
      <c r="A143" s="26" t="s">
        <v>50</v>
      </c>
      <c r="E143" s="27" t="s">
        <v>931</v>
      </c>
    </row>
    <row r="144" spans="1:18" ht="51" x14ac:dyDescent="0.2">
      <c r="A144" s="28" t="s">
        <v>51</v>
      </c>
      <c r="E144" s="29" t="s">
        <v>932</v>
      </c>
    </row>
    <row r="145" spans="1:16" ht="89.25" x14ac:dyDescent="0.2">
      <c r="A145" t="s">
        <v>53</v>
      </c>
      <c r="E145" s="27" t="s">
        <v>933</v>
      </c>
    </row>
    <row r="146" spans="1:16" x14ac:dyDescent="0.2">
      <c r="A146" s="17" t="s">
        <v>45</v>
      </c>
      <c r="B146" s="21" t="s">
        <v>212</v>
      </c>
      <c r="C146" s="21" t="s">
        <v>934</v>
      </c>
      <c r="D146" s="17" t="s">
        <v>47</v>
      </c>
      <c r="E146" s="22" t="s">
        <v>935</v>
      </c>
      <c r="F146" s="23" t="s">
        <v>49</v>
      </c>
      <c r="G146" s="24">
        <v>1</v>
      </c>
      <c r="H146" s="25"/>
      <c r="I146" s="25">
        <f>ROUND(ROUND(H146,2)*ROUND(G146,3),2)</f>
        <v>0</v>
      </c>
      <c r="O146">
        <f>(I146*21)/100</f>
        <v>0</v>
      </c>
      <c r="P146" t="s">
        <v>23</v>
      </c>
    </row>
    <row r="147" spans="1:16" x14ac:dyDescent="0.2">
      <c r="A147" s="26" t="s">
        <v>50</v>
      </c>
      <c r="E147" s="27" t="s">
        <v>47</v>
      </c>
    </row>
    <row r="148" spans="1:16" ht="51" x14ac:dyDescent="0.2">
      <c r="A148" s="28" t="s">
        <v>51</v>
      </c>
      <c r="E148" s="29" t="s">
        <v>927</v>
      </c>
    </row>
    <row r="149" spans="1:16" ht="51" x14ac:dyDescent="0.2">
      <c r="A149" t="s">
        <v>53</v>
      </c>
      <c r="E149" s="27" t="s">
        <v>936</v>
      </c>
    </row>
    <row r="150" spans="1:16" x14ac:dyDescent="0.2">
      <c r="A150" s="17" t="s">
        <v>45</v>
      </c>
      <c r="B150" s="21" t="s">
        <v>217</v>
      </c>
      <c r="C150" s="21" t="s">
        <v>937</v>
      </c>
      <c r="D150" s="17" t="s">
        <v>47</v>
      </c>
      <c r="E150" s="22" t="s">
        <v>938</v>
      </c>
      <c r="F150" s="23" t="s">
        <v>49</v>
      </c>
      <c r="G150" s="24">
        <v>2</v>
      </c>
      <c r="H150" s="25"/>
      <c r="I150" s="25">
        <f>ROUND(ROUND(H150,2)*ROUND(G150,3),2)</f>
        <v>0</v>
      </c>
      <c r="O150">
        <f>(I150*21)/100</f>
        <v>0</v>
      </c>
      <c r="P150" t="s">
        <v>23</v>
      </c>
    </row>
    <row r="151" spans="1:16" x14ac:dyDescent="0.2">
      <c r="A151" s="26" t="s">
        <v>50</v>
      </c>
      <c r="E151" s="27" t="s">
        <v>47</v>
      </c>
    </row>
    <row r="152" spans="1:16" ht="51" x14ac:dyDescent="0.2">
      <c r="A152" s="28" t="s">
        <v>51</v>
      </c>
      <c r="E152" s="29" t="s">
        <v>939</v>
      </c>
    </row>
    <row r="153" spans="1:16" ht="89.25" x14ac:dyDescent="0.2">
      <c r="A153" t="s">
        <v>53</v>
      </c>
      <c r="E153" s="27" t="s">
        <v>940</v>
      </c>
    </row>
    <row r="154" spans="1:16" x14ac:dyDescent="0.2">
      <c r="A154" s="17" t="s">
        <v>45</v>
      </c>
      <c r="B154" s="21" t="s">
        <v>221</v>
      </c>
      <c r="C154" s="21" t="s">
        <v>941</v>
      </c>
      <c r="D154" s="17" t="s">
        <v>47</v>
      </c>
      <c r="E154" s="22" t="s">
        <v>942</v>
      </c>
      <c r="F154" s="23" t="s">
        <v>107</v>
      </c>
      <c r="G154" s="24">
        <v>324</v>
      </c>
      <c r="H154" s="25"/>
      <c r="I154" s="25">
        <f>ROUND(ROUND(H154,2)*ROUND(G154,3),2)</f>
        <v>0</v>
      </c>
      <c r="O154">
        <f>(I154*21)/100</f>
        <v>0</v>
      </c>
      <c r="P154" t="s">
        <v>23</v>
      </c>
    </row>
    <row r="155" spans="1:16" x14ac:dyDescent="0.2">
      <c r="A155" s="26" t="s">
        <v>50</v>
      </c>
      <c r="E155" s="27" t="s">
        <v>47</v>
      </c>
    </row>
    <row r="156" spans="1:16" ht="51" x14ac:dyDescent="0.2">
      <c r="A156" s="28" t="s">
        <v>51</v>
      </c>
      <c r="E156" s="29" t="s">
        <v>943</v>
      </c>
    </row>
    <row r="157" spans="1:16" ht="89.25" x14ac:dyDescent="0.2">
      <c r="A157" t="s">
        <v>53</v>
      </c>
      <c r="E157" s="27" t="s">
        <v>944</v>
      </c>
    </row>
    <row r="158" spans="1:16" ht="25.5" x14ac:dyDescent="0.2">
      <c r="A158" s="17" t="s">
        <v>45</v>
      </c>
      <c r="B158" s="21" t="s">
        <v>225</v>
      </c>
      <c r="C158" s="21" t="s">
        <v>945</v>
      </c>
      <c r="D158" s="17" t="s">
        <v>47</v>
      </c>
      <c r="E158" s="22" t="s">
        <v>946</v>
      </c>
      <c r="F158" s="23" t="s">
        <v>111</v>
      </c>
      <c r="G158" s="24">
        <v>2916</v>
      </c>
      <c r="H158" s="25"/>
      <c r="I158" s="25">
        <f>ROUND(ROUND(H158,2)*ROUND(G158,3),2)</f>
        <v>0</v>
      </c>
      <c r="O158">
        <f>(I158*21)/100</f>
        <v>0</v>
      </c>
      <c r="P158" t="s">
        <v>23</v>
      </c>
    </row>
    <row r="159" spans="1:16" x14ac:dyDescent="0.2">
      <c r="A159" s="26" t="s">
        <v>50</v>
      </c>
      <c r="E159" s="27" t="s">
        <v>47</v>
      </c>
    </row>
    <row r="160" spans="1:16" ht="51" x14ac:dyDescent="0.2">
      <c r="A160" s="28" t="s">
        <v>51</v>
      </c>
      <c r="E160" s="29" t="s">
        <v>947</v>
      </c>
    </row>
    <row r="161" spans="1:16" ht="76.5" x14ac:dyDescent="0.2">
      <c r="A161" t="s">
        <v>53</v>
      </c>
      <c r="E161" s="27" t="s">
        <v>948</v>
      </c>
    </row>
    <row r="162" spans="1:16" ht="25.5" x14ac:dyDescent="0.2">
      <c r="A162" s="17" t="s">
        <v>45</v>
      </c>
      <c r="B162" s="21" t="s">
        <v>229</v>
      </c>
      <c r="C162" s="21" t="s">
        <v>949</v>
      </c>
      <c r="D162" s="17" t="s">
        <v>47</v>
      </c>
      <c r="E162" s="22" t="s">
        <v>950</v>
      </c>
      <c r="F162" s="23" t="s">
        <v>111</v>
      </c>
      <c r="G162" s="24">
        <v>1135</v>
      </c>
      <c r="H162" s="25"/>
      <c r="I162" s="25">
        <f>ROUND(ROUND(H162,2)*ROUND(G162,3),2)</f>
        <v>0</v>
      </c>
      <c r="O162">
        <f>(I162*21)/100</f>
        <v>0</v>
      </c>
      <c r="P162" t="s">
        <v>23</v>
      </c>
    </row>
    <row r="163" spans="1:16" x14ac:dyDescent="0.2">
      <c r="A163" s="26" t="s">
        <v>50</v>
      </c>
      <c r="E163" s="27" t="s">
        <v>47</v>
      </c>
    </row>
    <row r="164" spans="1:16" ht="51" x14ac:dyDescent="0.2">
      <c r="A164" s="28" t="s">
        <v>51</v>
      </c>
      <c r="E164" s="29" t="s">
        <v>951</v>
      </c>
    </row>
    <row r="165" spans="1:16" ht="76.5" x14ac:dyDescent="0.2">
      <c r="A165" t="s">
        <v>53</v>
      </c>
      <c r="E165" s="27" t="s">
        <v>948</v>
      </c>
    </row>
    <row r="166" spans="1:16" ht="25.5" x14ac:dyDescent="0.2">
      <c r="A166" s="17" t="s">
        <v>45</v>
      </c>
      <c r="B166" s="21" t="s">
        <v>233</v>
      </c>
      <c r="C166" s="21" t="s">
        <v>952</v>
      </c>
      <c r="D166" s="17" t="s">
        <v>47</v>
      </c>
      <c r="E166" s="22" t="s">
        <v>953</v>
      </c>
      <c r="F166" s="23" t="s">
        <v>117</v>
      </c>
      <c r="G166" s="24">
        <v>120</v>
      </c>
      <c r="H166" s="25"/>
      <c r="I166" s="25">
        <f>ROUND(ROUND(H166,2)*ROUND(G166,3),2)</f>
        <v>0</v>
      </c>
      <c r="O166">
        <f>(I166*21)/100</f>
        <v>0</v>
      </c>
      <c r="P166" t="s">
        <v>23</v>
      </c>
    </row>
    <row r="167" spans="1:16" x14ac:dyDescent="0.2">
      <c r="A167" s="26" t="s">
        <v>50</v>
      </c>
      <c r="E167" s="27" t="s">
        <v>47</v>
      </c>
    </row>
    <row r="168" spans="1:16" ht="51" x14ac:dyDescent="0.2">
      <c r="A168" s="28" t="s">
        <v>51</v>
      </c>
      <c r="E168" s="29" t="s">
        <v>896</v>
      </c>
    </row>
    <row r="169" spans="1:16" ht="127.5" x14ac:dyDescent="0.2">
      <c r="A169" t="s">
        <v>53</v>
      </c>
      <c r="E169" s="27" t="s">
        <v>954</v>
      </c>
    </row>
    <row r="170" spans="1:16" ht="38.25" x14ac:dyDescent="0.2">
      <c r="A170" s="17" t="s">
        <v>45</v>
      </c>
      <c r="B170" s="21" t="s">
        <v>238</v>
      </c>
      <c r="C170" s="21" t="s">
        <v>955</v>
      </c>
      <c r="D170" s="17" t="s">
        <v>47</v>
      </c>
      <c r="E170" s="22" t="s">
        <v>956</v>
      </c>
      <c r="F170" s="23" t="s">
        <v>957</v>
      </c>
      <c r="G170" s="24">
        <v>941.99800000000005</v>
      </c>
      <c r="H170" s="25"/>
      <c r="I170" s="25">
        <f>ROUND(ROUND(H170,2)*ROUND(G170,3),2)</f>
        <v>0</v>
      </c>
      <c r="O170">
        <f>(I170*21)/100</f>
        <v>0</v>
      </c>
      <c r="P170" t="s">
        <v>23</v>
      </c>
    </row>
    <row r="171" spans="1:16" x14ac:dyDescent="0.2">
      <c r="A171" s="26" t="s">
        <v>50</v>
      </c>
      <c r="E171" s="27" t="s">
        <v>47</v>
      </c>
    </row>
    <row r="172" spans="1:16" ht="51" x14ac:dyDescent="0.2">
      <c r="A172" s="28" t="s">
        <v>51</v>
      </c>
      <c r="E172" s="29" t="s">
        <v>958</v>
      </c>
    </row>
    <row r="173" spans="1:16" ht="63.75" x14ac:dyDescent="0.2">
      <c r="A173" t="s">
        <v>53</v>
      </c>
      <c r="E173" s="27" t="s">
        <v>959</v>
      </c>
    </row>
    <row r="174" spans="1:16" x14ac:dyDescent="0.2">
      <c r="A174" s="17" t="s">
        <v>45</v>
      </c>
      <c r="B174" s="21" t="s">
        <v>243</v>
      </c>
      <c r="C174" s="21" t="s">
        <v>960</v>
      </c>
      <c r="D174" s="17" t="s">
        <v>47</v>
      </c>
      <c r="E174" s="22" t="s">
        <v>961</v>
      </c>
      <c r="F174" s="23" t="s">
        <v>49</v>
      </c>
      <c r="G174" s="24">
        <v>1</v>
      </c>
      <c r="H174" s="25"/>
      <c r="I174" s="25">
        <f>ROUND(ROUND(H174,2)*ROUND(G174,3),2)</f>
        <v>0</v>
      </c>
      <c r="O174">
        <f>(I174*21)/100</f>
        <v>0</v>
      </c>
      <c r="P174" t="s">
        <v>23</v>
      </c>
    </row>
    <row r="175" spans="1:16" x14ac:dyDescent="0.2">
      <c r="A175" s="26" t="s">
        <v>50</v>
      </c>
      <c r="E175" s="27" t="s">
        <v>47</v>
      </c>
    </row>
    <row r="176" spans="1:16" ht="51" x14ac:dyDescent="0.2">
      <c r="A176" s="28" t="s">
        <v>51</v>
      </c>
      <c r="E176" s="29" t="s">
        <v>927</v>
      </c>
    </row>
    <row r="177" spans="1:16" ht="76.5" x14ac:dyDescent="0.2">
      <c r="A177" t="s">
        <v>53</v>
      </c>
      <c r="E177" s="27" t="s">
        <v>962</v>
      </c>
    </row>
    <row r="178" spans="1:16" x14ac:dyDescent="0.2">
      <c r="A178" s="17" t="s">
        <v>45</v>
      </c>
      <c r="B178" s="21" t="s">
        <v>246</v>
      </c>
      <c r="C178" s="21" t="s">
        <v>963</v>
      </c>
      <c r="D178" s="17" t="s">
        <v>47</v>
      </c>
      <c r="E178" s="22" t="s">
        <v>964</v>
      </c>
      <c r="F178" s="23" t="s">
        <v>49</v>
      </c>
      <c r="G178" s="24">
        <v>2</v>
      </c>
      <c r="H178" s="25"/>
      <c r="I178" s="25">
        <f>ROUND(ROUND(H178,2)*ROUND(G178,3),2)</f>
        <v>0</v>
      </c>
      <c r="O178">
        <f>(I178*21)/100</f>
        <v>0</v>
      </c>
      <c r="P178" t="s">
        <v>23</v>
      </c>
    </row>
    <row r="179" spans="1:16" x14ac:dyDescent="0.2">
      <c r="A179" s="26" t="s">
        <v>50</v>
      </c>
      <c r="E179" s="27" t="s">
        <v>965</v>
      </c>
    </row>
    <row r="180" spans="1:16" ht="51" x14ac:dyDescent="0.2">
      <c r="A180" s="28" t="s">
        <v>51</v>
      </c>
      <c r="E180" s="29" t="s">
        <v>932</v>
      </c>
    </row>
    <row r="181" spans="1:16" ht="76.5" x14ac:dyDescent="0.2">
      <c r="A181" t="s">
        <v>53</v>
      </c>
      <c r="E181" s="27" t="s">
        <v>962</v>
      </c>
    </row>
    <row r="182" spans="1:16" ht="25.5" x14ac:dyDescent="0.2">
      <c r="A182" s="17" t="s">
        <v>45</v>
      </c>
      <c r="B182" s="21" t="s">
        <v>250</v>
      </c>
      <c r="C182" s="21" t="s">
        <v>966</v>
      </c>
      <c r="D182" s="17" t="s">
        <v>47</v>
      </c>
      <c r="E182" s="22" t="s">
        <v>967</v>
      </c>
      <c r="F182" s="23" t="s">
        <v>957</v>
      </c>
      <c r="G182" s="24">
        <v>3</v>
      </c>
      <c r="H182" s="25"/>
      <c r="I182" s="25">
        <f>ROUND(ROUND(H182,2)*ROUND(G182,3),2)</f>
        <v>0</v>
      </c>
      <c r="O182">
        <f>(I182*21)/100</f>
        <v>0</v>
      </c>
      <c r="P182" t="s">
        <v>23</v>
      </c>
    </row>
    <row r="183" spans="1:16" x14ac:dyDescent="0.2">
      <c r="A183" s="26" t="s">
        <v>50</v>
      </c>
      <c r="E183" s="27" t="s">
        <v>47</v>
      </c>
    </row>
    <row r="184" spans="1:16" ht="51" x14ac:dyDescent="0.2">
      <c r="A184" s="28" t="s">
        <v>51</v>
      </c>
      <c r="E184" s="29" t="s">
        <v>968</v>
      </c>
    </row>
    <row r="185" spans="1:16" ht="76.5" x14ac:dyDescent="0.2">
      <c r="A185" t="s">
        <v>53</v>
      </c>
      <c r="E185" s="27" t="s">
        <v>969</v>
      </c>
    </row>
    <row r="186" spans="1:16" x14ac:dyDescent="0.2">
      <c r="A186" s="17" t="s">
        <v>45</v>
      </c>
      <c r="B186" s="21" t="s">
        <v>253</v>
      </c>
      <c r="C186" s="21" t="s">
        <v>970</v>
      </c>
      <c r="D186" s="17" t="s">
        <v>47</v>
      </c>
      <c r="E186" s="22" t="s">
        <v>971</v>
      </c>
      <c r="F186" s="23" t="s">
        <v>107</v>
      </c>
      <c r="G186" s="24">
        <v>10</v>
      </c>
      <c r="H186" s="25"/>
      <c r="I186" s="25">
        <f>ROUND(ROUND(H186,2)*ROUND(G186,3),2)</f>
        <v>0</v>
      </c>
      <c r="O186">
        <f>(I186*21)/100</f>
        <v>0</v>
      </c>
      <c r="P186" t="s">
        <v>23</v>
      </c>
    </row>
    <row r="187" spans="1:16" x14ac:dyDescent="0.2">
      <c r="A187" s="26" t="s">
        <v>50</v>
      </c>
      <c r="E187" s="27" t="s">
        <v>47</v>
      </c>
    </row>
    <row r="188" spans="1:16" ht="51" x14ac:dyDescent="0.2">
      <c r="A188" s="28" t="s">
        <v>51</v>
      </c>
      <c r="E188" s="29" t="s">
        <v>972</v>
      </c>
    </row>
    <row r="189" spans="1:16" ht="76.5" x14ac:dyDescent="0.2">
      <c r="A189" t="s">
        <v>53</v>
      </c>
      <c r="E189" s="27" t="s">
        <v>973</v>
      </c>
    </row>
    <row r="190" spans="1:16" x14ac:dyDescent="0.2">
      <c r="A190" s="17" t="s">
        <v>45</v>
      </c>
      <c r="B190" s="21" t="s">
        <v>258</v>
      </c>
      <c r="C190" s="21" t="s">
        <v>974</v>
      </c>
      <c r="D190" s="17" t="s">
        <v>47</v>
      </c>
      <c r="E190" s="22" t="s">
        <v>975</v>
      </c>
      <c r="F190" s="23" t="s">
        <v>957</v>
      </c>
      <c r="G190" s="24">
        <v>720</v>
      </c>
      <c r="H190" s="25"/>
      <c r="I190" s="25">
        <f>ROUND(ROUND(H190,2)*ROUND(G190,3),2)</f>
        <v>0</v>
      </c>
      <c r="O190">
        <f>(I190*21)/100</f>
        <v>0</v>
      </c>
      <c r="P190" t="s">
        <v>23</v>
      </c>
    </row>
    <row r="191" spans="1:16" x14ac:dyDescent="0.2">
      <c r="A191" s="26" t="s">
        <v>50</v>
      </c>
      <c r="E191" s="27" t="s">
        <v>47</v>
      </c>
    </row>
    <row r="192" spans="1:16" ht="51" x14ac:dyDescent="0.2">
      <c r="A192" s="28" t="s">
        <v>51</v>
      </c>
      <c r="E192" s="29" t="s">
        <v>976</v>
      </c>
    </row>
    <row r="193" spans="1:5" ht="25.5" x14ac:dyDescent="0.2">
      <c r="A193" t="s">
        <v>53</v>
      </c>
      <c r="E193" s="27" t="s">
        <v>977</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orientation="portrait" horizontalDpi="300" verticalDpi="300"/>
  <headerFooter alignWithMargins="0"/>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zoomScaleNormal="100" workbookViewId="0">
      <pane ySplit="7" topLeftCell="A8" activePane="bottomLeft" state="frozen"/>
      <selection pane="bottomLeft" activeCell="H8" sqref="H8"/>
    </sheetView>
  </sheetViews>
  <sheetFormatPr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11</v>
      </c>
      <c r="B1" s="1"/>
      <c r="C1" s="1"/>
      <c r="D1" s="1"/>
      <c r="E1" s="1" t="s">
        <v>0</v>
      </c>
      <c r="F1" s="1"/>
      <c r="G1" s="1"/>
      <c r="H1" s="1"/>
      <c r="I1" s="1"/>
      <c r="P1" t="s">
        <v>22</v>
      </c>
    </row>
    <row r="2" spans="1:18" ht="24.95" customHeight="1" x14ac:dyDescent="0.2">
      <c r="B2" s="1"/>
      <c r="C2" s="1"/>
      <c r="D2" s="1"/>
      <c r="E2" s="2" t="s">
        <v>13</v>
      </c>
      <c r="F2" s="1"/>
      <c r="G2" s="1"/>
      <c r="H2" s="5"/>
      <c r="I2" s="5"/>
      <c r="O2">
        <f>0+O8</f>
        <v>0</v>
      </c>
      <c r="P2" t="s">
        <v>22</v>
      </c>
    </row>
    <row r="3" spans="1:18" ht="15" customHeight="1" x14ac:dyDescent="0.2">
      <c r="A3" t="s">
        <v>12</v>
      </c>
      <c r="B3" s="9" t="s">
        <v>14</v>
      </c>
      <c r="C3" s="36" t="s">
        <v>15</v>
      </c>
      <c r="D3" s="33"/>
      <c r="E3" s="10" t="s">
        <v>16</v>
      </c>
      <c r="F3" s="1"/>
      <c r="G3" s="8"/>
      <c r="H3" s="7" t="s">
        <v>978</v>
      </c>
      <c r="I3" s="30">
        <f>0+I8</f>
        <v>0</v>
      </c>
      <c r="O3" t="s">
        <v>19</v>
      </c>
      <c r="P3" t="s">
        <v>23</v>
      </c>
    </row>
    <row r="4" spans="1:18" ht="15" customHeight="1" x14ac:dyDescent="0.2">
      <c r="A4" t="s">
        <v>17</v>
      </c>
      <c r="B4" s="12" t="s">
        <v>18</v>
      </c>
      <c r="C4" s="37" t="s">
        <v>978</v>
      </c>
      <c r="D4" s="38"/>
      <c r="E4" s="13" t="s">
        <v>979</v>
      </c>
      <c r="F4" s="5"/>
      <c r="G4" s="5"/>
      <c r="H4" s="14"/>
      <c r="I4" s="14"/>
      <c r="O4" t="s">
        <v>20</v>
      </c>
      <c r="P4" t="s">
        <v>23</v>
      </c>
    </row>
    <row r="5" spans="1:18" ht="12.75" customHeight="1" x14ac:dyDescent="0.2">
      <c r="A5" s="39" t="s">
        <v>26</v>
      </c>
      <c r="B5" s="39" t="s">
        <v>28</v>
      </c>
      <c r="C5" s="39" t="s">
        <v>30</v>
      </c>
      <c r="D5" s="39" t="s">
        <v>31</v>
      </c>
      <c r="E5" s="39" t="s">
        <v>32</v>
      </c>
      <c r="F5" s="39" t="s">
        <v>34</v>
      </c>
      <c r="G5" s="39" t="s">
        <v>36</v>
      </c>
      <c r="H5" s="39" t="s">
        <v>38</v>
      </c>
      <c r="I5" s="39"/>
      <c r="O5" t="s">
        <v>21</v>
      </c>
      <c r="P5" t="s">
        <v>23</v>
      </c>
    </row>
    <row r="6" spans="1:18" ht="12.75" customHeight="1" x14ac:dyDescent="0.2">
      <c r="A6" s="39"/>
      <c r="B6" s="39"/>
      <c r="C6" s="39"/>
      <c r="D6" s="39"/>
      <c r="E6" s="39"/>
      <c r="F6" s="39"/>
      <c r="G6" s="39"/>
      <c r="H6" s="11" t="s">
        <v>39</v>
      </c>
      <c r="I6" s="11" t="s">
        <v>41</v>
      </c>
    </row>
    <row r="7" spans="1:18" ht="12.75" customHeight="1" x14ac:dyDescent="0.2">
      <c r="A7" s="11" t="s">
        <v>27</v>
      </c>
      <c r="B7" s="11" t="s">
        <v>29</v>
      </c>
      <c r="C7" s="11" t="s">
        <v>23</v>
      </c>
      <c r="D7" s="11" t="s">
        <v>22</v>
      </c>
      <c r="E7" s="11" t="s">
        <v>33</v>
      </c>
      <c r="F7" s="11" t="s">
        <v>35</v>
      </c>
      <c r="G7" s="11" t="s">
        <v>37</v>
      </c>
      <c r="H7" s="11" t="s">
        <v>40</v>
      </c>
      <c r="I7" s="11" t="s">
        <v>42</v>
      </c>
    </row>
    <row r="8" spans="1:18" ht="12.75" customHeight="1" x14ac:dyDescent="0.2">
      <c r="A8" s="14" t="s">
        <v>43</v>
      </c>
      <c r="B8" s="14"/>
      <c r="C8" s="18" t="s">
        <v>35</v>
      </c>
      <c r="D8" s="14"/>
      <c r="E8" s="19" t="s">
        <v>886</v>
      </c>
      <c r="F8" s="14"/>
      <c r="G8" s="14"/>
      <c r="H8" s="14"/>
      <c r="I8" s="20">
        <f>0+Q8</f>
        <v>0</v>
      </c>
      <c r="O8">
        <f>0+R8</f>
        <v>0</v>
      </c>
      <c r="Q8">
        <f>0+I9+I13+I17</f>
        <v>0</v>
      </c>
      <c r="R8">
        <f>0+O9+O13+O17</f>
        <v>0</v>
      </c>
    </row>
    <row r="9" spans="1:18" x14ac:dyDescent="0.2">
      <c r="A9" s="17" t="s">
        <v>45</v>
      </c>
      <c r="B9" s="21" t="s">
        <v>29</v>
      </c>
      <c r="C9" s="21" t="s">
        <v>891</v>
      </c>
      <c r="D9" s="17" t="s">
        <v>47</v>
      </c>
      <c r="E9" s="22" t="s">
        <v>892</v>
      </c>
      <c r="F9" s="23" t="s">
        <v>107</v>
      </c>
      <c r="G9" s="24">
        <v>38.08</v>
      </c>
      <c r="H9" s="25"/>
      <c r="I9" s="25">
        <f>ROUND(ROUND(H9,2)*ROUND(G9,3),2)</f>
        <v>0</v>
      </c>
      <c r="O9">
        <f>(I9*21)/100</f>
        <v>0</v>
      </c>
      <c r="P9" t="s">
        <v>23</v>
      </c>
    </row>
    <row r="10" spans="1:18" x14ac:dyDescent="0.2">
      <c r="A10" s="26" t="s">
        <v>50</v>
      </c>
      <c r="E10" s="27" t="s">
        <v>47</v>
      </c>
    </row>
    <row r="11" spans="1:18" ht="51" x14ac:dyDescent="0.2">
      <c r="A11" s="28" t="s">
        <v>51</v>
      </c>
      <c r="E11" s="29" t="s">
        <v>980</v>
      </c>
    </row>
    <row r="12" spans="1:18" ht="38.25" x14ac:dyDescent="0.2">
      <c r="A12" t="s">
        <v>53</v>
      </c>
      <c r="E12" s="27" t="s">
        <v>890</v>
      </c>
    </row>
    <row r="13" spans="1:18" ht="25.5" x14ac:dyDescent="0.2">
      <c r="A13" s="17" t="s">
        <v>45</v>
      </c>
      <c r="B13" s="21" t="s">
        <v>23</v>
      </c>
      <c r="C13" s="21" t="s">
        <v>981</v>
      </c>
      <c r="D13" s="17" t="s">
        <v>47</v>
      </c>
      <c r="E13" s="22" t="s">
        <v>982</v>
      </c>
      <c r="F13" s="23" t="s">
        <v>117</v>
      </c>
      <c r="G13" s="24">
        <v>104</v>
      </c>
      <c r="H13" s="25"/>
      <c r="I13" s="25">
        <f>ROUND(ROUND(H13,2)*ROUND(G13,3),2)</f>
        <v>0</v>
      </c>
      <c r="O13">
        <f>(I13*21)/100</f>
        <v>0</v>
      </c>
      <c r="P13" t="s">
        <v>23</v>
      </c>
    </row>
    <row r="14" spans="1:18" x14ac:dyDescent="0.2">
      <c r="A14" s="26" t="s">
        <v>50</v>
      </c>
      <c r="E14" s="27" t="s">
        <v>47</v>
      </c>
    </row>
    <row r="15" spans="1:18" ht="51" x14ac:dyDescent="0.2">
      <c r="A15" s="28" t="s">
        <v>51</v>
      </c>
      <c r="E15" s="29" t="s">
        <v>913</v>
      </c>
    </row>
    <row r="16" spans="1:18" ht="76.5" x14ac:dyDescent="0.2">
      <c r="A16" t="s">
        <v>53</v>
      </c>
      <c r="E16" s="27" t="s">
        <v>983</v>
      </c>
    </row>
    <row r="17" spans="1:16" ht="25.5" x14ac:dyDescent="0.2">
      <c r="A17" s="17" t="s">
        <v>45</v>
      </c>
      <c r="B17" s="21" t="s">
        <v>22</v>
      </c>
      <c r="C17" s="21" t="s">
        <v>984</v>
      </c>
      <c r="D17" s="17" t="s">
        <v>47</v>
      </c>
      <c r="E17" s="22" t="s">
        <v>985</v>
      </c>
      <c r="F17" s="23" t="s">
        <v>117</v>
      </c>
      <c r="G17" s="24">
        <v>120</v>
      </c>
      <c r="H17" s="25"/>
      <c r="I17" s="25">
        <f>ROUND(ROUND(H17,2)*ROUND(G17,3),2)</f>
        <v>0</v>
      </c>
      <c r="O17">
        <f>(I17*21)/100</f>
        <v>0</v>
      </c>
      <c r="P17" t="s">
        <v>23</v>
      </c>
    </row>
    <row r="18" spans="1:16" x14ac:dyDescent="0.2">
      <c r="A18" s="26" t="s">
        <v>50</v>
      </c>
      <c r="E18" s="27" t="s">
        <v>47</v>
      </c>
    </row>
    <row r="19" spans="1:16" ht="51" x14ac:dyDescent="0.2">
      <c r="A19" s="28" t="s">
        <v>51</v>
      </c>
      <c r="E19" s="29" t="s">
        <v>896</v>
      </c>
    </row>
    <row r="20" spans="1:16" ht="76.5" x14ac:dyDescent="0.2">
      <c r="A20" t="s">
        <v>53</v>
      </c>
      <c r="E20" s="27" t="s">
        <v>983</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orientation="portrait" horizontalDpi="300" verticalDpi="300"/>
  <headerFooter alignWithMargins="0"/>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8"/>
  <sheetViews>
    <sheetView zoomScaleNormal="100" workbookViewId="0">
      <pane ySplit="7" topLeftCell="A8" activePane="bottomLeft" state="frozen"/>
      <selection pane="bottomLeft" activeCell="H8" sqref="H8"/>
    </sheetView>
  </sheetViews>
  <sheetFormatPr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11</v>
      </c>
      <c r="B1" s="1"/>
      <c r="C1" s="1"/>
      <c r="D1" s="1"/>
      <c r="E1" s="1" t="s">
        <v>0</v>
      </c>
      <c r="F1" s="1"/>
      <c r="G1" s="1"/>
      <c r="H1" s="1"/>
      <c r="I1" s="1"/>
      <c r="P1" t="s">
        <v>22</v>
      </c>
    </row>
    <row r="2" spans="1:18" ht="24.95" customHeight="1" x14ac:dyDescent="0.2">
      <c r="B2" s="1"/>
      <c r="C2" s="1"/>
      <c r="D2" s="1"/>
      <c r="E2" s="2" t="s">
        <v>13</v>
      </c>
      <c r="F2" s="1"/>
      <c r="G2" s="1"/>
      <c r="H2" s="5"/>
      <c r="I2" s="5"/>
      <c r="O2">
        <f>0+O8+O13+O46+O51+O56+O61+O70</f>
        <v>0</v>
      </c>
      <c r="P2" t="s">
        <v>22</v>
      </c>
    </row>
    <row r="3" spans="1:18" ht="15" customHeight="1" x14ac:dyDescent="0.2">
      <c r="A3" t="s">
        <v>12</v>
      </c>
      <c r="B3" s="9" t="s">
        <v>14</v>
      </c>
      <c r="C3" s="36" t="s">
        <v>15</v>
      </c>
      <c r="D3" s="33"/>
      <c r="E3" s="10" t="s">
        <v>16</v>
      </c>
      <c r="F3" s="1"/>
      <c r="G3" s="8"/>
      <c r="H3" s="7" t="s">
        <v>986</v>
      </c>
      <c r="I3" s="30">
        <f>0+I8+I13+I46+I51+I56+I61+I70</f>
        <v>0</v>
      </c>
      <c r="O3" t="s">
        <v>19</v>
      </c>
      <c r="P3" t="s">
        <v>23</v>
      </c>
    </row>
    <row r="4" spans="1:18" ht="15" customHeight="1" x14ac:dyDescent="0.2">
      <c r="A4" t="s">
        <v>17</v>
      </c>
      <c r="B4" s="12" t="s">
        <v>18</v>
      </c>
      <c r="C4" s="37" t="s">
        <v>986</v>
      </c>
      <c r="D4" s="38"/>
      <c r="E4" s="13" t="s">
        <v>987</v>
      </c>
      <c r="F4" s="5"/>
      <c r="G4" s="5"/>
      <c r="H4" s="14"/>
      <c r="I4" s="14"/>
      <c r="O4" t="s">
        <v>20</v>
      </c>
      <c r="P4" t="s">
        <v>23</v>
      </c>
    </row>
    <row r="5" spans="1:18" ht="12.75" customHeight="1" x14ac:dyDescent="0.2">
      <c r="A5" s="39" t="s">
        <v>26</v>
      </c>
      <c r="B5" s="39" t="s">
        <v>28</v>
      </c>
      <c r="C5" s="39" t="s">
        <v>30</v>
      </c>
      <c r="D5" s="39" t="s">
        <v>31</v>
      </c>
      <c r="E5" s="39" t="s">
        <v>32</v>
      </c>
      <c r="F5" s="39" t="s">
        <v>34</v>
      </c>
      <c r="G5" s="39" t="s">
        <v>36</v>
      </c>
      <c r="H5" s="39" t="s">
        <v>38</v>
      </c>
      <c r="I5" s="39"/>
      <c r="O5" t="s">
        <v>21</v>
      </c>
      <c r="P5" t="s">
        <v>23</v>
      </c>
    </row>
    <row r="6" spans="1:18" ht="12.75" customHeight="1" x14ac:dyDescent="0.2">
      <c r="A6" s="39"/>
      <c r="B6" s="39"/>
      <c r="C6" s="39"/>
      <c r="D6" s="39"/>
      <c r="E6" s="39"/>
      <c r="F6" s="39"/>
      <c r="G6" s="39"/>
      <c r="H6" s="11" t="s">
        <v>39</v>
      </c>
      <c r="I6" s="11" t="s">
        <v>41</v>
      </c>
    </row>
    <row r="7" spans="1:18" ht="12.75" customHeight="1" x14ac:dyDescent="0.2">
      <c r="A7" s="11" t="s">
        <v>27</v>
      </c>
      <c r="B7" s="11" t="s">
        <v>29</v>
      </c>
      <c r="C7" s="11" t="s">
        <v>23</v>
      </c>
      <c r="D7" s="11" t="s">
        <v>22</v>
      </c>
      <c r="E7" s="11" t="s">
        <v>33</v>
      </c>
      <c r="F7" s="11" t="s">
        <v>35</v>
      </c>
      <c r="G7" s="11" t="s">
        <v>37</v>
      </c>
      <c r="H7" s="11" t="s">
        <v>40</v>
      </c>
      <c r="I7" s="11" t="s">
        <v>42</v>
      </c>
    </row>
    <row r="8" spans="1:18" ht="12.75" customHeight="1" x14ac:dyDescent="0.2">
      <c r="A8" s="14" t="s">
        <v>43</v>
      </c>
      <c r="B8" s="14"/>
      <c r="C8" s="18" t="s">
        <v>27</v>
      </c>
      <c r="D8" s="14"/>
      <c r="E8" s="19" t="s">
        <v>794</v>
      </c>
      <c r="F8" s="14"/>
      <c r="G8" s="14"/>
      <c r="H8" s="14"/>
      <c r="I8" s="20">
        <f>0+Q8</f>
        <v>0</v>
      </c>
      <c r="O8">
        <f>0+R8</f>
        <v>0</v>
      </c>
      <c r="Q8">
        <f>0+I9</f>
        <v>0</v>
      </c>
      <c r="R8">
        <f>0+O9</f>
        <v>0</v>
      </c>
    </row>
    <row r="9" spans="1:18" ht="25.5" x14ac:dyDescent="0.2">
      <c r="A9" s="17" t="s">
        <v>45</v>
      </c>
      <c r="B9" s="21" t="s">
        <v>29</v>
      </c>
      <c r="C9" s="21" t="s">
        <v>795</v>
      </c>
      <c r="D9" s="17" t="s">
        <v>47</v>
      </c>
      <c r="E9" s="22" t="s">
        <v>796</v>
      </c>
      <c r="F9" s="23" t="s">
        <v>98</v>
      </c>
      <c r="G9" s="24">
        <v>106.44</v>
      </c>
      <c r="H9" s="25"/>
      <c r="I9" s="25">
        <f>ROUND(ROUND(H9,2)*ROUND(G9,3),2)</f>
        <v>0</v>
      </c>
      <c r="O9">
        <f>(I9*21)/100</f>
        <v>0</v>
      </c>
      <c r="P9" t="s">
        <v>23</v>
      </c>
    </row>
    <row r="10" spans="1:18" x14ac:dyDescent="0.2">
      <c r="A10" s="26" t="s">
        <v>50</v>
      </c>
      <c r="E10" s="27" t="s">
        <v>47</v>
      </c>
    </row>
    <row r="11" spans="1:18" ht="51" x14ac:dyDescent="0.2">
      <c r="A11" s="28" t="s">
        <v>51</v>
      </c>
      <c r="E11" s="29" t="s">
        <v>988</v>
      </c>
    </row>
    <row r="12" spans="1:18" ht="89.25" x14ac:dyDescent="0.2">
      <c r="A12" t="s">
        <v>53</v>
      </c>
      <c r="E12" s="27" t="s">
        <v>100</v>
      </c>
    </row>
    <row r="13" spans="1:18" ht="12.75" customHeight="1" x14ac:dyDescent="0.2">
      <c r="A13" s="5" t="s">
        <v>43</v>
      </c>
      <c r="B13" s="5"/>
      <c r="C13" s="31" t="s">
        <v>29</v>
      </c>
      <c r="D13" s="5"/>
      <c r="E13" s="19" t="s">
        <v>810</v>
      </c>
      <c r="F13" s="5"/>
      <c r="G13" s="5"/>
      <c r="H13" s="5"/>
      <c r="I13" s="32">
        <f>0+Q13</f>
        <v>0</v>
      </c>
      <c r="O13">
        <f>0+R13</f>
        <v>0</v>
      </c>
      <c r="Q13">
        <f>0+I14+I18+I22+I26+I30+I34+I38+I42</f>
        <v>0</v>
      </c>
      <c r="R13">
        <f>0+O14+O18+O22+O26+O30+O34+O38+O42</f>
        <v>0</v>
      </c>
    </row>
    <row r="14" spans="1:18" ht="25.5" x14ac:dyDescent="0.2">
      <c r="A14" s="17" t="s">
        <v>45</v>
      </c>
      <c r="B14" s="21" t="s">
        <v>23</v>
      </c>
      <c r="C14" s="21" t="s">
        <v>989</v>
      </c>
      <c r="D14" s="17" t="s">
        <v>47</v>
      </c>
      <c r="E14" s="22" t="s">
        <v>990</v>
      </c>
      <c r="F14" s="23" t="s">
        <v>107</v>
      </c>
      <c r="G14" s="24">
        <v>10.6</v>
      </c>
      <c r="H14" s="25"/>
      <c r="I14" s="25">
        <f>ROUND(ROUND(H14,2)*ROUND(G14,3),2)</f>
        <v>0</v>
      </c>
      <c r="O14">
        <f>(I14*21)/100</f>
        <v>0</v>
      </c>
      <c r="P14" t="s">
        <v>23</v>
      </c>
    </row>
    <row r="15" spans="1:18" x14ac:dyDescent="0.2">
      <c r="A15" s="26" t="s">
        <v>50</v>
      </c>
      <c r="E15" s="27" t="s">
        <v>47</v>
      </c>
    </row>
    <row r="16" spans="1:18" ht="51" x14ac:dyDescent="0.2">
      <c r="A16" s="28" t="s">
        <v>51</v>
      </c>
      <c r="E16" s="29" t="s">
        <v>991</v>
      </c>
    </row>
    <row r="17" spans="1:16" ht="63.75" x14ac:dyDescent="0.2">
      <c r="A17" t="s">
        <v>53</v>
      </c>
      <c r="E17" s="27" t="s">
        <v>992</v>
      </c>
    </row>
    <row r="18" spans="1:16" ht="25.5" x14ac:dyDescent="0.2">
      <c r="A18" s="17" t="s">
        <v>45</v>
      </c>
      <c r="B18" s="21" t="s">
        <v>22</v>
      </c>
      <c r="C18" s="21" t="s">
        <v>993</v>
      </c>
      <c r="D18" s="17" t="s">
        <v>47</v>
      </c>
      <c r="E18" s="22" t="s">
        <v>994</v>
      </c>
      <c r="F18" s="23" t="s">
        <v>957</v>
      </c>
      <c r="G18" s="24">
        <v>610.55999999999995</v>
      </c>
      <c r="H18" s="25"/>
      <c r="I18" s="25">
        <f>ROUND(ROUND(H18,2)*ROUND(G18,3),2)</f>
        <v>0</v>
      </c>
      <c r="O18">
        <f>(I18*21)/100</f>
        <v>0</v>
      </c>
      <c r="P18" t="s">
        <v>23</v>
      </c>
    </row>
    <row r="19" spans="1:16" x14ac:dyDescent="0.2">
      <c r="A19" s="26" t="s">
        <v>50</v>
      </c>
      <c r="E19" s="27" t="s">
        <v>47</v>
      </c>
    </row>
    <row r="20" spans="1:16" ht="51" x14ac:dyDescent="0.2">
      <c r="A20" s="28" t="s">
        <v>51</v>
      </c>
      <c r="E20" s="29" t="s">
        <v>995</v>
      </c>
    </row>
    <row r="21" spans="1:16" ht="25.5" x14ac:dyDescent="0.2">
      <c r="A21" t="s">
        <v>53</v>
      </c>
      <c r="E21" s="27" t="s">
        <v>977</v>
      </c>
    </row>
    <row r="22" spans="1:16" x14ac:dyDescent="0.2">
      <c r="A22" s="17" t="s">
        <v>45</v>
      </c>
      <c r="B22" s="21" t="s">
        <v>33</v>
      </c>
      <c r="C22" s="21" t="s">
        <v>815</v>
      </c>
      <c r="D22" s="17" t="s">
        <v>47</v>
      </c>
      <c r="E22" s="22" t="s">
        <v>816</v>
      </c>
      <c r="F22" s="23" t="s">
        <v>107</v>
      </c>
      <c r="G22" s="24">
        <v>6</v>
      </c>
      <c r="H22" s="25"/>
      <c r="I22" s="25">
        <f>ROUND(ROUND(H22,2)*ROUND(G22,3),2)</f>
        <v>0</v>
      </c>
      <c r="O22">
        <f>(I22*21)/100</f>
        <v>0</v>
      </c>
      <c r="P22" t="s">
        <v>23</v>
      </c>
    </row>
    <row r="23" spans="1:16" x14ac:dyDescent="0.2">
      <c r="A23" s="26" t="s">
        <v>50</v>
      </c>
      <c r="E23" s="27" t="s">
        <v>47</v>
      </c>
    </row>
    <row r="24" spans="1:16" ht="51" x14ac:dyDescent="0.2">
      <c r="A24" s="28" t="s">
        <v>51</v>
      </c>
      <c r="E24" s="29" t="s">
        <v>996</v>
      </c>
    </row>
    <row r="25" spans="1:16" ht="25.5" x14ac:dyDescent="0.2">
      <c r="A25" t="s">
        <v>53</v>
      </c>
      <c r="E25" s="27" t="s">
        <v>818</v>
      </c>
    </row>
    <row r="26" spans="1:16" x14ac:dyDescent="0.2">
      <c r="A26" s="17" t="s">
        <v>45</v>
      </c>
      <c r="B26" s="21" t="s">
        <v>35</v>
      </c>
      <c r="C26" s="21" t="s">
        <v>997</v>
      </c>
      <c r="D26" s="17" t="s">
        <v>47</v>
      </c>
      <c r="E26" s="22" t="s">
        <v>998</v>
      </c>
      <c r="F26" s="23" t="s">
        <v>107</v>
      </c>
      <c r="G26" s="24">
        <v>54.64</v>
      </c>
      <c r="H26" s="25"/>
      <c r="I26" s="25">
        <f>ROUND(ROUND(H26,2)*ROUND(G26,3),2)</f>
        <v>0</v>
      </c>
      <c r="O26">
        <f>(I26*21)/100</f>
        <v>0</v>
      </c>
      <c r="P26" t="s">
        <v>23</v>
      </c>
    </row>
    <row r="27" spans="1:16" ht="38.25" x14ac:dyDescent="0.2">
      <c r="A27" s="26" t="s">
        <v>50</v>
      </c>
      <c r="E27" s="27" t="s">
        <v>999</v>
      </c>
    </row>
    <row r="28" spans="1:16" ht="51" x14ac:dyDescent="0.2">
      <c r="A28" s="28" t="s">
        <v>51</v>
      </c>
      <c r="E28" s="29" t="s">
        <v>1000</v>
      </c>
    </row>
    <row r="29" spans="1:16" ht="255" x14ac:dyDescent="0.2">
      <c r="A29" t="s">
        <v>53</v>
      </c>
      <c r="E29" s="27" t="s">
        <v>823</v>
      </c>
    </row>
    <row r="30" spans="1:16" x14ac:dyDescent="0.2">
      <c r="A30" s="17" t="s">
        <v>45</v>
      </c>
      <c r="B30" s="21" t="s">
        <v>37</v>
      </c>
      <c r="C30" s="21" t="s">
        <v>119</v>
      </c>
      <c r="D30" s="17" t="s">
        <v>47</v>
      </c>
      <c r="E30" s="22" t="s">
        <v>120</v>
      </c>
      <c r="F30" s="23" t="s">
        <v>107</v>
      </c>
      <c r="G30" s="24">
        <v>44</v>
      </c>
      <c r="H30" s="25"/>
      <c r="I30" s="25">
        <f>ROUND(ROUND(H30,2)*ROUND(G30,3),2)</f>
        <v>0</v>
      </c>
      <c r="O30">
        <f>(I30*21)/100</f>
        <v>0</v>
      </c>
      <c r="P30" t="s">
        <v>23</v>
      </c>
    </row>
    <row r="31" spans="1:16" x14ac:dyDescent="0.2">
      <c r="A31" s="26" t="s">
        <v>50</v>
      </c>
      <c r="E31" s="27" t="s">
        <v>47</v>
      </c>
    </row>
    <row r="32" spans="1:16" ht="51" x14ac:dyDescent="0.2">
      <c r="A32" s="28" t="s">
        <v>51</v>
      </c>
      <c r="E32" s="29" t="s">
        <v>1001</v>
      </c>
    </row>
    <row r="33" spans="1:18" ht="165.75" x14ac:dyDescent="0.2">
      <c r="A33" t="s">
        <v>53</v>
      </c>
      <c r="E33" s="27" t="s">
        <v>121</v>
      </c>
    </row>
    <row r="34" spans="1:18" x14ac:dyDescent="0.2">
      <c r="A34" s="17" t="s">
        <v>45</v>
      </c>
      <c r="B34" s="21" t="s">
        <v>70</v>
      </c>
      <c r="C34" s="21" t="s">
        <v>840</v>
      </c>
      <c r="D34" s="17" t="s">
        <v>47</v>
      </c>
      <c r="E34" s="22" t="s">
        <v>841</v>
      </c>
      <c r="F34" s="23" t="s">
        <v>107</v>
      </c>
      <c r="G34" s="24">
        <v>2.64</v>
      </c>
      <c r="H34" s="25"/>
      <c r="I34" s="25">
        <f>ROUND(ROUND(H34,2)*ROUND(G34,3),2)</f>
        <v>0</v>
      </c>
      <c r="O34">
        <f>(I34*21)/100</f>
        <v>0</v>
      </c>
      <c r="P34" t="s">
        <v>23</v>
      </c>
    </row>
    <row r="35" spans="1:18" x14ac:dyDescent="0.2">
      <c r="A35" s="26" t="s">
        <v>50</v>
      </c>
      <c r="E35" s="27" t="s">
        <v>1002</v>
      </c>
    </row>
    <row r="36" spans="1:18" ht="51" x14ac:dyDescent="0.2">
      <c r="A36" s="28" t="s">
        <v>51</v>
      </c>
      <c r="E36" s="29" t="s">
        <v>1003</v>
      </c>
    </row>
    <row r="37" spans="1:18" ht="165.75" x14ac:dyDescent="0.2">
      <c r="A37" t="s">
        <v>53</v>
      </c>
      <c r="E37" s="27" t="s">
        <v>844</v>
      </c>
    </row>
    <row r="38" spans="1:18" x14ac:dyDescent="0.2">
      <c r="A38" s="17" t="s">
        <v>45</v>
      </c>
      <c r="B38" s="21" t="s">
        <v>74</v>
      </c>
      <c r="C38" s="21" t="s">
        <v>845</v>
      </c>
      <c r="D38" s="17" t="s">
        <v>47</v>
      </c>
      <c r="E38" s="22" t="s">
        <v>846</v>
      </c>
      <c r="F38" s="23" t="s">
        <v>103</v>
      </c>
      <c r="G38" s="24">
        <v>450</v>
      </c>
      <c r="H38" s="25"/>
      <c r="I38" s="25">
        <f>ROUND(ROUND(H38,2)*ROUND(G38,3),2)</f>
        <v>0</v>
      </c>
      <c r="O38">
        <f>(I38*21)/100</f>
        <v>0</v>
      </c>
      <c r="P38" t="s">
        <v>23</v>
      </c>
    </row>
    <row r="39" spans="1:18" x14ac:dyDescent="0.2">
      <c r="A39" s="26" t="s">
        <v>50</v>
      </c>
      <c r="E39" s="27" t="s">
        <v>47</v>
      </c>
    </row>
    <row r="40" spans="1:18" ht="51" x14ac:dyDescent="0.2">
      <c r="A40" s="28" t="s">
        <v>51</v>
      </c>
      <c r="E40" s="29" t="s">
        <v>1004</v>
      </c>
    </row>
    <row r="41" spans="1:18" ht="25.5" x14ac:dyDescent="0.2">
      <c r="A41" t="s">
        <v>53</v>
      </c>
      <c r="E41" s="27" t="s">
        <v>849</v>
      </c>
    </row>
    <row r="42" spans="1:18" x14ac:dyDescent="0.2">
      <c r="A42" s="17" t="s">
        <v>45</v>
      </c>
      <c r="B42" s="21" t="s">
        <v>40</v>
      </c>
      <c r="C42" s="21" t="s">
        <v>850</v>
      </c>
      <c r="D42" s="17" t="s">
        <v>47</v>
      </c>
      <c r="E42" s="22" t="s">
        <v>851</v>
      </c>
      <c r="F42" s="23" t="s">
        <v>103</v>
      </c>
      <c r="G42" s="24">
        <v>130</v>
      </c>
      <c r="H42" s="25"/>
      <c r="I42" s="25">
        <f>ROUND(ROUND(H42,2)*ROUND(G42,3),2)</f>
        <v>0</v>
      </c>
      <c r="O42">
        <f>(I42*21)/100</f>
        <v>0</v>
      </c>
      <c r="P42" t="s">
        <v>23</v>
      </c>
    </row>
    <row r="43" spans="1:18" x14ac:dyDescent="0.2">
      <c r="A43" s="26" t="s">
        <v>50</v>
      </c>
      <c r="E43" s="27" t="s">
        <v>47</v>
      </c>
    </row>
    <row r="44" spans="1:18" ht="51" x14ac:dyDescent="0.2">
      <c r="A44" s="28" t="s">
        <v>51</v>
      </c>
      <c r="E44" s="29" t="s">
        <v>1005</v>
      </c>
    </row>
    <row r="45" spans="1:18" ht="25.5" x14ac:dyDescent="0.2">
      <c r="A45" t="s">
        <v>53</v>
      </c>
      <c r="E45" s="27" t="s">
        <v>854</v>
      </c>
    </row>
    <row r="46" spans="1:18" ht="12.75" customHeight="1" x14ac:dyDescent="0.2">
      <c r="A46" s="5" t="s">
        <v>43</v>
      </c>
      <c r="B46" s="5"/>
      <c r="C46" s="31" t="s">
        <v>23</v>
      </c>
      <c r="D46" s="5"/>
      <c r="E46" s="19" t="s">
        <v>860</v>
      </c>
      <c r="F46" s="5"/>
      <c r="G46" s="5"/>
      <c r="H46" s="5"/>
      <c r="I46" s="32">
        <f>0+Q46</f>
        <v>0</v>
      </c>
      <c r="O46">
        <f>0+R46</f>
        <v>0</v>
      </c>
      <c r="Q46">
        <f>0+I47</f>
        <v>0</v>
      </c>
      <c r="R46">
        <f>0+O47</f>
        <v>0</v>
      </c>
    </row>
    <row r="47" spans="1:18" x14ac:dyDescent="0.2">
      <c r="A47" s="17" t="s">
        <v>45</v>
      </c>
      <c r="B47" s="21" t="s">
        <v>42</v>
      </c>
      <c r="C47" s="21" t="s">
        <v>1006</v>
      </c>
      <c r="D47" s="17" t="s">
        <v>47</v>
      </c>
      <c r="E47" s="22" t="s">
        <v>1007</v>
      </c>
      <c r="F47" s="23" t="s">
        <v>103</v>
      </c>
      <c r="G47" s="24">
        <v>14.84</v>
      </c>
      <c r="H47" s="25"/>
      <c r="I47" s="25">
        <f>ROUND(ROUND(H47,2)*ROUND(G47,3),2)</f>
        <v>0</v>
      </c>
      <c r="O47">
        <f>(I47*21)/100</f>
        <v>0</v>
      </c>
      <c r="P47" t="s">
        <v>23</v>
      </c>
    </row>
    <row r="48" spans="1:18" x14ac:dyDescent="0.2">
      <c r="A48" s="26" t="s">
        <v>50</v>
      </c>
      <c r="E48" s="27" t="s">
        <v>1002</v>
      </c>
    </row>
    <row r="49" spans="1:18" ht="51" x14ac:dyDescent="0.2">
      <c r="A49" s="28" t="s">
        <v>51</v>
      </c>
      <c r="E49" s="29" t="s">
        <v>1008</v>
      </c>
    </row>
    <row r="50" spans="1:18" ht="38.25" x14ac:dyDescent="0.2">
      <c r="A50" t="s">
        <v>53</v>
      </c>
      <c r="E50" s="27" t="s">
        <v>1009</v>
      </c>
    </row>
    <row r="51" spans="1:18" ht="12.75" customHeight="1" x14ac:dyDescent="0.2">
      <c r="A51" s="5" t="s">
        <v>43</v>
      </c>
      <c r="B51" s="5"/>
      <c r="C51" s="31" t="s">
        <v>22</v>
      </c>
      <c r="D51" s="5"/>
      <c r="E51" s="19" t="s">
        <v>1010</v>
      </c>
      <c r="F51" s="5"/>
      <c r="G51" s="5"/>
      <c r="H51" s="5"/>
      <c r="I51" s="32">
        <f>0+Q51</f>
        <v>0</v>
      </c>
      <c r="O51">
        <f>0+R51</f>
        <v>0</v>
      </c>
      <c r="Q51">
        <f>0+I52</f>
        <v>0</v>
      </c>
      <c r="R51">
        <f>0+O52</f>
        <v>0</v>
      </c>
    </row>
    <row r="52" spans="1:18" x14ac:dyDescent="0.2">
      <c r="A52" s="17" t="s">
        <v>45</v>
      </c>
      <c r="B52" s="21" t="s">
        <v>82</v>
      </c>
      <c r="C52" s="21" t="s">
        <v>1011</v>
      </c>
      <c r="D52" s="17" t="s">
        <v>47</v>
      </c>
      <c r="E52" s="22" t="s">
        <v>1012</v>
      </c>
      <c r="F52" s="23" t="s">
        <v>1013</v>
      </c>
      <c r="G52" s="24">
        <v>3154.855</v>
      </c>
      <c r="H52" s="25"/>
      <c r="I52" s="25">
        <f>ROUND(ROUND(H52,2)*ROUND(G52,3),2)</f>
        <v>0</v>
      </c>
      <c r="O52">
        <f>(I52*21)/100</f>
        <v>0</v>
      </c>
      <c r="P52" t="s">
        <v>23</v>
      </c>
    </row>
    <row r="53" spans="1:18" x14ac:dyDescent="0.2">
      <c r="A53" s="26" t="s">
        <v>50</v>
      </c>
      <c r="E53" s="27" t="s">
        <v>1014</v>
      </c>
    </row>
    <row r="54" spans="1:18" ht="51" x14ac:dyDescent="0.2">
      <c r="A54" s="28" t="s">
        <v>51</v>
      </c>
      <c r="E54" s="29" t="s">
        <v>1015</v>
      </c>
    </row>
    <row r="55" spans="1:18" ht="216.75" x14ac:dyDescent="0.2">
      <c r="A55" t="s">
        <v>53</v>
      </c>
      <c r="E55" s="27" t="s">
        <v>1016</v>
      </c>
    </row>
    <row r="56" spans="1:18" ht="12.75" customHeight="1" x14ac:dyDescent="0.2">
      <c r="A56" s="5" t="s">
        <v>43</v>
      </c>
      <c r="B56" s="5"/>
      <c r="C56" s="31" t="s">
        <v>33</v>
      </c>
      <c r="D56" s="5"/>
      <c r="E56" s="19" t="s">
        <v>881</v>
      </c>
      <c r="F56" s="5"/>
      <c r="G56" s="5"/>
      <c r="H56" s="5"/>
      <c r="I56" s="32">
        <f>0+Q56</f>
        <v>0</v>
      </c>
      <c r="O56">
        <f>0+R56</f>
        <v>0</v>
      </c>
      <c r="Q56">
        <f>0+I57</f>
        <v>0</v>
      </c>
      <c r="R56">
        <f>0+O57</f>
        <v>0</v>
      </c>
    </row>
    <row r="57" spans="1:18" x14ac:dyDescent="0.2">
      <c r="A57" s="17" t="s">
        <v>45</v>
      </c>
      <c r="B57" s="21" t="s">
        <v>85</v>
      </c>
      <c r="C57" s="21" t="s">
        <v>1017</v>
      </c>
      <c r="D57" s="17" t="s">
        <v>47</v>
      </c>
      <c r="E57" s="22" t="s">
        <v>1018</v>
      </c>
      <c r="F57" s="23" t="s">
        <v>107</v>
      </c>
      <c r="G57" s="24">
        <v>0.48</v>
      </c>
      <c r="H57" s="25"/>
      <c r="I57" s="25">
        <f>ROUND(ROUND(H57,2)*ROUND(G57,3),2)</f>
        <v>0</v>
      </c>
      <c r="O57">
        <f>(I57*21)/100</f>
        <v>0</v>
      </c>
      <c r="P57" t="s">
        <v>23</v>
      </c>
    </row>
    <row r="58" spans="1:18" x14ac:dyDescent="0.2">
      <c r="A58" s="26" t="s">
        <v>50</v>
      </c>
      <c r="E58" s="27" t="s">
        <v>1019</v>
      </c>
    </row>
    <row r="59" spans="1:18" ht="51" x14ac:dyDescent="0.2">
      <c r="A59" s="28" t="s">
        <v>51</v>
      </c>
      <c r="E59" s="29" t="s">
        <v>1020</v>
      </c>
    </row>
    <row r="60" spans="1:18" ht="280.5" x14ac:dyDescent="0.2">
      <c r="A60" t="s">
        <v>53</v>
      </c>
      <c r="E60" s="27" t="s">
        <v>1021</v>
      </c>
    </row>
    <row r="61" spans="1:18" ht="12.75" customHeight="1" x14ac:dyDescent="0.2">
      <c r="A61" s="5" t="s">
        <v>43</v>
      </c>
      <c r="B61" s="5"/>
      <c r="C61" s="31" t="s">
        <v>35</v>
      </c>
      <c r="D61" s="5"/>
      <c r="E61" s="19" t="s">
        <v>886</v>
      </c>
      <c r="F61" s="5"/>
      <c r="G61" s="5"/>
      <c r="H61" s="5"/>
      <c r="I61" s="32">
        <f>0+Q61</f>
        <v>0</v>
      </c>
      <c r="O61">
        <f>0+R61</f>
        <v>0</v>
      </c>
      <c r="Q61">
        <f>0+I62+I66</f>
        <v>0</v>
      </c>
      <c r="R61">
        <f>0+O62+O66</f>
        <v>0</v>
      </c>
    </row>
    <row r="62" spans="1:18" ht="25.5" x14ac:dyDescent="0.2">
      <c r="A62" s="17" t="s">
        <v>45</v>
      </c>
      <c r="B62" s="21" t="s">
        <v>89</v>
      </c>
      <c r="C62" s="21" t="s">
        <v>1022</v>
      </c>
      <c r="D62" s="17" t="s">
        <v>47</v>
      </c>
      <c r="E62" s="22" t="s">
        <v>1023</v>
      </c>
      <c r="F62" s="23" t="s">
        <v>107</v>
      </c>
      <c r="G62" s="24">
        <v>30.375</v>
      </c>
      <c r="H62" s="25"/>
      <c r="I62" s="25">
        <f>ROUND(ROUND(H62,2)*ROUND(G62,3),2)</f>
        <v>0</v>
      </c>
      <c r="O62">
        <f>(I62*21)/100</f>
        <v>0</v>
      </c>
      <c r="P62" t="s">
        <v>23</v>
      </c>
    </row>
    <row r="63" spans="1:18" x14ac:dyDescent="0.2">
      <c r="A63" s="26" t="s">
        <v>50</v>
      </c>
      <c r="E63" s="27" t="s">
        <v>47</v>
      </c>
    </row>
    <row r="64" spans="1:18" ht="51" x14ac:dyDescent="0.2">
      <c r="A64" s="28" t="s">
        <v>51</v>
      </c>
      <c r="E64" s="29" t="s">
        <v>1024</v>
      </c>
    </row>
    <row r="65" spans="1:18" ht="153" x14ac:dyDescent="0.2">
      <c r="A65" t="s">
        <v>53</v>
      </c>
      <c r="E65" s="27" t="s">
        <v>1025</v>
      </c>
    </row>
    <row r="66" spans="1:18" x14ac:dyDescent="0.2">
      <c r="A66" s="17" t="s">
        <v>45</v>
      </c>
      <c r="B66" s="21" t="s">
        <v>142</v>
      </c>
      <c r="C66" s="21" t="s">
        <v>1026</v>
      </c>
      <c r="D66" s="17" t="s">
        <v>47</v>
      </c>
      <c r="E66" s="22" t="s">
        <v>1027</v>
      </c>
      <c r="F66" s="23" t="s">
        <v>103</v>
      </c>
      <c r="G66" s="24">
        <v>123.2</v>
      </c>
      <c r="H66" s="25"/>
      <c r="I66" s="25">
        <f>ROUND(ROUND(H66,2)*ROUND(G66,3),2)</f>
        <v>0</v>
      </c>
      <c r="O66">
        <f>(I66*21)/100</f>
        <v>0</v>
      </c>
      <c r="P66" t="s">
        <v>23</v>
      </c>
    </row>
    <row r="67" spans="1:18" x14ac:dyDescent="0.2">
      <c r="A67" s="26" t="s">
        <v>50</v>
      </c>
      <c r="E67" s="27" t="s">
        <v>1028</v>
      </c>
    </row>
    <row r="68" spans="1:18" ht="51" x14ac:dyDescent="0.2">
      <c r="A68" s="28" t="s">
        <v>51</v>
      </c>
      <c r="E68" s="29" t="s">
        <v>1029</v>
      </c>
    </row>
    <row r="69" spans="1:18" ht="114.75" x14ac:dyDescent="0.2">
      <c r="A69" t="s">
        <v>53</v>
      </c>
      <c r="E69" s="27" t="s">
        <v>1030</v>
      </c>
    </row>
    <row r="70" spans="1:18" ht="12.75" customHeight="1" x14ac:dyDescent="0.2">
      <c r="A70" s="5" t="s">
        <v>43</v>
      </c>
      <c r="B70" s="5"/>
      <c r="C70" s="31" t="s">
        <v>40</v>
      </c>
      <c r="D70" s="5"/>
      <c r="E70" s="19" t="s">
        <v>923</v>
      </c>
      <c r="F70" s="5"/>
      <c r="G70" s="5"/>
      <c r="H70" s="5"/>
      <c r="I70" s="32">
        <f>0+Q70</f>
        <v>0</v>
      </c>
      <c r="O70">
        <f>0+R70</f>
        <v>0</v>
      </c>
      <c r="Q70">
        <f>0+I71+I75+I79+I83+I87+I91+I95+I99+I103+I107+I111+I115</f>
        <v>0</v>
      </c>
      <c r="R70">
        <f>0+O71+O75+O79+O83+O87+O91+O95+O99+O103+O107+O111+O115</f>
        <v>0</v>
      </c>
    </row>
    <row r="71" spans="1:18" x14ac:dyDescent="0.2">
      <c r="A71" s="17" t="s">
        <v>45</v>
      </c>
      <c r="B71" s="21" t="s">
        <v>144</v>
      </c>
      <c r="C71" s="21" t="s">
        <v>1031</v>
      </c>
      <c r="D71" s="17" t="s">
        <v>47</v>
      </c>
      <c r="E71" s="22" t="s">
        <v>1032</v>
      </c>
      <c r="F71" s="23" t="s">
        <v>117</v>
      </c>
      <c r="G71" s="24">
        <v>102.9</v>
      </c>
      <c r="H71" s="25"/>
      <c r="I71" s="25">
        <f>ROUND(ROUND(H71,2)*ROUND(G71,3),2)</f>
        <v>0</v>
      </c>
      <c r="O71">
        <f>(I71*21)/100</f>
        <v>0</v>
      </c>
      <c r="P71" t="s">
        <v>23</v>
      </c>
    </row>
    <row r="72" spans="1:18" x14ac:dyDescent="0.2">
      <c r="A72" s="26" t="s">
        <v>50</v>
      </c>
      <c r="E72" s="27" t="s">
        <v>47</v>
      </c>
    </row>
    <row r="73" spans="1:18" ht="51" x14ac:dyDescent="0.2">
      <c r="A73" s="28" t="s">
        <v>51</v>
      </c>
      <c r="E73" s="29" t="s">
        <v>1033</v>
      </c>
    </row>
    <row r="74" spans="1:18" ht="25.5" x14ac:dyDescent="0.2">
      <c r="A74" t="s">
        <v>53</v>
      </c>
      <c r="E74" s="27" t="s">
        <v>1034</v>
      </c>
    </row>
    <row r="75" spans="1:18" x14ac:dyDescent="0.2">
      <c r="A75" s="17" t="s">
        <v>45</v>
      </c>
      <c r="B75" s="21" t="s">
        <v>148</v>
      </c>
      <c r="C75" s="21" t="s">
        <v>1035</v>
      </c>
      <c r="D75" s="17" t="s">
        <v>47</v>
      </c>
      <c r="E75" s="22" t="s">
        <v>1036</v>
      </c>
      <c r="F75" s="23" t="s">
        <v>117</v>
      </c>
      <c r="G75" s="24">
        <v>90</v>
      </c>
      <c r="H75" s="25"/>
      <c r="I75" s="25">
        <f>ROUND(ROUND(H75,2)*ROUND(G75,3),2)</f>
        <v>0</v>
      </c>
      <c r="O75">
        <f>(I75*21)/100</f>
        <v>0</v>
      </c>
      <c r="P75" t="s">
        <v>23</v>
      </c>
    </row>
    <row r="76" spans="1:18" x14ac:dyDescent="0.2">
      <c r="A76" s="26" t="s">
        <v>50</v>
      </c>
      <c r="E76" s="27" t="s">
        <v>1037</v>
      </c>
    </row>
    <row r="77" spans="1:18" ht="51" x14ac:dyDescent="0.2">
      <c r="A77" s="28" t="s">
        <v>51</v>
      </c>
      <c r="E77" s="29" t="s">
        <v>1038</v>
      </c>
    </row>
    <row r="78" spans="1:18" ht="153" x14ac:dyDescent="0.2">
      <c r="A78" t="s">
        <v>53</v>
      </c>
      <c r="E78" s="27" t="s">
        <v>1039</v>
      </c>
    </row>
    <row r="79" spans="1:18" ht="25.5" x14ac:dyDescent="0.2">
      <c r="A79" s="17" t="s">
        <v>45</v>
      </c>
      <c r="B79" s="21" t="s">
        <v>151</v>
      </c>
      <c r="C79" s="21" t="s">
        <v>1040</v>
      </c>
      <c r="D79" s="17" t="s">
        <v>47</v>
      </c>
      <c r="E79" s="22" t="s">
        <v>1041</v>
      </c>
      <c r="F79" s="23" t="s">
        <v>117</v>
      </c>
      <c r="G79" s="24">
        <v>90</v>
      </c>
      <c r="H79" s="25"/>
      <c r="I79" s="25">
        <f>ROUND(ROUND(H79,2)*ROUND(G79,3),2)</f>
        <v>0</v>
      </c>
      <c r="O79">
        <f>(I79*21)/100</f>
        <v>0</v>
      </c>
      <c r="P79" t="s">
        <v>23</v>
      </c>
    </row>
    <row r="80" spans="1:18" x14ac:dyDescent="0.2">
      <c r="A80" s="26" t="s">
        <v>50</v>
      </c>
      <c r="E80" s="27" t="s">
        <v>47</v>
      </c>
    </row>
    <row r="81" spans="1:16" ht="51" x14ac:dyDescent="0.2">
      <c r="A81" s="28" t="s">
        <v>51</v>
      </c>
      <c r="E81" s="29" t="s">
        <v>1038</v>
      </c>
    </row>
    <row r="82" spans="1:16" ht="25.5" x14ac:dyDescent="0.2">
      <c r="A82" t="s">
        <v>53</v>
      </c>
      <c r="E82" s="27" t="s">
        <v>1042</v>
      </c>
    </row>
    <row r="83" spans="1:16" x14ac:dyDescent="0.2">
      <c r="A83" s="17" t="s">
        <v>45</v>
      </c>
      <c r="B83" s="21" t="s">
        <v>155</v>
      </c>
      <c r="C83" s="21" t="s">
        <v>1043</v>
      </c>
      <c r="D83" s="17" t="s">
        <v>47</v>
      </c>
      <c r="E83" s="22" t="s">
        <v>1044</v>
      </c>
      <c r="F83" s="23" t="s">
        <v>103</v>
      </c>
      <c r="G83" s="24">
        <v>5</v>
      </c>
      <c r="H83" s="25"/>
      <c r="I83" s="25">
        <f>ROUND(ROUND(H83,2)*ROUND(G83,3),2)</f>
        <v>0</v>
      </c>
      <c r="O83">
        <f>(I83*21)/100</f>
        <v>0</v>
      </c>
      <c r="P83" t="s">
        <v>23</v>
      </c>
    </row>
    <row r="84" spans="1:16" x14ac:dyDescent="0.2">
      <c r="A84" s="26" t="s">
        <v>50</v>
      </c>
      <c r="E84" s="27" t="s">
        <v>1045</v>
      </c>
    </row>
    <row r="85" spans="1:16" ht="51" x14ac:dyDescent="0.2">
      <c r="A85" s="28" t="s">
        <v>51</v>
      </c>
      <c r="E85" s="29" t="s">
        <v>1046</v>
      </c>
    </row>
    <row r="86" spans="1:16" ht="153" x14ac:dyDescent="0.2">
      <c r="A86" t="s">
        <v>53</v>
      </c>
      <c r="E86" s="27" t="s">
        <v>1047</v>
      </c>
    </row>
    <row r="87" spans="1:16" x14ac:dyDescent="0.2">
      <c r="A87" s="17" t="s">
        <v>45</v>
      </c>
      <c r="B87" s="21" t="s">
        <v>159</v>
      </c>
      <c r="C87" s="21" t="s">
        <v>1048</v>
      </c>
      <c r="D87" s="17" t="s">
        <v>47</v>
      </c>
      <c r="E87" s="22" t="s">
        <v>1049</v>
      </c>
      <c r="F87" s="23" t="s">
        <v>117</v>
      </c>
      <c r="G87" s="24">
        <v>4</v>
      </c>
      <c r="H87" s="25"/>
      <c r="I87" s="25">
        <f>ROUND(ROUND(H87,2)*ROUND(G87,3),2)</f>
        <v>0</v>
      </c>
      <c r="O87">
        <f>(I87*21)/100</f>
        <v>0</v>
      </c>
      <c r="P87" t="s">
        <v>23</v>
      </c>
    </row>
    <row r="88" spans="1:16" x14ac:dyDescent="0.2">
      <c r="A88" s="26" t="s">
        <v>50</v>
      </c>
      <c r="E88" s="27" t="s">
        <v>47</v>
      </c>
    </row>
    <row r="89" spans="1:16" ht="51" x14ac:dyDescent="0.2">
      <c r="A89" s="28" t="s">
        <v>51</v>
      </c>
      <c r="E89" s="29" t="s">
        <v>1050</v>
      </c>
    </row>
    <row r="90" spans="1:16" ht="51" x14ac:dyDescent="0.2">
      <c r="A90" t="s">
        <v>53</v>
      </c>
      <c r="E90" s="27" t="s">
        <v>1051</v>
      </c>
    </row>
    <row r="91" spans="1:16" x14ac:dyDescent="0.2">
      <c r="A91" s="17" t="s">
        <v>45</v>
      </c>
      <c r="B91" s="21" t="s">
        <v>163</v>
      </c>
      <c r="C91" s="21" t="s">
        <v>1052</v>
      </c>
      <c r="D91" s="17" t="s">
        <v>47</v>
      </c>
      <c r="E91" s="22" t="s">
        <v>1053</v>
      </c>
      <c r="F91" s="23" t="s">
        <v>117</v>
      </c>
      <c r="G91" s="24">
        <v>120</v>
      </c>
      <c r="H91" s="25"/>
      <c r="I91" s="25">
        <f>ROUND(ROUND(H91,2)*ROUND(G91,3),2)</f>
        <v>0</v>
      </c>
      <c r="O91">
        <f>(I91*21)/100</f>
        <v>0</v>
      </c>
      <c r="P91" t="s">
        <v>23</v>
      </c>
    </row>
    <row r="92" spans="1:16" x14ac:dyDescent="0.2">
      <c r="A92" s="26" t="s">
        <v>50</v>
      </c>
      <c r="E92" s="27" t="s">
        <v>47</v>
      </c>
    </row>
    <row r="93" spans="1:16" ht="51" x14ac:dyDescent="0.2">
      <c r="A93" s="28" t="s">
        <v>51</v>
      </c>
      <c r="E93" s="29" t="s">
        <v>896</v>
      </c>
    </row>
    <row r="94" spans="1:16" ht="102" x14ac:dyDescent="0.2">
      <c r="A94" t="s">
        <v>53</v>
      </c>
      <c r="E94" s="27" t="s">
        <v>1054</v>
      </c>
    </row>
    <row r="95" spans="1:16" ht="25.5" x14ac:dyDescent="0.2">
      <c r="A95" s="17" t="s">
        <v>45</v>
      </c>
      <c r="B95" s="21" t="s">
        <v>166</v>
      </c>
      <c r="C95" s="21" t="s">
        <v>1055</v>
      </c>
      <c r="D95" s="17" t="s">
        <v>47</v>
      </c>
      <c r="E95" s="22" t="s">
        <v>1056</v>
      </c>
      <c r="F95" s="23" t="s">
        <v>957</v>
      </c>
      <c r="G95" s="24">
        <v>1641.6</v>
      </c>
      <c r="H95" s="25"/>
      <c r="I95" s="25">
        <f>ROUND(ROUND(H95,2)*ROUND(G95,3),2)</f>
        <v>0</v>
      </c>
      <c r="O95">
        <f>(I95*21)/100</f>
        <v>0</v>
      </c>
      <c r="P95" t="s">
        <v>23</v>
      </c>
    </row>
    <row r="96" spans="1:16" x14ac:dyDescent="0.2">
      <c r="A96" s="26" t="s">
        <v>50</v>
      </c>
      <c r="E96" s="27" t="s">
        <v>47</v>
      </c>
    </row>
    <row r="97" spans="1:16" ht="51" x14ac:dyDescent="0.2">
      <c r="A97" s="28" t="s">
        <v>51</v>
      </c>
      <c r="E97" s="29" t="s">
        <v>1057</v>
      </c>
    </row>
    <row r="98" spans="1:16" ht="76.5" x14ac:dyDescent="0.2">
      <c r="A98" t="s">
        <v>53</v>
      </c>
      <c r="E98" s="27" t="s">
        <v>969</v>
      </c>
    </row>
    <row r="99" spans="1:16" x14ac:dyDescent="0.2">
      <c r="A99" s="17" t="s">
        <v>45</v>
      </c>
      <c r="B99" s="21" t="s">
        <v>170</v>
      </c>
      <c r="C99" s="21" t="s">
        <v>970</v>
      </c>
      <c r="D99" s="17" t="s">
        <v>47</v>
      </c>
      <c r="E99" s="22" t="s">
        <v>971</v>
      </c>
      <c r="F99" s="23" t="s">
        <v>107</v>
      </c>
      <c r="G99" s="24">
        <v>5</v>
      </c>
      <c r="H99" s="25"/>
      <c r="I99" s="25">
        <f>ROUND(ROUND(H99,2)*ROUND(G99,3),2)</f>
        <v>0</v>
      </c>
      <c r="O99">
        <f>(I99*21)/100</f>
        <v>0</v>
      </c>
      <c r="P99" t="s">
        <v>23</v>
      </c>
    </row>
    <row r="100" spans="1:16" x14ac:dyDescent="0.2">
      <c r="A100" s="26" t="s">
        <v>50</v>
      </c>
      <c r="E100" s="27" t="s">
        <v>47</v>
      </c>
    </row>
    <row r="101" spans="1:16" ht="51" x14ac:dyDescent="0.2">
      <c r="A101" s="28" t="s">
        <v>51</v>
      </c>
      <c r="E101" s="29" t="s">
        <v>1058</v>
      </c>
    </row>
    <row r="102" spans="1:16" ht="76.5" x14ac:dyDescent="0.2">
      <c r="A102" t="s">
        <v>53</v>
      </c>
      <c r="E102" s="27" t="s">
        <v>973</v>
      </c>
    </row>
    <row r="103" spans="1:16" x14ac:dyDescent="0.2">
      <c r="A103" s="17" t="s">
        <v>45</v>
      </c>
      <c r="B103" s="21" t="s">
        <v>175</v>
      </c>
      <c r="C103" s="21" t="s">
        <v>974</v>
      </c>
      <c r="D103" s="17" t="s">
        <v>47</v>
      </c>
      <c r="E103" s="22" t="s">
        <v>975</v>
      </c>
      <c r="F103" s="23" t="s">
        <v>957</v>
      </c>
      <c r="G103" s="24">
        <v>288</v>
      </c>
      <c r="H103" s="25"/>
      <c r="I103" s="25">
        <f>ROUND(ROUND(H103,2)*ROUND(G103,3),2)</f>
        <v>0</v>
      </c>
      <c r="O103">
        <f>(I103*21)/100</f>
        <v>0</v>
      </c>
      <c r="P103" t="s">
        <v>23</v>
      </c>
    </row>
    <row r="104" spans="1:16" x14ac:dyDescent="0.2">
      <c r="A104" s="26" t="s">
        <v>50</v>
      </c>
      <c r="E104" s="27" t="s">
        <v>47</v>
      </c>
    </row>
    <row r="105" spans="1:16" ht="51" x14ac:dyDescent="0.2">
      <c r="A105" s="28" t="s">
        <v>51</v>
      </c>
      <c r="E105" s="29" t="s">
        <v>1059</v>
      </c>
    </row>
    <row r="106" spans="1:16" ht="25.5" x14ac:dyDescent="0.2">
      <c r="A106" t="s">
        <v>53</v>
      </c>
      <c r="E106" s="27" t="s">
        <v>977</v>
      </c>
    </row>
    <row r="107" spans="1:16" ht="25.5" x14ac:dyDescent="0.2">
      <c r="A107" s="17" t="s">
        <v>45</v>
      </c>
      <c r="B107" s="21" t="s">
        <v>179</v>
      </c>
      <c r="C107" s="21" t="s">
        <v>1060</v>
      </c>
      <c r="D107" s="17" t="s">
        <v>47</v>
      </c>
      <c r="E107" s="22" t="s">
        <v>1061</v>
      </c>
      <c r="F107" s="23" t="s">
        <v>117</v>
      </c>
      <c r="G107" s="24">
        <v>90</v>
      </c>
      <c r="H107" s="25"/>
      <c r="I107" s="25">
        <f>ROUND(ROUND(H107,2)*ROUND(G107,3),2)</f>
        <v>0</v>
      </c>
      <c r="O107">
        <f>(I107*21)/100</f>
        <v>0</v>
      </c>
      <c r="P107" t="s">
        <v>23</v>
      </c>
    </row>
    <row r="108" spans="1:16" x14ac:dyDescent="0.2">
      <c r="A108" s="26" t="s">
        <v>50</v>
      </c>
      <c r="E108" s="27" t="s">
        <v>1062</v>
      </c>
    </row>
    <row r="109" spans="1:16" ht="51" x14ac:dyDescent="0.2">
      <c r="A109" s="28" t="s">
        <v>51</v>
      </c>
      <c r="E109" s="29" t="s">
        <v>1038</v>
      </c>
    </row>
    <row r="110" spans="1:16" ht="153" x14ac:dyDescent="0.2">
      <c r="A110" t="s">
        <v>53</v>
      </c>
      <c r="E110" s="27" t="s">
        <v>1063</v>
      </c>
    </row>
    <row r="111" spans="1:16" x14ac:dyDescent="0.2">
      <c r="A111" s="17" t="s">
        <v>45</v>
      </c>
      <c r="B111" s="21" t="s">
        <v>181</v>
      </c>
      <c r="C111" s="21" t="s">
        <v>1064</v>
      </c>
      <c r="D111" s="17" t="s">
        <v>47</v>
      </c>
      <c r="E111" s="22" t="s">
        <v>1065</v>
      </c>
      <c r="F111" s="23" t="s">
        <v>49</v>
      </c>
      <c r="G111" s="24">
        <v>1</v>
      </c>
      <c r="H111" s="25"/>
      <c r="I111" s="25">
        <f>ROUND(ROUND(H111,2)*ROUND(G111,3),2)</f>
        <v>0</v>
      </c>
      <c r="O111">
        <f>(I111*21)/100</f>
        <v>0</v>
      </c>
      <c r="P111" t="s">
        <v>23</v>
      </c>
    </row>
    <row r="112" spans="1:16" x14ac:dyDescent="0.2">
      <c r="A112" s="26" t="s">
        <v>50</v>
      </c>
      <c r="E112" s="27" t="s">
        <v>1066</v>
      </c>
    </row>
    <row r="113" spans="1:16" ht="51" x14ac:dyDescent="0.2">
      <c r="A113" s="28" t="s">
        <v>51</v>
      </c>
      <c r="E113" s="29" t="s">
        <v>1067</v>
      </c>
    </row>
    <row r="114" spans="1:16" ht="63.75" x14ac:dyDescent="0.2">
      <c r="A114" t="s">
        <v>53</v>
      </c>
      <c r="E114" s="27" t="s">
        <v>1068</v>
      </c>
    </row>
    <row r="115" spans="1:16" x14ac:dyDescent="0.2">
      <c r="A115" s="17" t="s">
        <v>45</v>
      </c>
      <c r="B115" s="21" t="s">
        <v>185</v>
      </c>
      <c r="C115" s="21" t="s">
        <v>1069</v>
      </c>
      <c r="D115" s="17" t="s">
        <v>47</v>
      </c>
      <c r="E115" s="22" t="s">
        <v>1070</v>
      </c>
      <c r="F115" s="23" t="s">
        <v>49</v>
      </c>
      <c r="G115" s="24">
        <v>1</v>
      </c>
      <c r="H115" s="25"/>
      <c r="I115" s="25">
        <f>ROUND(ROUND(H115,2)*ROUND(G115,3),2)</f>
        <v>0</v>
      </c>
      <c r="O115">
        <f>(I115*21)/100</f>
        <v>0</v>
      </c>
      <c r="P115" t="s">
        <v>23</v>
      </c>
    </row>
    <row r="116" spans="1:16" x14ac:dyDescent="0.2">
      <c r="A116" s="26" t="s">
        <v>50</v>
      </c>
      <c r="E116" s="27" t="s">
        <v>47</v>
      </c>
    </row>
    <row r="117" spans="1:16" ht="51" x14ac:dyDescent="0.2">
      <c r="A117" s="28" t="s">
        <v>51</v>
      </c>
      <c r="E117" s="29" t="s">
        <v>927</v>
      </c>
    </row>
    <row r="118" spans="1:16" ht="63.75" x14ac:dyDescent="0.2">
      <c r="A118" t="s">
        <v>53</v>
      </c>
      <c r="E118" s="27" t="s">
        <v>1068</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orientation="portrait" horizontalDpi="300" verticalDpi="300"/>
  <headerFooter alignWithMargins="0"/>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5"/>
  <sheetViews>
    <sheetView zoomScaleNormal="100" workbookViewId="0">
      <pane ySplit="7" topLeftCell="A8" activePane="bottomLeft" state="frozen"/>
      <selection pane="bottomLeft" activeCell="H8" sqref="H8"/>
    </sheetView>
  </sheetViews>
  <sheetFormatPr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11</v>
      </c>
      <c r="B1" s="1"/>
      <c r="C1" s="1"/>
      <c r="D1" s="1"/>
      <c r="E1" s="1" t="s">
        <v>0</v>
      </c>
      <c r="F1" s="1"/>
      <c r="G1" s="1"/>
      <c r="H1" s="1"/>
      <c r="I1" s="1"/>
      <c r="P1" t="s">
        <v>22</v>
      </c>
    </row>
    <row r="2" spans="1:18" ht="24.95" customHeight="1" x14ac:dyDescent="0.2">
      <c r="B2" s="1"/>
      <c r="C2" s="1"/>
      <c r="D2" s="1"/>
      <c r="E2" s="2" t="s">
        <v>13</v>
      </c>
      <c r="F2" s="1"/>
      <c r="G2" s="1"/>
      <c r="H2" s="5"/>
      <c r="I2" s="5"/>
      <c r="O2">
        <f>0+O8+O13+O46+O79</f>
        <v>0</v>
      </c>
      <c r="P2" t="s">
        <v>22</v>
      </c>
    </row>
    <row r="3" spans="1:18" ht="15" customHeight="1" x14ac:dyDescent="0.2">
      <c r="A3" t="s">
        <v>12</v>
      </c>
      <c r="B3" s="9" t="s">
        <v>14</v>
      </c>
      <c r="C3" s="36" t="s">
        <v>15</v>
      </c>
      <c r="D3" s="33"/>
      <c r="E3" s="10" t="s">
        <v>16</v>
      </c>
      <c r="F3" s="1"/>
      <c r="G3" s="8"/>
      <c r="H3" s="7" t="s">
        <v>1071</v>
      </c>
      <c r="I3" s="30">
        <f>0+I8+I13+I46+I79</f>
        <v>0</v>
      </c>
      <c r="O3" t="s">
        <v>19</v>
      </c>
      <c r="P3" t="s">
        <v>23</v>
      </c>
    </row>
    <row r="4" spans="1:18" ht="15" customHeight="1" x14ac:dyDescent="0.2">
      <c r="A4" t="s">
        <v>17</v>
      </c>
      <c r="B4" s="12" t="s">
        <v>18</v>
      </c>
      <c r="C4" s="37" t="s">
        <v>1071</v>
      </c>
      <c r="D4" s="38"/>
      <c r="E4" s="13" t="s">
        <v>1072</v>
      </c>
      <c r="F4" s="5"/>
      <c r="G4" s="5"/>
      <c r="H4" s="14"/>
      <c r="I4" s="14"/>
      <c r="O4" t="s">
        <v>20</v>
      </c>
      <c r="P4" t="s">
        <v>23</v>
      </c>
    </row>
    <row r="5" spans="1:18" ht="12.75" customHeight="1" x14ac:dyDescent="0.2">
      <c r="A5" s="39" t="s">
        <v>26</v>
      </c>
      <c r="B5" s="39" t="s">
        <v>28</v>
      </c>
      <c r="C5" s="39" t="s">
        <v>30</v>
      </c>
      <c r="D5" s="39" t="s">
        <v>31</v>
      </c>
      <c r="E5" s="39" t="s">
        <v>32</v>
      </c>
      <c r="F5" s="39" t="s">
        <v>34</v>
      </c>
      <c r="G5" s="39" t="s">
        <v>36</v>
      </c>
      <c r="H5" s="39" t="s">
        <v>38</v>
      </c>
      <c r="I5" s="39"/>
      <c r="O5" t="s">
        <v>21</v>
      </c>
      <c r="P5" t="s">
        <v>23</v>
      </c>
    </row>
    <row r="6" spans="1:18" ht="12.75" customHeight="1" x14ac:dyDescent="0.2">
      <c r="A6" s="39"/>
      <c r="B6" s="39"/>
      <c r="C6" s="39"/>
      <c r="D6" s="39"/>
      <c r="E6" s="39"/>
      <c r="F6" s="39"/>
      <c r="G6" s="39"/>
      <c r="H6" s="11" t="s">
        <v>39</v>
      </c>
      <c r="I6" s="11" t="s">
        <v>41</v>
      </c>
    </row>
    <row r="7" spans="1:18" ht="12.75" customHeight="1" x14ac:dyDescent="0.2">
      <c r="A7" s="11" t="s">
        <v>27</v>
      </c>
      <c r="B7" s="11" t="s">
        <v>29</v>
      </c>
      <c r="C7" s="11" t="s">
        <v>23</v>
      </c>
      <c r="D7" s="11" t="s">
        <v>22</v>
      </c>
      <c r="E7" s="11" t="s">
        <v>33</v>
      </c>
      <c r="F7" s="11" t="s">
        <v>35</v>
      </c>
      <c r="G7" s="11" t="s">
        <v>37</v>
      </c>
      <c r="H7" s="11" t="s">
        <v>40</v>
      </c>
      <c r="I7" s="11" t="s">
        <v>42</v>
      </c>
    </row>
    <row r="8" spans="1:18" ht="12.75" customHeight="1" x14ac:dyDescent="0.2">
      <c r="A8" s="14" t="s">
        <v>43</v>
      </c>
      <c r="B8" s="14"/>
      <c r="C8" s="18" t="s">
        <v>27</v>
      </c>
      <c r="D8" s="14"/>
      <c r="E8" s="19" t="s">
        <v>794</v>
      </c>
      <c r="F8" s="14"/>
      <c r="G8" s="14"/>
      <c r="H8" s="14"/>
      <c r="I8" s="20">
        <f>0+Q8</f>
        <v>0</v>
      </c>
      <c r="O8">
        <f>0+R8</f>
        <v>0</v>
      </c>
      <c r="Q8">
        <f>0+I9</f>
        <v>0</v>
      </c>
      <c r="R8">
        <f>0+O9</f>
        <v>0</v>
      </c>
    </row>
    <row r="9" spans="1:18" ht="25.5" x14ac:dyDescent="0.2">
      <c r="A9" s="17" t="s">
        <v>45</v>
      </c>
      <c r="B9" s="21" t="s">
        <v>29</v>
      </c>
      <c r="C9" s="21" t="s">
        <v>795</v>
      </c>
      <c r="D9" s="17" t="s">
        <v>47</v>
      </c>
      <c r="E9" s="22" t="s">
        <v>796</v>
      </c>
      <c r="F9" s="23" t="s">
        <v>98</v>
      </c>
      <c r="G9" s="24">
        <v>70.44</v>
      </c>
      <c r="H9" s="25"/>
      <c r="I9" s="25">
        <f>ROUND(ROUND(H9,2)*ROUND(G9,3),2)</f>
        <v>0</v>
      </c>
      <c r="O9">
        <f>(I9*21)/100</f>
        <v>0</v>
      </c>
      <c r="P9" t="s">
        <v>23</v>
      </c>
    </row>
    <row r="10" spans="1:18" x14ac:dyDescent="0.2">
      <c r="A10" s="26" t="s">
        <v>50</v>
      </c>
      <c r="E10" s="27" t="s">
        <v>47</v>
      </c>
    </row>
    <row r="11" spans="1:18" ht="51" x14ac:dyDescent="0.2">
      <c r="A11" s="28" t="s">
        <v>51</v>
      </c>
      <c r="E11" s="29" t="s">
        <v>1073</v>
      </c>
    </row>
    <row r="12" spans="1:18" ht="89.25" x14ac:dyDescent="0.2">
      <c r="A12" t="s">
        <v>53</v>
      </c>
      <c r="E12" s="27" t="s">
        <v>100</v>
      </c>
    </row>
    <row r="13" spans="1:18" ht="12.75" customHeight="1" x14ac:dyDescent="0.2">
      <c r="A13" s="5" t="s">
        <v>43</v>
      </c>
      <c r="B13" s="5"/>
      <c r="C13" s="31" t="s">
        <v>29</v>
      </c>
      <c r="D13" s="5"/>
      <c r="E13" s="19" t="s">
        <v>810</v>
      </c>
      <c r="F13" s="5"/>
      <c r="G13" s="5"/>
      <c r="H13" s="5"/>
      <c r="I13" s="32">
        <f>0+Q13</f>
        <v>0</v>
      </c>
      <c r="O13">
        <f>0+R13</f>
        <v>0</v>
      </c>
      <c r="Q13">
        <f>0+I14+I18+I22+I26+I30+I34+I38+I42</f>
        <v>0</v>
      </c>
      <c r="R13">
        <f>0+O14+O18+O22+O26+O30+O34+O38+O42</f>
        <v>0</v>
      </c>
    </row>
    <row r="14" spans="1:18" ht="25.5" x14ac:dyDescent="0.2">
      <c r="A14" s="17" t="s">
        <v>45</v>
      </c>
      <c r="B14" s="21" t="s">
        <v>23</v>
      </c>
      <c r="C14" s="21" t="s">
        <v>1074</v>
      </c>
      <c r="D14" s="17" t="s">
        <v>47</v>
      </c>
      <c r="E14" s="22" t="s">
        <v>1075</v>
      </c>
      <c r="F14" s="23" t="s">
        <v>107</v>
      </c>
      <c r="G14" s="24">
        <v>7</v>
      </c>
      <c r="H14" s="25"/>
      <c r="I14" s="25">
        <f>ROUND(ROUND(H14,2)*ROUND(G14,3),2)</f>
        <v>0</v>
      </c>
      <c r="O14">
        <f>(I14*21)/100</f>
        <v>0</v>
      </c>
      <c r="P14" t="s">
        <v>23</v>
      </c>
    </row>
    <row r="15" spans="1:18" x14ac:dyDescent="0.2">
      <c r="A15" s="26" t="s">
        <v>50</v>
      </c>
      <c r="E15" s="27" t="s">
        <v>1076</v>
      </c>
    </row>
    <row r="16" spans="1:18" ht="51" x14ac:dyDescent="0.2">
      <c r="A16" s="28" t="s">
        <v>51</v>
      </c>
      <c r="E16" s="29" t="s">
        <v>1077</v>
      </c>
    </row>
    <row r="17" spans="1:16" ht="63.75" x14ac:dyDescent="0.2">
      <c r="A17" t="s">
        <v>53</v>
      </c>
      <c r="E17" s="27" t="s">
        <v>992</v>
      </c>
    </row>
    <row r="18" spans="1:16" ht="25.5" x14ac:dyDescent="0.2">
      <c r="A18" s="17" t="s">
        <v>45</v>
      </c>
      <c r="B18" s="21" t="s">
        <v>22</v>
      </c>
      <c r="C18" s="21" t="s">
        <v>1078</v>
      </c>
      <c r="D18" s="17" t="s">
        <v>47</v>
      </c>
      <c r="E18" s="22" t="s">
        <v>1079</v>
      </c>
      <c r="F18" s="23" t="s">
        <v>957</v>
      </c>
      <c r="G18" s="24">
        <v>56</v>
      </c>
      <c r="H18" s="25"/>
      <c r="I18" s="25">
        <f>ROUND(ROUND(H18,2)*ROUND(G18,3),2)</f>
        <v>0</v>
      </c>
      <c r="O18">
        <f>(I18*21)/100</f>
        <v>0</v>
      </c>
      <c r="P18" t="s">
        <v>23</v>
      </c>
    </row>
    <row r="19" spans="1:16" x14ac:dyDescent="0.2">
      <c r="A19" s="26" t="s">
        <v>50</v>
      </c>
      <c r="E19" s="27" t="s">
        <v>1080</v>
      </c>
    </row>
    <row r="20" spans="1:16" ht="51" x14ac:dyDescent="0.2">
      <c r="A20" s="28" t="s">
        <v>51</v>
      </c>
      <c r="E20" s="29" t="s">
        <v>1081</v>
      </c>
    </row>
    <row r="21" spans="1:16" ht="25.5" x14ac:dyDescent="0.2">
      <c r="A21" t="s">
        <v>53</v>
      </c>
      <c r="E21" s="27" t="s">
        <v>977</v>
      </c>
    </row>
    <row r="22" spans="1:16" ht="25.5" x14ac:dyDescent="0.2">
      <c r="A22" s="17" t="s">
        <v>45</v>
      </c>
      <c r="B22" s="21" t="s">
        <v>33</v>
      </c>
      <c r="C22" s="21" t="s">
        <v>1082</v>
      </c>
      <c r="D22" s="17" t="s">
        <v>47</v>
      </c>
      <c r="E22" s="22" t="s">
        <v>1083</v>
      </c>
      <c r="F22" s="23" t="s">
        <v>107</v>
      </c>
      <c r="G22" s="24">
        <v>19.350000000000001</v>
      </c>
      <c r="H22" s="25"/>
      <c r="I22" s="25">
        <f>ROUND(ROUND(H22,2)*ROUND(G22,3),2)</f>
        <v>0</v>
      </c>
      <c r="O22">
        <f>(I22*21)/100</f>
        <v>0</v>
      </c>
      <c r="P22" t="s">
        <v>23</v>
      </c>
    </row>
    <row r="23" spans="1:16" x14ac:dyDescent="0.2">
      <c r="A23" s="26" t="s">
        <v>50</v>
      </c>
      <c r="E23" s="27" t="s">
        <v>1084</v>
      </c>
    </row>
    <row r="24" spans="1:16" ht="51" x14ac:dyDescent="0.2">
      <c r="A24" s="28" t="s">
        <v>51</v>
      </c>
      <c r="E24" s="29" t="s">
        <v>1085</v>
      </c>
    </row>
    <row r="25" spans="1:16" ht="63.75" x14ac:dyDescent="0.2">
      <c r="A25" t="s">
        <v>53</v>
      </c>
      <c r="E25" s="27" t="s">
        <v>1086</v>
      </c>
    </row>
    <row r="26" spans="1:16" ht="25.5" x14ac:dyDescent="0.2">
      <c r="A26" s="17" t="s">
        <v>45</v>
      </c>
      <c r="B26" s="21" t="s">
        <v>35</v>
      </c>
      <c r="C26" s="21" t="s">
        <v>1087</v>
      </c>
      <c r="D26" s="17" t="s">
        <v>47</v>
      </c>
      <c r="E26" s="22" t="s">
        <v>1088</v>
      </c>
      <c r="F26" s="23" t="s">
        <v>957</v>
      </c>
      <c r="G26" s="24">
        <v>1114.56</v>
      </c>
      <c r="H26" s="25"/>
      <c r="I26" s="25">
        <f>ROUND(ROUND(H26,2)*ROUND(G26,3),2)</f>
        <v>0</v>
      </c>
      <c r="O26">
        <f>(I26*21)/100</f>
        <v>0</v>
      </c>
      <c r="P26" t="s">
        <v>23</v>
      </c>
    </row>
    <row r="27" spans="1:16" x14ac:dyDescent="0.2">
      <c r="A27" s="26" t="s">
        <v>50</v>
      </c>
      <c r="E27" s="27" t="s">
        <v>1084</v>
      </c>
    </row>
    <row r="28" spans="1:16" ht="51" x14ac:dyDescent="0.2">
      <c r="A28" s="28" t="s">
        <v>51</v>
      </c>
      <c r="E28" s="29" t="s">
        <v>1089</v>
      </c>
    </row>
    <row r="29" spans="1:16" ht="25.5" x14ac:dyDescent="0.2">
      <c r="A29" t="s">
        <v>53</v>
      </c>
      <c r="E29" s="27" t="s">
        <v>977</v>
      </c>
    </row>
    <row r="30" spans="1:16" x14ac:dyDescent="0.2">
      <c r="A30" s="17" t="s">
        <v>45</v>
      </c>
      <c r="B30" s="21" t="s">
        <v>37</v>
      </c>
      <c r="C30" s="21" t="s">
        <v>815</v>
      </c>
      <c r="D30" s="17" t="s">
        <v>47</v>
      </c>
      <c r="E30" s="22" t="s">
        <v>816</v>
      </c>
      <c r="F30" s="23" t="s">
        <v>107</v>
      </c>
      <c r="G30" s="24">
        <v>39</v>
      </c>
      <c r="H30" s="25"/>
      <c r="I30" s="25">
        <f>ROUND(ROUND(H30,2)*ROUND(G30,3),2)</f>
        <v>0</v>
      </c>
      <c r="O30">
        <f>(I30*21)/100</f>
        <v>0</v>
      </c>
      <c r="P30" t="s">
        <v>23</v>
      </c>
    </row>
    <row r="31" spans="1:16" x14ac:dyDescent="0.2">
      <c r="A31" s="26" t="s">
        <v>50</v>
      </c>
      <c r="E31" s="27" t="s">
        <v>47</v>
      </c>
    </row>
    <row r="32" spans="1:16" ht="51" x14ac:dyDescent="0.2">
      <c r="A32" s="28" t="s">
        <v>51</v>
      </c>
      <c r="E32" s="29" t="s">
        <v>1090</v>
      </c>
    </row>
    <row r="33" spans="1:18" ht="25.5" x14ac:dyDescent="0.2">
      <c r="A33" t="s">
        <v>53</v>
      </c>
      <c r="E33" s="27" t="s">
        <v>818</v>
      </c>
    </row>
    <row r="34" spans="1:18" x14ac:dyDescent="0.2">
      <c r="A34" s="17" t="s">
        <v>45</v>
      </c>
      <c r="B34" s="21" t="s">
        <v>70</v>
      </c>
      <c r="C34" s="21" t="s">
        <v>1091</v>
      </c>
      <c r="D34" s="17" t="s">
        <v>47</v>
      </c>
      <c r="E34" s="22" t="s">
        <v>1092</v>
      </c>
      <c r="F34" s="23" t="s">
        <v>107</v>
      </c>
      <c r="G34" s="24">
        <v>51.6</v>
      </c>
      <c r="H34" s="25"/>
      <c r="I34" s="25">
        <f>ROUND(ROUND(H34,2)*ROUND(G34,3),2)</f>
        <v>0</v>
      </c>
      <c r="O34">
        <f>(I34*21)/100</f>
        <v>0</v>
      </c>
      <c r="P34" t="s">
        <v>23</v>
      </c>
    </row>
    <row r="35" spans="1:18" x14ac:dyDescent="0.2">
      <c r="A35" s="26" t="s">
        <v>50</v>
      </c>
      <c r="E35" s="27" t="s">
        <v>1093</v>
      </c>
    </row>
    <row r="36" spans="1:18" ht="51" x14ac:dyDescent="0.2">
      <c r="A36" s="28" t="s">
        <v>51</v>
      </c>
      <c r="E36" s="29" t="s">
        <v>1094</v>
      </c>
    </row>
    <row r="37" spans="1:18" ht="255" x14ac:dyDescent="0.2">
      <c r="A37" t="s">
        <v>53</v>
      </c>
      <c r="E37" s="27" t="s">
        <v>823</v>
      </c>
    </row>
    <row r="38" spans="1:18" x14ac:dyDescent="0.2">
      <c r="A38" s="17" t="s">
        <v>45</v>
      </c>
      <c r="B38" s="21" t="s">
        <v>74</v>
      </c>
      <c r="C38" s="21" t="s">
        <v>845</v>
      </c>
      <c r="D38" s="17" t="s">
        <v>47</v>
      </c>
      <c r="E38" s="22" t="s">
        <v>846</v>
      </c>
      <c r="F38" s="23" t="s">
        <v>103</v>
      </c>
      <c r="G38" s="24">
        <v>414</v>
      </c>
      <c r="H38" s="25"/>
      <c r="I38" s="25">
        <f>ROUND(ROUND(H38,2)*ROUND(G38,3),2)</f>
        <v>0</v>
      </c>
      <c r="O38">
        <f>(I38*21)/100</f>
        <v>0</v>
      </c>
      <c r="P38" t="s">
        <v>23</v>
      </c>
    </row>
    <row r="39" spans="1:18" x14ac:dyDescent="0.2">
      <c r="A39" s="26" t="s">
        <v>50</v>
      </c>
      <c r="E39" s="27" t="s">
        <v>47</v>
      </c>
    </row>
    <row r="40" spans="1:18" ht="51" x14ac:dyDescent="0.2">
      <c r="A40" s="28" t="s">
        <v>51</v>
      </c>
      <c r="E40" s="29" t="s">
        <v>1095</v>
      </c>
    </row>
    <row r="41" spans="1:18" ht="25.5" x14ac:dyDescent="0.2">
      <c r="A41" t="s">
        <v>53</v>
      </c>
      <c r="E41" s="27" t="s">
        <v>849</v>
      </c>
    </row>
    <row r="42" spans="1:18" x14ac:dyDescent="0.2">
      <c r="A42" s="17" t="s">
        <v>45</v>
      </c>
      <c r="B42" s="21" t="s">
        <v>40</v>
      </c>
      <c r="C42" s="21" t="s">
        <v>850</v>
      </c>
      <c r="D42" s="17" t="s">
        <v>47</v>
      </c>
      <c r="E42" s="22" t="s">
        <v>851</v>
      </c>
      <c r="F42" s="23" t="s">
        <v>103</v>
      </c>
      <c r="G42" s="24">
        <v>264</v>
      </c>
      <c r="H42" s="25"/>
      <c r="I42" s="25">
        <f>ROUND(ROUND(H42,2)*ROUND(G42,3),2)</f>
        <v>0</v>
      </c>
      <c r="O42">
        <f>(I42*21)/100</f>
        <v>0</v>
      </c>
      <c r="P42" t="s">
        <v>23</v>
      </c>
    </row>
    <row r="43" spans="1:18" x14ac:dyDescent="0.2">
      <c r="A43" s="26" t="s">
        <v>50</v>
      </c>
      <c r="E43" s="27" t="s">
        <v>47</v>
      </c>
    </row>
    <row r="44" spans="1:18" ht="51" x14ac:dyDescent="0.2">
      <c r="A44" s="28" t="s">
        <v>51</v>
      </c>
      <c r="E44" s="29" t="s">
        <v>1096</v>
      </c>
    </row>
    <row r="45" spans="1:18" ht="25.5" x14ac:dyDescent="0.2">
      <c r="A45" t="s">
        <v>53</v>
      </c>
      <c r="E45" s="27" t="s">
        <v>854</v>
      </c>
    </row>
    <row r="46" spans="1:18" ht="12.75" customHeight="1" x14ac:dyDescent="0.2">
      <c r="A46" s="5" t="s">
        <v>43</v>
      </c>
      <c r="B46" s="5"/>
      <c r="C46" s="31" t="s">
        <v>35</v>
      </c>
      <c r="D46" s="5"/>
      <c r="E46" s="19" t="s">
        <v>886</v>
      </c>
      <c r="F46" s="5"/>
      <c r="G46" s="5"/>
      <c r="H46" s="5"/>
      <c r="I46" s="32">
        <f>0+Q46</f>
        <v>0</v>
      </c>
      <c r="O46">
        <f>0+R46</f>
        <v>0</v>
      </c>
      <c r="Q46">
        <f>0+I47+I51+I55+I59+I63+I67+I71+I75</f>
        <v>0</v>
      </c>
      <c r="R46">
        <f>0+O47+O51+O55+O59+O63+O67+O71+O75</f>
        <v>0</v>
      </c>
    </row>
    <row r="47" spans="1:18" x14ac:dyDescent="0.2">
      <c r="A47" s="17" t="s">
        <v>45</v>
      </c>
      <c r="B47" s="21" t="s">
        <v>42</v>
      </c>
      <c r="C47" s="21" t="s">
        <v>1097</v>
      </c>
      <c r="D47" s="17" t="s">
        <v>47</v>
      </c>
      <c r="E47" s="22" t="s">
        <v>1098</v>
      </c>
      <c r="F47" s="23" t="s">
        <v>107</v>
      </c>
      <c r="G47" s="24">
        <v>84.6</v>
      </c>
      <c r="H47" s="25"/>
      <c r="I47" s="25">
        <f>ROUND(ROUND(H47,2)*ROUND(G47,3),2)</f>
        <v>0</v>
      </c>
      <c r="O47">
        <f>(I47*21)/100</f>
        <v>0</v>
      </c>
      <c r="P47" t="s">
        <v>23</v>
      </c>
    </row>
    <row r="48" spans="1:18" x14ac:dyDescent="0.2">
      <c r="A48" s="26" t="s">
        <v>50</v>
      </c>
      <c r="E48" s="27" t="s">
        <v>1099</v>
      </c>
    </row>
    <row r="49" spans="1:16" ht="51" x14ac:dyDescent="0.2">
      <c r="A49" s="28" t="s">
        <v>51</v>
      </c>
      <c r="E49" s="29" t="s">
        <v>1100</v>
      </c>
    </row>
    <row r="50" spans="1:16" ht="38.25" x14ac:dyDescent="0.2">
      <c r="A50" t="s">
        <v>53</v>
      </c>
      <c r="E50" s="27" t="s">
        <v>1101</v>
      </c>
    </row>
    <row r="51" spans="1:16" x14ac:dyDescent="0.2">
      <c r="A51" s="17" t="s">
        <v>45</v>
      </c>
      <c r="B51" s="21" t="s">
        <v>82</v>
      </c>
      <c r="C51" s="21" t="s">
        <v>1102</v>
      </c>
      <c r="D51" s="17" t="s">
        <v>47</v>
      </c>
      <c r="E51" s="22" t="s">
        <v>1103</v>
      </c>
      <c r="F51" s="23" t="s">
        <v>103</v>
      </c>
      <c r="G51" s="24">
        <v>58</v>
      </c>
      <c r="H51" s="25"/>
      <c r="I51" s="25">
        <f>ROUND(ROUND(H51,2)*ROUND(G51,3),2)</f>
        <v>0</v>
      </c>
      <c r="O51">
        <f>(I51*21)/100</f>
        <v>0</v>
      </c>
      <c r="P51" t="s">
        <v>23</v>
      </c>
    </row>
    <row r="52" spans="1:16" x14ac:dyDescent="0.2">
      <c r="A52" s="26" t="s">
        <v>50</v>
      </c>
      <c r="E52" s="27" t="s">
        <v>47</v>
      </c>
    </row>
    <row r="53" spans="1:16" ht="51" x14ac:dyDescent="0.2">
      <c r="A53" s="28" t="s">
        <v>51</v>
      </c>
      <c r="E53" s="29" t="s">
        <v>1104</v>
      </c>
    </row>
    <row r="54" spans="1:16" ht="38.25" x14ac:dyDescent="0.2">
      <c r="A54" t="s">
        <v>53</v>
      </c>
      <c r="E54" s="27" t="s">
        <v>1105</v>
      </c>
    </row>
    <row r="55" spans="1:16" x14ac:dyDescent="0.2">
      <c r="A55" s="17" t="s">
        <v>45</v>
      </c>
      <c r="B55" s="21" t="s">
        <v>85</v>
      </c>
      <c r="C55" s="21" t="s">
        <v>1106</v>
      </c>
      <c r="D55" s="17" t="s">
        <v>47</v>
      </c>
      <c r="E55" s="22" t="s">
        <v>1107</v>
      </c>
      <c r="F55" s="23" t="s">
        <v>103</v>
      </c>
      <c r="G55" s="24">
        <v>58</v>
      </c>
      <c r="H55" s="25"/>
      <c r="I55" s="25">
        <f>ROUND(ROUND(H55,2)*ROUND(G55,3),2)</f>
        <v>0</v>
      </c>
      <c r="O55">
        <f>(I55*21)/100</f>
        <v>0</v>
      </c>
      <c r="P55" t="s">
        <v>23</v>
      </c>
    </row>
    <row r="56" spans="1:16" x14ac:dyDescent="0.2">
      <c r="A56" s="26" t="s">
        <v>50</v>
      </c>
      <c r="E56" s="27" t="s">
        <v>47</v>
      </c>
    </row>
    <row r="57" spans="1:16" ht="51" x14ac:dyDescent="0.2">
      <c r="A57" s="28" t="s">
        <v>51</v>
      </c>
      <c r="E57" s="29" t="s">
        <v>1104</v>
      </c>
    </row>
    <row r="58" spans="1:16" ht="38.25" x14ac:dyDescent="0.2">
      <c r="A58" t="s">
        <v>53</v>
      </c>
      <c r="E58" s="27" t="s">
        <v>1105</v>
      </c>
    </row>
    <row r="59" spans="1:16" x14ac:dyDescent="0.2">
      <c r="A59" s="17" t="s">
        <v>45</v>
      </c>
      <c r="B59" s="21" t="s">
        <v>89</v>
      </c>
      <c r="C59" s="21" t="s">
        <v>1108</v>
      </c>
      <c r="D59" s="17" t="s">
        <v>47</v>
      </c>
      <c r="E59" s="22" t="s">
        <v>1109</v>
      </c>
      <c r="F59" s="23" t="s">
        <v>103</v>
      </c>
      <c r="G59" s="24">
        <v>52</v>
      </c>
      <c r="H59" s="25"/>
      <c r="I59" s="25">
        <f>ROUND(ROUND(H59,2)*ROUND(G59,3),2)</f>
        <v>0</v>
      </c>
      <c r="O59">
        <f>(I59*21)/100</f>
        <v>0</v>
      </c>
      <c r="P59" t="s">
        <v>23</v>
      </c>
    </row>
    <row r="60" spans="1:16" x14ac:dyDescent="0.2">
      <c r="A60" s="26" t="s">
        <v>50</v>
      </c>
      <c r="E60" s="27" t="s">
        <v>47</v>
      </c>
    </row>
    <row r="61" spans="1:16" ht="51" x14ac:dyDescent="0.2">
      <c r="A61" s="28" t="s">
        <v>51</v>
      </c>
      <c r="E61" s="29" t="s">
        <v>1110</v>
      </c>
    </row>
    <row r="62" spans="1:16" ht="89.25" x14ac:dyDescent="0.2">
      <c r="A62" t="s">
        <v>53</v>
      </c>
      <c r="E62" s="27" t="s">
        <v>1111</v>
      </c>
    </row>
    <row r="63" spans="1:16" x14ac:dyDescent="0.2">
      <c r="A63" s="17" t="s">
        <v>45</v>
      </c>
      <c r="B63" s="21" t="s">
        <v>142</v>
      </c>
      <c r="C63" s="21" t="s">
        <v>1112</v>
      </c>
      <c r="D63" s="17" t="s">
        <v>47</v>
      </c>
      <c r="E63" s="22" t="s">
        <v>1113</v>
      </c>
      <c r="F63" s="23" t="s">
        <v>103</v>
      </c>
      <c r="G63" s="24">
        <v>58</v>
      </c>
      <c r="H63" s="25"/>
      <c r="I63" s="25">
        <f>ROUND(ROUND(H63,2)*ROUND(G63,3),2)</f>
        <v>0</v>
      </c>
      <c r="O63">
        <f>(I63*21)/100</f>
        <v>0</v>
      </c>
      <c r="P63" t="s">
        <v>23</v>
      </c>
    </row>
    <row r="64" spans="1:16" x14ac:dyDescent="0.2">
      <c r="A64" s="26" t="s">
        <v>50</v>
      </c>
      <c r="E64" s="27" t="s">
        <v>1114</v>
      </c>
    </row>
    <row r="65" spans="1:18" ht="51" x14ac:dyDescent="0.2">
      <c r="A65" s="28" t="s">
        <v>51</v>
      </c>
      <c r="E65" s="29" t="s">
        <v>1104</v>
      </c>
    </row>
    <row r="66" spans="1:18" ht="89.25" x14ac:dyDescent="0.2">
      <c r="A66" t="s">
        <v>53</v>
      </c>
      <c r="E66" s="27" t="s">
        <v>1111</v>
      </c>
    </row>
    <row r="67" spans="1:18" x14ac:dyDescent="0.2">
      <c r="A67" s="17" t="s">
        <v>45</v>
      </c>
      <c r="B67" s="21" t="s">
        <v>144</v>
      </c>
      <c r="C67" s="21" t="s">
        <v>1115</v>
      </c>
      <c r="D67" s="17" t="s">
        <v>47</v>
      </c>
      <c r="E67" s="22" t="s">
        <v>1116</v>
      </c>
      <c r="F67" s="23" t="s">
        <v>103</v>
      </c>
      <c r="G67" s="24">
        <v>96</v>
      </c>
      <c r="H67" s="25"/>
      <c r="I67" s="25">
        <f>ROUND(ROUND(H67,2)*ROUND(G67,3),2)</f>
        <v>0</v>
      </c>
      <c r="O67">
        <f>(I67*21)/100</f>
        <v>0</v>
      </c>
      <c r="P67" t="s">
        <v>23</v>
      </c>
    </row>
    <row r="68" spans="1:18" x14ac:dyDescent="0.2">
      <c r="A68" s="26" t="s">
        <v>50</v>
      </c>
      <c r="E68" s="27" t="s">
        <v>47</v>
      </c>
    </row>
    <row r="69" spans="1:18" ht="51" x14ac:dyDescent="0.2">
      <c r="A69" s="28" t="s">
        <v>51</v>
      </c>
      <c r="E69" s="29" t="s">
        <v>1117</v>
      </c>
    </row>
    <row r="70" spans="1:18" ht="114.75" x14ac:dyDescent="0.2">
      <c r="A70" t="s">
        <v>53</v>
      </c>
      <c r="E70" s="27" t="s">
        <v>1030</v>
      </c>
    </row>
    <row r="71" spans="1:18" ht="25.5" x14ac:dyDescent="0.2">
      <c r="A71" s="17" t="s">
        <v>45</v>
      </c>
      <c r="B71" s="21" t="s">
        <v>148</v>
      </c>
      <c r="C71" s="21" t="s">
        <v>1118</v>
      </c>
      <c r="D71" s="17" t="s">
        <v>47</v>
      </c>
      <c r="E71" s="22" t="s">
        <v>1119</v>
      </c>
      <c r="F71" s="23" t="s">
        <v>103</v>
      </c>
      <c r="G71" s="24">
        <v>0.8</v>
      </c>
      <c r="H71" s="25"/>
      <c r="I71" s="25">
        <f>ROUND(ROUND(H71,2)*ROUND(G71,3),2)</f>
        <v>0</v>
      </c>
      <c r="O71">
        <f>(I71*21)/100</f>
        <v>0</v>
      </c>
      <c r="P71" t="s">
        <v>23</v>
      </c>
    </row>
    <row r="72" spans="1:18" x14ac:dyDescent="0.2">
      <c r="A72" s="26" t="s">
        <v>50</v>
      </c>
      <c r="E72" s="27" t="s">
        <v>47</v>
      </c>
    </row>
    <row r="73" spans="1:18" ht="51" x14ac:dyDescent="0.2">
      <c r="A73" s="28" t="s">
        <v>51</v>
      </c>
      <c r="E73" s="29" t="s">
        <v>1120</v>
      </c>
    </row>
    <row r="74" spans="1:18" ht="114.75" x14ac:dyDescent="0.2">
      <c r="A74" t="s">
        <v>53</v>
      </c>
      <c r="E74" s="27" t="s">
        <v>1030</v>
      </c>
    </row>
    <row r="75" spans="1:18" x14ac:dyDescent="0.2">
      <c r="A75" s="17" t="s">
        <v>45</v>
      </c>
      <c r="B75" s="21" t="s">
        <v>151</v>
      </c>
      <c r="C75" s="21" t="s">
        <v>1121</v>
      </c>
      <c r="D75" s="17" t="s">
        <v>47</v>
      </c>
      <c r="E75" s="22" t="s">
        <v>1122</v>
      </c>
      <c r="F75" s="23" t="s">
        <v>103</v>
      </c>
      <c r="G75" s="24">
        <v>144</v>
      </c>
      <c r="H75" s="25"/>
      <c r="I75" s="25">
        <f>ROUND(ROUND(H75,2)*ROUND(G75,3),2)</f>
        <v>0</v>
      </c>
      <c r="O75">
        <f>(I75*21)/100</f>
        <v>0</v>
      </c>
      <c r="P75" t="s">
        <v>23</v>
      </c>
    </row>
    <row r="76" spans="1:18" x14ac:dyDescent="0.2">
      <c r="A76" s="26" t="s">
        <v>50</v>
      </c>
      <c r="E76" s="27" t="s">
        <v>1123</v>
      </c>
    </row>
    <row r="77" spans="1:18" ht="51" x14ac:dyDescent="0.2">
      <c r="A77" s="28" t="s">
        <v>51</v>
      </c>
      <c r="E77" s="29" t="s">
        <v>1124</v>
      </c>
    </row>
    <row r="78" spans="1:18" ht="114.75" x14ac:dyDescent="0.2">
      <c r="A78" t="s">
        <v>53</v>
      </c>
      <c r="E78" s="27" t="s">
        <v>1125</v>
      </c>
    </row>
    <row r="79" spans="1:18" ht="12.75" customHeight="1" x14ac:dyDescent="0.2">
      <c r="A79" s="5" t="s">
        <v>43</v>
      </c>
      <c r="B79" s="5"/>
      <c r="C79" s="31" t="s">
        <v>40</v>
      </c>
      <c r="D79" s="5"/>
      <c r="E79" s="19" t="s">
        <v>923</v>
      </c>
      <c r="F79" s="5"/>
      <c r="G79" s="5"/>
      <c r="H79" s="5"/>
      <c r="I79" s="32">
        <f>0+Q79</f>
        <v>0</v>
      </c>
      <c r="O79">
        <f>0+R79</f>
        <v>0</v>
      </c>
      <c r="Q79">
        <f>0+I80+I84+I88+I92</f>
        <v>0</v>
      </c>
      <c r="R79">
        <f>0+O80+O84+O88+O92</f>
        <v>0</v>
      </c>
    </row>
    <row r="80" spans="1:18" x14ac:dyDescent="0.2">
      <c r="A80" s="17" t="s">
        <v>45</v>
      </c>
      <c r="B80" s="21" t="s">
        <v>155</v>
      </c>
      <c r="C80" s="21" t="s">
        <v>1031</v>
      </c>
      <c r="D80" s="17" t="s">
        <v>47</v>
      </c>
      <c r="E80" s="22" t="s">
        <v>1032</v>
      </c>
      <c r="F80" s="23" t="s">
        <v>117</v>
      </c>
      <c r="G80" s="24">
        <v>146</v>
      </c>
      <c r="H80" s="25"/>
      <c r="I80" s="25">
        <f>ROUND(ROUND(H80,2)*ROUND(G80,3),2)</f>
        <v>0</v>
      </c>
      <c r="O80">
        <f>(I80*21)/100</f>
        <v>0</v>
      </c>
      <c r="P80" t="s">
        <v>23</v>
      </c>
    </row>
    <row r="81" spans="1:16" x14ac:dyDescent="0.2">
      <c r="A81" s="26" t="s">
        <v>50</v>
      </c>
      <c r="E81" s="27" t="s">
        <v>47</v>
      </c>
    </row>
    <row r="82" spans="1:16" ht="51" x14ac:dyDescent="0.2">
      <c r="A82" s="28" t="s">
        <v>51</v>
      </c>
      <c r="E82" s="29" t="s">
        <v>1126</v>
      </c>
    </row>
    <row r="83" spans="1:16" ht="25.5" x14ac:dyDescent="0.2">
      <c r="A83" t="s">
        <v>53</v>
      </c>
      <c r="E83" s="27" t="s">
        <v>1127</v>
      </c>
    </row>
    <row r="84" spans="1:16" x14ac:dyDescent="0.2">
      <c r="A84" s="17" t="s">
        <v>45</v>
      </c>
      <c r="B84" s="21" t="s">
        <v>159</v>
      </c>
      <c r="C84" s="21" t="s">
        <v>1128</v>
      </c>
      <c r="D84" s="17" t="s">
        <v>47</v>
      </c>
      <c r="E84" s="22" t="s">
        <v>1129</v>
      </c>
      <c r="F84" s="23" t="s">
        <v>117</v>
      </c>
      <c r="G84" s="24">
        <v>17</v>
      </c>
      <c r="H84" s="25"/>
      <c r="I84" s="25">
        <f>ROUND(ROUND(H84,2)*ROUND(G84,3),2)</f>
        <v>0</v>
      </c>
      <c r="O84">
        <f>(I84*21)/100</f>
        <v>0</v>
      </c>
      <c r="P84" t="s">
        <v>23</v>
      </c>
    </row>
    <row r="85" spans="1:16" x14ac:dyDescent="0.2">
      <c r="A85" s="26" t="s">
        <v>50</v>
      </c>
      <c r="E85" s="27" t="s">
        <v>1130</v>
      </c>
    </row>
    <row r="86" spans="1:16" ht="51" x14ac:dyDescent="0.2">
      <c r="A86" s="28" t="s">
        <v>51</v>
      </c>
      <c r="E86" s="29" t="s">
        <v>1131</v>
      </c>
    </row>
    <row r="87" spans="1:16" ht="25.5" x14ac:dyDescent="0.2">
      <c r="A87" t="s">
        <v>53</v>
      </c>
      <c r="E87" s="27" t="s">
        <v>1127</v>
      </c>
    </row>
    <row r="88" spans="1:16" x14ac:dyDescent="0.2">
      <c r="A88" s="17" t="s">
        <v>45</v>
      </c>
      <c r="B88" s="21" t="s">
        <v>163</v>
      </c>
      <c r="C88" s="21" t="s">
        <v>970</v>
      </c>
      <c r="D88" s="17" t="s">
        <v>47</v>
      </c>
      <c r="E88" s="22" t="s">
        <v>971</v>
      </c>
      <c r="F88" s="23" t="s">
        <v>107</v>
      </c>
      <c r="G88" s="24">
        <v>5</v>
      </c>
      <c r="H88" s="25"/>
      <c r="I88" s="25">
        <f>ROUND(ROUND(H88,2)*ROUND(G88,3),2)</f>
        <v>0</v>
      </c>
      <c r="O88">
        <f>(I88*21)/100</f>
        <v>0</v>
      </c>
      <c r="P88" t="s">
        <v>23</v>
      </c>
    </row>
    <row r="89" spans="1:16" x14ac:dyDescent="0.2">
      <c r="A89" s="26" t="s">
        <v>50</v>
      </c>
      <c r="E89" s="27" t="s">
        <v>47</v>
      </c>
    </row>
    <row r="90" spans="1:16" ht="51" x14ac:dyDescent="0.2">
      <c r="A90" s="28" t="s">
        <v>51</v>
      </c>
      <c r="E90" s="29" t="s">
        <v>1058</v>
      </c>
    </row>
    <row r="91" spans="1:16" ht="76.5" x14ac:dyDescent="0.2">
      <c r="A91" t="s">
        <v>53</v>
      </c>
      <c r="E91" s="27" t="s">
        <v>973</v>
      </c>
    </row>
    <row r="92" spans="1:16" x14ac:dyDescent="0.2">
      <c r="A92" s="17" t="s">
        <v>45</v>
      </c>
      <c r="B92" s="21" t="s">
        <v>166</v>
      </c>
      <c r="C92" s="21" t="s">
        <v>974</v>
      </c>
      <c r="D92" s="17" t="s">
        <v>47</v>
      </c>
      <c r="E92" s="22" t="s">
        <v>975</v>
      </c>
      <c r="F92" s="23" t="s">
        <v>957</v>
      </c>
      <c r="G92" s="24">
        <v>288</v>
      </c>
      <c r="H92" s="25"/>
      <c r="I92" s="25">
        <f>ROUND(ROUND(H92,2)*ROUND(G92,3),2)</f>
        <v>0</v>
      </c>
      <c r="O92">
        <f>(I92*21)/100</f>
        <v>0</v>
      </c>
      <c r="P92" t="s">
        <v>23</v>
      </c>
    </row>
    <row r="93" spans="1:16" x14ac:dyDescent="0.2">
      <c r="A93" s="26" t="s">
        <v>50</v>
      </c>
      <c r="E93" s="27" t="s">
        <v>47</v>
      </c>
    </row>
    <row r="94" spans="1:16" ht="51" x14ac:dyDescent="0.2">
      <c r="A94" s="28" t="s">
        <v>51</v>
      </c>
      <c r="E94" s="29" t="s">
        <v>1059</v>
      </c>
    </row>
    <row r="95" spans="1:16" ht="25.5" x14ac:dyDescent="0.2">
      <c r="A95" t="s">
        <v>53</v>
      </c>
      <c r="E95" s="27" t="s">
        <v>977</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orientation="portrait" horizontalDpi="300" verticalDpi="300"/>
  <headerFooter alignWithMargins="0"/>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5"/>
  <sheetViews>
    <sheetView zoomScaleNormal="100" workbookViewId="0">
      <pane ySplit="7" topLeftCell="A8" activePane="bottomLeft" state="frozen"/>
      <selection pane="bottomLeft" activeCell="H8" sqref="H8"/>
    </sheetView>
  </sheetViews>
  <sheetFormatPr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11</v>
      </c>
      <c r="B1" s="1"/>
      <c r="C1" s="1"/>
      <c r="D1" s="1"/>
      <c r="E1" s="1" t="s">
        <v>0</v>
      </c>
      <c r="F1" s="1"/>
      <c r="G1" s="1"/>
      <c r="H1" s="1"/>
      <c r="I1" s="1"/>
      <c r="P1" t="s">
        <v>22</v>
      </c>
    </row>
    <row r="2" spans="1:18" ht="24.95" customHeight="1" x14ac:dyDescent="0.2">
      <c r="B2" s="1"/>
      <c r="C2" s="1"/>
      <c r="D2" s="1"/>
      <c r="E2" s="2" t="s">
        <v>13</v>
      </c>
      <c r="F2" s="1"/>
      <c r="G2" s="1"/>
      <c r="H2" s="5"/>
      <c r="I2" s="5"/>
      <c r="O2">
        <f>0+O8+O25+O42+O47+O52+O57+O62+O111</f>
        <v>0</v>
      </c>
      <c r="P2" t="s">
        <v>22</v>
      </c>
    </row>
    <row r="3" spans="1:18" ht="15" customHeight="1" x14ac:dyDescent="0.2">
      <c r="A3" t="s">
        <v>12</v>
      </c>
      <c r="B3" s="9" t="s">
        <v>14</v>
      </c>
      <c r="C3" s="36" t="s">
        <v>15</v>
      </c>
      <c r="D3" s="33"/>
      <c r="E3" s="10" t="s">
        <v>16</v>
      </c>
      <c r="F3" s="1"/>
      <c r="G3" s="8"/>
      <c r="H3" s="7" t="s">
        <v>1132</v>
      </c>
      <c r="I3" s="30">
        <f>0+I8+I25+I42+I47+I52+I57+I62+I111</f>
        <v>0</v>
      </c>
      <c r="O3" t="s">
        <v>19</v>
      </c>
      <c r="P3" t="s">
        <v>23</v>
      </c>
    </row>
    <row r="4" spans="1:18" ht="15" customHeight="1" x14ac:dyDescent="0.2">
      <c r="A4" t="s">
        <v>17</v>
      </c>
      <c r="B4" s="12" t="s">
        <v>18</v>
      </c>
      <c r="C4" s="37" t="s">
        <v>1132</v>
      </c>
      <c r="D4" s="38"/>
      <c r="E4" s="13" t="s">
        <v>1133</v>
      </c>
      <c r="F4" s="5"/>
      <c r="G4" s="5"/>
      <c r="H4" s="14"/>
      <c r="I4" s="14"/>
      <c r="O4" t="s">
        <v>20</v>
      </c>
      <c r="P4" t="s">
        <v>23</v>
      </c>
    </row>
    <row r="5" spans="1:18" ht="12.75" customHeight="1" x14ac:dyDescent="0.2">
      <c r="A5" s="39" t="s">
        <v>26</v>
      </c>
      <c r="B5" s="39" t="s">
        <v>28</v>
      </c>
      <c r="C5" s="39" t="s">
        <v>30</v>
      </c>
      <c r="D5" s="39" t="s">
        <v>31</v>
      </c>
      <c r="E5" s="39" t="s">
        <v>32</v>
      </c>
      <c r="F5" s="39" t="s">
        <v>34</v>
      </c>
      <c r="G5" s="39" t="s">
        <v>36</v>
      </c>
      <c r="H5" s="39" t="s">
        <v>38</v>
      </c>
      <c r="I5" s="39"/>
      <c r="O5" t="s">
        <v>21</v>
      </c>
      <c r="P5" t="s">
        <v>23</v>
      </c>
    </row>
    <row r="6" spans="1:18" ht="12.75" customHeight="1" x14ac:dyDescent="0.2">
      <c r="A6" s="39"/>
      <c r="B6" s="39"/>
      <c r="C6" s="39"/>
      <c r="D6" s="39"/>
      <c r="E6" s="39"/>
      <c r="F6" s="39"/>
      <c r="G6" s="39"/>
      <c r="H6" s="11" t="s">
        <v>39</v>
      </c>
      <c r="I6" s="11" t="s">
        <v>41</v>
      </c>
    </row>
    <row r="7" spans="1:18" ht="12.75" customHeight="1" x14ac:dyDescent="0.2">
      <c r="A7" s="11" t="s">
        <v>27</v>
      </c>
      <c r="B7" s="11" t="s">
        <v>29</v>
      </c>
      <c r="C7" s="11" t="s">
        <v>23</v>
      </c>
      <c r="D7" s="11" t="s">
        <v>22</v>
      </c>
      <c r="E7" s="11" t="s">
        <v>33</v>
      </c>
      <c r="F7" s="11" t="s">
        <v>35</v>
      </c>
      <c r="G7" s="11" t="s">
        <v>37</v>
      </c>
      <c r="H7" s="11" t="s">
        <v>40</v>
      </c>
      <c r="I7" s="11" t="s">
        <v>42</v>
      </c>
    </row>
    <row r="8" spans="1:18" ht="12.75" customHeight="1" x14ac:dyDescent="0.2">
      <c r="A8" s="14" t="s">
        <v>43</v>
      </c>
      <c r="B8" s="14"/>
      <c r="C8" s="18" t="s">
        <v>27</v>
      </c>
      <c r="D8" s="14"/>
      <c r="E8" s="19" t="s">
        <v>794</v>
      </c>
      <c r="F8" s="14"/>
      <c r="G8" s="14"/>
      <c r="H8" s="14"/>
      <c r="I8" s="20">
        <f>0+Q8</f>
        <v>0</v>
      </c>
      <c r="O8">
        <f>0+R8</f>
        <v>0</v>
      </c>
      <c r="Q8">
        <f>0+I9+I13+I17+I21</f>
        <v>0</v>
      </c>
      <c r="R8">
        <f>0+O9+O13+O17+O21</f>
        <v>0</v>
      </c>
    </row>
    <row r="9" spans="1:18" ht="25.5" x14ac:dyDescent="0.2">
      <c r="A9" s="17" t="s">
        <v>45</v>
      </c>
      <c r="B9" s="21" t="s">
        <v>29</v>
      </c>
      <c r="C9" s="21" t="s">
        <v>1134</v>
      </c>
      <c r="D9" s="17" t="s">
        <v>47</v>
      </c>
      <c r="E9" s="22" t="s">
        <v>1135</v>
      </c>
      <c r="F9" s="23" t="s">
        <v>98</v>
      </c>
      <c r="G9" s="24">
        <v>39.277000000000001</v>
      </c>
      <c r="H9" s="25"/>
      <c r="I9" s="25">
        <f>ROUND(ROUND(H9,2)*ROUND(G9,3),2)</f>
        <v>0</v>
      </c>
      <c r="O9">
        <f>(I9*21)/100</f>
        <v>0</v>
      </c>
      <c r="P9" t="s">
        <v>23</v>
      </c>
    </row>
    <row r="10" spans="1:18" x14ac:dyDescent="0.2">
      <c r="A10" s="26" t="s">
        <v>50</v>
      </c>
      <c r="E10" s="27" t="s">
        <v>47</v>
      </c>
    </row>
    <row r="11" spans="1:18" ht="51" x14ac:dyDescent="0.2">
      <c r="A11" s="28" t="s">
        <v>51</v>
      </c>
      <c r="E11" s="29" t="s">
        <v>1136</v>
      </c>
    </row>
    <row r="12" spans="1:18" ht="89.25" x14ac:dyDescent="0.2">
      <c r="A12" t="s">
        <v>53</v>
      </c>
      <c r="E12" s="27" t="s">
        <v>100</v>
      </c>
    </row>
    <row r="13" spans="1:18" ht="25.5" x14ac:dyDescent="0.2">
      <c r="A13" s="17" t="s">
        <v>45</v>
      </c>
      <c r="B13" s="21" t="s">
        <v>23</v>
      </c>
      <c r="C13" s="21" t="s">
        <v>795</v>
      </c>
      <c r="D13" s="17" t="s">
        <v>47</v>
      </c>
      <c r="E13" s="22" t="s">
        <v>796</v>
      </c>
      <c r="F13" s="23" t="s">
        <v>98</v>
      </c>
      <c r="G13" s="24">
        <v>4.8</v>
      </c>
      <c r="H13" s="25"/>
      <c r="I13" s="25">
        <f>ROUND(ROUND(H13,2)*ROUND(G13,3),2)</f>
        <v>0</v>
      </c>
      <c r="O13">
        <f>(I13*21)/100</f>
        <v>0</v>
      </c>
      <c r="P13" t="s">
        <v>23</v>
      </c>
    </row>
    <row r="14" spans="1:18" x14ac:dyDescent="0.2">
      <c r="A14" s="26" t="s">
        <v>50</v>
      </c>
      <c r="E14" s="27" t="s">
        <v>47</v>
      </c>
    </row>
    <row r="15" spans="1:18" ht="51" x14ac:dyDescent="0.2">
      <c r="A15" s="28" t="s">
        <v>51</v>
      </c>
      <c r="E15" s="29" t="s">
        <v>1137</v>
      </c>
    </row>
    <row r="16" spans="1:18" ht="89.25" x14ac:dyDescent="0.2">
      <c r="A16" t="s">
        <v>53</v>
      </c>
      <c r="E16" s="27" t="s">
        <v>100</v>
      </c>
    </row>
    <row r="17" spans="1:18" ht="25.5" x14ac:dyDescent="0.2">
      <c r="A17" s="17" t="s">
        <v>45</v>
      </c>
      <c r="B17" s="21" t="s">
        <v>22</v>
      </c>
      <c r="C17" s="21" t="s">
        <v>1138</v>
      </c>
      <c r="D17" s="17" t="s">
        <v>47</v>
      </c>
      <c r="E17" s="22" t="s">
        <v>1139</v>
      </c>
      <c r="F17" s="23" t="s">
        <v>98</v>
      </c>
      <c r="G17" s="24">
        <v>2.8889999999999998</v>
      </c>
      <c r="H17" s="25"/>
      <c r="I17" s="25">
        <f>ROUND(ROUND(H17,2)*ROUND(G17,3),2)</f>
        <v>0</v>
      </c>
      <c r="O17">
        <f>(I17*21)/100</f>
        <v>0</v>
      </c>
      <c r="P17" t="s">
        <v>23</v>
      </c>
    </row>
    <row r="18" spans="1:18" x14ac:dyDescent="0.2">
      <c r="A18" s="26" t="s">
        <v>50</v>
      </c>
      <c r="E18" s="27" t="s">
        <v>47</v>
      </c>
    </row>
    <row r="19" spans="1:18" ht="51" x14ac:dyDescent="0.2">
      <c r="A19" s="28" t="s">
        <v>51</v>
      </c>
      <c r="E19" s="29" t="s">
        <v>1140</v>
      </c>
    </row>
    <row r="20" spans="1:18" ht="89.25" x14ac:dyDescent="0.2">
      <c r="A20" t="s">
        <v>53</v>
      </c>
      <c r="E20" s="27" t="s">
        <v>100</v>
      </c>
    </row>
    <row r="21" spans="1:18" ht="25.5" x14ac:dyDescent="0.2">
      <c r="A21" s="17" t="s">
        <v>45</v>
      </c>
      <c r="B21" s="21" t="s">
        <v>33</v>
      </c>
      <c r="C21" s="21" t="s">
        <v>1141</v>
      </c>
      <c r="D21" s="17" t="s">
        <v>47</v>
      </c>
      <c r="E21" s="22" t="s">
        <v>1142</v>
      </c>
      <c r="F21" s="23" t="s">
        <v>98</v>
      </c>
      <c r="G21" s="24">
        <v>0.1</v>
      </c>
      <c r="H21" s="25"/>
      <c r="I21" s="25">
        <f>ROUND(ROUND(H21,2)*ROUND(G21,3),2)</f>
        <v>0</v>
      </c>
      <c r="O21">
        <f>(I21*21)/100</f>
        <v>0</v>
      </c>
      <c r="P21" t="s">
        <v>23</v>
      </c>
    </row>
    <row r="22" spans="1:18" x14ac:dyDescent="0.2">
      <c r="A22" s="26" t="s">
        <v>50</v>
      </c>
      <c r="E22" s="27" t="s">
        <v>47</v>
      </c>
    </row>
    <row r="23" spans="1:18" ht="51" x14ac:dyDescent="0.2">
      <c r="A23" s="28" t="s">
        <v>51</v>
      </c>
      <c r="E23" s="29" t="s">
        <v>1143</v>
      </c>
    </row>
    <row r="24" spans="1:18" ht="89.25" x14ac:dyDescent="0.2">
      <c r="A24" t="s">
        <v>53</v>
      </c>
      <c r="E24" s="27" t="s">
        <v>100</v>
      </c>
    </row>
    <row r="25" spans="1:18" ht="12.75" customHeight="1" x14ac:dyDescent="0.2">
      <c r="A25" s="5" t="s">
        <v>43</v>
      </c>
      <c r="B25" s="5"/>
      <c r="C25" s="31" t="s">
        <v>29</v>
      </c>
      <c r="D25" s="5"/>
      <c r="E25" s="19" t="s">
        <v>810</v>
      </c>
      <c r="F25" s="5"/>
      <c r="G25" s="5"/>
      <c r="H25" s="5"/>
      <c r="I25" s="32">
        <f>0+Q25</f>
        <v>0</v>
      </c>
      <c r="O25">
        <f>0+R25</f>
        <v>0</v>
      </c>
      <c r="Q25">
        <f>0+I26+I30+I34+I38</f>
        <v>0</v>
      </c>
      <c r="R25">
        <f>0+O26+O30+O34+O38</f>
        <v>0</v>
      </c>
    </row>
    <row r="26" spans="1:18" x14ac:dyDescent="0.2">
      <c r="A26" s="17" t="s">
        <v>45</v>
      </c>
      <c r="B26" s="21" t="s">
        <v>35</v>
      </c>
      <c r="C26" s="21" t="s">
        <v>1144</v>
      </c>
      <c r="D26" s="17" t="s">
        <v>47</v>
      </c>
      <c r="E26" s="22" t="s">
        <v>1145</v>
      </c>
      <c r="F26" s="23" t="s">
        <v>107</v>
      </c>
      <c r="G26" s="24">
        <v>18.702999999999999</v>
      </c>
      <c r="H26" s="25"/>
      <c r="I26" s="25">
        <f>ROUND(ROUND(H26,2)*ROUND(G26,3),2)</f>
        <v>0</v>
      </c>
      <c r="O26">
        <f>(I26*21)/100</f>
        <v>0</v>
      </c>
      <c r="P26" t="s">
        <v>23</v>
      </c>
    </row>
    <row r="27" spans="1:18" x14ac:dyDescent="0.2">
      <c r="A27" s="26" t="s">
        <v>50</v>
      </c>
      <c r="E27" s="27" t="s">
        <v>47</v>
      </c>
    </row>
    <row r="28" spans="1:18" ht="51" x14ac:dyDescent="0.2">
      <c r="A28" s="28" t="s">
        <v>51</v>
      </c>
      <c r="E28" s="29" t="s">
        <v>1146</v>
      </c>
    </row>
    <row r="29" spans="1:18" ht="216.75" x14ac:dyDescent="0.2">
      <c r="A29" t="s">
        <v>53</v>
      </c>
      <c r="E29" s="27" t="s">
        <v>1147</v>
      </c>
    </row>
    <row r="30" spans="1:18" x14ac:dyDescent="0.2">
      <c r="A30" s="17" t="s">
        <v>45</v>
      </c>
      <c r="B30" s="21" t="s">
        <v>37</v>
      </c>
      <c r="C30" s="21" t="s">
        <v>1148</v>
      </c>
      <c r="D30" s="17" t="s">
        <v>47</v>
      </c>
      <c r="E30" s="22" t="s">
        <v>1149</v>
      </c>
      <c r="F30" s="23" t="s">
        <v>111</v>
      </c>
      <c r="G30" s="24">
        <v>561.09400000000005</v>
      </c>
      <c r="H30" s="25"/>
      <c r="I30" s="25">
        <f>ROUND(ROUND(H30,2)*ROUND(G30,3),2)</f>
        <v>0</v>
      </c>
      <c r="O30">
        <f>(I30*21)/100</f>
        <v>0</v>
      </c>
      <c r="P30" t="s">
        <v>23</v>
      </c>
    </row>
    <row r="31" spans="1:18" x14ac:dyDescent="0.2">
      <c r="A31" s="26" t="s">
        <v>50</v>
      </c>
      <c r="E31" s="27" t="s">
        <v>1150</v>
      </c>
    </row>
    <row r="32" spans="1:18" ht="51" x14ac:dyDescent="0.2">
      <c r="A32" s="28" t="s">
        <v>51</v>
      </c>
      <c r="E32" s="29" t="s">
        <v>1151</v>
      </c>
    </row>
    <row r="33" spans="1:18" ht="25.5" x14ac:dyDescent="0.2">
      <c r="A33" t="s">
        <v>53</v>
      </c>
      <c r="E33" s="27" t="s">
        <v>112</v>
      </c>
    </row>
    <row r="34" spans="1:18" x14ac:dyDescent="0.2">
      <c r="A34" s="17" t="s">
        <v>45</v>
      </c>
      <c r="B34" s="21" t="s">
        <v>70</v>
      </c>
      <c r="C34" s="21" t="s">
        <v>119</v>
      </c>
      <c r="D34" s="17" t="s">
        <v>47</v>
      </c>
      <c r="E34" s="22" t="s">
        <v>120</v>
      </c>
      <c r="F34" s="23" t="s">
        <v>107</v>
      </c>
      <c r="G34" s="24">
        <v>6.1239999999999997</v>
      </c>
      <c r="H34" s="25"/>
      <c r="I34" s="25">
        <f>ROUND(ROUND(H34,2)*ROUND(G34,3),2)</f>
        <v>0</v>
      </c>
      <c r="O34">
        <f>(I34*21)/100</f>
        <v>0</v>
      </c>
      <c r="P34" t="s">
        <v>23</v>
      </c>
    </row>
    <row r="35" spans="1:18" x14ac:dyDescent="0.2">
      <c r="A35" s="26" t="s">
        <v>50</v>
      </c>
      <c r="E35" s="27" t="s">
        <v>47</v>
      </c>
    </row>
    <row r="36" spans="1:18" ht="51" x14ac:dyDescent="0.2">
      <c r="A36" s="28" t="s">
        <v>51</v>
      </c>
      <c r="E36" s="29" t="s">
        <v>1152</v>
      </c>
    </row>
    <row r="37" spans="1:18" ht="165.75" x14ac:dyDescent="0.2">
      <c r="A37" t="s">
        <v>53</v>
      </c>
      <c r="E37" s="27" t="s">
        <v>121</v>
      </c>
    </row>
    <row r="38" spans="1:18" x14ac:dyDescent="0.2">
      <c r="A38" s="17" t="s">
        <v>45</v>
      </c>
      <c r="B38" s="21" t="s">
        <v>74</v>
      </c>
      <c r="C38" s="21" t="s">
        <v>840</v>
      </c>
      <c r="D38" s="17" t="s">
        <v>47</v>
      </c>
      <c r="E38" s="22" t="s">
        <v>841</v>
      </c>
      <c r="F38" s="23" t="s">
        <v>107</v>
      </c>
      <c r="G38" s="24">
        <v>0.71199999999999997</v>
      </c>
      <c r="H38" s="25"/>
      <c r="I38" s="25">
        <f>ROUND(ROUND(H38,2)*ROUND(G38,3),2)</f>
        <v>0</v>
      </c>
      <c r="O38">
        <f>(I38*21)/100</f>
        <v>0</v>
      </c>
      <c r="P38" t="s">
        <v>23</v>
      </c>
    </row>
    <row r="39" spans="1:18" x14ac:dyDescent="0.2">
      <c r="A39" s="26" t="s">
        <v>50</v>
      </c>
      <c r="E39" s="27" t="s">
        <v>1153</v>
      </c>
    </row>
    <row r="40" spans="1:18" ht="51" x14ac:dyDescent="0.2">
      <c r="A40" s="28" t="s">
        <v>51</v>
      </c>
      <c r="E40" s="29" t="s">
        <v>1154</v>
      </c>
    </row>
    <row r="41" spans="1:18" ht="165.75" x14ac:dyDescent="0.2">
      <c r="A41" t="s">
        <v>53</v>
      </c>
      <c r="E41" s="27" t="s">
        <v>844</v>
      </c>
    </row>
    <row r="42" spans="1:18" ht="12.75" customHeight="1" x14ac:dyDescent="0.2">
      <c r="A42" s="5" t="s">
        <v>43</v>
      </c>
      <c r="B42" s="5"/>
      <c r="C42" s="31" t="s">
        <v>23</v>
      </c>
      <c r="D42" s="5"/>
      <c r="E42" s="19" t="s">
        <v>860</v>
      </c>
      <c r="F42" s="5"/>
      <c r="G42" s="5"/>
      <c r="H42" s="5"/>
      <c r="I42" s="32">
        <f>0+Q42</f>
        <v>0</v>
      </c>
      <c r="O42">
        <f>0+R42</f>
        <v>0</v>
      </c>
      <c r="Q42">
        <f>0+I43</f>
        <v>0</v>
      </c>
      <c r="R42">
        <f>0+O43</f>
        <v>0</v>
      </c>
    </row>
    <row r="43" spans="1:18" x14ac:dyDescent="0.2">
      <c r="A43" s="17" t="s">
        <v>45</v>
      </c>
      <c r="B43" s="21" t="s">
        <v>40</v>
      </c>
      <c r="C43" s="21" t="s">
        <v>1155</v>
      </c>
      <c r="D43" s="17" t="s">
        <v>47</v>
      </c>
      <c r="E43" s="22" t="s">
        <v>1156</v>
      </c>
      <c r="F43" s="23" t="s">
        <v>107</v>
      </c>
      <c r="G43" s="24">
        <v>3.7240000000000002</v>
      </c>
      <c r="H43" s="25"/>
      <c r="I43" s="25">
        <f>ROUND(ROUND(H43,2)*ROUND(G43,3),2)</f>
        <v>0</v>
      </c>
      <c r="O43">
        <f>(I43*21)/100</f>
        <v>0</v>
      </c>
      <c r="P43" t="s">
        <v>23</v>
      </c>
    </row>
    <row r="44" spans="1:18" x14ac:dyDescent="0.2">
      <c r="A44" s="26" t="s">
        <v>50</v>
      </c>
      <c r="E44" s="27" t="s">
        <v>1157</v>
      </c>
    </row>
    <row r="45" spans="1:18" ht="51" x14ac:dyDescent="0.2">
      <c r="A45" s="28" t="s">
        <v>51</v>
      </c>
      <c r="E45" s="29" t="s">
        <v>1158</v>
      </c>
    </row>
    <row r="46" spans="1:18" ht="280.5" x14ac:dyDescent="0.2">
      <c r="A46" t="s">
        <v>53</v>
      </c>
      <c r="E46" s="27" t="s">
        <v>1159</v>
      </c>
    </row>
    <row r="47" spans="1:18" ht="12.75" customHeight="1" x14ac:dyDescent="0.2">
      <c r="A47" s="5" t="s">
        <v>43</v>
      </c>
      <c r="B47" s="5"/>
      <c r="C47" s="31" t="s">
        <v>22</v>
      </c>
      <c r="D47" s="5"/>
      <c r="E47" s="19" t="s">
        <v>1010</v>
      </c>
      <c r="F47" s="5"/>
      <c r="G47" s="5"/>
      <c r="H47" s="5"/>
      <c r="I47" s="32">
        <f>0+Q47</f>
        <v>0</v>
      </c>
      <c r="O47">
        <f>0+R47</f>
        <v>0</v>
      </c>
      <c r="Q47">
        <f>0+I48</f>
        <v>0</v>
      </c>
      <c r="R47">
        <f>0+O48</f>
        <v>0</v>
      </c>
    </row>
    <row r="48" spans="1:18" ht="25.5" x14ac:dyDescent="0.2">
      <c r="A48" s="17" t="s">
        <v>45</v>
      </c>
      <c r="B48" s="21" t="s">
        <v>42</v>
      </c>
      <c r="C48" s="21" t="s">
        <v>1160</v>
      </c>
      <c r="D48" s="17" t="s">
        <v>47</v>
      </c>
      <c r="E48" s="22" t="s">
        <v>1161</v>
      </c>
      <c r="F48" s="23" t="s">
        <v>1162</v>
      </c>
      <c r="G48" s="24">
        <v>1</v>
      </c>
      <c r="H48" s="25"/>
      <c r="I48" s="25">
        <f>ROUND(ROUND(H48,2)*ROUND(G48,3),2)</f>
        <v>0</v>
      </c>
      <c r="O48">
        <f>(I48*21)/100</f>
        <v>0</v>
      </c>
      <c r="P48" t="s">
        <v>23</v>
      </c>
    </row>
    <row r="49" spans="1:18" x14ac:dyDescent="0.2">
      <c r="A49" s="26" t="s">
        <v>50</v>
      </c>
      <c r="E49" s="27" t="s">
        <v>47</v>
      </c>
    </row>
    <row r="50" spans="1:18" ht="51" x14ac:dyDescent="0.2">
      <c r="A50" s="28" t="s">
        <v>51</v>
      </c>
      <c r="E50" s="29" t="s">
        <v>927</v>
      </c>
    </row>
    <row r="51" spans="1:18" ht="165.75" x14ac:dyDescent="0.2">
      <c r="A51" t="s">
        <v>53</v>
      </c>
      <c r="E51" s="27" t="s">
        <v>1163</v>
      </c>
    </row>
    <row r="52" spans="1:18" ht="12.75" customHeight="1" x14ac:dyDescent="0.2">
      <c r="A52" s="5" t="s">
        <v>43</v>
      </c>
      <c r="B52" s="5"/>
      <c r="C52" s="31" t="s">
        <v>33</v>
      </c>
      <c r="D52" s="5"/>
      <c r="E52" s="19" t="s">
        <v>881</v>
      </c>
      <c r="F52" s="5"/>
      <c r="G52" s="5"/>
      <c r="H52" s="5"/>
      <c r="I52" s="32">
        <f>0+Q52</f>
        <v>0</v>
      </c>
      <c r="O52">
        <f>0+R52</f>
        <v>0</v>
      </c>
      <c r="Q52">
        <f>0+I53</f>
        <v>0</v>
      </c>
      <c r="R52">
        <f>0+O53</f>
        <v>0</v>
      </c>
    </row>
    <row r="53" spans="1:18" x14ac:dyDescent="0.2">
      <c r="A53" s="17" t="s">
        <v>45</v>
      </c>
      <c r="B53" s="21" t="s">
        <v>82</v>
      </c>
      <c r="C53" s="21" t="s">
        <v>1164</v>
      </c>
      <c r="D53" s="17" t="s">
        <v>47</v>
      </c>
      <c r="E53" s="22" t="s">
        <v>1165</v>
      </c>
      <c r="F53" s="23" t="s">
        <v>107</v>
      </c>
      <c r="G53" s="24">
        <v>0.47299999999999998</v>
      </c>
      <c r="H53" s="25"/>
      <c r="I53" s="25">
        <f>ROUND(ROUND(H53,2)*ROUND(G53,3),2)</f>
        <v>0</v>
      </c>
      <c r="O53">
        <f>(I53*21)/100</f>
        <v>0</v>
      </c>
      <c r="P53" t="s">
        <v>23</v>
      </c>
    </row>
    <row r="54" spans="1:18" x14ac:dyDescent="0.2">
      <c r="A54" s="26" t="s">
        <v>50</v>
      </c>
      <c r="E54" s="27" t="s">
        <v>1166</v>
      </c>
    </row>
    <row r="55" spans="1:18" ht="51" x14ac:dyDescent="0.2">
      <c r="A55" s="28" t="s">
        <v>51</v>
      </c>
      <c r="E55" s="29" t="s">
        <v>1167</v>
      </c>
    </row>
    <row r="56" spans="1:18" ht="165.75" x14ac:dyDescent="0.2">
      <c r="A56" t="s">
        <v>53</v>
      </c>
      <c r="E56" s="27" t="s">
        <v>1168</v>
      </c>
    </row>
    <row r="57" spans="1:18" ht="12.75" customHeight="1" x14ac:dyDescent="0.2">
      <c r="A57" s="5" t="s">
        <v>43</v>
      </c>
      <c r="B57" s="5"/>
      <c r="C57" s="31" t="s">
        <v>35</v>
      </c>
      <c r="D57" s="5"/>
      <c r="E57" s="19" t="s">
        <v>886</v>
      </c>
      <c r="F57" s="5"/>
      <c r="G57" s="5"/>
      <c r="H57" s="5"/>
      <c r="I57" s="32">
        <f>0+Q57</f>
        <v>0</v>
      </c>
      <c r="O57">
        <f>0+R57</f>
        <v>0</v>
      </c>
      <c r="Q57">
        <f>0+I58</f>
        <v>0</v>
      </c>
      <c r="R57">
        <f>0+O58</f>
        <v>0</v>
      </c>
    </row>
    <row r="58" spans="1:18" x14ac:dyDescent="0.2">
      <c r="A58" s="17" t="s">
        <v>45</v>
      </c>
      <c r="B58" s="21" t="s">
        <v>85</v>
      </c>
      <c r="C58" s="21" t="s">
        <v>1169</v>
      </c>
      <c r="D58" s="17" t="s">
        <v>47</v>
      </c>
      <c r="E58" s="22" t="s">
        <v>1170</v>
      </c>
      <c r="F58" s="23" t="s">
        <v>103</v>
      </c>
      <c r="G58" s="24">
        <v>7.8849999999999998</v>
      </c>
      <c r="H58" s="25"/>
      <c r="I58" s="25">
        <f>ROUND(ROUND(H58,2)*ROUND(G58,3),2)</f>
        <v>0</v>
      </c>
      <c r="O58">
        <f>(I58*21)/100</f>
        <v>0</v>
      </c>
      <c r="P58" t="s">
        <v>23</v>
      </c>
    </row>
    <row r="59" spans="1:18" x14ac:dyDescent="0.2">
      <c r="A59" s="26" t="s">
        <v>50</v>
      </c>
      <c r="E59" s="27" t="s">
        <v>1171</v>
      </c>
    </row>
    <row r="60" spans="1:18" ht="51" x14ac:dyDescent="0.2">
      <c r="A60" s="28" t="s">
        <v>51</v>
      </c>
      <c r="E60" s="29" t="s">
        <v>1172</v>
      </c>
    </row>
    <row r="61" spans="1:18" ht="38.25" x14ac:dyDescent="0.2">
      <c r="A61" t="s">
        <v>53</v>
      </c>
      <c r="E61" s="27" t="s">
        <v>1101</v>
      </c>
    </row>
    <row r="62" spans="1:18" ht="12.75" customHeight="1" x14ac:dyDescent="0.2">
      <c r="A62" s="5" t="s">
        <v>43</v>
      </c>
      <c r="B62" s="5"/>
      <c r="C62" s="31" t="s">
        <v>70</v>
      </c>
      <c r="D62" s="5"/>
      <c r="E62" s="19" t="s">
        <v>1173</v>
      </c>
      <c r="F62" s="5"/>
      <c r="G62" s="5"/>
      <c r="H62" s="5"/>
      <c r="I62" s="32">
        <f>0+Q62</f>
        <v>0</v>
      </c>
      <c r="O62">
        <f>0+R62</f>
        <v>0</v>
      </c>
      <c r="Q62">
        <f>0+I63+I67+I71+I75+I79+I83+I87+I91+I95+I99+I103+I107</f>
        <v>0</v>
      </c>
      <c r="R62">
        <f>0+O63+O67+O71+O75+O79+O83+O87+O91+O95+O99+O103+O107</f>
        <v>0</v>
      </c>
    </row>
    <row r="63" spans="1:18" x14ac:dyDescent="0.2">
      <c r="A63" s="17" t="s">
        <v>45</v>
      </c>
      <c r="B63" s="21" t="s">
        <v>89</v>
      </c>
      <c r="C63" s="21" t="s">
        <v>1174</v>
      </c>
      <c r="D63" s="17" t="s">
        <v>47</v>
      </c>
      <c r="E63" s="22" t="s">
        <v>1175</v>
      </c>
      <c r="F63" s="23" t="s">
        <v>49</v>
      </c>
      <c r="G63" s="24">
        <v>1</v>
      </c>
      <c r="H63" s="25"/>
      <c r="I63" s="25">
        <f>ROUND(ROUND(H63,2)*ROUND(G63,3),2)</f>
        <v>0</v>
      </c>
      <c r="O63">
        <f>(I63*21)/100</f>
        <v>0</v>
      </c>
      <c r="P63" t="s">
        <v>23</v>
      </c>
    </row>
    <row r="64" spans="1:18" x14ac:dyDescent="0.2">
      <c r="A64" s="26" t="s">
        <v>50</v>
      </c>
      <c r="E64" s="27" t="s">
        <v>47</v>
      </c>
    </row>
    <row r="65" spans="1:16" ht="51" x14ac:dyDescent="0.2">
      <c r="A65" s="28" t="s">
        <v>51</v>
      </c>
      <c r="E65" s="29" t="s">
        <v>927</v>
      </c>
    </row>
    <row r="66" spans="1:16" ht="127.5" x14ac:dyDescent="0.2">
      <c r="A66" t="s">
        <v>53</v>
      </c>
      <c r="E66" s="27" t="s">
        <v>1176</v>
      </c>
    </row>
    <row r="67" spans="1:16" x14ac:dyDescent="0.2">
      <c r="A67" s="17" t="s">
        <v>45</v>
      </c>
      <c r="B67" s="21" t="s">
        <v>142</v>
      </c>
      <c r="C67" s="21" t="s">
        <v>176</v>
      </c>
      <c r="D67" s="17" t="s">
        <v>47</v>
      </c>
      <c r="E67" s="22" t="s">
        <v>177</v>
      </c>
      <c r="F67" s="23" t="s">
        <v>117</v>
      </c>
      <c r="G67" s="24">
        <v>30</v>
      </c>
      <c r="H67" s="25"/>
      <c r="I67" s="25">
        <f>ROUND(ROUND(H67,2)*ROUND(G67,3),2)</f>
        <v>0</v>
      </c>
      <c r="O67">
        <f>(I67*21)/100</f>
        <v>0</v>
      </c>
      <c r="P67" t="s">
        <v>23</v>
      </c>
    </row>
    <row r="68" spans="1:16" x14ac:dyDescent="0.2">
      <c r="A68" s="26" t="s">
        <v>50</v>
      </c>
      <c r="E68" s="27" t="s">
        <v>47</v>
      </c>
    </row>
    <row r="69" spans="1:16" ht="51" x14ac:dyDescent="0.2">
      <c r="A69" s="28" t="s">
        <v>51</v>
      </c>
      <c r="E69" s="29" t="s">
        <v>1177</v>
      </c>
    </row>
    <row r="70" spans="1:16" ht="51" x14ac:dyDescent="0.2">
      <c r="A70" t="s">
        <v>53</v>
      </c>
      <c r="E70" s="27" t="s">
        <v>178</v>
      </c>
    </row>
    <row r="71" spans="1:16" x14ac:dyDescent="0.2">
      <c r="A71" s="17" t="s">
        <v>45</v>
      </c>
      <c r="B71" s="21" t="s">
        <v>144</v>
      </c>
      <c r="C71" s="21" t="s">
        <v>1178</v>
      </c>
      <c r="D71" s="17" t="s">
        <v>47</v>
      </c>
      <c r="E71" s="22" t="s">
        <v>1179</v>
      </c>
      <c r="F71" s="23" t="s">
        <v>49</v>
      </c>
      <c r="G71" s="24">
        <v>2</v>
      </c>
      <c r="H71" s="25"/>
      <c r="I71" s="25">
        <f>ROUND(ROUND(H71,2)*ROUND(G71,3),2)</f>
        <v>0</v>
      </c>
      <c r="O71">
        <f>(I71*21)/100</f>
        <v>0</v>
      </c>
      <c r="P71" t="s">
        <v>23</v>
      </c>
    </row>
    <row r="72" spans="1:16" x14ac:dyDescent="0.2">
      <c r="A72" s="26" t="s">
        <v>50</v>
      </c>
      <c r="E72" s="27" t="s">
        <v>47</v>
      </c>
    </row>
    <row r="73" spans="1:16" ht="51" x14ac:dyDescent="0.2">
      <c r="A73" s="28" t="s">
        <v>51</v>
      </c>
      <c r="E73" s="29" t="s">
        <v>932</v>
      </c>
    </row>
    <row r="74" spans="1:16" ht="38.25" x14ac:dyDescent="0.2">
      <c r="A74" t="s">
        <v>53</v>
      </c>
      <c r="E74" s="27" t="s">
        <v>1180</v>
      </c>
    </row>
    <row r="75" spans="1:16" x14ac:dyDescent="0.2">
      <c r="A75" s="17" t="s">
        <v>45</v>
      </c>
      <c r="B75" s="21" t="s">
        <v>148</v>
      </c>
      <c r="C75" s="21" t="s">
        <v>1181</v>
      </c>
      <c r="D75" s="17" t="s">
        <v>47</v>
      </c>
      <c r="E75" s="22" t="s">
        <v>1182</v>
      </c>
      <c r="F75" s="23" t="s">
        <v>117</v>
      </c>
      <c r="G75" s="24">
        <v>30</v>
      </c>
      <c r="H75" s="25"/>
      <c r="I75" s="25">
        <f>ROUND(ROUND(H75,2)*ROUND(G75,3),2)</f>
        <v>0</v>
      </c>
      <c r="O75">
        <f>(I75*21)/100</f>
        <v>0</v>
      </c>
      <c r="P75" t="s">
        <v>23</v>
      </c>
    </row>
    <row r="76" spans="1:16" x14ac:dyDescent="0.2">
      <c r="A76" s="26" t="s">
        <v>50</v>
      </c>
      <c r="E76" s="27" t="s">
        <v>47</v>
      </c>
    </row>
    <row r="77" spans="1:16" ht="51" x14ac:dyDescent="0.2">
      <c r="A77" s="28" t="s">
        <v>51</v>
      </c>
      <c r="E77" s="29" t="s">
        <v>1177</v>
      </c>
    </row>
    <row r="78" spans="1:16" ht="25.5" x14ac:dyDescent="0.2">
      <c r="A78" t="s">
        <v>53</v>
      </c>
      <c r="E78" s="27" t="s">
        <v>1183</v>
      </c>
    </row>
    <row r="79" spans="1:16" ht="25.5" x14ac:dyDescent="0.2">
      <c r="A79" s="17" t="s">
        <v>45</v>
      </c>
      <c r="B79" s="21" t="s">
        <v>151</v>
      </c>
      <c r="C79" s="21" t="s">
        <v>1184</v>
      </c>
      <c r="D79" s="17" t="s">
        <v>47</v>
      </c>
      <c r="E79" s="22" t="s">
        <v>1185</v>
      </c>
      <c r="F79" s="23" t="s">
        <v>49</v>
      </c>
      <c r="G79" s="24">
        <v>2</v>
      </c>
      <c r="H79" s="25"/>
      <c r="I79" s="25">
        <f>ROUND(ROUND(H79,2)*ROUND(G79,3),2)</f>
        <v>0</v>
      </c>
      <c r="O79">
        <f>(I79*21)/100</f>
        <v>0</v>
      </c>
      <c r="P79" t="s">
        <v>23</v>
      </c>
    </row>
    <row r="80" spans="1:16" x14ac:dyDescent="0.2">
      <c r="A80" s="26" t="s">
        <v>50</v>
      </c>
      <c r="E80" s="27" t="s">
        <v>47</v>
      </c>
    </row>
    <row r="81" spans="1:16" ht="51" x14ac:dyDescent="0.2">
      <c r="A81" s="28" t="s">
        <v>51</v>
      </c>
      <c r="E81" s="29" t="s">
        <v>932</v>
      </c>
    </row>
    <row r="82" spans="1:16" ht="38.25" x14ac:dyDescent="0.2">
      <c r="A82" t="s">
        <v>53</v>
      </c>
      <c r="E82" s="27" t="s">
        <v>1186</v>
      </c>
    </row>
    <row r="83" spans="1:16" x14ac:dyDescent="0.2">
      <c r="A83" s="17" t="s">
        <v>45</v>
      </c>
      <c r="B83" s="21" t="s">
        <v>155</v>
      </c>
      <c r="C83" s="21" t="s">
        <v>1187</v>
      </c>
      <c r="D83" s="17" t="s">
        <v>47</v>
      </c>
      <c r="E83" s="22" t="s">
        <v>1188</v>
      </c>
      <c r="F83" s="23" t="s">
        <v>49</v>
      </c>
      <c r="G83" s="24">
        <v>38</v>
      </c>
      <c r="H83" s="25"/>
      <c r="I83" s="25">
        <f>ROUND(ROUND(H83,2)*ROUND(G83,3),2)</f>
        <v>0</v>
      </c>
      <c r="O83">
        <f>(I83*21)/100</f>
        <v>0</v>
      </c>
      <c r="P83" t="s">
        <v>23</v>
      </c>
    </row>
    <row r="84" spans="1:16" x14ac:dyDescent="0.2">
      <c r="A84" s="26" t="s">
        <v>50</v>
      </c>
      <c r="E84" s="27" t="s">
        <v>47</v>
      </c>
    </row>
    <row r="85" spans="1:16" ht="51" x14ac:dyDescent="0.2">
      <c r="A85" s="28" t="s">
        <v>51</v>
      </c>
      <c r="E85" s="29" t="s">
        <v>1189</v>
      </c>
    </row>
    <row r="86" spans="1:16" ht="38.25" x14ac:dyDescent="0.2">
      <c r="A86" t="s">
        <v>53</v>
      </c>
      <c r="E86" s="27" t="s">
        <v>1190</v>
      </c>
    </row>
    <row r="87" spans="1:16" x14ac:dyDescent="0.2">
      <c r="A87" s="17" t="s">
        <v>45</v>
      </c>
      <c r="B87" s="21" t="s">
        <v>159</v>
      </c>
      <c r="C87" s="21" t="s">
        <v>1191</v>
      </c>
      <c r="D87" s="17" t="s">
        <v>47</v>
      </c>
      <c r="E87" s="22" t="s">
        <v>1192</v>
      </c>
      <c r="F87" s="23" t="s">
        <v>49</v>
      </c>
      <c r="G87" s="24">
        <v>2</v>
      </c>
      <c r="H87" s="25"/>
      <c r="I87" s="25">
        <f>ROUND(ROUND(H87,2)*ROUND(G87,3),2)</f>
        <v>0</v>
      </c>
      <c r="O87">
        <f>(I87*21)/100</f>
        <v>0</v>
      </c>
      <c r="P87" t="s">
        <v>23</v>
      </c>
    </row>
    <row r="88" spans="1:16" x14ac:dyDescent="0.2">
      <c r="A88" s="26" t="s">
        <v>50</v>
      </c>
      <c r="E88" s="27" t="s">
        <v>1193</v>
      </c>
    </row>
    <row r="89" spans="1:16" ht="51" x14ac:dyDescent="0.2">
      <c r="A89" s="28" t="s">
        <v>51</v>
      </c>
      <c r="E89" s="29" t="s">
        <v>932</v>
      </c>
    </row>
    <row r="90" spans="1:16" ht="38.25" x14ac:dyDescent="0.2">
      <c r="A90" t="s">
        <v>53</v>
      </c>
      <c r="E90" s="27" t="s">
        <v>1186</v>
      </c>
    </row>
    <row r="91" spans="1:16" ht="25.5" x14ac:dyDescent="0.2">
      <c r="A91" s="17" t="s">
        <v>45</v>
      </c>
      <c r="B91" s="21" t="s">
        <v>163</v>
      </c>
      <c r="C91" s="21" t="s">
        <v>1194</v>
      </c>
      <c r="D91" s="17" t="s">
        <v>47</v>
      </c>
      <c r="E91" s="22" t="s">
        <v>1195</v>
      </c>
      <c r="F91" s="23" t="s">
        <v>49</v>
      </c>
      <c r="G91" s="24">
        <v>1</v>
      </c>
      <c r="H91" s="25"/>
      <c r="I91" s="25">
        <f>ROUND(ROUND(H91,2)*ROUND(G91,3),2)</f>
        <v>0</v>
      </c>
      <c r="O91">
        <f>(I91*21)/100</f>
        <v>0</v>
      </c>
      <c r="P91" t="s">
        <v>23</v>
      </c>
    </row>
    <row r="92" spans="1:16" x14ac:dyDescent="0.2">
      <c r="A92" s="26" t="s">
        <v>50</v>
      </c>
      <c r="E92" s="27" t="s">
        <v>47</v>
      </c>
    </row>
    <row r="93" spans="1:16" ht="51" x14ac:dyDescent="0.2">
      <c r="A93" s="28" t="s">
        <v>51</v>
      </c>
      <c r="E93" s="29" t="s">
        <v>927</v>
      </c>
    </row>
    <row r="94" spans="1:16" ht="63.75" x14ac:dyDescent="0.2">
      <c r="A94" t="s">
        <v>53</v>
      </c>
      <c r="E94" s="27" t="s">
        <v>1196</v>
      </c>
    </row>
    <row r="95" spans="1:16" x14ac:dyDescent="0.2">
      <c r="A95" s="17" t="s">
        <v>45</v>
      </c>
      <c r="B95" s="21" t="s">
        <v>166</v>
      </c>
      <c r="C95" s="21" t="s">
        <v>1197</v>
      </c>
      <c r="D95" s="17" t="s">
        <v>47</v>
      </c>
      <c r="E95" s="22" t="s">
        <v>1198</v>
      </c>
      <c r="F95" s="23" t="s">
        <v>49</v>
      </c>
      <c r="G95" s="24">
        <v>1</v>
      </c>
      <c r="H95" s="25"/>
      <c r="I95" s="25">
        <f>ROUND(ROUND(H95,2)*ROUND(G95,3),2)</f>
        <v>0</v>
      </c>
      <c r="O95">
        <f>(I95*21)/100</f>
        <v>0</v>
      </c>
      <c r="P95" t="s">
        <v>23</v>
      </c>
    </row>
    <row r="96" spans="1:16" x14ac:dyDescent="0.2">
      <c r="A96" s="26" t="s">
        <v>50</v>
      </c>
      <c r="E96" s="27" t="s">
        <v>47</v>
      </c>
    </row>
    <row r="97" spans="1:18" ht="51" x14ac:dyDescent="0.2">
      <c r="A97" s="28" t="s">
        <v>51</v>
      </c>
      <c r="E97" s="29" t="s">
        <v>927</v>
      </c>
    </row>
    <row r="98" spans="1:18" ht="38.25" x14ac:dyDescent="0.2">
      <c r="A98" t="s">
        <v>53</v>
      </c>
      <c r="E98" s="27" t="s">
        <v>1199</v>
      </c>
    </row>
    <row r="99" spans="1:18" x14ac:dyDescent="0.2">
      <c r="A99" s="17" t="s">
        <v>45</v>
      </c>
      <c r="B99" s="21" t="s">
        <v>170</v>
      </c>
      <c r="C99" s="21" t="s">
        <v>1200</v>
      </c>
      <c r="D99" s="17" t="s">
        <v>47</v>
      </c>
      <c r="E99" s="22" t="s">
        <v>1201</v>
      </c>
      <c r="F99" s="23" t="s">
        <v>117</v>
      </c>
      <c r="G99" s="24">
        <v>16.399999999999999</v>
      </c>
      <c r="H99" s="25"/>
      <c r="I99" s="25">
        <f>ROUND(ROUND(H99,2)*ROUND(G99,3),2)</f>
        <v>0</v>
      </c>
      <c r="O99">
        <f>(I99*21)/100</f>
        <v>0</v>
      </c>
      <c r="P99" t="s">
        <v>23</v>
      </c>
    </row>
    <row r="100" spans="1:18" x14ac:dyDescent="0.2">
      <c r="A100" s="26" t="s">
        <v>50</v>
      </c>
      <c r="E100" s="27" t="s">
        <v>47</v>
      </c>
    </row>
    <row r="101" spans="1:18" ht="51" x14ac:dyDescent="0.2">
      <c r="A101" s="28" t="s">
        <v>51</v>
      </c>
      <c r="E101" s="29" t="s">
        <v>1202</v>
      </c>
    </row>
    <row r="102" spans="1:18" ht="114.75" x14ac:dyDescent="0.2">
      <c r="A102" t="s">
        <v>53</v>
      </c>
      <c r="E102" s="27" t="s">
        <v>1203</v>
      </c>
    </row>
    <row r="103" spans="1:18" x14ac:dyDescent="0.2">
      <c r="A103" s="17" t="s">
        <v>45</v>
      </c>
      <c r="B103" s="21" t="s">
        <v>175</v>
      </c>
      <c r="C103" s="21" t="s">
        <v>1204</v>
      </c>
      <c r="D103" s="17" t="s">
        <v>47</v>
      </c>
      <c r="E103" s="22" t="s">
        <v>1205</v>
      </c>
      <c r="F103" s="23" t="s">
        <v>117</v>
      </c>
      <c r="G103" s="24">
        <v>3</v>
      </c>
      <c r="H103" s="25"/>
      <c r="I103" s="25">
        <f>ROUND(ROUND(H103,2)*ROUND(G103,3),2)</f>
        <v>0</v>
      </c>
      <c r="O103">
        <f>(I103*21)/100</f>
        <v>0</v>
      </c>
      <c r="P103" t="s">
        <v>23</v>
      </c>
    </row>
    <row r="104" spans="1:18" x14ac:dyDescent="0.2">
      <c r="A104" s="26" t="s">
        <v>50</v>
      </c>
      <c r="E104" s="27" t="s">
        <v>47</v>
      </c>
    </row>
    <row r="105" spans="1:18" ht="51" x14ac:dyDescent="0.2">
      <c r="A105" s="28" t="s">
        <v>51</v>
      </c>
      <c r="E105" s="29" t="s">
        <v>1206</v>
      </c>
    </row>
    <row r="106" spans="1:18" ht="114.75" x14ac:dyDescent="0.2">
      <c r="A106" t="s">
        <v>53</v>
      </c>
      <c r="E106" s="27" t="s">
        <v>1203</v>
      </c>
    </row>
    <row r="107" spans="1:18" x14ac:dyDescent="0.2">
      <c r="A107" s="17" t="s">
        <v>45</v>
      </c>
      <c r="B107" s="21" t="s">
        <v>179</v>
      </c>
      <c r="C107" s="21" t="s">
        <v>1207</v>
      </c>
      <c r="D107" s="17" t="s">
        <v>47</v>
      </c>
      <c r="E107" s="22" t="s">
        <v>1208</v>
      </c>
      <c r="F107" s="23" t="s">
        <v>117</v>
      </c>
      <c r="G107" s="24">
        <v>1.9</v>
      </c>
      <c r="H107" s="25"/>
      <c r="I107" s="25">
        <f>ROUND(ROUND(H107,2)*ROUND(G107,3),2)</f>
        <v>0</v>
      </c>
      <c r="O107">
        <f>(I107*21)/100</f>
        <v>0</v>
      </c>
      <c r="P107" t="s">
        <v>23</v>
      </c>
    </row>
    <row r="108" spans="1:18" x14ac:dyDescent="0.2">
      <c r="A108" s="26" t="s">
        <v>50</v>
      </c>
      <c r="E108" s="27" t="s">
        <v>47</v>
      </c>
    </row>
    <row r="109" spans="1:18" ht="51" x14ac:dyDescent="0.2">
      <c r="A109" s="28" t="s">
        <v>51</v>
      </c>
      <c r="E109" s="29" t="s">
        <v>1209</v>
      </c>
    </row>
    <row r="110" spans="1:18" ht="114.75" x14ac:dyDescent="0.2">
      <c r="A110" t="s">
        <v>53</v>
      </c>
      <c r="E110" s="27" t="s">
        <v>1203</v>
      </c>
    </row>
    <row r="111" spans="1:18" ht="12.75" customHeight="1" x14ac:dyDescent="0.2">
      <c r="A111" s="5" t="s">
        <v>43</v>
      </c>
      <c r="B111" s="5"/>
      <c r="C111" s="31" t="s">
        <v>40</v>
      </c>
      <c r="D111" s="5"/>
      <c r="E111" s="19" t="s">
        <v>923</v>
      </c>
      <c r="F111" s="5"/>
      <c r="G111" s="5"/>
      <c r="H111" s="5"/>
      <c r="I111" s="32">
        <f>0+Q111</f>
        <v>0</v>
      </c>
      <c r="O111">
        <f>0+R111</f>
        <v>0</v>
      </c>
      <c r="Q111">
        <f>0+I112+I116+I120+I124+I128+I132</f>
        <v>0</v>
      </c>
      <c r="R111">
        <f>0+O112+O116+O120+O124+O128+O132</f>
        <v>0</v>
      </c>
    </row>
    <row r="112" spans="1:18" x14ac:dyDescent="0.2">
      <c r="A112" s="17" t="s">
        <v>45</v>
      </c>
      <c r="B112" s="21" t="s">
        <v>181</v>
      </c>
      <c r="C112" s="21" t="s">
        <v>1210</v>
      </c>
      <c r="D112" s="17" t="s">
        <v>47</v>
      </c>
      <c r="E112" s="22" t="s">
        <v>1211</v>
      </c>
      <c r="F112" s="23" t="s">
        <v>107</v>
      </c>
      <c r="G112" s="24">
        <v>2</v>
      </c>
      <c r="H112" s="25"/>
      <c r="I112" s="25">
        <f>ROUND(ROUND(H112,2)*ROUND(G112,3),2)</f>
        <v>0</v>
      </c>
      <c r="O112">
        <f>(I112*21)/100</f>
        <v>0</v>
      </c>
      <c r="P112" t="s">
        <v>23</v>
      </c>
    </row>
    <row r="113" spans="1:16" x14ac:dyDescent="0.2">
      <c r="A113" s="26" t="s">
        <v>50</v>
      </c>
      <c r="E113" s="27" t="s">
        <v>47</v>
      </c>
    </row>
    <row r="114" spans="1:16" ht="51" x14ac:dyDescent="0.2">
      <c r="A114" s="28" t="s">
        <v>51</v>
      </c>
      <c r="E114" s="29" t="s">
        <v>1212</v>
      </c>
    </row>
    <row r="115" spans="1:16" ht="89.25" x14ac:dyDescent="0.2">
      <c r="A115" t="s">
        <v>53</v>
      </c>
      <c r="E115" s="27" t="s">
        <v>1213</v>
      </c>
    </row>
    <row r="116" spans="1:16" x14ac:dyDescent="0.2">
      <c r="A116" s="17" t="s">
        <v>45</v>
      </c>
      <c r="B116" s="21" t="s">
        <v>185</v>
      </c>
      <c r="C116" s="21" t="s">
        <v>1214</v>
      </c>
      <c r="D116" s="17" t="s">
        <v>47</v>
      </c>
      <c r="E116" s="22" t="s">
        <v>1215</v>
      </c>
      <c r="F116" s="23" t="s">
        <v>957</v>
      </c>
      <c r="G116" s="24">
        <v>144</v>
      </c>
      <c r="H116" s="25"/>
      <c r="I116" s="25">
        <f>ROUND(ROUND(H116,2)*ROUND(G116,3),2)</f>
        <v>0</v>
      </c>
      <c r="O116">
        <f>(I116*21)/100</f>
        <v>0</v>
      </c>
      <c r="P116" t="s">
        <v>23</v>
      </c>
    </row>
    <row r="117" spans="1:16" x14ac:dyDescent="0.2">
      <c r="A117" s="26" t="s">
        <v>50</v>
      </c>
      <c r="E117" s="27" t="s">
        <v>47</v>
      </c>
    </row>
    <row r="118" spans="1:16" ht="51" x14ac:dyDescent="0.2">
      <c r="A118" s="28" t="s">
        <v>51</v>
      </c>
      <c r="E118" s="29" t="s">
        <v>1216</v>
      </c>
    </row>
    <row r="119" spans="1:16" ht="25.5" x14ac:dyDescent="0.2">
      <c r="A119" t="s">
        <v>53</v>
      </c>
      <c r="E119" s="27" t="s">
        <v>977</v>
      </c>
    </row>
    <row r="120" spans="1:16" x14ac:dyDescent="0.2">
      <c r="A120" s="17" t="s">
        <v>45</v>
      </c>
      <c r="B120" s="21" t="s">
        <v>189</v>
      </c>
      <c r="C120" s="21" t="s">
        <v>1217</v>
      </c>
      <c r="D120" s="17" t="s">
        <v>47</v>
      </c>
      <c r="E120" s="22" t="s">
        <v>1218</v>
      </c>
      <c r="F120" s="23" t="s">
        <v>107</v>
      </c>
      <c r="G120" s="24">
        <v>4.8150000000000004</v>
      </c>
      <c r="H120" s="25"/>
      <c r="I120" s="25">
        <f>ROUND(ROUND(H120,2)*ROUND(G120,3),2)</f>
        <v>0</v>
      </c>
      <c r="O120">
        <f>(I120*21)/100</f>
        <v>0</v>
      </c>
      <c r="P120" t="s">
        <v>23</v>
      </c>
    </row>
    <row r="121" spans="1:16" x14ac:dyDescent="0.2">
      <c r="A121" s="26" t="s">
        <v>50</v>
      </c>
      <c r="E121" s="27" t="s">
        <v>47</v>
      </c>
    </row>
    <row r="122" spans="1:16" ht="51" x14ac:dyDescent="0.2">
      <c r="A122" s="28" t="s">
        <v>51</v>
      </c>
      <c r="E122" s="29" t="s">
        <v>1219</v>
      </c>
    </row>
    <row r="123" spans="1:16" ht="89.25" x14ac:dyDescent="0.2">
      <c r="A123" t="s">
        <v>53</v>
      </c>
      <c r="E123" s="27" t="s">
        <v>1213</v>
      </c>
    </row>
    <row r="124" spans="1:16" x14ac:dyDescent="0.2">
      <c r="A124" s="17" t="s">
        <v>45</v>
      </c>
      <c r="B124" s="21" t="s">
        <v>193</v>
      </c>
      <c r="C124" s="21" t="s">
        <v>1220</v>
      </c>
      <c r="D124" s="17" t="s">
        <v>47</v>
      </c>
      <c r="E124" s="22" t="s">
        <v>1221</v>
      </c>
      <c r="F124" s="23" t="s">
        <v>957</v>
      </c>
      <c r="G124" s="24">
        <v>86.677999999999997</v>
      </c>
      <c r="H124" s="25"/>
      <c r="I124" s="25">
        <f>ROUND(ROUND(H124,2)*ROUND(G124,3),2)</f>
        <v>0</v>
      </c>
      <c r="O124">
        <f>(I124*21)/100</f>
        <v>0</v>
      </c>
      <c r="P124" t="s">
        <v>23</v>
      </c>
    </row>
    <row r="125" spans="1:16" x14ac:dyDescent="0.2">
      <c r="A125" s="26" t="s">
        <v>50</v>
      </c>
      <c r="E125" s="27" t="s">
        <v>47</v>
      </c>
    </row>
    <row r="126" spans="1:16" ht="51" x14ac:dyDescent="0.2">
      <c r="A126" s="28" t="s">
        <v>51</v>
      </c>
      <c r="E126" s="29" t="s">
        <v>1222</v>
      </c>
    </row>
    <row r="127" spans="1:16" ht="25.5" x14ac:dyDescent="0.2">
      <c r="A127" t="s">
        <v>53</v>
      </c>
      <c r="E127" s="27" t="s">
        <v>977</v>
      </c>
    </row>
    <row r="128" spans="1:16" x14ac:dyDescent="0.2">
      <c r="A128" s="17" t="s">
        <v>45</v>
      </c>
      <c r="B128" s="21" t="s">
        <v>194</v>
      </c>
      <c r="C128" s="21" t="s">
        <v>1223</v>
      </c>
      <c r="D128" s="17" t="s">
        <v>47</v>
      </c>
      <c r="E128" s="22" t="s">
        <v>1224</v>
      </c>
      <c r="F128" s="23" t="s">
        <v>98</v>
      </c>
      <c r="G128" s="24">
        <v>0.45900000000000002</v>
      </c>
      <c r="H128" s="25"/>
      <c r="I128" s="25">
        <f>ROUND(ROUND(H128,2)*ROUND(G128,3),2)</f>
        <v>0</v>
      </c>
      <c r="O128">
        <f>(I128*21)/100</f>
        <v>0</v>
      </c>
      <c r="P128" t="s">
        <v>23</v>
      </c>
    </row>
    <row r="129" spans="1:16" x14ac:dyDescent="0.2">
      <c r="A129" s="26" t="s">
        <v>50</v>
      </c>
      <c r="E129" s="27" t="s">
        <v>47</v>
      </c>
    </row>
    <row r="130" spans="1:16" ht="51" x14ac:dyDescent="0.2">
      <c r="A130" s="28" t="s">
        <v>51</v>
      </c>
      <c r="E130" s="29" t="s">
        <v>1225</v>
      </c>
    </row>
    <row r="131" spans="1:16" ht="89.25" x14ac:dyDescent="0.2">
      <c r="A131" t="s">
        <v>53</v>
      </c>
      <c r="E131" s="27" t="s">
        <v>1226</v>
      </c>
    </row>
    <row r="132" spans="1:16" x14ac:dyDescent="0.2">
      <c r="A132" s="17" t="s">
        <v>45</v>
      </c>
      <c r="B132" s="21" t="s">
        <v>198</v>
      </c>
      <c r="C132" s="21" t="s">
        <v>1227</v>
      </c>
      <c r="D132" s="17" t="s">
        <v>47</v>
      </c>
      <c r="E132" s="22" t="s">
        <v>1228</v>
      </c>
      <c r="F132" s="23" t="s">
        <v>957</v>
      </c>
      <c r="G132" s="24">
        <v>13.76</v>
      </c>
      <c r="H132" s="25"/>
      <c r="I132" s="25">
        <f>ROUND(ROUND(H132,2)*ROUND(G132,3),2)</f>
        <v>0</v>
      </c>
      <c r="O132">
        <f>(I132*21)/100</f>
        <v>0</v>
      </c>
      <c r="P132" t="s">
        <v>23</v>
      </c>
    </row>
    <row r="133" spans="1:16" x14ac:dyDescent="0.2">
      <c r="A133" s="26" t="s">
        <v>50</v>
      </c>
      <c r="E133" s="27" t="s">
        <v>47</v>
      </c>
    </row>
    <row r="134" spans="1:16" ht="25.5" x14ac:dyDescent="0.2">
      <c r="A134" s="28" t="s">
        <v>51</v>
      </c>
      <c r="E134" s="29" t="s">
        <v>1229</v>
      </c>
    </row>
    <row r="135" spans="1:16" x14ac:dyDescent="0.2">
      <c r="A135" t="s">
        <v>53</v>
      </c>
      <c r="E135" s="27" t="s">
        <v>47</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orientation="portrait" horizontalDpi="300" verticalDpi="300"/>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0"/>
  <sheetViews>
    <sheetView topLeftCell="D1" zoomScaleNormal="100" workbookViewId="0">
      <pane ySplit="7" topLeftCell="A8" activePane="bottomLeft" state="frozen"/>
      <selection pane="bottomLeft" activeCell="H62" sqref="H62"/>
    </sheetView>
  </sheetViews>
  <sheetFormatPr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11</v>
      </c>
      <c r="B1" s="1"/>
      <c r="C1" s="1"/>
      <c r="D1" s="1"/>
      <c r="E1" s="1" t="s">
        <v>0</v>
      </c>
      <c r="F1" s="1"/>
      <c r="G1" s="1"/>
      <c r="H1" s="1"/>
      <c r="I1" s="1"/>
      <c r="P1" t="s">
        <v>22</v>
      </c>
    </row>
    <row r="2" spans="1:18" ht="24.95" customHeight="1" x14ac:dyDescent="0.2">
      <c r="B2" s="1"/>
      <c r="C2" s="1"/>
      <c r="D2" s="1"/>
      <c r="E2" s="2" t="s">
        <v>13</v>
      </c>
      <c r="F2" s="1"/>
      <c r="G2" s="1"/>
      <c r="H2" s="5"/>
      <c r="I2" s="5"/>
      <c r="O2">
        <f>0+O8</f>
        <v>0</v>
      </c>
      <c r="P2" t="s">
        <v>22</v>
      </c>
    </row>
    <row r="3" spans="1:18" ht="15" customHeight="1" x14ac:dyDescent="0.2">
      <c r="A3" t="s">
        <v>12</v>
      </c>
      <c r="B3" s="9" t="s">
        <v>14</v>
      </c>
      <c r="C3" s="36" t="s">
        <v>15</v>
      </c>
      <c r="D3" s="33"/>
      <c r="E3" s="10" t="s">
        <v>16</v>
      </c>
      <c r="F3" s="1"/>
      <c r="G3" s="8"/>
      <c r="H3" s="7" t="s">
        <v>24</v>
      </c>
      <c r="I3" s="30">
        <f>0+I8</f>
        <v>0</v>
      </c>
      <c r="O3" t="s">
        <v>19</v>
      </c>
      <c r="P3" t="s">
        <v>23</v>
      </c>
    </row>
    <row r="4" spans="1:18" ht="15" customHeight="1" x14ac:dyDescent="0.2">
      <c r="A4" t="s">
        <v>17</v>
      </c>
      <c r="B4" s="12" t="s">
        <v>18</v>
      </c>
      <c r="C4" s="37" t="s">
        <v>24</v>
      </c>
      <c r="D4" s="38"/>
      <c r="E4" s="13" t="s">
        <v>25</v>
      </c>
      <c r="F4" s="5"/>
      <c r="G4" s="5"/>
      <c r="H4" s="14"/>
      <c r="I4" s="14"/>
      <c r="O4" t="s">
        <v>20</v>
      </c>
      <c r="P4" t="s">
        <v>23</v>
      </c>
    </row>
    <row r="5" spans="1:18" ht="12.75" customHeight="1" x14ac:dyDescent="0.2">
      <c r="A5" s="39" t="s">
        <v>26</v>
      </c>
      <c r="B5" s="39" t="s">
        <v>28</v>
      </c>
      <c r="C5" s="39" t="s">
        <v>30</v>
      </c>
      <c r="D5" s="39" t="s">
        <v>31</v>
      </c>
      <c r="E5" s="39" t="s">
        <v>32</v>
      </c>
      <c r="F5" s="39" t="s">
        <v>34</v>
      </c>
      <c r="G5" s="39" t="s">
        <v>36</v>
      </c>
      <c r="H5" s="39" t="s">
        <v>38</v>
      </c>
      <c r="I5" s="39"/>
      <c r="O5" t="s">
        <v>21</v>
      </c>
      <c r="P5" t="s">
        <v>23</v>
      </c>
    </row>
    <row r="6" spans="1:18" ht="12.75" customHeight="1" x14ac:dyDescent="0.2">
      <c r="A6" s="39"/>
      <c r="B6" s="39"/>
      <c r="C6" s="39"/>
      <c r="D6" s="39"/>
      <c r="E6" s="39"/>
      <c r="F6" s="39"/>
      <c r="G6" s="39"/>
      <c r="H6" s="11" t="s">
        <v>39</v>
      </c>
      <c r="I6" s="11" t="s">
        <v>41</v>
      </c>
    </row>
    <row r="7" spans="1:18" ht="12.75" customHeight="1" x14ac:dyDescent="0.2">
      <c r="A7" s="11" t="s">
        <v>27</v>
      </c>
      <c r="B7" s="11" t="s">
        <v>29</v>
      </c>
      <c r="C7" s="11" t="s">
        <v>23</v>
      </c>
      <c r="D7" s="11" t="s">
        <v>22</v>
      </c>
      <c r="E7" s="11" t="s">
        <v>33</v>
      </c>
      <c r="F7" s="11" t="s">
        <v>35</v>
      </c>
      <c r="G7" s="11" t="s">
        <v>37</v>
      </c>
      <c r="H7" s="11" t="s">
        <v>40</v>
      </c>
      <c r="I7" s="11" t="s">
        <v>42</v>
      </c>
    </row>
    <row r="8" spans="1:18" ht="12.75" customHeight="1" x14ac:dyDescent="0.2">
      <c r="A8" s="14" t="s">
        <v>43</v>
      </c>
      <c r="B8" s="14"/>
      <c r="C8" s="18" t="s">
        <v>29</v>
      </c>
      <c r="D8" s="14"/>
      <c r="E8" s="19" t="s">
        <v>44</v>
      </c>
      <c r="F8" s="14"/>
      <c r="G8" s="14"/>
      <c r="H8" s="14"/>
      <c r="I8" s="20">
        <f>0+Q8</f>
        <v>0</v>
      </c>
      <c r="O8">
        <f>0+R8</f>
        <v>0</v>
      </c>
      <c r="Q8">
        <f>0+I9+I13+I17+I21+I25+I29+I33+I37+I41+I45+I49+I53+I57</f>
        <v>0</v>
      </c>
      <c r="R8">
        <f>0+O9+O13+O17+O21+O25+O29+O33+O37+O41+O45+O49+O53+O57</f>
        <v>0</v>
      </c>
    </row>
    <row r="9" spans="1:18" x14ac:dyDescent="0.2">
      <c r="A9" s="17" t="s">
        <v>45</v>
      </c>
      <c r="B9" s="21" t="s">
        <v>29</v>
      </c>
      <c r="C9" s="21" t="s">
        <v>46</v>
      </c>
      <c r="D9" s="17" t="s">
        <v>47</v>
      </c>
      <c r="E9" s="22" t="s">
        <v>48</v>
      </c>
      <c r="F9" s="23" t="s">
        <v>49</v>
      </c>
      <c r="G9" s="24">
        <v>4</v>
      </c>
      <c r="H9" s="25"/>
      <c r="I9" s="25">
        <f>ROUND(ROUND(H9,2)*ROUND(G9,3),2)</f>
        <v>0</v>
      </c>
      <c r="O9">
        <f>(I9*21)/100</f>
        <v>0</v>
      </c>
      <c r="P9" t="s">
        <v>23</v>
      </c>
    </row>
    <row r="10" spans="1:18" x14ac:dyDescent="0.2">
      <c r="A10" s="26" t="s">
        <v>50</v>
      </c>
      <c r="E10" s="27" t="s">
        <v>47</v>
      </c>
    </row>
    <row r="11" spans="1:18" x14ac:dyDescent="0.2">
      <c r="A11" s="28" t="s">
        <v>51</v>
      </c>
      <c r="E11" s="29" t="s">
        <v>52</v>
      </c>
    </row>
    <row r="12" spans="1:18" x14ac:dyDescent="0.2">
      <c r="A12" t="s">
        <v>53</v>
      </c>
      <c r="E12" s="27" t="s">
        <v>54</v>
      </c>
    </row>
    <row r="13" spans="1:18" x14ac:dyDescent="0.2">
      <c r="A13" s="17" t="s">
        <v>45</v>
      </c>
      <c r="B13" s="21" t="s">
        <v>23</v>
      </c>
      <c r="C13" s="21" t="s">
        <v>55</v>
      </c>
      <c r="D13" s="17" t="s">
        <v>47</v>
      </c>
      <c r="E13" s="22" t="s">
        <v>56</v>
      </c>
      <c r="F13" s="23" t="s">
        <v>57</v>
      </c>
      <c r="G13" s="24">
        <v>2.7</v>
      </c>
      <c r="H13" s="25"/>
      <c r="I13" s="25">
        <f>ROUND(ROUND(H13,2)*ROUND(G13,3),2)</f>
        <v>0</v>
      </c>
      <c r="O13">
        <f>(I13*21)/100</f>
        <v>0</v>
      </c>
      <c r="P13" t="s">
        <v>23</v>
      </c>
    </row>
    <row r="14" spans="1:18" x14ac:dyDescent="0.2">
      <c r="A14" s="26" t="s">
        <v>50</v>
      </c>
      <c r="E14" s="27" t="s">
        <v>47</v>
      </c>
    </row>
    <row r="15" spans="1:18" x14ac:dyDescent="0.2">
      <c r="A15" s="28" t="s">
        <v>51</v>
      </c>
      <c r="E15" s="29" t="s">
        <v>58</v>
      </c>
    </row>
    <row r="16" spans="1:18" x14ac:dyDescent="0.2">
      <c r="A16" t="s">
        <v>53</v>
      </c>
      <c r="E16" s="27" t="s">
        <v>54</v>
      </c>
    </row>
    <row r="17" spans="1:16" x14ac:dyDescent="0.2">
      <c r="A17" s="17" t="s">
        <v>45</v>
      </c>
      <c r="B17" s="21" t="s">
        <v>22</v>
      </c>
      <c r="C17" s="21" t="s">
        <v>59</v>
      </c>
      <c r="D17" s="17" t="s">
        <v>47</v>
      </c>
      <c r="E17" s="22" t="s">
        <v>60</v>
      </c>
      <c r="F17" s="23" t="s">
        <v>57</v>
      </c>
      <c r="G17" s="24">
        <v>6.75</v>
      </c>
      <c r="H17" s="25"/>
      <c r="I17" s="25">
        <f>ROUND(ROUND(H17,2)*ROUND(G17,3),2)</f>
        <v>0</v>
      </c>
      <c r="O17">
        <f>(I17*21)/100</f>
        <v>0</v>
      </c>
      <c r="P17" t="s">
        <v>23</v>
      </c>
    </row>
    <row r="18" spans="1:16" x14ac:dyDescent="0.2">
      <c r="A18" s="26" t="s">
        <v>50</v>
      </c>
      <c r="E18" s="27" t="s">
        <v>47</v>
      </c>
    </row>
    <row r="19" spans="1:16" x14ac:dyDescent="0.2">
      <c r="A19" s="28" t="s">
        <v>51</v>
      </c>
      <c r="E19" s="29" t="s">
        <v>61</v>
      </c>
    </row>
    <row r="20" spans="1:16" x14ac:dyDescent="0.2">
      <c r="A20" t="s">
        <v>53</v>
      </c>
      <c r="E20" s="27" t="s">
        <v>54</v>
      </c>
    </row>
    <row r="21" spans="1:16" x14ac:dyDescent="0.2">
      <c r="A21" s="17" t="s">
        <v>45</v>
      </c>
      <c r="B21" s="21" t="s">
        <v>33</v>
      </c>
      <c r="C21" s="21" t="s">
        <v>62</v>
      </c>
      <c r="D21" s="17" t="s">
        <v>47</v>
      </c>
      <c r="E21" s="22" t="s">
        <v>63</v>
      </c>
      <c r="F21" s="23" t="s">
        <v>57</v>
      </c>
      <c r="G21" s="24">
        <v>5.76</v>
      </c>
      <c r="H21" s="25"/>
      <c r="I21" s="25">
        <f>ROUND(ROUND(H21,2)*ROUND(G21,3),2)</f>
        <v>0</v>
      </c>
      <c r="O21">
        <f>(I21*21)/100</f>
        <v>0</v>
      </c>
      <c r="P21" t="s">
        <v>23</v>
      </c>
    </row>
    <row r="22" spans="1:16" x14ac:dyDescent="0.2">
      <c r="A22" s="26" t="s">
        <v>50</v>
      </c>
      <c r="E22" s="27" t="s">
        <v>47</v>
      </c>
    </row>
    <row r="23" spans="1:16" x14ac:dyDescent="0.2">
      <c r="A23" s="28" t="s">
        <v>51</v>
      </c>
      <c r="E23" s="29" t="s">
        <v>64</v>
      </c>
    </row>
    <row r="24" spans="1:16" x14ac:dyDescent="0.2">
      <c r="A24" t="s">
        <v>53</v>
      </c>
      <c r="E24" s="27" t="s">
        <v>54</v>
      </c>
    </row>
    <row r="25" spans="1:16" x14ac:dyDescent="0.2">
      <c r="A25" s="17" t="s">
        <v>45</v>
      </c>
      <c r="B25" s="21" t="s">
        <v>35</v>
      </c>
      <c r="C25" s="21" t="s">
        <v>65</v>
      </c>
      <c r="D25" s="17" t="s">
        <v>47</v>
      </c>
      <c r="E25" s="22" t="s">
        <v>66</v>
      </c>
      <c r="F25" s="23" t="s">
        <v>57</v>
      </c>
      <c r="G25" s="24">
        <v>13.5</v>
      </c>
      <c r="H25" s="25"/>
      <c r="I25" s="25">
        <f>ROUND(ROUND(H25,2)*ROUND(G25,3),2)</f>
        <v>0</v>
      </c>
      <c r="O25">
        <f>(I25*21)/100</f>
        <v>0</v>
      </c>
      <c r="P25" t="s">
        <v>23</v>
      </c>
    </row>
    <row r="26" spans="1:16" x14ac:dyDescent="0.2">
      <c r="A26" s="26" t="s">
        <v>50</v>
      </c>
      <c r="E26" s="27" t="s">
        <v>47</v>
      </c>
    </row>
    <row r="27" spans="1:16" x14ac:dyDescent="0.2">
      <c r="A27" s="28" t="s">
        <v>51</v>
      </c>
      <c r="E27" s="29" t="s">
        <v>67</v>
      </c>
    </row>
    <row r="28" spans="1:16" x14ac:dyDescent="0.2">
      <c r="A28" t="s">
        <v>53</v>
      </c>
      <c r="E28" s="27" t="s">
        <v>54</v>
      </c>
    </row>
    <row r="29" spans="1:16" ht="25.5" x14ac:dyDescent="0.2">
      <c r="A29" s="17" t="s">
        <v>45</v>
      </c>
      <c r="B29" s="21" t="s">
        <v>37</v>
      </c>
      <c r="C29" s="21" t="s">
        <v>68</v>
      </c>
      <c r="D29" s="17" t="s">
        <v>47</v>
      </c>
      <c r="E29" s="22" t="s">
        <v>69</v>
      </c>
      <c r="F29" s="23" t="s">
        <v>49</v>
      </c>
      <c r="G29" s="24">
        <v>4</v>
      </c>
      <c r="H29" s="25"/>
      <c r="I29" s="25">
        <f>ROUND(ROUND(H29,2)*ROUND(G29,3),2)</f>
        <v>0</v>
      </c>
      <c r="O29">
        <f>(I29*21)/100</f>
        <v>0</v>
      </c>
      <c r="P29" t="s">
        <v>23</v>
      </c>
    </row>
    <row r="30" spans="1:16" x14ac:dyDescent="0.2">
      <c r="A30" s="26" t="s">
        <v>50</v>
      </c>
      <c r="E30" s="27" t="s">
        <v>47</v>
      </c>
    </row>
    <row r="31" spans="1:16" x14ac:dyDescent="0.2">
      <c r="A31" s="28" t="s">
        <v>51</v>
      </c>
      <c r="E31" s="29" t="s">
        <v>52</v>
      </c>
    </row>
    <row r="32" spans="1:16" x14ac:dyDescent="0.2">
      <c r="A32" t="s">
        <v>53</v>
      </c>
      <c r="E32" s="27" t="s">
        <v>54</v>
      </c>
    </row>
    <row r="33" spans="1:16" ht="25.5" x14ac:dyDescent="0.2">
      <c r="A33" s="17" t="s">
        <v>45</v>
      </c>
      <c r="B33" s="21" t="s">
        <v>70</v>
      </c>
      <c r="C33" s="21" t="s">
        <v>71</v>
      </c>
      <c r="D33" s="17" t="s">
        <v>47</v>
      </c>
      <c r="E33" s="22" t="s">
        <v>72</v>
      </c>
      <c r="F33" s="23" t="s">
        <v>49</v>
      </c>
      <c r="G33" s="24">
        <v>2</v>
      </c>
      <c r="H33" s="25"/>
      <c r="I33" s="25">
        <f>ROUND(ROUND(H33,2)*ROUND(G33,3),2)</f>
        <v>0</v>
      </c>
      <c r="O33">
        <f>(I33*21)/100</f>
        <v>0</v>
      </c>
      <c r="P33" t="s">
        <v>23</v>
      </c>
    </row>
    <row r="34" spans="1:16" x14ac:dyDescent="0.2">
      <c r="A34" s="26" t="s">
        <v>50</v>
      </c>
      <c r="E34" s="27" t="s">
        <v>47</v>
      </c>
    </row>
    <row r="35" spans="1:16" x14ac:dyDescent="0.2">
      <c r="A35" s="28" t="s">
        <v>51</v>
      </c>
      <c r="E35" s="29" t="s">
        <v>73</v>
      </c>
    </row>
    <row r="36" spans="1:16" x14ac:dyDescent="0.2">
      <c r="A36" t="s">
        <v>53</v>
      </c>
      <c r="E36" s="27" t="s">
        <v>54</v>
      </c>
    </row>
    <row r="37" spans="1:16" ht="25.5" x14ac:dyDescent="0.2">
      <c r="A37" s="17" t="s">
        <v>45</v>
      </c>
      <c r="B37" s="21" t="s">
        <v>74</v>
      </c>
      <c r="C37" s="21" t="s">
        <v>75</v>
      </c>
      <c r="D37" s="17" t="s">
        <v>47</v>
      </c>
      <c r="E37" s="22" t="s">
        <v>76</v>
      </c>
      <c r="F37" s="23" t="s">
        <v>49</v>
      </c>
      <c r="G37" s="24">
        <v>2</v>
      </c>
      <c r="H37" s="25"/>
      <c r="I37" s="25">
        <f>ROUND(ROUND(H37,2)*ROUND(G37,3),2)</f>
        <v>0</v>
      </c>
      <c r="O37">
        <f>(I37*21)/100</f>
        <v>0</v>
      </c>
      <c r="P37" t="s">
        <v>23</v>
      </c>
    </row>
    <row r="38" spans="1:16" x14ac:dyDescent="0.2">
      <c r="A38" s="26" t="s">
        <v>50</v>
      </c>
      <c r="E38" s="27" t="s">
        <v>47</v>
      </c>
    </row>
    <row r="39" spans="1:16" x14ac:dyDescent="0.2">
      <c r="A39" s="28" t="s">
        <v>51</v>
      </c>
      <c r="E39" s="29" t="s">
        <v>73</v>
      </c>
    </row>
    <row r="40" spans="1:16" x14ac:dyDescent="0.2">
      <c r="A40" t="s">
        <v>53</v>
      </c>
      <c r="E40" s="27" t="s">
        <v>54</v>
      </c>
    </row>
    <row r="41" spans="1:16" ht="25.5" x14ac:dyDescent="0.2">
      <c r="A41" s="17" t="s">
        <v>45</v>
      </c>
      <c r="B41" s="21" t="s">
        <v>40</v>
      </c>
      <c r="C41" s="21" t="s">
        <v>77</v>
      </c>
      <c r="D41" s="17" t="s">
        <v>47</v>
      </c>
      <c r="E41" s="22" t="s">
        <v>78</v>
      </c>
      <c r="F41" s="23" t="s">
        <v>49</v>
      </c>
      <c r="G41" s="24">
        <v>2</v>
      </c>
      <c r="H41" s="25"/>
      <c r="I41" s="25">
        <f>ROUND(ROUND(H41,2)*ROUND(G41,3),2)</f>
        <v>0</v>
      </c>
      <c r="O41">
        <f>(I41*21)/100</f>
        <v>0</v>
      </c>
      <c r="P41" t="s">
        <v>23</v>
      </c>
    </row>
    <row r="42" spans="1:16" x14ac:dyDescent="0.2">
      <c r="A42" s="26" t="s">
        <v>50</v>
      </c>
      <c r="E42" s="27" t="s">
        <v>47</v>
      </c>
    </row>
    <row r="43" spans="1:16" x14ac:dyDescent="0.2">
      <c r="A43" s="28" t="s">
        <v>51</v>
      </c>
      <c r="E43" s="29" t="s">
        <v>73</v>
      </c>
    </row>
    <row r="44" spans="1:16" x14ac:dyDescent="0.2">
      <c r="A44" t="s">
        <v>53</v>
      </c>
      <c r="E44" s="27" t="s">
        <v>54</v>
      </c>
    </row>
    <row r="45" spans="1:16" x14ac:dyDescent="0.2">
      <c r="A45" s="17" t="s">
        <v>45</v>
      </c>
      <c r="B45" s="21" t="s">
        <v>42</v>
      </c>
      <c r="C45" s="21" t="s">
        <v>79</v>
      </c>
      <c r="D45" s="17" t="s">
        <v>47</v>
      </c>
      <c r="E45" s="22" t="s">
        <v>80</v>
      </c>
      <c r="F45" s="23" t="s">
        <v>49</v>
      </c>
      <c r="G45" s="24">
        <v>1</v>
      </c>
      <c r="H45" s="25"/>
      <c r="I45" s="25">
        <f>ROUND(ROUND(H45,2)*ROUND(G45,3),2)</f>
        <v>0</v>
      </c>
      <c r="O45">
        <f>(I45*21)/100</f>
        <v>0</v>
      </c>
      <c r="P45" t="s">
        <v>23</v>
      </c>
    </row>
    <row r="46" spans="1:16" x14ac:dyDescent="0.2">
      <c r="A46" s="26" t="s">
        <v>50</v>
      </c>
      <c r="E46" s="27" t="s">
        <v>47</v>
      </c>
    </row>
    <row r="47" spans="1:16" x14ac:dyDescent="0.2">
      <c r="A47" s="28" t="s">
        <v>51</v>
      </c>
      <c r="E47" s="29" t="s">
        <v>81</v>
      </c>
    </row>
    <row r="48" spans="1:16" x14ac:dyDescent="0.2">
      <c r="A48" t="s">
        <v>53</v>
      </c>
      <c r="E48" s="27" t="s">
        <v>54</v>
      </c>
    </row>
    <row r="49" spans="1:16" x14ac:dyDescent="0.2">
      <c r="A49" s="17" t="s">
        <v>45</v>
      </c>
      <c r="B49" s="21" t="s">
        <v>82</v>
      </c>
      <c r="C49" s="21" t="s">
        <v>83</v>
      </c>
      <c r="D49" s="17" t="s">
        <v>47</v>
      </c>
      <c r="E49" s="22" t="s">
        <v>84</v>
      </c>
      <c r="F49" s="23" t="s">
        <v>49</v>
      </c>
      <c r="G49" s="24">
        <v>1</v>
      </c>
      <c r="H49" s="25"/>
      <c r="I49" s="25">
        <f>ROUND(ROUND(H49,2)*ROUND(G49,3),2)</f>
        <v>0</v>
      </c>
      <c r="O49">
        <f>(I49*21)/100</f>
        <v>0</v>
      </c>
      <c r="P49" t="s">
        <v>23</v>
      </c>
    </row>
    <row r="50" spans="1:16" x14ac:dyDescent="0.2">
      <c r="A50" s="26" t="s">
        <v>50</v>
      </c>
      <c r="E50" s="27" t="s">
        <v>47</v>
      </c>
    </row>
    <row r="51" spans="1:16" x14ac:dyDescent="0.2">
      <c r="A51" s="28" t="s">
        <v>51</v>
      </c>
      <c r="E51" s="29" t="s">
        <v>81</v>
      </c>
    </row>
    <row r="52" spans="1:16" x14ac:dyDescent="0.2">
      <c r="A52" t="s">
        <v>53</v>
      </c>
      <c r="E52" s="27" t="s">
        <v>54</v>
      </c>
    </row>
    <row r="53" spans="1:16" x14ac:dyDescent="0.2">
      <c r="A53" s="17" t="s">
        <v>45</v>
      </c>
      <c r="B53" s="21" t="s">
        <v>85</v>
      </c>
      <c r="C53" s="21" t="s">
        <v>86</v>
      </c>
      <c r="D53" s="17" t="s">
        <v>47</v>
      </c>
      <c r="E53" s="22" t="s">
        <v>87</v>
      </c>
      <c r="F53" s="23" t="s">
        <v>49</v>
      </c>
      <c r="G53" s="24">
        <v>1</v>
      </c>
      <c r="H53" s="25"/>
      <c r="I53" s="25">
        <f>ROUND(ROUND(H53,2)*ROUND(G53,3),2)</f>
        <v>0</v>
      </c>
      <c r="O53">
        <f>(I53*21)/100</f>
        <v>0</v>
      </c>
      <c r="P53" t="s">
        <v>23</v>
      </c>
    </row>
    <row r="54" spans="1:16" x14ac:dyDescent="0.2">
      <c r="A54" s="26" t="s">
        <v>50</v>
      </c>
      <c r="E54" s="27" t="s">
        <v>47</v>
      </c>
    </row>
    <row r="55" spans="1:16" x14ac:dyDescent="0.2">
      <c r="A55" s="28" t="s">
        <v>51</v>
      </c>
      <c r="E55" s="29" t="s">
        <v>88</v>
      </c>
    </row>
    <row r="56" spans="1:16" x14ac:dyDescent="0.2">
      <c r="A56" t="s">
        <v>53</v>
      </c>
      <c r="E56" s="27" t="s">
        <v>54</v>
      </c>
    </row>
    <row r="57" spans="1:16" ht="25.5" x14ac:dyDescent="0.2">
      <c r="A57" s="17" t="s">
        <v>45</v>
      </c>
      <c r="B57" s="21" t="s">
        <v>89</v>
      </c>
      <c r="C57" s="21" t="s">
        <v>90</v>
      </c>
      <c r="D57" s="17" t="s">
        <v>47</v>
      </c>
      <c r="E57" s="22" t="s">
        <v>91</v>
      </c>
      <c r="F57" s="23" t="s">
        <v>49</v>
      </c>
      <c r="G57" s="24">
        <v>1</v>
      </c>
      <c r="H57" s="25"/>
      <c r="I57" s="25">
        <f>ROUND(ROUND(H57,2)*ROUND(G57,3),2)</f>
        <v>0</v>
      </c>
      <c r="O57">
        <f>(I57*21)/100</f>
        <v>0</v>
      </c>
      <c r="P57" t="s">
        <v>23</v>
      </c>
    </row>
    <row r="58" spans="1:16" x14ac:dyDescent="0.2">
      <c r="A58" s="26" t="s">
        <v>50</v>
      </c>
      <c r="E58" s="27" t="s">
        <v>47</v>
      </c>
    </row>
    <row r="59" spans="1:16" x14ac:dyDescent="0.2">
      <c r="A59" s="28" t="s">
        <v>51</v>
      </c>
      <c r="E59" s="29" t="s">
        <v>88</v>
      </c>
    </row>
    <row r="60" spans="1:16" x14ac:dyDescent="0.2">
      <c r="A60" t="s">
        <v>53</v>
      </c>
      <c r="E60" s="27" t="s">
        <v>54</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orientation="portrait" horizontalDpi="300" verticalDpi="300"/>
  <headerFooter alignWithMargins="0"/>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8"/>
  <sheetViews>
    <sheetView zoomScaleNormal="100" workbookViewId="0">
      <pane ySplit="7" topLeftCell="A8" activePane="bottomLeft" state="frozen"/>
      <selection pane="bottomLeft" activeCell="H8" sqref="H8"/>
    </sheetView>
  </sheetViews>
  <sheetFormatPr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11</v>
      </c>
      <c r="B1" s="1"/>
      <c r="C1" s="1"/>
      <c r="D1" s="1"/>
      <c r="E1" s="1" t="s">
        <v>0</v>
      </c>
      <c r="F1" s="1"/>
      <c r="G1" s="1"/>
      <c r="H1" s="1"/>
      <c r="I1" s="1"/>
      <c r="P1" t="s">
        <v>22</v>
      </c>
    </row>
    <row r="2" spans="1:18" ht="24.95" customHeight="1" x14ac:dyDescent="0.2">
      <c r="B2" s="1"/>
      <c r="C2" s="1"/>
      <c r="D2" s="1"/>
      <c r="E2" s="2" t="s">
        <v>13</v>
      </c>
      <c r="F2" s="1"/>
      <c r="G2" s="1"/>
      <c r="H2" s="5"/>
      <c r="I2" s="5"/>
      <c r="O2">
        <f>0+O8+O13+O18</f>
        <v>0</v>
      </c>
      <c r="P2" t="s">
        <v>22</v>
      </c>
    </row>
    <row r="3" spans="1:18" ht="15" customHeight="1" x14ac:dyDescent="0.2">
      <c r="A3" t="s">
        <v>12</v>
      </c>
      <c r="B3" s="9" t="s">
        <v>14</v>
      </c>
      <c r="C3" s="36" t="s">
        <v>15</v>
      </c>
      <c r="D3" s="33"/>
      <c r="E3" s="10" t="s">
        <v>16</v>
      </c>
      <c r="F3" s="1"/>
      <c r="G3" s="8"/>
      <c r="H3" s="7" t="s">
        <v>1230</v>
      </c>
      <c r="I3" s="30">
        <f>0+I8+I13+I18</f>
        <v>0</v>
      </c>
      <c r="O3" t="s">
        <v>19</v>
      </c>
      <c r="P3" t="s">
        <v>23</v>
      </c>
    </row>
    <row r="4" spans="1:18" ht="15" customHeight="1" x14ac:dyDescent="0.2">
      <c r="A4" t="s">
        <v>17</v>
      </c>
      <c r="B4" s="12" t="s">
        <v>18</v>
      </c>
      <c r="C4" s="37" t="s">
        <v>1230</v>
      </c>
      <c r="D4" s="38"/>
      <c r="E4" s="13" t="s">
        <v>1231</v>
      </c>
      <c r="F4" s="5"/>
      <c r="G4" s="5"/>
      <c r="H4" s="14"/>
      <c r="I4" s="14"/>
      <c r="O4" t="s">
        <v>20</v>
      </c>
      <c r="P4" t="s">
        <v>23</v>
      </c>
    </row>
    <row r="5" spans="1:18" ht="12.75" customHeight="1" x14ac:dyDescent="0.2">
      <c r="A5" s="39" t="s">
        <v>26</v>
      </c>
      <c r="B5" s="39" t="s">
        <v>28</v>
      </c>
      <c r="C5" s="39" t="s">
        <v>30</v>
      </c>
      <c r="D5" s="39" t="s">
        <v>31</v>
      </c>
      <c r="E5" s="39" t="s">
        <v>32</v>
      </c>
      <c r="F5" s="39" t="s">
        <v>34</v>
      </c>
      <c r="G5" s="39" t="s">
        <v>36</v>
      </c>
      <c r="H5" s="39" t="s">
        <v>38</v>
      </c>
      <c r="I5" s="39"/>
      <c r="O5" t="s">
        <v>21</v>
      </c>
      <c r="P5" t="s">
        <v>23</v>
      </c>
    </row>
    <row r="6" spans="1:18" ht="12.75" customHeight="1" x14ac:dyDescent="0.2">
      <c r="A6" s="39"/>
      <c r="B6" s="39"/>
      <c r="C6" s="39"/>
      <c r="D6" s="39"/>
      <c r="E6" s="39"/>
      <c r="F6" s="39"/>
      <c r="G6" s="39"/>
      <c r="H6" s="11" t="s">
        <v>39</v>
      </c>
      <c r="I6" s="11" t="s">
        <v>41</v>
      </c>
    </row>
    <row r="7" spans="1:18" ht="12.75" customHeight="1" x14ac:dyDescent="0.2">
      <c r="A7" s="11" t="s">
        <v>27</v>
      </c>
      <c r="B7" s="11" t="s">
        <v>29</v>
      </c>
      <c r="C7" s="11" t="s">
        <v>23</v>
      </c>
      <c r="D7" s="11" t="s">
        <v>22</v>
      </c>
      <c r="E7" s="11" t="s">
        <v>33</v>
      </c>
      <c r="F7" s="11" t="s">
        <v>35</v>
      </c>
      <c r="G7" s="11" t="s">
        <v>37</v>
      </c>
      <c r="H7" s="11" t="s">
        <v>40</v>
      </c>
      <c r="I7" s="11" t="s">
        <v>42</v>
      </c>
    </row>
    <row r="8" spans="1:18" ht="12.75" customHeight="1" x14ac:dyDescent="0.2">
      <c r="A8" s="14" t="s">
        <v>43</v>
      </c>
      <c r="B8" s="14"/>
      <c r="C8" s="18" t="s">
        <v>27</v>
      </c>
      <c r="D8" s="14"/>
      <c r="E8" s="19" t="s">
        <v>794</v>
      </c>
      <c r="F8" s="14"/>
      <c r="G8" s="14"/>
      <c r="H8" s="14"/>
      <c r="I8" s="20">
        <f>0+Q8</f>
        <v>0</v>
      </c>
      <c r="O8">
        <f>0+R8</f>
        <v>0</v>
      </c>
      <c r="Q8">
        <f>0+I9</f>
        <v>0</v>
      </c>
      <c r="R8">
        <f>0+O9</f>
        <v>0</v>
      </c>
    </row>
    <row r="9" spans="1:18" x14ac:dyDescent="0.2">
      <c r="A9" s="17" t="s">
        <v>45</v>
      </c>
      <c r="B9" s="21" t="s">
        <v>29</v>
      </c>
      <c r="C9" s="21" t="s">
        <v>1232</v>
      </c>
      <c r="D9" s="17" t="s">
        <v>47</v>
      </c>
      <c r="E9" s="22" t="s">
        <v>1233</v>
      </c>
      <c r="F9" s="23" t="s">
        <v>1234</v>
      </c>
      <c r="G9" s="24">
        <v>1</v>
      </c>
      <c r="H9" s="25"/>
      <c r="I9" s="25">
        <f>ROUND(ROUND(H9,2)*ROUND(G9,3),2)</f>
        <v>0</v>
      </c>
      <c r="O9">
        <f>(I9*21)/100</f>
        <v>0</v>
      </c>
      <c r="P9" t="s">
        <v>23</v>
      </c>
    </row>
    <row r="10" spans="1:18" x14ac:dyDescent="0.2">
      <c r="A10" s="26" t="s">
        <v>50</v>
      </c>
      <c r="E10" s="27" t="s">
        <v>47</v>
      </c>
    </row>
    <row r="11" spans="1:18" ht="51" x14ac:dyDescent="0.2">
      <c r="A11" s="28" t="s">
        <v>51</v>
      </c>
      <c r="E11" s="29" t="s">
        <v>1235</v>
      </c>
    </row>
    <row r="12" spans="1:18" ht="38.25" x14ac:dyDescent="0.2">
      <c r="A12" t="s">
        <v>53</v>
      </c>
      <c r="E12" s="27" t="s">
        <v>1236</v>
      </c>
    </row>
    <row r="13" spans="1:18" ht="12.75" customHeight="1" x14ac:dyDescent="0.2">
      <c r="A13" s="5" t="s">
        <v>43</v>
      </c>
      <c r="B13" s="5"/>
      <c r="C13" s="31" t="s">
        <v>29</v>
      </c>
      <c r="D13" s="5"/>
      <c r="E13" s="19" t="s">
        <v>810</v>
      </c>
      <c r="F13" s="5"/>
      <c r="G13" s="5"/>
      <c r="H13" s="5"/>
      <c r="I13" s="32">
        <f>0+Q13</f>
        <v>0</v>
      </c>
      <c r="O13">
        <f>0+R13</f>
        <v>0</v>
      </c>
      <c r="Q13">
        <f>0+I14</f>
        <v>0</v>
      </c>
      <c r="R13">
        <f>0+O14</f>
        <v>0</v>
      </c>
    </row>
    <row r="14" spans="1:18" x14ac:dyDescent="0.2">
      <c r="A14" s="17" t="s">
        <v>45</v>
      </c>
      <c r="B14" s="21" t="s">
        <v>23</v>
      </c>
      <c r="C14" s="21" t="s">
        <v>824</v>
      </c>
      <c r="D14" s="17" t="s">
        <v>47</v>
      </c>
      <c r="E14" s="22" t="s">
        <v>825</v>
      </c>
      <c r="F14" s="23" t="s">
        <v>111</v>
      </c>
      <c r="G14" s="24">
        <v>17.28</v>
      </c>
      <c r="H14" s="25"/>
      <c r="I14" s="25">
        <f>ROUND(ROUND(H14,2)*ROUND(G14,3),2)</f>
        <v>0</v>
      </c>
      <c r="O14">
        <f>(I14*21)/100</f>
        <v>0</v>
      </c>
      <c r="P14" t="s">
        <v>23</v>
      </c>
    </row>
    <row r="15" spans="1:18" x14ac:dyDescent="0.2">
      <c r="A15" s="26" t="s">
        <v>50</v>
      </c>
      <c r="E15" s="27" t="s">
        <v>1237</v>
      </c>
    </row>
    <row r="16" spans="1:18" ht="51" x14ac:dyDescent="0.2">
      <c r="A16" s="28" t="s">
        <v>51</v>
      </c>
      <c r="E16" s="29" t="s">
        <v>1238</v>
      </c>
    </row>
    <row r="17" spans="1:18" ht="25.5" x14ac:dyDescent="0.2">
      <c r="A17" t="s">
        <v>53</v>
      </c>
      <c r="E17" s="27" t="s">
        <v>112</v>
      </c>
    </row>
    <row r="18" spans="1:18" ht="12.75" customHeight="1" x14ac:dyDescent="0.2">
      <c r="A18" s="5" t="s">
        <v>43</v>
      </c>
      <c r="B18" s="5"/>
      <c r="C18" s="31" t="s">
        <v>40</v>
      </c>
      <c r="D18" s="5"/>
      <c r="E18" s="19" t="s">
        <v>923</v>
      </c>
      <c r="F18" s="5"/>
      <c r="G18" s="5"/>
      <c r="H18" s="5"/>
      <c r="I18" s="32">
        <f>0+Q18</f>
        <v>0</v>
      </c>
      <c r="O18">
        <f>0+R18</f>
        <v>0</v>
      </c>
      <c r="Q18">
        <f>0+I19+I23+I27+I31+I35</f>
        <v>0</v>
      </c>
      <c r="R18">
        <f>0+O19+O23+O27+O31+O35</f>
        <v>0</v>
      </c>
    </row>
    <row r="19" spans="1:18" ht="25.5" x14ac:dyDescent="0.2">
      <c r="A19" s="17" t="s">
        <v>45</v>
      </c>
      <c r="B19" s="21" t="s">
        <v>22</v>
      </c>
      <c r="C19" s="21" t="s">
        <v>1239</v>
      </c>
      <c r="D19" s="17" t="s">
        <v>47</v>
      </c>
      <c r="E19" s="22" t="s">
        <v>1240</v>
      </c>
      <c r="F19" s="23" t="s">
        <v>49</v>
      </c>
      <c r="G19" s="24">
        <v>4</v>
      </c>
      <c r="H19" s="25"/>
      <c r="I19" s="25">
        <f>ROUND(ROUND(H19,2)*ROUND(G19,3),2)</f>
        <v>0</v>
      </c>
      <c r="O19">
        <f>(I19*21)/100</f>
        <v>0</v>
      </c>
      <c r="P19" t="s">
        <v>23</v>
      </c>
    </row>
    <row r="20" spans="1:18" x14ac:dyDescent="0.2">
      <c r="A20" s="26" t="s">
        <v>50</v>
      </c>
      <c r="E20" s="27" t="s">
        <v>1241</v>
      </c>
    </row>
    <row r="21" spans="1:18" ht="51" x14ac:dyDescent="0.2">
      <c r="A21" s="28" t="s">
        <v>51</v>
      </c>
      <c r="E21" s="29" t="s">
        <v>1242</v>
      </c>
    </row>
    <row r="22" spans="1:18" ht="89.25" x14ac:dyDescent="0.2">
      <c r="A22" t="s">
        <v>53</v>
      </c>
      <c r="E22" s="27" t="s">
        <v>933</v>
      </c>
    </row>
    <row r="23" spans="1:18" x14ac:dyDescent="0.2">
      <c r="A23" s="17" t="s">
        <v>45</v>
      </c>
      <c r="B23" s="21" t="s">
        <v>33</v>
      </c>
      <c r="C23" s="21" t="s">
        <v>1243</v>
      </c>
      <c r="D23" s="17" t="s">
        <v>47</v>
      </c>
      <c r="E23" s="22" t="s">
        <v>1244</v>
      </c>
      <c r="F23" s="23" t="s">
        <v>49</v>
      </c>
      <c r="G23" s="24">
        <v>3</v>
      </c>
      <c r="H23" s="25"/>
      <c r="I23" s="25">
        <f>ROUND(ROUND(H23,2)*ROUND(G23,3),2)</f>
        <v>0</v>
      </c>
      <c r="O23">
        <f>(I23*21)/100</f>
        <v>0</v>
      </c>
      <c r="P23" t="s">
        <v>23</v>
      </c>
    </row>
    <row r="24" spans="1:18" ht="25.5" x14ac:dyDescent="0.2">
      <c r="A24" s="26" t="s">
        <v>50</v>
      </c>
      <c r="E24" s="27" t="s">
        <v>1245</v>
      </c>
    </row>
    <row r="25" spans="1:18" ht="51" x14ac:dyDescent="0.2">
      <c r="A25" s="28" t="s">
        <v>51</v>
      </c>
      <c r="E25" s="29" t="s">
        <v>1246</v>
      </c>
    </row>
    <row r="26" spans="1:18" ht="89.25" x14ac:dyDescent="0.2">
      <c r="A26" t="s">
        <v>53</v>
      </c>
      <c r="E26" s="27" t="s">
        <v>933</v>
      </c>
    </row>
    <row r="27" spans="1:18" ht="25.5" x14ac:dyDescent="0.2">
      <c r="A27" s="17" t="s">
        <v>45</v>
      </c>
      <c r="B27" s="21" t="s">
        <v>35</v>
      </c>
      <c r="C27" s="21" t="s">
        <v>1247</v>
      </c>
      <c r="D27" s="17" t="s">
        <v>47</v>
      </c>
      <c r="E27" s="22" t="s">
        <v>1248</v>
      </c>
      <c r="F27" s="23" t="s">
        <v>49</v>
      </c>
      <c r="G27" s="24">
        <v>1</v>
      </c>
      <c r="H27" s="25"/>
      <c r="I27" s="25">
        <f>ROUND(ROUND(H27,2)*ROUND(G27,3),2)</f>
        <v>0</v>
      </c>
      <c r="O27">
        <f>(I27*21)/100</f>
        <v>0</v>
      </c>
      <c r="P27" t="s">
        <v>23</v>
      </c>
    </row>
    <row r="28" spans="1:18" x14ac:dyDescent="0.2">
      <c r="A28" s="26" t="s">
        <v>50</v>
      </c>
      <c r="E28" s="27" t="s">
        <v>1249</v>
      </c>
    </row>
    <row r="29" spans="1:18" ht="51" x14ac:dyDescent="0.2">
      <c r="A29" s="28" t="s">
        <v>51</v>
      </c>
      <c r="E29" s="29" t="s">
        <v>927</v>
      </c>
    </row>
    <row r="30" spans="1:18" ht="89.25" x14ac:dyDescent="0.2">
      <c r="A30" t="s">
        <v>53</v>
      </c>
      <c r="E30" s="27" t="s">
        <v>933</v>
      </c>
    </row>
    <row r="31" spans="1:18" ht="25.5" x14ac:dyDescent="0.2">
      <c r="A31" s="17" t="s">
        <v>45</v>
      </c>
      <c r="B31" s="21" t="s">
        <v>37</v>
      </c>
      <c r="C31" s="21" t="s">
        <v>1250</v>
      </c>
      <c r="D31" s="17" t="s">
        <v>47</v>
      </c>
      <c r="E31" s="22" t="s">
        <v>1251</v>
      </c>
      <c r="F31" s="23" t="s">
        <v>49</v>
      </c>
      <c r="G31" s="24">
        <v>1</v>
      </c>
      <c r="H31" s="25"/>
      <c r="I31" s="25">
        <f>ROUND(ROUND(H31,2)*ROUND(G31,3),2)</f>
        <v>0</v>
      </c>
      <c r="O31">
        <f>(I31*21)/100</f>
        <v>0</v>
      </c>
      <c r="P31" t="s">
        <v>23</v>
      </c>
    </row>
    <row r="32" spans="1:18" x14ac:dyDescent="0.2">
      <c r="A32" s="26" t="s">
        <v>50</v>
      </c>
      <c r="E32" s="27" t="s">
        <v>1252</v>
      </c>
    </row>
    <row r="33" spans="1:16" ht="51" x14ac:dyDescent="0.2">
      <c r="A33" s="28" t="s">
        <v>51</v>
      </c>
      <c r="E33" s="29" t="s">
        <v>927</v>
      </c>
    </row>
    <row r="34" spans="1:16" ht="89.25" x14ac:dyDescent="0.2">
      <c r="A34" t="s">
        <v>53</v>
      </c>
      <c r="E34" s="27" t="s">
        <v>933</v>
      </c>
    </row>
    <row r="35" spans="1:16" x14ac:dyDescent="0.2">
      <c r="A35" s="17" t="s">
        <v>45</v>
      </c>
      <c r="B35" s="21" t="s">
        <v>70</v>
      </c>
      <c r="C35" s="21" t="s">
        <v>934</v>
      </c>
      <c r="D35" s="17" t="s">
        <v>47</v>
      </c>
      <c r="E35" s="22" t="s">
        <v>935</v>
      </c>
      <c r="F35" s="23" t="s">
        <v>49</v>
      </c>
      <c r="G35" s="24">
        <v>5</v>
      </c>
      <c r="H35" s="25"/>
      <c r="I35" s="25">
        <f>ROUND(ROUND(H35,2)*ROUND(G35,3),2)</f>
        <v>0</v>
      </c>
      <c r="O35">
        <f>(I35*21)/100</f>
        <v>0</v>
      </c>
      <c r="P35" t="s">
        <v>23</v>
      </c>
    </row>
    <row r="36" spans="1:16" x14ac:dyDescent="0.2">
      <c r="A36" s="26" t="s">
        <v>50</v>
      </c>
      <c r="E36" s="27" t="s">
        <v>1253</v>
      </c>
    </row>
    <row r="37" spans="1:16" ht="51" x14ac:dyDescent="0.2">
      <c r="A37" s="28" t="s">
        <v>51</v>
      </c>
      <c r="E37" s="29" t="s">
        <v>1254</v>
      </c>
    </row>
    <row r="38" spans="1:16" ht="51" x14ac:dyDescent="0.2">
      <c r="A38" t="s">
        <v>53</v>
      </c>
      <c r="E38" s="27" t="s">
        <v>936</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orientation="portrait" horizontalDpi="300" verticalDpi="300"/>
  <headerFooter alignWithMargins="0"/>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4"/>
  <sheetViews>
    <sheetView zoomScaleNormal="100" workbookViewId="0">
      <pane ySplit="7" topLeftCell="A8" activePane="bottomLeft" state="frozen"/>
      <selection pane="bottomLeft" activeCell="H8" sqref="H8"/>
    </sheetView>
  </sheetViews>
  <sheetFormatPr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11</v>
      </c>
      <c r="B1" s="1"/>
      <c r="C1" s="1"/>
      <c r="D1" s="1"/>
      <c r="E1" s="1" t="s">
        <v>0</v>
      </c>
      <c r="F1" s="1"/>
      <c r="G1" s="1"/>
      <c r="H1" s="1"/>
      <c r="I1" s="1"/>
      <c r="P1" t="s">
        <v>22</v>
      </c>
    </row>
    <row r="2" spans="1:18" ht="24.95" customHeight="1" x14ac:dyDescent="0.2">
      <c r="B2" s="1"/>
      <c r="C2" s="1"/>
      <c r="D2" s="1"/>
      <c r="E2" s="2" t="s">
        <v>13</v>
      </c>
      <c r="F2" s="1"/>
      <c r="G2" s="1"/>
      <c r="H2" s="5"/>
      <c r="I2" s="5"/>
      <c r="O2">
        <f>0+O8+O21+O38+O43+O80</f>
        <v>0</v>
      </c>
      <c r="P2" t="s">
        <v>22</v>
      </c>
    </row>
    <row r="3" spans="1:18" ht="15" customHeight="1" x14ac:dyDescent="0.2">
      <c r="A3" t="s">
        <v>12</v>
      </c>
      <c r="B3" s="9" t="s">
        <v>14</v>
      </c>
      <c r="C3" s="36" t="s">
        <v>15</v>
      </c>
      <c r="D3" s="33"/>
      <c r="E3" s="10" t="s">
        <v>16</v>
      </c>
      <c r="F3" s="1"/>
      <c r="G3" s="8"/>
      <c r="H3" s="7" t="s">
        <v>1255</v>
      </c>
      <c r="I3" s="30">
        <f>0+I8+I21+I38+I43+I80</f>
        <v>0</v>
      </c>
      <c r="O3" t="s">
        <v>19</v>
      </c>
      <c r="P3" t="s">
        <v>23</v>
      </c>
    </row>
    <row r="4" spans="1:18" ht="15" customHeight="1" x14ac:dyDescent="0.2">
      <c r="A4" t="s">
        <v>17</v>
      </c>
      <c r="B4" s="12" t="s">
        <v>18</v>
      </c>
      <c r="C4" s="37" t="s">
        <v>1255</v>
      </c>
      <c r="D4" s="38"/>
      <c r="E4" s="13" t="s">
        <v>1256</v>
      </c>
      <c r="F4" s="5"/>
      <c r="G4" s="5"/>
      <c r="H4" s="14"/>
      <c r="I4" s="14"/>
      <c r="O4" t="s">
        <v>20</v>
      </c>
      <c r="P4" t="s">
        <v>23</v>
      </c>
    </row>
    <row r="5" spans="1:18" ht="12.75" customHeight="1" x14ac:dyDescent="0.2">
      <c r="A5" s="39" t="s">
        <v>26</v>
      </c>
      <c r="B5" s="39" t="s">
        <v>28</v>
      </c>
      <c r="C5" s="39" t="s">
        <v>30</v>
      </c>
      <c r="D5" s="39" t="s">
        <v>31</v>
      </c>
      <c r="E5" s="39" t="s">
        <v>32</v>
      </c>
      <c r="F5" s="39" t="s">
        <v>34</v>
      </c>
      <c r="G5" s="39" t="s">
        <v>36</v>
      </c>
      <c r="H5" s="39" t="s">
        <v>38</v>
      </c>
      <c r="I5" s="39"/>
      <c r="O5" t="s">
        <v>21</v>
      </c>
      <c r="P5" t="s">
        <v>23</v>
      </c>
    </row>
    <row r="6" spans="1:18" ht="12.75" customHeight="1" x14ac:dyDescent="0.2">
      <c r="A6" s="39"/>
      <c r="B6" s="39"/>
      <c r="C6" s="39"/>
      <c r="D6" s="39"/>
      <c r="E6" s="39"/>
      <c r="F6" s="39"/>
      <c r="G6" s="39"/>
      <c r="H6" s="11" t="s">
        <v>39</v>
      </c>
      <c r="I6" s="11" t="s">
        <v>41</v>
      </c>
    </row>
    <row r="7" spans="1:18" ht="12.75" customHeight="1" x14ac:dyDescent="0.2">
      <c r="A7" s="11" t="s">
        <v>27</v>
      </c>
      <c r="B7" s="11" t="s">
        <v>29</v>
      </c>
      <c r="C7" s="11" t="s">
        <v>23</v>
      </c>
      <c r="D7" s="11" t="s">
        <v>22</v>
      </c>
      <c r="E7" s="11" t="s">
        <v>33</v>
      </c>
      <c r="F7" s="11" t="s">
        <v>35</v>
      </c>
      <c r="G7" s="11" t="s">
        <v>37</v>
      </c>
      <c r="H7" s="11" t="s">
        <v>40</v>
      </c>
      <c r="I7" s="11" t="s">
        <v>42</v>
      </c>
    </row>
    <row r="8" spans="1:18" ht="12.75" customHeight="1" x14ac:dyDescent="0.2">
      <c r="A8" s="14" t="s">
        <v>43</v>
      </c>
      <c r="B8" s="14"/>
      <c r="C8" s="18" t="s">
        <v>27</v>
      </c>
      <c r="D8" s="14"/>
      <c r="E8" s="19" t="s">
        <v>1257</v>
      </c>
      <c r="F8" s="14"/>
      <c r="G8" s="14"/>
      <c r="H8" s="14"/>
      <c r="I8" s="20">
        <f>0+Q8</f>
        <v>0</v>
      </c>
      <c r="O8">
        <f>0+R8</f>
        <v>0</v>
      </c>
      <c r="Q8">
        <f>0+I9+I13+I17</f>
        <v>0</v>
      </c>
      <c r="R8">
        <f>0+O9+O13+O17</f>
        <v>0</v>
      </c>
    </row>
    <row r="9" spans="1:18" ht="25.5" x14ac:dyDescent="0.2">
      <c r="A9" s="17" t="s">
        <v>45</v>
      </c>
      <c r="B9" s="21" t="s">
        <v>29</v>
      </c>
      <c r="C9" s="21" t="s">
        <v>795</v>
      </c>
      <c r="D9" s="17" t="s">
        <v>47</v>
      </c>
      <c r="E9" s="22" t="s">
        <v>796</v>
      </c>
      <c r="F9" s="23" t="s">
        <v>98</v>
      </c>
      <c r="G9" s="24">
        <v>3</v>
      </c>
      <c r="H9" s="25"/>
      <c r="I9" s="25">
        <f>ROUND(ROUND(H9,2)*ROUND(G9,3),2)</f>
        <v>0</v>
      </c>
      <c r="O9">
        <f>(I9*21)/100</f>
        <v>0</v>
      </c>
      <c r="P9" t="s">
        <v>23</v>
      </c>
    </row>
    <row r="10" spans="1:18" x14ac:dyDescent="0.2">
      <c r="A10" s="26" t="s">
        <v>50</v>
      </c>
      <c r="E10" s="27" t="s">
        <v>47</v>
      </c>
    </row>
    <row r="11" spans="1:18" x14ac:dyDescent="0.2">
      <c r="A11" s="28" t="s">
        <v>51</v>
      </c>
      <c r="E11" s="29" t="s">
        <v>47</v>
      </c>
    </row>
    <row r="12" spans="1:18" ht="140.25" x14ac:dyDescent="0.2">
      <c r="A12" t="s">
        <v>53</v>
      </c>
      <c r="E12" s="27" t="s">
        <v>1258</v>
      </c>
    </row>
    <row r="13" spans="1:18" ht="25.5" x14ac:dyDescent="0.2">
      <c r="A13" s="17" t="s">
        <v>45</v>
      </c>
      <c r="B13" s="21" t="s">
        <v>23</v>
      </c>
      <c r="C13" s="21" t="s">
        <v>1259</v>
      </c>
      <c r="D13" s="17" t="s">
        <v>47</v>
      </c>
      <c r="E13" s="22" t="s">
        <v>1260</v>
      </c>
      <c r="F13" s="23" t="s">
        <v>98</v>
      </c>
      <c r="G13" s="24">
        <v>0.04</v>
      </c>
      <c r="H13" s="25"/>
      <c r="I13" s="25">
        <f>ROUND(ROUND(H13,2)*ROUND(G13,3),2)</f>
        <v>0</v>
      </c>
      <c r="O13">
        <f>(I13*21)/100</f>
        <v>0</v>
      </c>
      <c r="P13" t="s">
        <v>23</v>
      </c>
    </row>
    <row r="14" spans="1:18" x14ac:dyDescent="0.2">
      <c r="A14" s="26" t="s">
        <v>50</v>
      </c>
      <c r="E14" s="27" t="s">
        <v>47</v>
      </c>
    </row>
    <row r="15" spans="1:18" x14ac:dyDescent="0.2">
      <c r="A15" s="28" t="s">
        <v>51</v>
      </c>
      <c r="E15" s="29" t="s">
        <v>47</v>
      </c>
    </row>
    <row r="16" spans="1:18" ht="140.25" x14ac:dyDescent="0.2">
      <c r="A16" t="s">
        <v>53</v>
      </c>
      <c r="E16" s="27" t="s">
        <v>1258</v>
      </c>
    </row>
    <row r="17" spans="1:18" x14ac:dyDescent="0.2">
      <c r="A17" s="17" t="s">
        <v>45</v>
      </c>
      <c r="B17" s="21" t="s">
        <v>22</v>
      </c>
      <c r="C17" s="21" t="s">
        <v>1232</v>
      </c>
      <c r="D17" s="17" t="s">
        <v>47</v>
      </c>
      <c r="E17" s="22" t="s">
        <v>1233</v>
      </c>
      <c r="F17" s="23" t="s">
        <v>1234</v>
      </c>
      <c r="G17" s="24">
        <v>1</v>
      </c>
      <c r="H17" s="25"/>
      <c r="I17" s="25">
        <f>ROUND(ROUND(H17,2)*ROUND(G17,3),2)</f>
        <v>0</v>
      </c>
      <c r="O17">
        <f>(I17*21)/100</f>
        <v>0</v>
      </c>
      <c r="P17" t="s">
        <v>23</v>
      </c>
    </row>
    <row r="18" spans="1:18" x14ac:dyDescent="0.2">
      <c r="A18" s="26" t="s">
        <v>50</v>
      </c>
      <c r="E18" s="27" t="s">
        <v>47</v>
      </c>
    </row>
    <row r="19" spans="1:18" x14ac:dyDescent="0.2">
      <c r="A19" s="28" t="s">
        <v>51</v>
      </c>
      <c r="E19" s="29" t="s">
        <v>47</v>
      </c>
    </row>
    <row r="20" spans="1:18" ht="38.25" x14ac:dyDescent="0.2">
      <c r="A20" t="s">
        <v>53</v>
      </c>
      <c r="E20" s="27" t="s">
        <v>1261</v>
      </c>
    </row>
    <row r="21" spans="1:18" ht="12.75" customHeight="1" x14ac:dyDescent="0.2">
      <c r="A21" s="5" t="s">
        <v>43</v>
      </c>
      <c r="B21" s="5"/>
      <c r="C21" s="31" t="s">
        <v>29</v>
      </c>
      <c r="D21" s="5"/>
      <c r="E21" s="19" t="s">
        <v>702</v>
      </c>
      <c r="F21" s="5"/>
      <c r="G21" s="5"/>
      <c r="H21" s="5"/>
      <c r="I21" s="32">
        <f>0+Q21</f>
        <v>0</v>
      </c>
      <c r="O21">
        <f>0+R21</f>
        <v>0</v>
      </c>
      <c r="Q21">
        <f>0+I22+I26+I30+I34</f>
        <v>0</v>
      </c>
      <c r="R21">
        <f>0+O22+O26+O30+O34</f>
        <v>0</v>
      </c>
    </row>
    <row r="22" spans="1:18" x14ac:dyDescent="0.2">
      <c r="A22" s="17" t="s">
        <v>45</v>
      </c>
      <c r="B22" s="21" t="s">
        <v>33</v>
      </c>
      <c r="C22" s="21" t="s">
        <v>581</v>
      </c>
      <c r="D22" s="17" t="s">
        <v>47</v>
      </c>
      <c r="E22" s="22" t="s">
        <v>582</v>
      </c>
      <c r="F22" s="23" t="s">
        <v>107</v>
      </c>
      <c r="G22" s="24">
        <v>4.6079999999999997</v>
      </c>
      <c r="H22" s="25"/>
      <c r="I22" s="25">
        <f>ROUND(ROUND(H22,2)*ROUND(G22,3),2)</f>
        <v>0</v>
      </c>
      <c r="O22">
        <f>(I22*21)/100</f>
        <v>0</v>
      </c>
      <c r="P22" t="s">
        <v>23</v>
      </c>
    </row>
    <row r="23" spans="1:18" x14ac:dyDescent="0.2">
      <c r="A23" s="26" t="s">
        <v>50</v>
      </c>
      <c r="E23" s="27" t="s">
        <v>47</v>
      </c>
    </row>
    <row r="24" spans="1:18" x14ac:dyDescent="0.2">
      <c r="A24" s="28" t="s">
        <v>51</v>
      </c>
      <c r="E24" s="29" t="s">
        <v>1262</v>
      </c>
    </row>
    <row r="25" spans="1:18" ht="318.75" x14ac:dyDescent="0.2">
      <c r="A25" t="s">
        <v>53</v>
      </c>
      <c r="E25" s="27" t="s">
        <v>1263</v>
      </c>
    </row>
    <row r="26" spans="1:18" x14ac:dyDescent="0.2">
      <c r="A26" s="17" t="s">
        <v>45</v>
      </c>
      <c r="B26" s="21" t="s">
        <v>35</v>
      </c>
      <c r="C26" s="21" t="s">
        <v>1264</v>
      </c>
      <c r="D26" s="17" t="s">
        <v>47</v>
      </c>
      <c r="E26" s="22" t="s">
        <v>1265</v>
      </c>
      <c r="F26" s="23" t="s">
        <v>107</v>
      </c>
      <c r="G26" s="24">
        <v>63.98</v>
      </c>
      <c r="H26" s="25"/>
      <c r="I26" s="25">
        <f>ROUND(ROUND(H26,2)*ROUND(G26,3),2)</f>
        <v>0</v>
      </c>
      <c r="O26">
        <f>(I26*21)/100</f>
        <v>0</v>
      </c>
      <c r="P26" t="s">
        <v>23</v>
      </c>
    </row>
    <row r="27" spans="1:18" x14ac:dyDescent="0.2">
      <c r="A27" s="26" t="s">
        <v>50</v>
      </c>
      <c r="E27" s="27" t="s">
        <v>47</v>
      </c>
    </row>
    <row r="28" spans="1:18" x14ac:dyDescent="0.2">
      <c r="A28" s="28" t="s">
        <v>51</v>
      </c>
      <c r="E28" s="29" t="s">
        <v>47</v>
      </c>
    </row>
    <row r="29" spans="1:18" ht="318.75" x14ac:dyDescent="0.2">
      <c r="A29" t="s">
        <v>53</v>
      </c>
      <c r="E29" s="27" t="s">
        <v>1266</v>
      </c>
    </row>
    <row r="30" spans="1:18" x14ac:dyDescent="0.2">
      <c r="A30" s="17" t="s">
        <v>45</v>
      </c>
      <c r="B30" s="21" t="s">
        <v>37</v>
      </c>
      <c r="C30" s="21" t="s">
        <v>713</v>
      </c>
      <c r="D30" s="17" t="s">
        <v>47</v>
      </c>
      <c r="E30" s="22" t="s">
        <v>714</v>
      </c>
      <c r="F30" s="23" t="s">
        <v>117</v>
      </c>
      <c r="G30" s="24">
        <v>12</v>
      </c>
      <c r="H30" s="25"/>
      <c r="I30" s="25">
        <f>ROUND(ROUND(H30,2)*ROUND(G30,3),2)</f>
        <v>0</v>
      </c>
      <c r="O30">
        <f>(I30*21)/100</f>
        <v>0</v>
      </c>
      <c r="P30" t="s">
        <v>23</v>
      </c>
    </row>
    <row r="31" spans="1:18" x14ac:dyDescent="0.2">
      <c r="A31" s="26" t="s">
        <v>50</v>
      </c>
      <c r="E31" s="27" t="s">
        <v>47</v>
      </c>
    </row>
    <row r="32" spans="1:18" x14ac:dyDescent="0.2">
      <c r="A32" s="28" t="s">
        <v>51</v>
      </c>
      <c r="E32" s="29" t="s">
        <v>47</v>
      </c>
    </row>
    <row r="33" spans="1:18" ht="25.5" x14ac:dyDescent="0.2">
      <c r="A33" t="s">
        <v>53</v>
      </c>
      <c r="E33" s="27" t="s">
        <v>118</v>
      </c>
    </row>
    <row r="34" spans="1:18" x14ac:dyDescent="0.2">
      <c r="A34" s="17" t="s">
        <v>45</v>
      </c>
      <c r="B34" s="21" t="s">
        <v>70</v>
      </c>
      <c r="C34" s="21" t="s">
        <v>119</v>
      </c>
      <c r="D34" s="17" t="s">
        <v>47</v>
      </c>
      <c r="E34" s="22" t="s">
        <v>120</v>
      </c>
      <c r="F34" s="23" t="s">
        <v>107</v>
      </c>
      <c r="G34" s="24">
        <v>68.587999999999994</v>
      </c>
      <c r="H34" s="25"/>
      <c r="I34" s="25">
        <f>ROUND(ROUND(H34,2)*ROUND(G34,3),2)</f>
        <v>0</v>
      </c>
      <c r="O34">
        <f>(I34*21)/100</f>
        <v>0</v>
      </c>
      <c r="P34" t="s">
        <v>23</v>
      </c>
    </row>
    <row r="35" spans="1:18" x14ac:dyDescent="0.2">
      <c r="A35" s="26" t="s">
        <v>50</v>
      </c>
      <c r="E35" s="27" t="s">
        <v>47</v>
      </c>
    </row>
    <row r="36" spans="1:18" x14ac:dyDescent="0.2">
      <c r="A36" s="28" t="s">
        <v>51</v>
      </c>
      <c r="E36" s="29" t="s">
        <v>47</v>
      </c>
    </row>
    <row r="37" spans="1:18" ht="229.5" x14ac:dyDescent="0.2">
      <c r="A37" t="s">
        <v>53</v>
      </c>
      <c r="E37" s="27" t="s">
        <v>1267</v>
      </c>
    </row>
    <row r="38" spans="1:18" ht="12.75" customHeight="1" x14ac:dyDescent="0.2">
      <c r="A38" s="5" t="s">
        <v>43</v>
      </c>
      <c r="B38" s="5"/>
      <c r="C38" s="31" t="s">
        <v>23</v>
      </c>
      <c r="D38" s="5"/>
      <c r="E38" s="19" t="s">
        <v>1268</v>
      </c>
      <c r="F38" s="5"/>
      <c r="G38" s="5"/>
      <c r="H38" s="5"/>
      <c r="I38" s="32">
        <f>0+Q38</f>
        <v>0</v>
      </c>
      <c r="O38">
        <f>0+R38</f>
        <v>0</v>
      </c>
      <c r="Q38">
        <f>0+I39</f>
        <v>0</v>
      </c>
      <c r="R38">
        <f>0+O39</f>
        <v>0</v>
      </c>
    </row>
    <row r="39" spans="1:18" x14ac:dyDescent="0.2">
      <c r="A39" s="17" t="s">
        <v>45</v>
      </c>
      <c r="B39" s="21" t="s">
        <v>74</v>
      </c>
      <c r="C39" s="21" t="s">
        <v>1269</v>
      </c>
      <c r="D39" s="17" t="s">
        <v>47</v>
      </c>
      <c r="E39" s="22" t="s">
        <v>1270</v>
      </c>
      <c r="F39" s="23" t="s">
        <v>107</v>
      </c>
      <c r="G39" s="24">
        <v>4.5999999999999996</v>
      </c>
      <c r="H39" s="25"/>
      <c r="I39" s="25">
        <f>ROUND(ROUND(H39,2)*ROUND(G39,3),2)</f>
        <v>0</v>
      </c>
      <c r="O39">
        <f>(I39*21)/100</f>
        <v>0</v>
      </c>
      <c r="P39" t="s">
        <v>23</v>
      </c>
    </row>
    <row r="40" spans="1:18" x14ac:dyDescent="0.2">
      <c r="A40" s="26" t="s">
        <v>50</v>
      </c>
      <c r="E40" s="27" t="s">
        <v>47</v>
      </c>
    </row>
    <row r="41" spans="1:18" x14ac:dyDescent="0.2">
      <c r="A41" s="28" t="s">
        <v>51</v>
      </c>
      <c r="E41" s="29" t="s">
        <v>47</v>
      </c>
    </row>
    <row r="42" spans="1:18" ht="369.75" x14ac:dyDescent="0.2">
      <c r="A42" t="s">
        <v>53</v>
      </c>
      <c r="E42" s="27" t="s">
        <v>1271</v>
      </c>
    </row>
    <row r="43" spans="1:18" ht="12.75" customHeight="1" x14ac:dyDescent="0.2">
      <c r="A43" s="5" t="s">
        <v>43</v>
      </c>
      <c r="B43" s="5"/>
      <c r="C43" s="31" t="s">
        <v>131</v>
      </c>
      <c r="D43" s="5"/>
      <c r="E43" s="19" t="s">
        <v>1272</v>
      </c>
      <c r="F43" s="5"/>
      <c r="G43" s="5"/>
      <c r="H43" s="5"/>
      <c r="I43" s="32">
        <f>0+Q43</f>
        <v>0</v>
      </c>
      <c r="O43">
        <f>0+R43</f>
        <v>0</v>
      </c>
      <c r="Q43">
        <f>0+I44+I48+I52+I56+I60+I64+I68+I72+I76</f>
        <v>0</v>
      </c>
      <c r="R43">
        <f>0+O44+O48+O52+O56+O60+O64+O68+O72+O76</f>
        <v>0</v>
      </c>
    </row>
    <row r="44" spans="1:18" ht="25.5" x14ac:dyDescent="0.2">
      <c r="A44" s="17" t="s">
        <v>45</v>
      </c>
      <c r="B44" s="21" t="s">
        <v>40</v>
      </c>
      <c r="C44" s="21" t="s">
        <v>133</v>
      </c>
      <c r="D44" s="17" t="s">
        <v>47</v>
      </c>
      <c r="E44" s="22" t="s">
        <v>134</v>
      </c>
      <c r="F44" s="23" t="s">
        <v>49</v>
      </c>
      <c r="G44" s="24">
        <v>20</v>
      </c>
      <c r="H44" s="25"/>
      <c r="I44" s="25">
        <f>ROUND(ROUND(H44,2)*ROUND(G44,3),2)</f>
        <v>0</v>
      </c>
      <c r="O44">
        <f>(I44*21)/100</f>
        <v>0</v>
      </c>
      <c r="P44" t="s">
        <v>23</v>
      </c>
    </row>
    <row r="45" spans="1:18" x14ac:dyDescent="0.2">
      <c r="A45" s="26" t="s">
        <v>50</v>
      </c>
      <c r="E45" s="27" t="s">
        <v>47</v>
      </c>
    </row>
    <row r="46" spans="1:18" x14ac:dyDescent="0.2">
      <c r="A46" s="28" t="s">
        <v>51</v>
      </c>
      <c r="E46" s="29" t="s">
        <v>47</v>
      </c>
    </row>
    <row r="47" spans="1:18" ht="76.5" x14ac:dyDescent="0.2">
      <c r="A47" t="s">
        <v>53</v>
      </c>
      <c r="E47" s="27" t="s">
        <v>1273</v>
      </c>
    </row>
    <row r="48" spans="1:18" x14ac:dyDescent="0.2">
      <c r="A48" s="17" t="s">
        <v>45</v>
      </c>
      <c r="B48" s="21" t="s">
        <v>42</v>
      </c>
      <c r="C48" s="21" t="s">
        <v>46</v>
      </c>
      <c r="D48" s="17" t="s">
        <v>47</v>
      </c>
      <c r="E48" s="22" t="s">
        <v>48</v>
      </c>
      <c r="F48" s="23" t="s">
        <v>49</v>
      </c>
      <c r="G48" s="24">
        <v>10</v>
      </c>
      <c r="H48" s="25"/>
      <c r="I48" s="25">
        <f>ROUND(ROUND(H48,2)*ROUND(G48,3),2)</f>
        <v>0</v>
      </c>
      <c r="O48">
        <f>(I48*21)/100</f>
        <v>0</v>
      </c>
      <c r="P48" t="s">
        <v>23</v>
      </c>
    </row>
    <row r="49" spans="1:16" x14ac:dyDescent="0.2">
      <c r="A49" s="26" t="s">
        <v>50</v>
      </c>
      <c r="E49" s="27" t="s">
        <v>47</v>
      </c>
    </row>
    <row r="50" spans="1:16" x14ac:dyDescent="0.2">
      <c r="A50" s="28" t="s">
        <v>51</v>
      </c>
      <c r="E50" s="29" t="s">
        <v>47</v>
      </c>
    </row>
    <row r="51" spans="1:16" ht="102" x14ac:dyDescent="0.2">
      <c r="A51" t="s">
        <v>53</v>
      </c>
      <c r="E51" s="27" t="s">
        <v>1274</v>
      </c>
    </row>
    <row r="52" spans="1:16" x14ac:dyDescent="0.2">
      <c r="A52" s="17" t="s">
        <v>45</v>
      </c>
      <c r="B52" s="21" t="s">
        <v>82</v>
      </c>
      <c r="C52" s="21" t="s">
        <v>145</v>
      </c>
      <c r="D52" s="17" t="s">
        <v>47</v>
      </c>
      <c r="E52" s="22" t="s">
        <v>146</v>
      </c>
      <c r="F52" s="23" t="s">
        <v>117</v>
      </c>
      <c r="G52" s="24">
        <v>350</v>
      </c>
      <c r="H52" s="25"/>
      <c r="I52" s="25">
        <f>ROUND(ROUND(H52,2)*ROUND(G52,3),2)</f>
        <v>0</v>
      </c>
      <c r="O52">
        <f>(I52*21)/100</f>
        <v>0</v>
      </c>
      <c r="P52" t="s">
        <v>23</v>
      </c>
    </row>
    <row r="53" spans="1:16" x14ac:dyDescent="0.2">
      <c r="A53" s="26" t="s">
        <v>50</v>
      </c>
      <c r="E53" s="27" t="s">
        <v>47</v>
      </c>
    </row>
    <row r="54" spans="1:16" x14ac:dyDescent="0.2">
      <c r="A54" s="28" t="s">
        <v>51</v>
      </c>
      <c r="E54" s="29" t="s">
        <v>47</v>
      </c>
    </row>
    <row r="55" spans="1:16" ht="114.75" x14ac:dyDescent="0.2">
      <c r="A55" t="s">
        <v>53</v>
      </c>
      <c r="E55" s="27" t="s">
        <v>1275</v>
      </c>
    </row>
    <row r="56" spans="1:16" x14ac:dyDescent="0.2">
      <c r="A56" s="17" t="s">
        <v>45</v>
      </c>
      <c r="B56" s="21" t="s">
        <v>85</v>
      </c>
      <c r="C56" s="21" t="s">
        <v>1276</v>
      </c>
      <c r="D56" s="17" t="s">
        <v>47</v>
      </c>
      <c r="E56" s="22" t="s">
        <v>1277</v>
      </c>
      <c r="F56" s="23" t="s">
        <v>117</v>
      </c>
      <c r="G56" s="24">
        <v>135</v>
      </c>
      <c r="H56" s="25"/>
      <c r="I56" s="25">
        <f>ROUND(ROUND(H56,2)*ROUND(G56,3),2)</f>
        <v>0</v>
      </c>
      <c r="O56">
        <f>(I56*21)/100</f>
        <v>0</v>
      </c>
      <c r="P56" t="s">
        <v>23</v>
      </c>
    </row>
    <row r="57" spans="1:16" x14ac:dyDescent="0.2">
      <c r="A57" s="26" t="s">
        <v>50</v>
      </c>
      <c r="E57" s="27" t="s">
        <v>47</v>
      </c>
    </row>
    <row r="58" spans="1:16" x14ac:dyDescent="0.2">
      <c r="A58" s="28" t="s">
        <v>51</v>
      </c>
      <c r="E58" s="29" t="s">
        <v>47</v>
      </c>
    </row>
    <row r="59" spans="1:16" ht="76.5" x14ac:dyDescent="0.2">
      <c r="A59" t="s">
        <v>53</v>
      </c>
      <c r="E59" s="27" t="s">
        <v>1278</v>
      </c>
    </row>
    <row r="60" spans="1:16" x14ac:dyDescent="0.2">
      <c r="A60" s="17" t="s">
        <v>45</v>
      </c>
      <c r="B60" s="21" t="s">
        <v>89</v>
      </c>
      <c r="C60" s="21" t="s">
        <v>156</v>
      </c>
      <c r="D60" s="17" t="s">
        <v>47</v>
      </c>
      <c r="E60" s="22" t="s">
        <v>157</v>
      </c>
      <c r="F60" s="23" t="s">
        <v>117</v>
      </c>
      <c r="G60" s="24">
        <v>350</v>
      </c>
      <c r="H60" s="25"/>
      <c r="I60" s="25">
        <f>ROUND(ROUND(H60,2)*ROUND(G60,3),2)</f>
        <v>0</v>
      </c>
      <c r="O60">
        <f>(I60*21)/100</f>
        <v>0</v>
      </c>
      <c r="P60" t="s">
        <v>23</v>
      </c>
    </row>
    <row r="61" spans="1:16" x14ac:dyDescent="0.2">
      <c r="A61" s="26" t="s">
        <v>50</v>
      </c>
      <c r="E61" s="27" t="s">
        <v>47</v>
      </c>
    </row>
    <row r="62" spans="1:16" x14ac:dyDescent="0.2">
      <c r="A62" s="28" t="s">
        <v>51</v>
      </c>
      <c r="E62" s="29" t="s">
        <v>47</v>
      </c>
    </row>
    <row r="63" spans="1:16" ht="140.25" x14ac:dyDescent="0.2">
      <c r="A63" t="s">
        <v>53</v>
      </c>
      <c r="E63" s="27" t="s">
        <v>1279</v>
      </c>
    </row>
    <row r="64" spans="1:16" ht="25.5" x14ac:dyDescent="0.2">
      <c r="A64" s="17" t="s">
        <v>45</v>
      </c>
      <c r="B64" s="21" t="s">
        <v>142</v>
      </c>
      <c r="C64" s="21" t="s">
        <v>164</v>
      </c>
      <c r="D64" s="17" t="s">
        <v>47</v>
      </c>
      <c r="E64" s="22" t="s">
        <v>165</v>
      </c>
      <c r="F64" s="23" t="s">
        <v>117</v>
      </c>
      <c r="G64" s="24">
        <v>319</v>
      </c>
      <c r="H64" s="25"/>
      <c r="I64" s="25">
        <f>ROUND(ROUND(H64,2)*ROUND(G64,3),2)</f>
        <v>0</v>
      </c>
      <c r="O64">
        <f>(I64*21)/100</f>
        <v>0</v>
      </c>
      <c r="P64" t="s">
        <v>23</v>
      </c>
    </row>
    <row r="65" spans="1:18" x14ac:dyDescent="0.2">
      <c r="A65" s="26" t="s">
        <v>50</v>
      </c>
      <c r="E65" s="27" t="s">
        <v>47</v>
      </c>
    </row>
    <row r="66" spans="1:18" x14ac:dyDescent="0.2">
      <c r="A66" s="28" t="s">
        <v>51</v>
      </c>
      <c r="E66" s="29" t="s">
        <v>47</v>
      </c>
    </row>
    <row r="67" spans="1:18" ht="140.25" x14ac:dyDescent="0.2">
      <c r="A67" t="s">
        <v>53</v>
      </c>
      <c r="E67" s="27" t="s">
        <v>1280</v>
      </c>
    </row>
    <row r="68" spans="1:18" x14ac:dyDescent="0.2">
      <c r="A68" s="17" t="s">
        <v>45</v>
      </c>
      <c r="B68" s="21" t="s">
        <v>144</v>
      </c>
      <c r="C68" s="21" t="s">
        <v>1281</v>
      </c>
      <c r="D68" s="17" t="s">
        <v>47</v>
      </c>
      <c r="E68" s="22" t="s">
        <v>1282</v>
      </c>
      <c r="F68" s="23" t="s">
        <v>49</v>
      </c>
      <c r="G68" s="24">
        <v>10</v>
      </c>
      <c r="H68" s="25"/>
      <c r="I68" s="25">
        <f>ROUND(ROUND(H68,2)*ROUND(G68,3),2)</f>
        <v>0</v>
      </c>
      <c r="O68">
        <f>(I68*21)/100</f>
        <v>0</v>
      </c>
      <c r="P68" t="s">
        <v>23</v>
      </c>
    </row>
    <row r="69" spans="1:18" x14ac:dyDescent="0.2">
      <c r="A69" s="26" t="s">
        <v>50</v>
      </c>
      <c r="E69" s="27" t="s">
        <v>47</v>
      </c>
    </row>
    <row r="70" spans="1:18" x14ac:dyDescent="0.2">
      <c r="A70" s="28" t="s">
        <v>51</v>
      </c>
      <c r="E70" s="29" t="s">
        <v>47</v>
      </c>
    </row>
    <row r="71" spans="1:18" ht="76.5" x14ac:dyDescent="0.2">
      <c r="A71" t="s">
        <v>53</v>
      </c>
      <c r="E71" s="27" t="s">
        <v>1278</v>
      </c>
    </row>
    <row r="72" spans="1:18" x14ac:dyDescent="0.2">
      <c r="A72" s="17" t="s">
        <v>45</v>
      </c>
      <c r="B72" s="21" t="s">
        <v>148</v>
      </c>
      <c r="C72" s="21" t="s">
        <v>1283</v>
      </c>
      <c r="D72" s="17" t="s">
        <v>47</v>
      </c>
      <c r="E72" s="22" t="s">
        <v>1284</v>
      </c>
      <c r="F72" s="23" t="s">
        <v>49</v>
      </c>
      <c r="G72" s="24">
        <v>10</v>
      </c>
      <c r="H72" s="25"/>
      <c r="I72" s="25">
        <f>ROUND(ROUND(H72,2)*ROUND(G72,3),2)</f>
        <v>0</v>
      </c>
      <c r="O72">
        <f>(I72*21)/100</f>
        <v>0</v>
      </c>
      <c r="P72" t="s">
        <v>23</v>
      </c>
    </row>
    <row r="73" spans="1:18" x14ac:dyDescent="0.2">
      <c r="A73" s="26" t="s">
        <v>50</v>
      </c>
      <c r="E73" s="27" t="s">
        <v>47</v>
      </c>
    </row>
    <row r="74" spans="1:18" x14ac:dyDescent="0.2">
      <c r="A74" s="28" t="s">
        <v>51</v>
      </c>
      <c r="E74" s="29" t="s">
        <v>47</v>
      </c>
    </row>
    <row r="75" spans="1:18" ht="114.75" x14ac:dyDescent="0.2">
      <c r="A75" t="s">
        <v>53</v>
      </c>
      <c r="E75" s="27" t="s">
        <v>1285</v>
      </c>
    </row>
    <row r="76" spans="1:18" x14ac:dyDescent="0.2">
      <c r="A76" s="17" t="s">
        <v>45</v>
      </c>
      <c r="B76" s="21" t="s">
        <v>151</v>
      </c>
      <c r="C76" s="21" t="s">
        <v>171</v>
      </c>
      <c r="D76" s="17" t="s">
        <v>47</v>
      </c>
      <c r="E76" s="22" t="s">
        <v>172</v>
      </c>
      <c r="F76" s="23" t="s">
        <v>117</v>
      </c>
      <c r="G76" s="24">
        <v>135</v>
      </c>
      <c r="H76" s="25"/>
      <c r="I76" s="25">
        <f>ROUND(ROUND(H76,2)*ROUND(G76,3),2)</f>
        <v>0</v>
      </c>
      <c r="O76">
        <f>(I76*21)/100</f>
        <v>0</v>
      </c>
      <c r="P76" t="s">
        <v>23</v>
      </c>
    </row>
    <row r="77" spans="1:18" x14ac:dyDescent="0.2">
      <c r="A77" s="26" t="s">
        <v>50</v>
      </c>
      <c r="E77" s="27" t="s">
        <v>47</v>
      </c>
    </row>
    <row r="78" spans="1:18" x14ac:dyDescent="0.2">
      <c r="A78" s="28" t="s">
        <v>51</v>
      </c>
      <c r="E78" s="29" t="s">
        <v>47</v>
      </c>
    </row>
    <row r="79" spans="1:18" ht="127.5" x14ac:dyDescent="0.2">
      <c r="A79" t="s">
        <v>53</v>
      </c>
      <c r="E79" s="27" t="s">
        <v>1286</v>
      </c>
    </row>
    <row r="80" spans="1:18" ht="12.75" customHeight="1" x14ac:dyDescent="0.2">
      <c r="A80" s="5" t="s">
        <v>43</v>
      </c>
      <c r="B80" s="5"/>
      <c r="C80" s="31" t="s">
        <v>173</v>
      </c>
      <c r="D80" s="5"/>
      <c r="E80" s="19" t="s">
        <v>1287</v>
      </c>
      <c r="F80" s="5"/>
      <c r="G80" s="5"/>
      <c r="H80" s="5"/>
      <c r="I80" s="32">
        <f>0+Q80</f>
        <v>0</v>
      </c>
      <c r="O80">
        <f>0+R80</f>
        <v>0</v>
      </c>
      <c r="Q80">
        <f>0+I81+I85+I89+I93+I97+I101+I105+I109+I113+I117+I121+I125+I129+I133+I137+I141+I145+I149+I153+I157+I161+I165+I169+I173+I177+I181+I185+I189+I193+I197+I201+I205+I209+I213+I217+I221+I225+I229+I233+I237+I241</f>
        <v>0</v>
      </c>
      <c r="R80">
        <f>0+O81+O85+O89+O93+O97+O101+O105+O109+O113+O117+O121+O125+O129+O133+O137+O141+O145+O149+O153+O157+O161+O165+O169+O173+O177+O181+O185+O189+O193+O197+O201+O205+O209+O213+O217+O221+O225+O229+O233+O237+O241</f>
        <v>0</v>
      </c>
    </row>
    <row r="81" spans="1:16" x14ac:dyDescent="0.2">
      <c r="A81" s="17" t="s">
        <v>45</v>
      </c>
      <c r="B81" s="21" t="s">
        <v>155</v>
      </c>
      <c r="C81" s="21" t="s">
        <v>176</v>
      </c>
      <c r="D81" s="17" t="s">
        <v>47</v>
      </c>
      <c r="E81" s="22" t="s">
        <v>177</v>
      </c>
      <c r="F81" s="23" t="s">
        <v>117</v>
      </c>
      <c r="G81" s="24">
        <v>120</v>
      </c>
      <c r="H81" s="25"/>
      <c r="I81" s="25">
        <f>ROUND(ROUND(H81,2)*ROUND(G81,3),2)</f>
        <v>0</v>
      </c>
      <c r="O81">
        <f>(I81*21)/100</f>
        <v>0</v>
      </c>
      <c r="P81" t="s">
        <v>23</v>
      </c>
    </row>
    <row r="82" spans="1:16" x14ac:dyDescent="0.2">
      <c r="A82" s="26" t="s">
        <v>50</v>
      </c>
      <c r="E82" s="27" t="s">
        <v>47</v>
      </c>
    </row>
    <row r="83" spans="1:16" x14ac:dyDescent="0.2">
      <c r="A83" s="28" t="s">
        <v>51</v>
      </c>
      <c r="E83" s="29" t="s">
        <v>47</v>
      </c>
    </row>
    <row r="84" spans="1:16" ht="127.5" x14ac:dyDescent="0.2">
      <c r="A84" t="s">
        <v>53</v>
      </c>
      <c r="E84" s="27" t="s">
        <v>1288</v>
      </c>
    </row>
    <row r="85" spans="1:16" x14ac:dyDescent="0.2">
      <c r="A85" s="17" t="s">
        <v>45</v>
      </c>
      <c r="B85" s="21" t="s">
        <v>159</v>
      </c>
      <c r="C85" s="21" t="s">
        <v>182</v>
      </c>
      <c r="D85" s="17" t="s">
        <v>47</v>
      </c>
      <c r="E85" s="22" t="s">
        <v>183</v>
      </c>
      <c r="F85" s="23" t="s">
        <v>49</v>
      </c>
      <c r="G85" s="24">
        <v>14</v>
      </c>
      <c r="H85" s="25"/>
      <c r="I85" s="25">
        <f>ROUND(ROUND(H85,2)*ROUND(G85,3),2)</f>
        <v>0</v>
      </c>
      <c r="O85">
        <f>(I85*21)/100</f>
        <v>0</v>
      </c>
      <c r="P85" t="s">
        <v>23</v>
      </c>
    </row>
    <row r="86" spans="1:16" x14ac:dyDescent="0.2">
      <c r="A86" s="26" t="s">
        <v>50</v>
      </c>
      <c r="E86" s="27" t="s">
        <v>47</v>
      </c>
    </row>
    <row r="87" spans="1:16" x14ac:dyDescent="0.2">
      <c r="A87" s="28" t="s">
        <v>51</v>
      </c>
      <c r="E87" s="29" t="s">
        <v>47</v>
      </c>
    </row>
    <row r="88" spans="1:16" ht="76.5" x14ac:dyDescent="0.2">
      <c r="A88" t="s">
        <v>53</v>
      </c>
      <c r="E88" s="27" t="s">
        <v>1289</v>
      </c>
    </row>
    <row r="89" spans="1:16" x14ac:dyDescent="0.2">
      <c r="A89" s="17" t="s">
        <v>45</v>
      </c>
      <c r="B89" s="21" t="s">
        <v>163</v>
      </c>
      <c r="C89" s="21" t="s">
        <v>190</v>
      </c>
      <c r="D89" s="17" t="s">
        <v>47</v>
      </c>
      <c r="E89" s="22" t="s">
        <v>191</v>
      </c>
      <c r="F89" s="23" t="s">
        <v>49</v>
      </c>
      <c r="G89" s="24">
        <v>14</v>
      </c>
      <c r="H89" s="25"/>
      <c r="I89" s="25">
        <f>ROUND(ROUND(H89,2)*ROUND(G89,3),2)</f>
        <v>0</v>
      </c>
      <c r="O89">
        <f>(I89*21)/100</f>
        <v>0</v>
      </c>
      <c r="P89" t="s">
        <v>23</v>
      </c>
    </row>
    <row r="90" spans="1:16" x14ac:dyDescent="0.2">
      <c r="A90" s="26" t="s">
        <v>50</v>
      </c>
      <c r="E90" s="27" t="s">
        <v>47</v>
      </c>
    </row>
    <row r="91" spans="1:16" x14ac:dyDescent="0.2">
      <c r="A91" s="28" t="s">
        <v>51</v>
      </c>
      <c r="E91" s="29" t="s">
        <v>47</v>
      </c>
    </row>
    <row r="92" spans="1:16" ht="102" x14ac:dyDescent="0.2">
      <c r="A92" t="s">
        <v>53</v>
      </c>
      <c r="E92" s="27" t="s">
        <v>1290</v>
      </c>
    </row>
    <row r="93" spans="1:16" x14ac:dyDescent="0.2">
      <c r="A93" s="17" t="s">
        <v>45</v>
      </c>
      <c r="B93" s="21" t="s">
        <v>166</v>
      </c>
      <c r="C93" s="21" t="s">
        <v>1291</v>
      </c>
      <c r="D93" s="17" t="s">
        <v>47</v>
      </c>
      <c r="E93" s="22" t="s">
        <v>1292</v>
      </c>
      <c r="F93" s="23" t="s">
        <v>957</v>
      </c>
      <c r="G93" s="24">
        <v>200</v>
      </c>
      <c r="H93" s="25"/>
      <c r="I93" s="25">
        <f>ROUND(ROUND(H93,2)*ROUND(G93,3),2)</f>
        <v>0</v>
      </c>
      <c r="O93">
        <f>(I93*21)/100</f>
        <v>0</v>
      </c>
      <c r="P93" t="s">
        <v>23</v>
      </c>
    </row>
    <row r="94" spans="1:16" x14ac:dyDescent="0.2">
      <c r="A94" s="26" t="s">
        <v>50</v>
      </c>
      <c r="E94" s="27" t="s">
        <v>47</v>
      </c>
    </row>
    <row r="95" spans="1:16" x14ac:dyDescent="0.2">
      <c r="A95" s="28" t="s">
        <v>51</v>
      </c>
      <c r="E95" s="29" t="s">
        <v>47</v>
      </c>
    </row>
    <row r="96" spans="1:16" ht="127.5" x14ac:dyDescent="0.2">
      <c r="A96" t="s">
        <v>53</v>
      </c>
      <c r="E96" s="27" t="s">
        <v>1293</v>
      </c>
    </row>
    <row r="97" spans="1:16" x14ac:dyDescent="0.2">
      <c r="A97" s="17" t="s">
        <v>45</v>
      </c>
      <c r="B97" s="21" t="s">
        <v>170</v>
      </c>
      <c r="C97" s="21" t="s">
        <v>1294</v>
      </c>
      <c r="D97" s="17" t="s">
        <v>47</v>
      </c>
      <c r="E97" s="22" t="s">
        <v>1295</v>
      </c>
      <c r="F97" s="23" t="s">
        <v>49</v>
      </c>
      <c r="G97" s="24">
        <v>1</v>
      </c>
      <c r="H97" s="25"/>
      <c r="I97" s="25">
        <f>ROUND(ROUND(H97,2)*ROUND(G97,3),2)</f>
        <v>0</v>
      </c>
      <c r="O97">
        <f>(I97*21)/100</f>
        <v>0</v>
      </c>
      <c r="P97" t="s">
        <v>23</v>
      </c>
    </row>
    <row r="98" spans="1:16" x14ac:dyDescent="0.2">
      <c r="A98" s="26" t="s">
        <v>50</v>
      </c>
      <c r="E98" s="27" t="s">
        <v>47</v>
      </c>
    </row>
    <row r="99" spans="1:16" x14ac:dyDescent="0.2">
      <c r="A99" s="28" t="s">
        <v>51</v>
      </c>
      <c r="E99" s="29" t="s">
        <v>47</v>
      </c>
    </row>
    <row r="100" spans="1:16" ht="114.75" x14ac:dyDescent="0.2">
      <c r="A100" t="s">
        <v>53</v>
      </c>
      <c r="E100" s="27" t="s">
        <v>1296</v>
      </c>
    </row>
    <row r="101" spans="1:16" x14ac:dyDescent="0.2">
      <c r="A101" s="17" t="s">
        <v>45</v>
      </c>
      <c r="B101" s="21" t="s">
        <v>175</v>
      </c>
      <c r="C101" s="21" t="s">
        <v>1297</v>
      </c>
      <c r="D101" s="17" t="s">
        <v>47</v>
      </c>
      <c r="E101" s="22" t="s">
        <v>1298</v>
      </c>
      <c r="F101" s="23" t="s">
        <v>49</v>
      </c>
      <c r="G101" s="24">
        <v>3</v>
      </c>
      <c r="H101" s="25"/>
      <c r="I101" s="25">
        <f>ROUND(ROUND(H101,2)*ROUND(G101,3),2)</f>
        <v>0</v>
      </c>
      <c r="O101">
        <f>(I101*21)/100</f>
        <v>0</v>
      </c>
      <c r="P101" t="s">
        <v>23</v>
      </c>
    </row>
    <row r="102" spans="1:16" x14ac:dyDescent="0.2">
      <c r="A102" s="26" t="s">
        <v>50</v>
      </c>
      <c r="E102" s="27" t="s">
        <v>47</v>
      </c>
    </row>
    <row r="103" spans="1:16" x14ac:dyDescent="0.2">
      <c r="A103" s="28" t="s">
        <v>51</v>
      </c>
      <c r="E103" s="29" t="s">
        <v>47</v>
      </c>
    </row>
    <row r="104" spans="1:16" ht="89.25" x14ac:dyDescent="0.2">
      <c r="A104" t="s">
        <v>53</v>
      </c>
      <c r="E104" s="27" t="s">
        <v>1299</v>
      </c>
    </row>
    <row r="105" spans="1:16" x14ac:dyDescent="0.2">
      <c r="A105" s="17" t="s">
        <v>45</v>
      </c>
      <c r="B105" s="21" t="s">
        <v>179</v>
      </c>
      <c r="C105" s="21" t="s">
        <v>1300</v>
      </c>
      <c r="D105" s="17" t="s">
        <v>47</v>
      </c>
      <c r="E105" s="22" t="s">
        <v>1301</v>
      </c>
      <c r="F105" s="23" t="s">
        <v>49</v>
      </c>
      <c r="G105" s="24">
        <v>1</v>
      </c>
      <c r="H105" s="25"/>
      <c r="I105" s="25">
        <f>ROUND(ROUND(H105,2)*ROUND(G105,3),2)</f>
        <v>0</v>
      </c>
      <c r="O105">
        <f>(I105*21)/100</f>
        <v>0</v>
      </c>
      <c r="P105" t="s">
        <v>23</v>
      </c>
    </row>
    <row r="106" spans="1:16" x14ac:dyDescent="0.2">
      <c r="A106" s="26" t="s">
        <v>50</v>
      </c>
      <c r="E106" s="27" t="s">
        <v>47</v>
      </c>
    </row>
    <row r="107" spans="1:16" x14ac:dyDescent="0.2">
      <c r="A107" s="28" t="s">
        <v>51</v>
      </c>
      <c r="E107" s="29" t="s">
        <v>47</v>
      </c>
    </row>
    <row r="108" spans="1:16" ht="89.25" x14ac:dyDescent="0.2">
      <c r="A108" t="s">
        <v>53</v>
      </c>
      <c r="E108" s="27" t="s">
        <v>1302</v>
      </c>
    </row>
    <row r="109" spans="1:16" x14ac:dyDescent="0.2">
      <c r="A109" s="17" t="s">
        <v>45</v>
      </c>
      <c r="B109" s="21" t="s">
        <v>181</v>
      </c>
      <c r="C109" s="21" t="s">
        <v>1303</v>
      </c>
      <c r="D109" s="17" t="s">
        <v>47</v>
      </c>
      <c r="E109" s="22" t="s">
        <v>1304</v>
      </c>
      <c r="F109" s="23" t="s">
        <v>117</v>
      </c>
      <c r="G109" s="24">
        <v>56</v>
      </c>
      <c r="H109" s="25"/>
      <c r="I109" s="25">
        <f>ROUND(ROUND(H109,2)*ROUND(G109,3),2)</f>
        <v>0</v>
      </c>
      <c r="O109">
        <f>(I109*21)/100</f>
        <v>0</v>
      </c>
      <c r="P109" t="s">
        <v>23</v>
      </c>
    </row>
    <row r="110" spans="1:16" x14ac:dyDescent="0.2">
      <c r="A110" s="26" t="s">
        <v>50</v>
      </c>
      <c r="E110" s="27" t="s">
        <v>47</v>
      </c>
    </row>
    <row r="111" spans="1:16" x14ac:dyDescent="0.2">
      <c r="A111" s="28" t="s">
        <v>51</v>
      </c>
      <c r="E111" s="29" t="s">
        <v>47</v>
      </c>
    </row>
    <row r="112" spans="1:16" ht="89.25" x14ac:dyDescent="0.2">
      <c r="A112" t="s">
        <v>53</v>
      </c>
      <c r="E112" s="27" t="s">
        <v>1305</v>
      </c>
    </row>
    <row r="113" spans="1:16" ht="25.5" x14ac:dyDescent="0.2">
      <c r="A113" s="17" t="s">
        <v>45</v>
      </c>
      <c r="B113" s="21" t="s">
        <v>185</v>
      </c>
      <c r="C113" s="21" t="s">
        <v>1306</v>
      </c>
      <c r="D113" s="17" t="s">
        <v>47</v>
      </c>
      <c r="E113" s="22" t="s">
        <v>1307</v>
      </c>
      <c r="F113" s="23" t="s">
        <v>117</v>
      </c>
      <c r="G113" s="24">
        <v>580</v>
      </c>
      <c r="H113" s="25"/>
      <c r="I113" s="25">
        <f>ROUND(ROUND(H113,2)*ROUND(G113,3),2)</f>
        <v>0</v>
      </c>
      <c r="O113">
        <f>(I113*21)/100</f>
        <v>0</v>
      </c>
      <c r="P113" t="s">
        <v>23</v>
      </c>
    </row>
    <row r="114" spans="1:16" x14ac:dyDescent="0.2">
      <c r="A114" s="26" t="s">
        <v>50</v>
      </c>
      <c r="E114" s="27" t="s">
        <v>47</v>
      </c>
    </row>
    <row r="115" spans="1:16" x14ac:dyDescent="0.2">
      <c r="A115" s="28" t="s">
        <v>51</v>
      </c>
      <c r="E115" s="29" t="s">
        <v>47</v>
      </c>
    </row>
    <row r="116" spans="1:16" ht="89.25" x14ac:dyDescent="0.2">
      <c r="A116" t="s">
        <v>53</v>
      </c>
      <c r="E116" s="27" t="s">
        <v>1305</v>
      </c>
    </row>
    <row r="117" spans="1:16" ht="25.5" x14ac:dyDescent="0.2">
      <c r="A117" s="17" t="s">
        <v>45</v>
      </c>
      <c r="B117" s="21" t="s">
        <v>189</v>
      </c>
      <c r="C117" s="21" t="s">
        <v>602</v>
      </c>
      <c r="D117" s="17" t="s">
        <v>47</v>
      </c>
      <c r="E117" s="22" t="s">
        <v>603</v>
      </c>
      <c r="F117" s="23" t="s">
        <v>49</v>
      </c>
      <c r="G117" s="24">
        <v>14</v>
      </c>
      <c r="H117" s="25"/>
      <c r="I117" s="25">
        <f>ROUND(ROUND(H117,2)*ROUND(G117,3),2)</f>
        <v>0</v>
      </c>
      <c r="O117">
        <f>(I117*21)/100</f>
        <v>0</v>
      </c>
      <c r="P117" t="s">
        <v>23</v>
      </c>
    </row>
    <row r="118" spans="1:16" x14ac:dyDescent="0.2">
      <c r="A118" s="26" t="s">
        <v>50</v>
      </c>
      <c r="E118" s="27" t="s">
        <v>47</v>
      </c>
    </row>
    <row r="119" spans="1:16" x14ac:dyDescent="0.2">
      <c r="A119" s="28" t="s">
        <v>51</v>
      </c>
      <c r="E119" s="29" t="s">
        <v>47</v>
      </c>
    </row>
    <row r="120" spans="1:16" ht="102" x14ac:dyDescent="0.2">
      <c r="A120" t="s">
        <v>53</v>
      </c>
      <c r="E120" s="27" t="s">
        <v>1308</v>
      </c>
    </row>
    <row r="121" spans="1:16" ht="25.5" x14ac:dyDescent="0.2">
      <c r="A121" s="17" t="s">
        <v>45</v>
      </c>
      <c r="B121" s="21" t="s">
        <v>193</v>
      </c>
      <c r="C121" s="21" t="s">
        <v>1309</v>
      </c>
      <c r="D121" s="17" t="s">
        <v>47</v>
      </c>
      <c r="E121" s="22" t="s">
        <v>1310</v>
      </c>
      <c r="F121" s="23" t="s">
        <v>49</v>
      </c>
      <c r="G121" s="24">
        <v>14</v>
      </c>
      <c r="H121" s="25"/>
      <c r="I121" s="25">
        <f>ROUND(ROUND(H121,2)*ROUND(G121,3),2)</f>
        <v>0</v>
      </c>
      <c r="O121">
        <f>(I121*21)/100</f>
        <v>0</v>
      </c>
      <c r="P121" t="s">
        <v>23</v>
      </c>
    </row>
    <row r="122" spans="1:16" x14ac:dyDescent="0.2">
      <c r="A122" s="26" t="s">
        <v>50</v>
      </c>
      <c r="E122" s="27" t="s">
        <v>47</v>
      </c>
    </row>
    <row r="123" spans="1:16" x14ac:dyDescent="0.2">
      <c r="A123" s="28" t="s">
        <v>51</v>
      </c>
      <c r="E123" s="29" t="s">
        <v>47</v>
      </c>
    </row>
    <row r="124" spans="1:16" ht="102" x14ac:dyDescent="0.2">
      <c r="A124" t="s">
        <v>53</v>
      </c>
      <c r="E124" s="27" t="s">
        <v>1308</v>
      </c>
    </row>
    <row r="125" spans="1:16" x14ac:dyDescent="0.2">
      <c r="A125" s="17" t="s">
        <v>45</v>
      </c>
      <c r="B125" s="21" t="s">
        <v>194</v>
      </c>
      <c r="C125" s="21" t="s">
        <v>1311</v>
      </c>
      <c r="D125" s="17" t="s">
        <v>47</v>
      </c>
      <c r="E125" s="22" t="s">
        <v>1312</v>
      </c>
      <c r="F125" s="23" t="s">
        <v>117</v>
      </c>
      <c r="G125" s="24">
        <v>135</v>
      </c>
      <c r="H125" s="25"/>
      <c r="I125" s="25">
        <f>ROUND(ROUND(H125,2)*ROUND(G125,3),2)</f>
        <v>0</v>
      </c>
      <c r="O125">
        <f>(I125*21)/100</f>
        <v>0</v>
      </c>
      <c r="P125" t="s">
        <v>23</v>
      </c>
    </row>
    <row r="126" spans="1:16" x14ac:dyDescent="0.2">
      <c r="A126" s="26" t="s">
        <v>50</v>
      </c>
      <c r="E126" s="27" t="s">
        <v>47</v>
      </c>
    </row>
    <row r="127" spans="1:16" x14ac:dyDescent="0.2">
      <c r="A127" s="28" t="s">
        <v>51</v>
      </c>
      <c r="E127" s="29" t="s">
        <v>47</v>
      </c>
    </row>
    <row r="128" spans="1:16" ht="76.5" x14ac:dyDescent="0.2">
      <c r="A128" t="s">
        <v>53</v>
      </c>
      <c r="E128" s="27" t="s">
        <v>1313</v>
      </c>
    </row>
    <row r="129" spans="1:16" x14ac:dyDescent="0.2">
      <c r="A129" s="17" t="s">
        <v>45</v>
      </c>
      <c r="B129" s="21" t="s">
        <v>198</v>
      </c>
      <c r="C129" s="21" t="s">
        <v>230</v>
      </c>
      <c r="D129" s="17" t="s">
        <v>47</v>
      </c>
      <c r="E129" s="22" t="s">
        <v>231</v>
      </c>
      <c r="F129" s="23" t="s">
        <v>49</v>
      </c>
      <c r="G129" s="24">
        <v>20</v>
      </c>
      <c r="H129" s="25"/>
      <c r="I129" s="25">
        <f>ROUND(ROUND(H129,2)*ROUND(G129,3),2)</f>
        <v>0</v>
      </c>
      <c r="O129">
        <f>(I129*21)/100</f>
        <v>0</v>
      </c>
      <c r="P129" t="s">
        <v>23</v>
      </c>
    </row>
    <row r="130" spans="1:16" x14ac:dyDescent="0.2">
      <c r="A130" s="26" t="s">
        <v>50</v>
      </c>
      <c r="E130" s="27" t="s">
        <v>47</v>
      </c>
    </row>
    <row r="131" spans="1:16" x14ac:dyDescent="0.2">
      <c r="A131" s="28" t="s">
        <v>51</v>
      </c>
      <c r="E131" s="29" t="s">
        <v>47</v>
      </c>
    </row>
    <row r="132" spans="1:16" ht="89.25" x14ac:dyDescent="0.2">
      <c r="A132" t="s">
        <v>53</v>
      </c>
      <c r="E132" s="27" t="s">
        <v>1314</v>
      </c>
    </row>
    <row r="133" spans="1:16" x14ac:dyDescent="0.2">
      <c r="A133" s="17" t="s">
        <v>45</v>
      </c>
      <c r="B133" s="21" t="s">
        <v>202</v>
      </c>
      <c r="C133" s="21" t="s">
        <v>1315</v>
      </c>
      <c r="D133" s="17" t="s">
        <v>47</v>
      </c>
      <c r="E133" s="22" t="s">
        <v>1316</v>
      </c>
      <c r="F133" s="23" t="s">
        <v>49</v>
      </c>
      <c r="G133" s="24">
        <v>1</v>
      </c>
      <c r="H133" s="25"/>
      <c r="I133" s="25">
        <f>ROUND(ROUND(H133,2)*ROUND(G133,3),2)</f>
        <v>0</v>
      </c>
      <c r="O133">
        <f>(I133*21)/100</f>
        <v>0</v>
      </c>
      <c r="P133" t="s">
        <v>23</v>
      </c>
    </row>
    <row r="134" spans="1:16" x14ac:dyDescent="0.2">
      <c r="A134" s="26" t="s">
        <v>50</v>
      </c>
      <c r="E134" s="27" t="s">
        <v>47</v>
      </c>
    </row>
    <row r="135" spans="1:16" x14ac:dyDescent="0.2">
      <c r="A135" s="28" t="s">
        <v>51</v>
      </c>
      <c r="E135" s="29" t="s">
        <v>47</v>
      </c>
    </row>
    <row r="136" spans="1:16" ht="114.75" x14ac:dyDescent="0.2">
      <c r="A136" t="s">
        <v>53</v>
      </c>
      <c r="E136" s="27" t="s">
        <v>1317</v>
      </c>
    </row>
    <row r="137" spans="1:16" x14ac:dyDescent="0.2">
      <c r="A137" s="17" t="s">
        <v>45</v>
      </c>
      <c r="B137" s="21" t="s">
        <v>205</v>
      </c>
      <c r="C137" s="21" t="s">
        <v>1318</v>
      </c>
      <c r="D137" s="17" t="s">
        <v>47</v>
      </c>
      <c r="E137" s="22" t="s">
        <v>1319</v>
      </c>
      <c r="F137" s="23" t="s">
        <v>117</v>
      </c>
      <c r="G137" s="24">
        <v>90</v>
      </c>
      <c r="H137" s="25"/>
      <c r="I137" s="25">
        <f>ROUND(ROUND(H137,2)*ROUND(G137,3),2)</f>
        <v>0</v>
      </c>
      <c r="O137">
        <f>(I137*21)/100</f>
        <v>0</v>
      </c>
      <c r="P137" t="s">
        <v>23</v>
      </c>
    </row>
    <row r="138" spans="1:16" x14ac:dyDescent="0.2">
      <c r="A138" s="26" t="s">
        <v>50</v>
      </c>
      <c r="E138" s="27" t="s">
        <v>47</v>
      </c>
    </row>
    <row r="139" spans="1:16" x14ac:dyDescent="0.2">
      <c r="A139" s="28" t="s">
        <v>51</v>
      </c>
      <c r="E139" s="29" t="s">
        <v>47</v>
      </c>
    </row>
    <row r="140" spans="1:16" ht="114.75" x14ac:dyDescent="0.2">
      <c r="A140" t="s">
        <v>53</v>
      </c>
      <c r="E140" s="27" t="s">
        <v>1320</v>
      </c>
    </row>
    <row r="141" spans="1:16" x14ac:dyDescent="0.2">
      <c r="A141" s="17" t="s">
        <v>45</v>
      </c>
      <c r="B141" s="21" t="s">
        <v>210</v>
      </c>
      <c r="C141" s="21" t="s">
        <v>1321</v>
      </c>
      <c r="D141" s="17" t="s">
        <v>47</v>
      </c>
      <c r="E141" s="22" t="s">
        <v>1322</v>
      </c>
      <c r="F141" s="23" t="s">
        <v>49</v>
      </c>
      <c r="G141" s="24">
        <v>6</v>
      </c>
      <c r="H141" s="25"/>
      <c r="I141" s="25">
        <f>ROUND(ROUND(H141,2)*ROUND(G141,3),2)</f>
        <v>0</v>
      </c>
      <c r="O141">
        <f>(I141*21)/100</f>
        <v>0</v>
      </c>
      <c r="P141" t="s">
        <v>23</v>
      </c>
    </row>
    <row r="142" spans="1:16" x14ac:dyDescent="0.2">
      <c r="A142" s="26" t="s">
        <v>50</v>
      </c>
      <c r="E142" s="27" t="s">
        <v>47</v>
      </c>
    </row>
    <row r="143" spans="1:16" x14ac:dyDescent="0.2">
      <c r="A143" s="28" t="s">
        <v>51</v>
      </c>
      <c r="E143" s="29" t="s">
        <v>47</v>
      </c>
    </row>
    <row r="144" spans="1:16" ht="114.75" x14ac:dyDescent="0.2">
      <c r="A144" t="s">
        <v>53</v>
      </c>
      <c r="E144" s="27" t="s">
        <v>1323</v>
      </c>
    </row>
    <row r="145" spans="1:16" x14ac:dyDescent="0.2">
      <c r="A145" s="17" t="s">
        <v>45</v>
      </c>
      <c r="B145" s="21" t="s">
        <v>212</v>
      </c>
      <c r="C145" s="21" t="s">
        <v>1324</v>
      </c>
      <c r="D145" s="17" t="s">
        <v>47</v>
      </c>
      <c r="E145" s="22" t="s">
        <v>1325</v>
      </c>
      <c r="F145" s="23" t="s">
        <v>49</v>
      </c>
      <c r="G145" s="24">
        <v>1</v>
      </c>
      <c r="H145" s="25"/>
      <c r="I145" s="25">
        <f>ROUND(ROUND(H145,2)*ROUND(G145,3),2)</f>
        <v>0</v>
      </c>
      <c r="O145">
        <f>(I145*21)/100</f>
        <v>0</v>
      </c>
      <c r="P145" t="s">
        <v>23</v>
      </c>
    </row>
    <row r="146" spans="1:16" x14ac:dyDescent="0.2">
      <c r="A146" s="26" t="s">
        <v>50</v>
      </c>
      <c r="E146" s="27" t="s">
        <v>47</v>
      </c>
    </row>
    <row r="147" spans="1:16" x14ac:dyDescent="0.2">
      <c r="A147" s="28" t="s">
        <v>51</v>
      </c>
      <c r="E147" s="29" t="s">
        <v>47</v>
      </c>
    </row>
    <row r="148" spans="1:16" ht="102" x14ac:dyDescent="0.2">
      <c r="A148" t="s">
        <v>53</v>
      </c>
      <c r="E148" s="27" t="s">
        <v>1326</v>
      </c>
    </row>
    <row r="149" spans="1:16" ht="25.5" x14ac:dyDescent="0.2">
      <c r="A149" s="17" t="s">
        <v>45</v>
      </c>
      <c r="B149" s="21" t="s">
        <v>217</v>
      </c>
      <c r="C149" s="21" t="s">
        <v>1327</v>
      </c>
      <c r="D149" s="17" t="s">
        <v>47</v>
      </c>
      <c r="E149" s="22" t="s">
        <v>1328</v>
      </c>
      <c r="F149" s="23" t="s">
        <v>49</v>
      </c>
      <c r="G149" s="24">
        <v>5</v>
      </c>
      <c r="H149" s="25"/>
      <c r="I149" s="25">
        <f>ROUND(ROUND(H149,2)*ROUND(G149,3),2)</f>
        <v>0</v>
      </c>
      <c r="O149">
        <f>(I149*21)/100</f>
        <v>0</v>
      </c>
      <c r="P149" t="s">
        <v>23</v>
      </c>
    </row>
    <row r="150" spans="1:16" x14ac:dyDescent="0.2">
      <c r="A150" s="26" t="s">
        <v>50</v>
      </c>
      <c r="E150" s="27" t="s">
        <v>47</v>
      </c>
    </row>
    <row r="151" spans="1:16" x14ac:dyDescent="0.2">
      <c r="A151" s="28" t="s">
        <v>51</v>
      </c>
      <c r="E151" s="29" t="s">
        <v>47</v>
      </c>
    </row>
    <row r="152" spans="1:16" ht="102" x14ac:dyDescent="0.2">
      <c r="A152" t="s">
        <v>53</v>
      </c>
      <c r="E152" s="27" t="s">
        <v>1326</v>
      </c>
    </row>
    <row r="153" spans="1:16" ht="25.5" x14ac:dyDescent="0.2">
      <c r="A153" s="17" t="s">
        <v>45</v>
      </c>
      <c r="B153" s="21" t="s">
        <v>221</v>
      </c>
      <c r="C153" s="21" t="s">
        <v>1329</v>
      </c>
      <c r="D153" s="17" t="s">
        <v>47</v>
      </c>
      <c r="E153" s="22" t="s">
        <v>1330</v>
      </c>
      <c r="F153" s="23" t="s">
        <v>49</v>
      </c>
      <c r="G153" s="24">
        <v>1</v>
      </c>
      <c r="H153" s="25"/>
      <c r="I153" s="25">
        <f>ROUND(ROUND(H153,2)*ROUND(G153,3),2)</f>
        <v>0</v>
      </c>
      <c r="O153">
        <f>(I153*21)/100</f>
        <v>0</v>
      </c>
      <c r="P153" t="s">
        <v>23</v>
      </c>
    </row>
    <row r="154" spans="1:16" x14ac:dyDescent="0.2">
      <c r="A154" s="26" t="s">
        <v>50</v>
      </c>
      <c r="E154" s="27" t="s">
        <v>47</v>
      </c>
    </row>
    <row r="155" spans="1:16" x14ac:dyDescent="0.2">
      <c r="A155" s="28" t="s">
        <v>51</v>
      </c>
      <c r="E155" s="29" t="s">
        <v>47</v>
      </c>
    </row>
    <row r="156" spans="1:16" ht="102" x14ac:dyDescent="0.2">
      <c r="A156" t="s">
        <v>53</v>
      </c>
      <c r="E156" s="27" t="s">
        <v>1326</v>
      </c>
    </row>
    <row r="157" spans="1:16" ht="25.5" x14ac:dyDescent="0.2">
      <c r="A157" s="17" t="s">
        <v>45</v>
      </c>
      <c r="B157" s="21" t="s">
        <v>225</v>
      </c>
      <c r="C157" s="21" t="s">
        <v>1331</v>
      </c>
      <c r="D157" s="17" t="s">
        <v>47</v>
      </c>
      <c r="E157" s="22" t="s">
        <v>1332</v>
      </c>
      <c r="F157" s="23" t="s">
        <v>49</v>
      </c>
      <c r="G157" s="24">
        <v>7</v>
      </c>
      <c r="H157" s="25"/>
      <c r="I157" s="25">
        <f>ROUND(ROUND(H157,2)*ROUND(G157,3),2)</f>
        <v>0</v>
      </c>
      <c r="O157">
        <f>(I157*21)/100</f>
        <v>0</v>
      </c>
      <c r="P157" t="s">
        <v>23</v>
      </c>
    </row>
    <row r="158" spans="1:16" x14ac:dyDescent="0.2">
      <c r="A158" s="26" t="s">
        <v>50</v>
      </c>
      <c r="E158" s="27" t="s">
        <v>47</v>
      </c>
    </row>
    <row r="159" spans="1:16" x14ac:dyDescent="0.2">
      <c r="A159" s="28" t="s">
        <v>51</v>
      </c>
      <c r="E159" s="29" t="s">
        <v>47</v>
      </c>
    </row>
    <row r="160" spans="1:16" ht="89.25" x14ac:dyDescent="0.2">
      <c r="A160" t="s">
        <v>53</v>
      </c>
      <c r="E160" s="27" t="s">
        <v>1333</v>
      </c>
    </row>
    <row r="161" spans="1:16" ht="25.5" x14ac:dyDescent="0.2">
      <c r="A161" s="17" t="s">
        <v>45</v>
      </c>
      <c r="B161" s="21" t="s">
        <v>229</v>
      </c>
      <c r="C161" s="21" t="s">
        <v>1334</v>
      </c>
      <c r="D161" s="17" t="s">
        <v>47</v>
      </c>
      <c r="E161" s="22" t="s">
        <v>1335</v>
      </c>
      <c r="F161" s="23" t="s">
        <v>49</v>
      </c>
      <c r="G161" s="24">
        <v>1</v>
      </c>
      <c r="H161" s="25"/>
      <c r="I161" s="25">
        <f>ROUND(ROUND(H161,2)*ROUND(G161,3),2)</f>
        <v>0</v>
      </c>
      <c r="O161">
        <f>(I161*21)/100</f>
        <v>0</v>
      </c>
      <c r="P161" t="s">
        <v>23</v>
      </c>
    </row>
    <row r="162" spans="1:16" x14ac:dyDescent="0.2">
      <c r="A162" s="26" t="s">
        <v>50</v>
      </c>
      <c r="E162" s="27" t="s">
        <v>47</v>
      </c>
    </row>
    <row r="163" spans="1:16" x14ac:dyDescent="0.2">
      <c r="A163" s="28" t="s">
        <v>51</v>
      </c>
      <c r="E163" s="29" t="s">
        <v>47</v>
      </c>
    </row>
    <row r="164" spans="1:16" ht="89.25" x14ac:dyDescent="0.2">
      <c r="A164" t="s">
        <v>53</v>
      </c>
      <c r="E164" s="27" t="s">
        <v>1333</v>
      </c>
    </row>
    <row r="165" spans="1:16" ht="25.5" x14ac:dyDescent="0.2">
      <c r="A165" s="17" t="s">
        <v>45</v>
      </c>
      <c r="B165" s="21" t="s">
        <v>233</v>
      </c>
      <c r="C165" s="21" t="s">
        <v>1336</v>
      </c>
      <c r="D165" s="17" t="s">
        <v>47</v>
      </c>
      <c r="E165" s="22" t="s">
        <v>1337</v>
      </c>
      <c r="F165" s="23" t="s">
        <v>49</v>
      </c>
      <c r="G165" s="24">
        <v>1</v>
      </c>
      <c r="H165" s="25"/>
      <c r="I165" s="25">
        <f>ROUND(ROUND(H165,2)*ROUND(G165,3),2)</f>
        <v>0</v>
      </c>
      <c r="O165">
        <f>(I165*21)/100</f>
        <v>0</v>
      </c>
      <c r="P165" t="s">
        <v>23</v>
      </c>
    </row>
    <row r="166" spans="1:16" x14ac:dyDescent="0.2">
      <c r="A166" s="26" t="s">
        <v>50</v>
      </c>
      <c r="E166" s="27" t="s">
        <v>47</v>
      </c>
    </row>
    <row r="167" spans="1:16" x14ac:dyDescent="0.2">
      <c r="A167" s="28" t="s">
        <v>51</v>
      </c>
      <c r="E167" s="29" t="s">
        <v>47</v>
      </c>
    </row>
    <row r="168" spans="1:16" ht="102" x14ac:dyDescent="0.2">
      <c r="A168" t="s">
        <v>53</v>
      </c>
      <c r="E168" s="27" t="s">
        <v>1338</v>
      </c>
    </row>
    <row r="169" spans="1:16" ht="25.5" x14ac:dyDescent="0.2">
      <c r="A169" s="17" t="s">
        <v>45</v>
      </c>
      <c r="B169" s="21" t="s">
        <v>238</v>
      </c>
      <c r="C169" s="21" t="s">
        <v>1339</v>
      </c>
      <c r="D169" s="17" t="s">
        <v>47</v>
      </c>
      <c r="E169" s="22" t="s">
        <v>1340</v>
      </c>
      <c r="F169" s="23" t="s">
        <v>49</v>
      </c>
      <c r="G169" s="24">
        <v>1</v>
      </c>
      <c r="H169" s="25"/>
      <c r="I169" s="25">
        <f>ROUND(ROUND(H169,2)*ROUND(G169,3),2)</f>
        <v>0</v>
      </c>
      <c r="O169">
        <f>(I169*21)/100</f>
        <v>0</v>
      </c>
      <c r="P169" t="s">
        <v>23</v>
      </c>
    </row>
    <row r="170" spans="1:16" x14ac:dyDescent="0.2">
      <c r="A170" s="26" t="s">
        <v>50</v>
      </c>
      <c r="E170" s="27" t="s">
        <v>47</v>
      </c>
    </row>
    <row r="171" spans="1:16" x14ac:dyDescent="0.2">
      <c r="A171" s="28" t="s">
        <v>51</v>
      </c>
      <c r="E171" s="29" t="s">
        <v>47</v>
      </c>
    </row>
    <row r="172" spans="1:16" ht="102" x14ac:dyDescent="0.2">
      <c r="A172" t="s">
        <v>53</v>
      </c>
      <c r="E172" s="27" t="s">
        <v>1341</v>
      </c>
    </row>
    <row r="173" spans="1:16" ht="25.5" x14ac:dyDescent="0.2">
      <c r="A173" s="17" t="s">
        <v>45</v>
      </c>
      <c r="B173" s="21" t="s">
        <v>243</v>
      </c>
      <c r="C173" s="21" t="s">
        <v>1342</v>
      </c>
      <c r="D173" s="17" t="s">
        <v>47</v>
      </c>
      <c r="E173" s="22" t="s">
        <v>1343</v>
      </c>
      <c r="F173" s="23" t="s">
        <v>49</v>
      </c>
      <c r="G173" s="24">
        <v>1</v>
      </c>
      <c r="H173" s="25"/>
      <c r="I173" s="25">
        <f>ROUND(ROUND(H173,2)*ROUND(G173,3),2)</f>
        <v>0</v>
      </c>
      <c r="O173">
        <f>(I173*21)/100</f>
        <v>0</v>
      </c>
      <c r="P173" t="s">
        <v>23</v>
      </c>
    </row>
    <row r="174" spans="1:16" x14ac:dyDescent="0.2">
      <c r="A174" s="26" t="s">
        <v>50</v>
      </c>
      <c r="E174" s="27" t="s">
        <v>47</v>
      </c>
    </row>
    <row r="175" spans="1:16" x14ac:dyDescent="0.2">
      <c r="A175" s="28" t="s">
        <v>51</v>
      </c>
      <c r="E175" s="29" t="s">
        <v>47</v>
      </c>
    </row>
    <row r="176" spans="1:16" ht="89.25" x14ac:dyDescent="0.2">
      <c r="A176" t="s">
        <v>53</v>
      </c>
      <c r="E176" s="27" t="s">
        <v>1344</v>
      </c>
    </row>
    <row r="177" spans="1:16" x14ac:dyDescent="0.2">
      <c r="A177" s="17" t="s">
        <v>45</v>
      </c>
      <c r="B177" s="21" t="s">
        <v>246</v>
      </c>
      <c r="C177" s="21" t="s">
        <v>1345</v>
      </c>
      <c r="D177" s="17" t="s">
        <v>47</v>
      </c>
      <c r="E177" s="22" t="s">
        <v>1346</v>
      </c>
      <c r="F177" s="23" t="s">
        <v>49</v>
      </c>
      <c r="G177" s="24">
        <v>4</v>
      </c>
      <c r="H177" s="25"/>
      <c r="I177" s="25">
        <f>ROUND(ROUND(H177,2)*ROUND(G177,3),2)</f>
        <v>0</v>
      </c>
      <c r="O177">
        <f>(I177*21)/100</f>
        <v>0</v>
      </c>
      <c r="P177" t="s">
        <v>23</v>
      </c>
    </row>
    <row r="178" spans="1:16" x14ac:dyDescent="0.2">
      <c r="A178" s="26" t="s">
        <v>50</v>
      </c>
      <c r="E178" s="27" t="s">
        <v>47</v>
      </c>
    </row>
    <row r="179" spans="1:16" x14ac:dyDescent="0.2">
      <c r="A179" s="28" t="s">
        <v>51</v>
      </c>
      <c r="E179" s="29" t="s">
        <v>47</v>
      </c>
    </row>
    <row r="180" spans="1:16" ht="114.75" x14ac:dyDescent="0.2">
      <c r="A180" t="s">
        <v>53</v>
      </c>
      <c r="E180" s="27" t="s">
        <v>1317</v>
      </c>
    </row>
    <row r="181" spans="1:16" ht="25.5" x14ac:dyDescent="0.2">
      <c r="A181" s="17" t="s">
        <v>45</v>
      </c>
      <c r="B181" s="21" t="s">
        <v>250</v>
      </c>
      <c r="C181" s="21" t="s">
        <v>1347</v>
      </c>
      <c r="D181" s="17" t="s">
        <v>47</v>
      </c>
      <c r="E181" s="22" t="s">
        <v>1348</v>
      </c>
      <c r="F181" s="23" t="s">
        <v>49</v>
      </c>
      <c r="G181" s="24">
        <v>4</v>
      </c>
      <c r="H181" s="25"/>
      <c r="I181" s="25">
        <f>ROUND(ROUND(H181,2)*ROUND(G181,3),2)</f>
        <v>0</v>
      </c>
      <c r="O181">
        <f>(I181*21)/100</f>
        <v>0</v>
      </c>
      <c r="P181" t="s">
        <v>23</v>
      </c>
    </row>
    <row r="182" spans="1:16" x14ac:dyDescent="0.2">
      <c r="A182" s="26" t="s">
        <v>50</v>
      </c>
      <c r="E182" s="27" t="s">
        <v>47</v>
      </c>
    </row>
    <row r="183" spans="1:16" x14ac:dyDescent="0.2">
      <c r="A183" s="28" t="s">
        <v>51</v>
      </c>
      <c r="E183" s="29" t="s">
        <v>47</v>
      </c>
    </row>
    <row r="184" spans="1:16" ht="114.75" x14ac:dyDescent="0.2">
      <c r="A184" t="s">
        <v>53</v>
      </c>
      <c r="E184" s="27" t="s">
        <v>1317</v>
      </c>
    </row>
    <row r="185" spans="1:16" x14ac:dyDescent="0.2">
      <c r="A185" s="17" t="s">
        <v>45</v>
      </c>
      <c r="B185" s="21" t="s">
        <v>253</v>
      </c>
      <c r="C185" s="21" t="s">
        <v>1349</v>
      </c>
      <c r="D185" s="17" t="s">
        <v>47</v>
      </c>
      <c r="E185" s="22" t="s">
        <v>1350</v>
      </c>
      <c r="F185" s="23" t="s">
        <v>49</v>
      </c>
      <c r="G185" s="24">
        <v>5</v>
      </c>
      <c r="H185" s="25"/>
      <c r="I185" s="25">
        <f>ROUND(ROUND(H185,2)*ROUND(G185,3),2)</f>
        <v>0</v>
      </c>
      <c r="O185">
        <f>(I185*21)/100</f>
        <v>0</v>
      </c>
      <c r="P185" t="s">
        <v>23</v>
      </c>
    </row>
    <row r="186" spans="1:16" x14ac:dyDescent="0.2">
      <c r="A186" s="26" t="s">
        <v>50</v>
      </c>
      <c r="E186" s="27" t="s">
        <v>47</v>
      </c>
    </row>
    <row r="187" spans="1:16" x14ac:dyDescent="0.2">
      <c r="A187" s="28" t="s">
        <v>51</v>
      </c>
      <c r="E187" s="29" t="s">
        <v>47</v>
      </c>
    </row>
    <row r="188" spans="1:16" ht="114.75" x14ac:dyDescent="0.2">
      <c r="A188" t="s">
        <v>53</v>
      </c>
      <c r="E188" s="27" t="s">
        <v>1317</v>
      </c>
    </row>
    <row r="189" spans="1:16" x14ac:dyDescent="0.2">
      <c r="A189" s="17" t="s">
        <v>45</v>
      </c>
      <c r="B189" s="21" t="s">
        <v>258</v>
      </c>
      <c r="C189" s="21" t="s">
        <v>1351</v>
      </c>
      <c r="D189" s="17" t="s">
        <v>47</v>
      </c>
      <c r="E189" s="22" t="s">
        <v>1352</v>
      </c>
      <c r="F189" s="23" t="s">
        <v>49</v>
      </c>
      <c r="G189" s="24">
        <v>4</v>
      </c>
      <c r="H189" s="25"/>
      <c r="I189" s="25">
        <f>ROUND(ROUND(H189,2)*ROUND(G189,3),2)</f>
        <v>0</v>
      </c>
      <c r="O189">
        <f>(I189*21)/100</f>
        <v>0</v>
      </c>
      <c r="P189" t="s">
        <v>23</v>
      </c>
    </row>
    <row r="190" spans="1:16" x14ac:dyDescent="0.2">
      <c r="A190" s="26" t="s">
        <v>50</v>
      </c>
      <c r="E190" s="27" t="s">
        <v>47</v>
      </c>
    </row>
    <row r="191" spans="1:16" x14ac:dyDescent="0.2">
      <c r="A191" s="28" t="s">
        <v>51</v>
      </c>
      <c r="E191" s="29" t="s">
        <v>47</v>
      </c>
    </row>
    <row r="192" spans="1:16" ht="102" x14ac:dyDescent="0.2">
      <c r="A192" t="s">
        <v>53</v>
      </c>
      <c r="E192" s="27" t="s">
        <v>1353</v>
      </c>
    </row>
    <row r="193" spans="1:16" x14ac:dyDescent="0.2">
      <c r="A193" s="17" t="s">
        <v>45</v>
      </c>
      <c r="B193" s="21" t="s">
        <v>262</v>
      </c>
      <c r="C193" s="21" t="s">
        <v>1354</v>
      </c>
      <c r="D193" s="17" t="s">
        <v>47</v>
      </c>
      <c r="E193" s="22" t="s">
        <v>1355</v>
      </c>
      <c r="F193" s="23" t="s">
        <v>49</v>
      </c>
      <c r="G193" s="24">
        <v>1</v>
      </c>
      <c r="H193" s="25"/>
      <c r="I193" s="25">
        <f>ROUND(ROUND(H193,2)*ROUND(G193,3),2)</f>
        <v>0</v>
      </c>
      <c r="O193">
        <f>(I193*21)/100</f>
        <v>0</v>
      </c>
      <c r="P193" t="s">
        <v>23</v>
      </c>
    </row>
    <row r="194" spans="1:16" x14ac:dyDescent="0.2">
      <c r="A194" s="26" t="s">
        <v>50</v>
      </c>
      <c r="E194" s="27" t="s">
        <v>47</v>
      </c>
    </row>
    <row r="195" spans="1:16" x14ac:dyDescent="0.2">
      <c r="A195" s="28" t="s">
        <v>51</v>
      </c>
      <c r="E195" s="29" t="s">
        <v>47</v>
      </c>
    </row>
    <row r="196" spans="1:16" ht="102" x14ac:dyDescent="0.2">
      <c r="A196" t="s">
        <v>53</v>
      </c>
      <c r="E196" s="27" t="s">
        <v>1353</v>
      </c>
    </row>
    <row r="197" spans="1:16" x14ac:dyDescent="0.2">
      <c r="A197" s="17" t="s">
        <v>45</v>
      </c>
      <c r="B197" s="21" t="s">
        <v>266</v>
      </c>
      <c r="C197" s="21" t="s">
        <v>1356</v>
      </c>
      <c r="D197" s="17" t="s">
        <v>47</v>
      </c>
      <c r="E197" s="22" t="s">
        <v>1357</v>
      </c>
      <c r="F197" s="23" t="s">
        <v>49</v>
      </c>
      <c r="G197" s="24">
        <v>1</v>
      </c>
      <c r="H197" s="25"/>
      <c r="I197" s="25">
        <f>ROUND(ROUND(H197,2)*ROUND(G197,3),2)</f>
        <v>0</v>
      </c>
      <c r="O197">
        <f>(I197*21)/100</f>
        <v>0</v>
      </c>
      <c r="P197" t="s">
        <v>23</v>
      </c>
    </row>
    <row r="198" spans="1:16" x14ac:dyDescent="0.2">
      <c r="A198" s="26" t="s">
        <v>50</v>
      </c>
      <c r="E198" s="27" t="s">
        <v>47</v>
      </c>
    </row>
    <row r="199" spans="1:16" x14ac:dyDescent="0.2">
      <c r="A199" s="28" t="s">
        <v>51</v>
      </c>
      <c r="E199" s="29" t="s">
        <v>47</v>
      </c>
    </row>
    <row r="200" spans="1:16" ht="102" x14ac:dyDescent="0.2">
      <c r="A200" t="s">
        <v>53</v>
      </c>
      <c r="E200" s="27" t="s">
        <v>1353</v>
      </c>
    </row>
    <row r="201" spans="1:16" x14ac:dyDescent="0.2">
      <c r="A201" s="17" t="s">
        <v>45</v>
      </c>
      <c r="B201" s="21" t="s">
        <v>271</v>
      </c>
      <c r="C201" s="21" t="s">
        <v>1358</v>
      </c>
      <c r="D201" s="17" t="s">
        <v>47</v>
      </c>
      <c r="E201" s="22" t="s">
        <v>1359</v>
      </c>
      <c r="F201" s="23" t="s">
        <v>49</v>
      </c>
      <c r="G201" s="24">
        <v>1</v>
      </c>
      <c r="H201" s="25"/>
      <c r="I201" s="25">
        <f>ROUND(ROUND(H201,2)*ROUND(G201,3),2)</f>
        <v>0</v>
      </c>
      <c r="O201">
        <f>(I201*21)/100</f>
        <v>0</v>
      </c>
      <c r="P201" t="s">
        <v>23</v>
      </c>
    </row>
    <row r="202" spans="1:16" x14ac:dyDescent="0.2">
      <c r="A202" s="26" t="s">
        <v>50</v>
      </c>
      <c r="E202" s="27" t="s">
        <v>47</v>
      </c>
    </row>
    <row r="203" spans="1:16" x14ac:dyDescent="0.2">
      <c r="A203" s="28" t="s">
        <v>51</v>
      </c>
      <c r="E203" s="29" t="s">
        <v>47</v>
      </c>
    </row>
    <row r="204" spans="1:16" ht="102" x14ac:dyDescent="0.2">
      <c r="A204" t="s">
        <v>53</v>
      </c>
      <c r="E204" s="27" t="s">
        <v>1353</v>
      </c>
    </row>
    <row r="205" spans="1:16" ht="25.5" x14ac:dyDescent="0.2">
      <c r="A205" s="17" t="s">
        <v>45</v>
      </c>
      <c r="B205" s="21" t="s">
        <v>275</v>
      </c>
      <c r="C205" s="21" t="s">
        <v>1360</v>
      </c>
      <c r="D205" s="17" t="s">
        <v>47</v>
      </c>
      <c r="E205" s="22" t="s">
        <v>1361</v>
      </c>
      <c r="F205" s="23" t="s">
        <v>49</v>
      </c>
      <c r="G205" s="24">
        <v>1</v>
      </c>
      <c r="H205" s="25"/>
      <c r="I205" s="25">
        <f>ROUND(ROUND(H205,2)*ROUND(G205,3),2)</f>
        <v>0</v>
      </c>
      <c r="O205">
        <f>(I205*21)/100</f>
        <v>0</v>
      </c>
      <c r="P205" t="s">
        <v>23</v>
      </c>
    </row>
    <row r="206" spans="1:16" x14ac:dyDescent="0.2">
      <c r="A206" s="26" t="s">
        <v>50</v>
      </c>
      <c r="E206" s="27" t="s">
        <v>47</v>
      </c>
    </row>
    <row r="207" spans="1:16" x14ac:dyDescent="0.2">
      <c r="A207" s="28" t="s">
        <v>51</v>
      </c>
      <c r="E207" s="29" t="s">
        <v>47</v>
      </c>
    </row>
    <row r="208" spans="1:16" ht="114.75" x14ac:dyDescent="0.2">
      <c r="A208" t="s">
        <v>53</v>
      </c>
      <c r="E208" s="27" t="s">
        <v>1362</v>
      </c>
    </row>
    <row r="209" spans="1:16" ht="25.5" x14ac:dyDescent="0.2">
      <c r="A209" s="17" t="s">
        <v>45</v>
      </c>
      <c r="B209" s="21" t="s">
        <v>278</v>
      </c>
      <c r="C209" s="21" t="s">
        <v>612</v>
      </c>
      <c r="D209" s="17" t="s">
        <v>47</v>
      </c>
      <c r="E209" s="22" t="s">
        <v>613</v>
      </c>
      <c r="F209" s="23" t="s">
        <v>49</v>
      </c>
      <c r="G209" s="24">
        <v>1</v>
      </c>
      <c r="H209" s="25"/>
      <c r="I209" s="25">
        <f>ROUND(ROUND(H209,2)*ROUND(G209,3),2)</f>
        <v>0</v>
      </c>
      <c r="O209">
        <f>(I209*21)/100</f>
        <v>0</v>
      </c>
      <c r="P209" t="s">
        <v>23</v>
      </c>
    </row>
    <row r="210" spans="1:16" x14ac:dyDescent="0.2">
      <c r="A210" s="26" t="s">
        <v>50</v>
      </c>
      <c r="E210" s="27" t="s">
        <v>47</v>
      </c>
    </row>
    <row r="211" spans="1:16" x14ac:dyDescent="0.2">
      <c r="A211" s="28" t="s">
        <v>51</v>
      </c>
      <c r="E211" s="29" t="s">
        <v>47</v>
      </c>
    </row>
    <row r="212" spans="1:16" ht="89.25" x14ac:dyDescent="0.2">
      <c r="A212" t="s">
        <v>53</v>
      </c>
      <c r="E212" s="27" t="s">
        <v>1363</v>
      </c>
    </row>
    <row r="213" spans="1:16" x14ac:dyDescent="0.2">
      <c r="A213" s="17" t="s">
        <v>45</v>
      </c>
      <c r="B213" s="21" t="s">
        <v>281</v>
      </c>
      <c r="C213" s="21" t="s">
        <v>1364</v>
      </c>
      <c r="D213" s="17" t="s">
        <v>47</v>
      </c>
      <c r="E213" s="22" t="s">
        <v>1365</v>
      </c>
      <c r="F213" s="23" t="s">
        <v>459</v>
      </c>
      <c r="G213" s="24">
        <v>32</v>
      </c>
      <c r="H213" s="25"/>
      <c r="I213" s="25">
        <f>ROUND(ROUND(H213,2)*ROUND(G213,3),2)</f>
        <v>0</v>
      </c>
      <c r="O213">
        <f>(I213*21)/100</f>
        <v>0</v>
      </c>
      <c r="P213" t="s">
        <v>23</v>
      </c>
    </row>
    <row r="214" spans="1:16" x14ac:dyDescent="0.2">
      <c r="A214" s="26" t="s">
        <v>50</v>
      </c>
      <c r="E214" s="27" t="s">
        <v>47</v>
      </c>
    </row>
    <row r="215" spans="1:16" x14ac:dyDescent="0.2">
      <c r="A215" s="28" t="s">
        <v>51</v>
      </c>
      <c r="E215" s="29" t="s">
        <v>47</v>
      </c>
    </row>
    <row r="216" spans="1:16" ht="89.25" x14ac:dyDescent="0.2">
      <c r="A216" t="s">
        <v>53</v>
      </c>
      <c r="E216" s="27" t="s">
        <v>1366</v>
      </c>
    </row>
    <row r="217" spans="1:16" x14ac:dyDescent="0.2">
      <c r="A217" s="17" t="s">
        <v>45</v>
      </c>
      <c r="B217" s="21" t="s">
        <v>284</v>
      </c>
      <c r="C217" s="21" t="s">
        <v>1367</v>
      </c>
      <c r="D217" s="17" t="s">
        <v>47</v>
      </c>
      <c r="E217" s="22" t="s">
        <v>1368</v>
      </c>
      <c r="F217" s="23" t="s">
        <v>459</v>
      </c>
      <c r="G217" s="24">
        <v>48</v>
      </c>
      <c r="H217" s="25"/>
      <c r="I217" s="25">
        <f>ROUND(ROUND(H217,2)*ROUND(G217,3),2)</f>
        <v>0</v>
      </c>
      <c r="O217">
        <f>(I217*21)/100</f>
        <v>0</v>
      </c>
      <c r="P217" t="s">
        <v>23</v>
      </c>
    </row>
    <row r="218" spans="1:16" x14ac:dyDescent="0.2">
      <c r="A218" s="26" t="s">
        <v>50</v>
      </c>
      <c r="E218" s="27" t="s">
        <v>47</v>
      </c>
    </row>
    <row r="219" spans="1:16" x14ac:dyDescent="0.2">
      <c r="A219" s="28" t="s">
        <v>51</v>
      </c>
      <c r="E219" s="29" t="s">
        <v>47</v>
      </c>
    </row>
    <row r="220" spans="1:16" ht="102" x14ac:dyDescent="0.2">
      <c r="A220" t="s">
        <v>53</v>
      </c>
      <c r="E220" s="27" t="s">
        <v>1369</v>
      </c>
    </row>
    <row r="221" spans="1:16" x14ac:dyDescent="0.2">
      <c r="A221" s="17" t="s">
        <v>45</v>
      </c>
      <c r="B221" s="21" t="s">
        <v>287</v>
      </c>
      <c r="C221" s="21" t="s">
        <v>1370</v>
      </c>
      <c r="D221" s="17" t="s">
        <v>47</v>
      </c>
      <c r="E221" s="22" t="s">
        <v>1371</v>
      </c>
      <c r="F221" s="23" t="s">
        <v>459</v>
      </c>
      <c r="G221" s="24">
        <v>8</v>
      </c>
      <c r="H221" s="25"/>
      <c r="I221" s="25">
        <f>ROUND(ROUND(H221,2)*ROUND(G221,3),2)</f>
        <v>0</v>
      </c>
      <c r="O221">
        <f>(I221*21)/100</f>
        <v>0</v>
      </c>
      <c r="P221" t="s">
        <v>23</v>
      </c>
    </row>
    <row r="222" spans="1:16" x14ac:dyDescent="0.2">
      <c r="A222" s="26" t="s">
        <v>50</v>
      </c>
      <c r="E222" s="27" t="s">
        <v>47</v>
      </c>
    </row>
    <row r="223" spans="1:16" x14ac:dyDescent="0.2">
      <c r="A223" s="28" t="s">
        <v>51</v>
      </c>
      <c r="E223" s="29" t="s">
        <v>47</v>
      </c>
    </row>
    <row r="224" spans="1:16" ht="89.25" x14ac:dyDescent="0.2">
      <c r="A224" t="s">
        <v>53</v>
      </c>
      <c r="E224" s="27" t="s">
        <v>1372</v>
      </c>
    </row>
    <row r="225" spans="1:16" x14ac:dyDescent="0.2">
      <c r="A225" s="17" t="s">
        <v>45</v>
      </c>
      <c r="B225" s="21" t="s">
        <v>291</v>
      </c>
      <c r="C225" s="21" t="s">
        <v>1373</v>
      </c>
      <c r="D225" s="17" t="s">
        <v>47</v>
      </c>
      <c r="E225" s="22" t="s">
        <v>1374</v>
      </c>
      <c r="F225" s="23" t="s">
        <v>459</v>
      </c>
      <c r="G225" s="24">
        <v>4</v>
      </c>
      <c r="H225" s="25"/>
      <c r="I225" s="25">
        <f>ROUND(ROUND(H225,2)*ROUND(G225,3),2)</f>
        <v>0</v>
      </c>
      <c r="O225">
        <f>(I225*21)/100</f>
        <v>0</v>
      </c>
      <c r="P225" t="s">
        <v>23</v>
      </c>
    </row>
    <row r="226" spans="1:16" x14ac:dyDescent="0.2">
      <c r="A226" s="26" t="s">
        <v>50</v>
      </c>
      <c r="E226" s="27" t="s">
        <v>47</v>
      </c>
    </row>
    <row r="227" spans="1:16" x14ac:dyDescent="0.2">
      <c r="A227" s="28" t="s">
        <v>51</v>
      </c>
      <c r="E227" s="29" t="s">
        <v>47</v>
      </c>
    </row>
    <row r="228" spans="1:16" ht="89.25" x14ac:dyDescent="0.2">
      <c r="A228" t="s">
        <v>53</v>
      </c>
      <c r="E228" s="27" t="s">
        <v>1375</v>
      </c>
    </row>
    <row r="229" spans="1:16" x14ac:dyDescent="0.2">
      <c r="A229" s="17" t="s">
        <v>45</v>
      </c>
      <c r="B229" s="21" t="s">
        <v>294</v>
      </c>
      <c r="C229" s="21" t="s">
        <v>1376</v>
      </c>
      <c r="D229" s="17" t="s">
        <v>47</v>
      </c>
      <c r="E229" s="22" t="s">
        <v>1377</v>
      </c>
      <c r="F229" s="23" t="s">
        <v>459</v>
      </c>
      <c r="G229" s="24">
        <v>4</v>
      </c>
      <c r="H229" s="25"/>
      <c r="I229" s="25">
        <f>ROUND(ROUND(H229,2)*ROUND(G229,3),2)</f>
        <v>0</v>
      </c>
      <c r="O229">
        <f>(I229*21)/100</f>
        <v>0</v>
      </c>
      <c r="P229" t="s">
        <v>23</v>
      </c>
    </row>
    <row r="230" spans="1:16" x14ac:dyDescent="0.2">
      <c r="A230" s="26" t="s">
        <v>50</v>
      </c>
      <c r="E230" s="27" t="s">
        <v>47</v>
      </c>
    </row>
    <row r="231" spans="1:16" x14ac:dyDescent="0.2">
      <c r="A231" s="28" t="s">
        <v>51</v>
      </c>
      <c r="E231" s="29" t="s">
        <v>47</v>
      </c>
    </row>
    <row r="232" spans="1:16" ht="89.25" x14ac:dyDescent="0.2">
      <c r="A232" t="s">
        <v>53</v>
      </c>
      <c r="E232" s="27" t="s">
        <v>1378</v>
      </c>
    </row>
    <row r="233" spans="1:16" x14ac:dyDescent="0.2">
      <c r="A233" s="17" t="s">
        <v>45</v>
      </c>
      <c r="B233" s="21" t="s">
        <v>297</v>
      </c>
      <c r="C233" s="21" t="s">
        <v>1379</v>
      </c>
      <c r="D233" s="17" t="s">
        <v>47</v>
      </c>
      <c r="E233" s="22" t="s">
        <v>1380</v>
      </c>
      <c r="F233" s="23" t="s">
        <v>49</v>
      </c>
      <c r="G233" s="24">
        <v>2</v>
      </c>
      <c r="H233" s="25"/>
      <c r="I233" s="25">
        <f>ROUND(ROUND(H233,2)*ROUND(G233,3),2)</f>
        <v>0</v>
      </c>
      <c r="O233">
        <f>(I233*21)/100</f>
        <v>0</v>
      </c>
      <c r="P233" t="s">
        <v>23</v>
      </c>
    </row>
    <row r="234" spans="1:16" x14ac:dyDescent="0.2">
      <c r="A234" s="26" t="s">
        <v>50</v>
      </c>
      <c r="E234" s="27" t="s">
        <v>47</v>
      </c>
    </row>
    <row r="235" spans="1:16" x14ac:dyDescent="0.2">
      <c r="A235" s="28" t="s">
        <v>51</v>
      </c>
      <c r="E235" s="29" t="s">
        <v>47</v>
      </c>
    </row>
    <row r="236" spans="1:16" ht="76.5" x14ac:dyDescent="0.2">
      <c r="A236" t="s">
        <v>53</v>
      </c>
      <c r="E236" s="27" t="s">
        <v>1381</v>
      </c>
    </row>
    <row r="237" spans="1:16" x14ac:dyDescent="0.2">
      <c r="A237" s="17" t="s">
        <v>45</v>
      </c>
      <c r="B237" s="21" t="s">
        <v>300</v>
      </c>
      <c r="C237" s="21" t="s">
        <v>1382</v>
      </c>
      <c r="D237" s="17" t="s">
        <v>47</v>
      </c>
      <c r="E237" s="22" t="s">
        <v>1383</v>
      </c>
      <c r="F237" s="23" t="s">
        <v>49</v>
      </c>
      <c r="G237" s="24">
        <v>18</v>
      </c>
      <c r="H237" s="25"/>
      <c r="I237" s="25">
        <f>ROUND(ROUND(H237,2)*ROUND(G237,3),2)</f>
        <v>0</v>
      </c>
      <c r="O237">
        <f>(I237*21)/100</f>
        <v>0</v>
      </c>
      <c r="P237" t="s">
        <v>23</v>
      </c>
    </row>
    <row r="238" spans="1:16" x14ac:dyDescent="0.2">
      <c r="A238" s="26" t="s">
        <v>50</v>
      </c>
      <c r="E238" s="27" t="s">
        <v>47</v>
      </c>
    </row>
    <row r="239" spans="1:16" x14ac:dyDescent="0.2">
      <c r="A239" s="28" t="s">
        <v>51</v>
      </c>
      <c r="E239" s="29" t="s">
        <v>47</v>
      </c>
    </row>
    <row r="240" spans="1:16" ht="102" x14ac:dyDescent="0.2">
      <c r="A240" t="s">
        <v>53</v>
      </c>
      <c r="E240" s="27" t="s">
        <v>1384</v>
      </c>
    </row>
    <row r="241" spans="1:16" x14ac:dyDescent="0.2">
      <c r="A241" s="17" t="s">
        <v>45</v>
      </c>
      <c r="B241" s="21" t="s">
        <v>302</v>
      </c>
      <c r="C241" s="21" t="s">
        <v>1385</v>
      </c>
      <c r="D241" s="17" t="s">
        <v>47</v>
      </c>
      <c r="E241" s="22" t="s">
        <v>1386</v>
      </c>
      <c r="F241" s="23" t="s">
        <v>49</v>
      </c>
      <c r="G241" s="24">
        <v>1</v>
      </c>
      <c r="H241" s="25"/>
      <c r="I241" s="25">
        <f>ROUND(ROUND(H241,2)*ROUND(G241,3),2)</f>
        <v>0</v>
      </c>
      <c r="O241">
        <f>(I241*21)/100</f>
        <v>0</v>
      </c>
      <c r="P241" t="s">
        <v>23</v>
      </c>
    </row>
    <row r="242" spans="1:16" x14ac:dyDescent="0.2">
      <c r="A242" s="26" t="s">
        <v>50</v>
      </c>
      <c r="E242" s="27" t="s">
        <v>47</v>
      </c>
    </row>
    <row r="243" spans="1:16" x14ac:dyDescent="0.2">
      <c r="A243" s="28" t="s">
        <v>51</v>
      </c>
      <c r="E243" s="29" t="s">
        <v>47</v>
      </c>
    </row>
    <row r="244" spans="1:16" ht="102" x14ac:dyDescent="0.2">
      <c r="A244" t="s">
        <v>53</v>
      </c>
      <c r="E244" s="27" t="s">
        <v>1387</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orientation="portrait" horizontalDpi="300" verticalDpi="300"/>
  <headerFooter alignWithMargins="0"/>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9"/>
  <sheetViews>
    <sheetView zoomScaleNormal="100" workbookViewId="0">
      <pane ySplit="7" topLeftCell="A8" activePane="bottomLeft" state="frozen"/>
      <selection pane="bottomLeft" activeCell="H8" sqref="H8"/>
    </sheetView>
  </sheetViews>
  <sheetFormatPr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11</v>
      </c>
      <c r="B1" s="1"/>
      <c r="C1" s="1"/>
      <c r="D1" s="1"/>
      <c r="E1" s="1" t="s">
        <v>0</v>
      </c>
      <c r="F1" s="1"/>
      <c r="G1" s="1"/>
      <c r="H1" s="1"/>
      <c r="I1" s="1"/>
      <c r="P1" t="s">
        <v>22</v>
      </c>
    </row>
    <row r="2" spans="1:18" ht="24.95" customHeight="1" x14ac:dyDescent="0.2">
      <c r="B2" s="1"/>
      <c r="C2" s="1"/>
      <c r="D2" s="1"/>
      <c r="E2" s="2" t="s">
        <v>13</v>
      </c>
      <c r="F2" s="1"/>
      <c r="G2" s="1"/>
      <c r="H2" s="5"/>
      <c r="I2" s="5"/>
      <c r="O2">
        <f>0+O8+O29+O86+O95+O104+O137+O142+O155</f>
        <v>0</v>
      </c>
      <c r="P2" t="s">
        <v>22</v>
      </c>
    </row>
    <row r="3" spans="1:18" ht="15" customHeight="1" x14ac:dyDescent="0.2">
      <c r="A3" t="s">
        <v>12</v>
      </c>
      <c r="B3" s="9" t="s">
        <v>14</v>
      </c>
      <c r="C3" s="36" t="s">
        <v>15</v>
      </c>
      <c r="D3" s="33"/>
      <c r="E3" s="10" t="s">
        <v>16</v>
      </c>
      <c r="F3" s="1"/>
      <c r="G3" s="8"/>
      <c r="H3" s="7" t="s">
        <v>1388</v>
      </c>
      <c r="I3" s="30">
        <f>0+I8+I29+I86+I95+I104+I137+I142+I155</f>
        <v>0</v>
      </c>
      <c r="O3" t="s">
        <v>19</v>
      </c>
      <c r="P3" t="s">
        <v>23</v>
      </c>
    </row>
    <row r="4" spans="1:18" ht="15" customHeight="1" x14ac:dyDescent="0.2">
      <c r="A4" t="s">
        <v>17</v>
      </c>
      <c r="B4" s="12" t="s">
        <v>18</v>
      </c>
      <c r="C4" s="37" t="s">
        <v>1388</v>
      </c>
      <c r="D4" s="38"/>
      <c r="E4" s="13" t="s">
        <v>1389</v>
      </c>
      <c r="F4" s="5"/>
      <c r="G4" s="5"/>
      <c r="H4" s="14"/>
      <c r="I4" s="14"/>
      <c r="O4" t="s">
        <v>20</v>
      </c>
      <c r="P4" t="s">
        <v>23</v>
      </c>
    </row>
    <row r="5" spans="1:18" ht="12.75" customHeight="1" x14ac:dyDescent="0.2">
      <c r="A5" s="39" t="s">
        <v>26</v>
      </c>
      <c r="B5" s="39" t="s">
        <v>28</v>
      </c>
      <c r="C5" s="39" t="s">
        <v>30</v>
      </c>
      <c r="D5" s="39" t="s">
        <v>31</v>
      </c>
      <c r="E5" s="39" t="s">
        <v>32</v>
      </c>
      <c r="F5" s="39" t="s">
        <v>34</v>
      </c>
      <c r="G5" s="39" t="s">
        <v>36</v>
      </c>
      <c r="H5" s="39" t="s">
        <v>38</v>
      </c>
      <c r="I5" s="39"/>
      <c r="O5" t="s">
        <v>21</v>
      </c>
      <c r="P5" t="s">
        <v>23</v>
      </c>
    </row>
    <row r="6" spans="1:18" ht="12.75" customHeight="1" x14ac:dyDescent="0.2">
      <c r="A6" s="39"/>
      <c r="B6" s="39"/>
      <c r="C6" s="39"/>
      <c r="D6" s="39"/>
      <c r="E6" s="39"/>
      <c r="F6" s="39"/>
      <c r="G6" s="39"/>
      <c r="H6" s="11" t="s">
        <v>39</v>
      </c>
      <c r="I6" s="11" t="s">
        <v>41</v>
      </c>
    </row>
    <row r="7" spans="1:18" ht="12.75" customHeight="1" x14ac:dyDescent="0.2">
      <c r="A7" s="11" t="s">
        <v>27</v>
      </c>
      <c r="B7" s="11" t="s">
        <v>29</v>
      </c>
      <c r="C7" s="11" t="s">
        <v>23</v>
      </c>
      <c r="D7" s="11" t="s">
        <v>22</v>
      </c>
      <c r="E7" s="11" t="s">
        <v>33</v>
      </c>
      <c r="F7" s="11" t="s">
        <v>35</v>
      </c>
      <c r="G7" s="11" t="s">
        <v>37</v>
      </c>
      <c r="H7" s="11" t="s">
        <v>40</v>
      </c>
      <c r="I7" s="11" t="s">
        <v>42</v>
      </c>
    </row>
    <row r="8" spans="1:18" ht="12.75" customHeight="1" x14ac:dyDescent="0.2">
      <c r="A8" s="14" t="s">
        <v>43</v>
      </c>
      <c r="B8" s="14"/>
      <c r="C8" s="18" t="s">
        <v>27</v>
      </c>
      <c r="D8" s="14"/>
      <c r="E8" s="19" t="s">
        <v>794</v>
      </c>
      <c r="F8" s="14"/>
      <c r="G8" s="14"/>
      <c r="H8" s="14"/>
      <c r="I8" s="20">
        <f>0+Q8</f>
        <v>0</v>
      </c>
      <c r="O8">
        <f>0+R8</f>
        <v>0</v>
      </c>
      <c r="Q8">
        <f>0+I9+I13+I17+I21+I25</f>
        <v>0</v>
      </c>
      <c r="R8">
        <f>0+O9+O13+O17+O21+O25</f>
        <v>0</v>
      </c>
    </row>
    <row r="9" spans="1:18" ht="25.5" x14ac:dyDescent="0.2">
      <c r="A9" s="17" t="s">
        <v>45</v>
      </c>
      <c r="B9" s="21" t="s">
        <v>29</v>
      </c>
      <c r="C9" s="21" t="s">
        <v>795</v>
      </c>
      <c r="D9" s="17" t="s">
        <v>47</v>
      </c>
      <c r="E9" s="22" t="s">
        <v>796</v>
      </c>
      <c r="F9" s="23" t="s">
        <v>98</v>
      </c>
      <c r="G9" s="24">
        <v>43.16</v>
      </c>
      <c r="H9" s="25"/>
      <c r="I9" s="25">
        <f>ROUND(ROUND(H9,2)*ROUND(G9,3),2)</f>
        <v>0</v>
      </c>
      <c r="O9">
        <f>(I9*21)/100</f>
        <v>0</v>
      </c>
      <c r="P9" t="s">
        <v>23</v>
      </c>
    </row>
    <row r="10" spans="1:18" x14ac:dyDescent="0.2">
      <c r="A10" s="26" t="s">
        <v>50</v>
      </c>
      <c r="E10" s="27" t="s">
        <v>47</v>
      </c>
    </row>
    <row r="11" spans="1:18" ht="51" x14ac:dyDescent="0.2">
      <c r="A11" s="28" t="s">
        <v>51</v>
      </c>
      <c r="E11" s="29" t="s">
        <v>1390</v>
      </c>
    </row>
    <row r="12" spans="1:18" ht="89.25" x14ac:dyDescent="0.2">
      <c r="A12" t="s">
        <v>53</v>
      </c>
      <c r="E12" s="27" t="s">
        <v>100</v>
      </c>
    </row>
    <row r="13" spans="1:18" ht="25.5" x14ac:dyDescent="0.2">
      <c r="A13" s="17" t="s">
        <v>45</v>
      </c>
      <c r="B13" s="21" t="s">
        <v>23</v>
      </c>
      <c r="C13" s="21" t="s">
        <v>96</v>
      </c>
      <c r="D13" s="17" t="s">
        <v>47</v>
      </c>
      <c r="E13" s="22" t="s">
        <v>798</v>
      </c>
      <c r="F13" s="23" t="s">
        <v>98</v>
      </c>
      <c r="G13" s="24">
        <v>181.44</v>
      </c>
      <c r="H13" s="25"/>
      <c r="I13" s="25">
        <f>ROUND(ROUND(H13,2)*ROUND(G13,3),2)</f>
        <v>0</v>
      </c>
      <c r="O13">
        <f>(I13*21)/100</f>
        <v>0</v>
      </c>
      <c r="P13" t="s">
        <v>23</v>
      </c>
    </row>
    <row r="14" spans="1:18" x14ac:dyDescent="0.2">
      <c r="A14" s="26" t="s">
        <v>50</v>
      </c>
      <c r="E14" s="27" t="s">
        <v>47</v>
      </c>
    </row>
    <row r="15" spans="1:18" ht="51" x14ac:dyDescent="0.2">
      <c r="A15" s="28" t="s">
        <v>51</v>
      </c>
      <c r="E15" s="29" t="s">
        <v>1391</v>
      </c>
    </row>
    <row r="16" spans="1:18" ht="89.25" x14ac:dyDescent="0.2">
      <c r="A16" t="s">
        <v>53</v>
      </c>
      <c r="E16" s="27" t="s">
        <v>100</v>
      </c>
    </row>
    <row r="17" spans="1:18" ht="25.5" x14ac:dyDescent="0.2">
      <c r="A17" s="17" t="s">
        <v>45</v>
      </c>
      <c r="B17" s="21" t="s">
        <v>22</v>
      </c>
      <c r="C17" s="21" t="s">
        <v>800</v>
      </c>
      <c r="D17" s="17" t="s">
        <v>47</v>
      </c>
      <c r="E17" s="22" t="s">
        <v>801</v>
      </c>
      <c r="F17" s="23" t="s">
        <v>98</v>
      </c>
      <c r="G17" s="24">
        <v>5.6000000000000001E-2</v>
      </c>
      <c r="H17" s="25"/>
      <c r="I17" s="25">
        <f>ROUND(ROUND(H17,2)*ROUND(G17,3),2)</f>
        <v>0</v>
      </c>
      <c r="O17">
        <f>(I17*21)/100</f>
        <v>0</v>
      </c>
      <c r="P17" t="s">
        <v>23</v>
      </c>
    </row>
    <row r="18" spans="1:18" x14ac:dyDescent="0.2">
      <c r="A18" s="26" t="s">
        <v>50</v>
      </c>
      <c r="E18" s="27" t="s">
        <v>47</v>
      </c>
    </row>
    <row r="19" spans="1:18" ht="51" x14ac:dyDescent="0.2">
      <c r="A19" s="28" t="s">
        <v>51</v>
      </c>
      <c r="E19" s="29" t="s">
        <v>1392</v>
      </c>
    </row>
    <row r="20" spans="1:18" ht="89.25" x14ac:dyDescent="0.2">
      <c r="A20" t="s">
        <v>53</v>
      </c>
      <c r="E20" s="27" t="s">
        <v>100</v>
      </c>
    </row>
    <row r="21" spans="1:18" ht="25.5" x14ac:dyDescent="0.2">
      <c r="A21" s="17" t="s">
        <v>45</v>
      </c>
      <c r="B21" s="21" t="s">
        <v>33</v>
      </c>
      <c r="C21" s="21" t="s">
        <v>803</v>
      </c>
      <c r="D21" s="17" t="s">
        <v>47</v>
      </c>
      <c r="E21" s="22" t="s">
        <v>804</v>
      </c>
      <c r="F21" s="23" t="s">
        <v>98</v>
      </c>
      <c r="G21" s="24">
        <v>0.114</v>
      </c>
      <c r="H21" s="25"/>
      <c r="I21" s="25">
        <f>ROUND(ROUND(H21,2)*ROUND(G21,3),2)</f>
        <v>0</v>
      </c>
      <c r="O21">
        <f>(I21*21)/100</f>
        <v>0</v>
      </c>
      <c r="P21" t="s">
        <v>23</v>
      </c>
    </row>
    <row r="22" spans="1:18" x14ac:dyDescent="0.2">
      <c r="A22" s="26" t="s">
        <v>50</v>
      </c>
      <c r="E22" s="27" t="s">
        <v>47</v>
      </c>
    </row>
    <row r="23" spans="1:18" ht="51" x14ac:dyDescent="0.2">
      <c r="A23" s="28" t="s">
        <v>51</v>
      </c>
      <c r="E23" s="29" t="s">
        <v>1393</v>
      </c>
    </row>
    <row r="24" spans="1:18" ht="89.25" x14ac:dyDescent="0.2">
      <c r="A24" t="s">
        <v>53</v>
      </c>
      <c r="E24" s="27" t="s">
        <v>100</v>
      </c>
    </row>
    <row r="25" spans="1:18" ht="25.5" x14ac:dyDescent="0.2">
      <c r="A25" s="17" t="s">
        <v>45</v>
      </c>
      <c r="B25" s="21" t="s">
        <v>35</v>
      </c>
      <c r="C25" s="21" t="s">
        <v>806</v>
      </c>
      <c r="D25" s="17" t="s">
        <v>47</v>
      </c>
      <c r="E25" s="22" t="s">
        <v>807</v>
      </c>
      <c r="F25" s="23" t="s">
        <v>98</v>
      </c>
      <c r="G25" s="24">
        <v>27.712</v>
      </c>
      <c r="H25" s="25"/>
      <c r="I25" s="25">
        <f>ROUND(ROUND(H25,2)*ROUND(G25,3),2)</f>
        <v>0</v>
      </c>
      <c r="O25">
        <f>(I25*21)/100</f>
        <v>0</v>
      </c>
      <c r="P25" t="s">
        <v>23</v>
      </c>
    </row>
    <row r="26" spans="1:18" x14ac:dyDescent="0.2">
      <c r="A26" s="26" t="s">
        <v>50</v>
      </c>
      <c r="E26" s="27" t="s">
        <v>47</v>
      </c>
    </row>
    <row r="27" spans="1:18" ht="51" x14ac:dyDescent="0.2">
      <c r="A27" s="28" t="s">
        <v>51</v>
      </c>
      <c r="E27" s="29" t="s">
        <v>1394</v>
      </c>
    </row>
    <row r="28" spans="1:18" ht="89.25" x14ac:dyDescent="0.2">
      <c r="A28" t="s">
        <v>53</v>
      </c>
      <c r="E28" s="27" t="s">
        <v>100</v>
      </c>
    </row>
    <row r="29" spans="1:18" ht="12.75" customHeight="1" x14ac:dyDescent="0.2">
      <c r="A29" s="5" t="s">
        <v>43</v>
      </c>
      <c r="B29" s="5"/>
      <c r="C29" s="31" t="s">
        <v>29</v>
      </c>
      <c r="D29" s="5"/>
      <c r="E29" s="19" t="s">
        <v>810</v>
      </c>
      <c r="F29" s="5"/>
      <c r="G29" s="5"/>
      <c r="H29" s="5"/>
      <c r="I29" s="32">
        <f>0+Q29</f>
        <v>0</v>
      </c>
      <c r="O29">
        <f>0+R29</f>
        <v>0</v>
      </c>
      <c r="Q29">
        <f>0+I30+I34+I38+I42+I46+I50+I54+I58+I62+I66+I70+I74+I78+I82</f>
        <v>0</v>
      </c>
      <c r="R29">
        <f>0+O30+O34+O38+O42+O46+O50+O54+O58+O62+O66+O70+O74+O78+O82</f>
        <v>0</v>
      </c>
    </row>
    <row r="30" spans="1:18" x14ac:dyDescent="0.2">
      <c r="A30" s="17" t="s">
        <v>45</v>
      </c>
      <c r="B30" s="21" t="s">
        <v>37</v>
      </c>
      <c r="C30" s="21" t="s">
        <v>1395</v>
      </c>
      <c r="D30" s="17" t="s">
        <v>47</v>
      </c>
      <c r="E30" s="22" t="s">
        <v>1396</v>
      </c>
      <c r="F30" s="23" t="s">
        <v>103</v>
      </c>
      <c r="G30" s="24">
        <v>150</v>
      </c>
      <c r="H30" s="25"/>
      <c r="I30" s="25">
        <f>ROUND(ROUND(H30,2)*ROUND(G30,3),2)</f>
        <v>0</v>
      </c>
      <c r="O30">
        <f>(I30*21)/100</f>
        <v>0</v>
      </c>
      <c r="P30" t="s">
        <v>23</v>
      </c>
    </row>
    <row r="31" spans="1:18" x14ac:dyDescent="0.2">
      <c r="A31" s="26" t="s">
        <v>50</v>
      </c>
      <c r="E31" s="27" t="s">
        <v>47</v>
      </c>
    </row>
    <row r="32" spans="1:18" ht="51" x14ac:dyDescent="0.2">
      <c r="A32" s="28" t="s">
        <v>51</v>
      </c>
      <c r="E32" s="29" t="s">
        <v>1397</v>
      </c>
    </row>
    <row r="33" spans="1:16" ht="25.5" x14ac:dyDescent="0.2">
      <c r="A33" t="s">
        <v>53</v>
      </c>
      <c r="E33" s="27" t="s">
        <v>1398</v>
      </c>
    </row>
    <row r="34" spans="1:16" ht="25.5" x14ac:dyDescent="0.2">
      <c r="A34" s="17" t="s">
        <v>45</v>
      </c>
      <c r="B34" s="21" t="s">
        <v>70</v>
      </c>
      <c r="C34" s="21" t="s">
        <v>811</v>
      </c>
      <c r="D34" s="17" t="s">
        <v>47</v>
      </c>
      <c r="E34" s="22" t="s">
        <v>812</v>
      </c>
      <c r="F34" s="23" t="s">
        <v>49</v>
      </c>
      <c r="G34" s="24">
        <v>8</v>
      </c>
      <c r="H34" s="25"/>
      <c r="I34" s="25">
        <f>ROUND(ROUND(H34,2)*ROUND(G34,3),2)</f>
        <v>0</v>
      </c>
      <c r="O34">
        <f>(I34*21)/100</f>
        <v>0</v>
      </c>
      <c r="P34" t="s">
        <v>23</v>
      </c>
    </row>
    <row r="35" spans="1:16" x14ac:dyDescent="0.2">
      <c r="A35" s="26" t="s">
        <v>50</v>
      </c>
      <c r="E35" s="27" t="s">
        <v>47</v>
      </c>
    </row>
    <row r="36" spans="1:16" ht="51" x14ac:dyDescent="0.2">
      <c r="A36" s="28" t="s">
        <v>51</v>
      </c>
      <c r="E36" s="29" t="s">
        <v>1399</v>
      </c>
    </row>
    <row r="37" spans="1:16" ht="102" x14ac:dyDescent="0.2">
      <c r="A37" t="s">
        <v>53</v>
      </c>
      <c r="E37" s="27" t="s">
        <v>814</v>
      </c>
    </row>
    <row r="38" spans="1:16" x14ac:dyDescent="0.2">
      <c r="A38" s="17" t="s">
        <v>45</v>
      </c>
      <c r="B38" s="21" t="s">
        <v>74</v>
      </c>
      <c r="C38" s="21" t="s">
        <v>1400</v>
      </c>
      <c r="D38" s="17" t="s">
        <v>47</v>
      </c>
      <c r="E38" s="22" t="s">
        <v>1401</v>
      </c>
      <c r="F38" s="23" t="s">
        <v>103</v>
      </c>
      <c r="G38" s="24">
        <v>21</v>
      </c>
      <c r="H38" s="25"/>
      <c r="I38" s="25">
        <f>ROUND(ROUND(H38,2)*ROUND(G38,3),2)</f>
        <v>0</v>
      </c>
      <c r="O38">
        <f>(I38*21)/100</f>
        <v>0</v>
      </c>
      <c r="P38" t="s">
        <v>23</v>
      </c>
    </row>
    <row r="39" spans="1:16" x14ac:dyDescent="0.2">
      <c r="A39" s="26" t="s">
        <v>50</v>
      </c>
      <c r="E39" s="27" t="s">
        <v>47</v>
      </c>
    </row>
    <row r="40" spans="1:16" ht="51" x14ac:dyDescent="0.2">
      <c r="A40" s="28" t="s">
        <v>51</v>
      </c>
      <c r="E40" s="29" t="s">
        <v>1402</v>
      </c>
    </row>
    <row r="41" spans="1:16" ht="63.75" x14ac:dyDescent="0.2">
      <c r="A41" t="s">
        <v>53</v>
      </c>
      <c r="E41" s="27" t="s">
        <v>1403</v>
      </c>
    </row>
    <row r="42" spans="1:16" ht="25.5" x14ac:dyDescent="0.2">
      <c r="A42" s="17" t="s">
        <v>45</v>
      </c>
      <c r="B42" s="21" t="s">
        <v>40</v>
      </c>
      <c r="C42" s="21" t="s">
        <v>1404</v>
      </c>
      <c r="D42" s="17" t="s">
        <v>47</v>
      </c>
      <c r="E42" s="22" t="s">
        <v>1405</v>
      </c>
      <c r="F42" s="23" t="s">
        <v>957</v>
      </c>
      <c r="G42" s="24">
        <v>66</v>
      </c>
      <c r="H42" s="25"/>
      <c r="I42" s="25">
        <f>ROUND(ROUND(H42,2)*ROUND(G42,3),2)</f>
        <v>0</v>
      </c>
      <c r="O42">
        <f>(I42*21)/100</f>
        <v>0</v>
      </c>
      <c r="P42" t="s">
        <v>23</v>
      </c>
    </row>
    <row r="43" spans="1:16" x14ac:dyDescent="0.2">
      <c r="A43" s="26" t="s">
        <v>50</v>
      </c>
      <c r="E43" s="27" t="s">
        <v>47</v>
      </c>
    </row>
    <row r="44" spans="1:16" ht="51" x14ac:dyDescent="0.2">
      <c r="A44" s="28" t="s">
        <v>51</v>
      </c>
      <c r="E44" s="29" t="s">
        <v>1406</v>
      </c>
    </row>
    <row r="45" spans="1:16" ht="25.5" x14ac:dyDescent="0.2">
      <c r="A45" t="s">
        <v>53</v>
      </c>
      <c r="E45" s="27" t="s">
        <v>977</v>
      </c>
    </row>
    <row r="46" spans="1:16" ht="25.5" x14ac:dyDescent="0.2">
      <c r="A46" s="17" t="s">
        <v>45</v>
      </c>
      <c r="B46" s="21" t="s">
        <v>42</v>
      </c>
      <c r="C46" s="21" t="s">
        <v>1407</v>
      </c>
      <c r="D46" s="17" t="s">
        <v>47</v>
      </c>
      <c r="E46" s="22" t="s">
        <v>1408</v>
      </c>
      <c r="F46" s="23" t="s">
        <v>107</v>
      </c>
      <c r="G46" s="24">
        <v>10.8</v>
      </c>
      <c r="H46" s="25"/>
      <c r="I46" s="25">
        <f>ROUND(ROUND(H46,2)*ROUND(G46,3),2)</f>
        <v>0</v>
      </c>
      <c r="O46">
        <f>(I46*21)/100</f>
        <v>0</v>
      </c>
      <c r="P46" t="s">
        <v>23</v>
      </c>
    </row>
    <row r="47" spans="1:16" x14ac:dyDescent="0.2">
      <c r="A47" s="26" t="s">
        <v>50</v>
      </c>
      <c r="E47" s="27" t="s">
        <v>1409</v>
      </c>
    </row>
    <row r="48" spans="1:16" ht="51" x14ac:dyDescent="0.2">
      <c r="A48" s="28" t="s">
        <v>51</v>
      </c>
      <c r="E48" s="29" t="s">
        <v>1410</v>
      </c>
    </row>
    <row r="49" spans="1:16" ht="63.75" x14ac:dyDescent="0.2">
      <c r="A49" t="s">
        <v>53</v>
      </c>
      <c r="E49" s="27" t="s">
        <v>1086</v>
      </c>
    </row>
    <row r="50" spans="1:16" x14ac:dyDescent="0.2">
      <c r="A50" s="17" t="s">
        <v>45</v>
      </c>
      <c r="B50" s="21" t="s">
        <v>82</v>
      </c>
      <c r="C50" s="21" t="s">
        <v>815</v>
      </c>
      <c r="D50" s="17" t="s">
        <v>47</v>
      </c>
      <c r="E50" s="22" t="s">
        <v>816</v>
      </c>
      <c r="F50" s="23" t="s">
        <v>107</v>
      </c>
      <c r="G50" s="24">
        <v>90.9</v>
      </c>
      <c r="H50" s="25"/>
      <c r="I50" s="25">
        <f>ROUND(ROUND(H50,2)*ROUND(G50,3),2)</f>
        <v>0</v>
      </c>
      <c r="O50">
        <f>(I50*21)/100</f>
        <v>0</v>
      </c>
      <c r="P50" t="s">
        <v>23</v>
      </c>
    </row>
    <row r="51" spans="1:16" x14ac:dyDescent="0.2">
      <c r="A51" s="26" t="s">
        <v>50</v>
      </c>
      <c r="E51" s="27" t="s">
        <v>47</v>
      </c>
    </row>
    <row r="52" spans="1:16" ht="51" x14ac:dyDescent="0.2">
      <c r="A52" s="28" t="s">
        <v>51</v>
      </c>
      <c r="E52" s="29" t="s">
        <v>1411</v>
      </c>
    </row>
    <row r="53" spans="1:16" ht="25.5" x14ac:dyDescent="0.2">
      <c r="A53" t="s">
        <v>53</v>
      </c>
      <c r="E53" s="27" t="s">
        <v>818</v>
      </c>
    </row>
    <row r="54" spans="1:16" x14ac:dyDescent="0.2">
      <c r="A54" s="17" t="s">
        <v>45</v>
      </c>
      <c r="B54" s="21" t="s">
        <v>85</v>
      </c>
      <c r="C54" s="21" t="s">
        <v>997</v>
      </c>
      <c r="D54" s="17" t="s">
        <v>47</v>
      </c>
      <c r="E54" s="22" t="s">
        <v>998</v>
      </c>
      <c r="F54" s="23" t="s">
        <v>107</v>
      </c>
      <c r="G54" s="24">
        <v>130</v>
      </c>
      <c r="H54" s="25"/>
      <c r="I54" s="25">
        <f>ROUND(ROUND(H54,2)*ROUND(G54,3),2)</f>
        <v>0</v>
      </c>
      <c r="O54">
        <f>(I54*21)/100</f>
        <v>0</v>
      </c>
      <c r="P54" t="s">
        <v>23</v>
      </c>
    </row>
    <row r="55" spans="1:16" x14ac:dyDescent="0.2">
      <c r="A55" s="26" t="s">
        <v>50</v>
      </c>
      <c r="E55" s="27" t="s">
        <v>1412</v>
      </c>
    </row>
    <row r="56" spans="1:16" ht="51" x14ac:dyDescent="0.2">
      <c r="A56" s="28" t="s">
        <v>51</v>
      </c>
      <c r="E56" s="29" t="s">
        <v>1413</v>
      </c>
    </row>
    <row r="57" spans="1:16" ht="255" x14ac:dyDescent="0.2">
      <c r="A57" t="s">
        <v>53</v>
      </c>
      <c r="E57" s="27" t="s">
        <v>823</v>
      </c>
    </row>
    <row r="58" spans="1:16" x14ac:dyDescent="0.2">
      <c r="A58" s="17" t="s">
        <v>45</v>
      </c>
      <c r="B58" s="21" t="s">
        <v>89</v>
      </c>
      <c r="C58" s="21" t="s">
        <v>1414</v>
      </c>
      <c r="D58" s="17" t="s">
        <v>47</v>
      </c>
      <c r="E58" s="22" t="s">
        <v>1415</v>
      </c>
      <c r="F58" s="23" t="s">
        <v>107</v>
      </c>
      <c r="G58" s="24">
        <v>358.7</v>
      </c>
      <c r="H58" s="25"/>
      <c r="I58" s="25">
        <f>ROUND(ROUND(H58,2)*ROUND(G58,3),2)</f>
        <v>0</v>
      </c>
      <c r="O58">
        <f>(I58*21)/100</f>
        <v>0</v>
      </c>
      <c r="P58" t="s">
        <v>23</v>
      </c>
    </row>
    <row r="59" spans="1:16" ht="38.25" x14ac:dyDescent="0.2">
      <c r="A59" s="26" t="s">
        <v>50</v>
      </c>
      <c r="E59" s="27" t="s">
        <v>1416</v>
      </c>
    </row>
    <row r="60" spans="1:16" ht="51" x14ac:dyDescent="0.2">
      <c r="A60" s="28" t="s">
        <v>51</v>
      </c>
      <c r="E60" s="29" t="s">
        <v>1417</v>
      </c>
    </row>
    <row r="61" spans="1:16" ht="229.5" x14ac:dyDescent="0.2">
      <c r="A61" t="s">
        <v>53</v>
      </c>
      <c r="E61" s="27" t="s">
        <v>1418</v>
      </c>
    </row>
    <row r="62" spans="1:16" x14ac:dyDescent="0.2">
      <c r="A62" s="17" t="s">
        <v>45</v>
      </c>
      <c r="B62" s="21" t="s">
        <v>142</v>
      </c>
      <c r="C62" s="21" t="s">
        <v>119</v>
      </c>
      <c r="D62" s="17" t="s">
        <v>47</v>
      </c>
      <c r="E62" s="22" t="s">
        <v>120</v>
      </c>
      <c r="F62" s="23" t="s">
        <v>107</v>
      </c>
      <c r="G62" s="24">
        <v>32</v>
      </c>
      <c r="H62" s="25"/>
      <c r="I62" s="25">
        <f>ROUND(ROUND(H62,2)*ROUND(G62,3),2)</f>
        <v>0</v>
      </c>
      <c r="O62">
        <f>(I62*21)/100</f>
        <v>0</v>
      </c>
      <c r="P62" t="s">
        <v>23</v>
      </c>
    </row>
    <row r="63" spans="1:16" x14ac:dyDescent="0.2">
      <c r="A63" s="26" t="s">
        <v>50</v>
      </c>
      <c r="E63" s="27" t="s">
        <v>1419</v>
      </c>
    </row>
    <row r="64" spans="1:16" ht="51" x14ac:dyDescent="0.2">
      <c r="A64" s="28" t="s">
        <v>51</v>
      </c>
      <c r="E64" s="29" t="s">
        <v>1420</v>
      </c>
    </row>
    <row r="65" spans="1:16" ht="165.75" x14ac:dyDescent="0.2">
      <c r="A65" t="s">
        <v>53</v>
      </c>
      <c r="E65" s="27" t="s">
        <v>121</v>
      </c>
    </row>
    <row r="66" spans="1:16" x14ac:dyDescent="0.2">
      <c r="A66" s="17" t="s">
        <v>45</v>
      </c>
      <c r="B66" s="21" t="s">
        <v>144</v>
      </c>
      <c r="C66" s="21" t="s">
        <v>840</v>
      </c>
      <c r="D66" s="17" t="s">
        <v>47</v>
      </c>
      <c r="E66" s="22" t="s">
        <v>841</v>
      </c>
      <c r="F66" s="23" t="s">
        <v>107</v>
      </c>
      <c r="G66" s="24">
        <v>150</v>
      </c>
      <c r="H66" s="25"/>
      <c r="I66" s="25">
        <f>ROUND(ROUND(H66,2)*ROUND(G66,3),2)</f>
        <v>0</v>
      </c>
      <c r="O66">
        <f>(I66*21)/100</f>
        <v>0</v>
      </c>
      <c r="P66" t="s">
        <v>23</v>
      </c>
    </row>
    <row r="67" spans="1:16" ht="25.5" x14ac:dyDescent="0.2">
      <c r="A67" s="26" t="s">
        <v>50</v>
      </c>
      <c r="E67" s="27" t="s">
        <v>1421</v>
      </c>
    </row>
    <row r="68" spans="1:16" ht="51" x14ac:dyDescent="0.2">
      <c r="A68" s="28" t="s">
        <v>51</v>
      </c>
      <c r="E68" s="29" t="s">
        <v>1422</v>
      </c>
    </row>
    <row r="69" spans="1:16" ht="165.75" x14ac:dyDescent="0.2">
      <c r="A69" t="s">
        <v>53</v>
      </c>
      <c r="E69" s="27" t="s">
        <v>844</v>
      </c>
    </row>
    <row r="70" spans="1:16" x14ac:dyDescent="0.2">
      <c r="A70" s="17" t="s">
        <v>45</v>
      </c>
      <c r="B70" s="21" t="s">
        <v>148</v>
      </c>
      <c r="C70" s="21" t="s">
        <v>1423</v>
      </c>
      <c r="D70" s="17" t="s">
        <v>47</v>
      </c>
      <c r="E70" s="22" t="s">
        <v>1424</v>
      </c>
      <c r="F70" s="23" t="s">
        <v>103</v>
      </c>
      <c r="G70" s="24">
        <v>372</v>
      </c>
      <c r="H70" s="25"/>
      <c r="I70" s="25">
        <f>ROUND(ROUND(H70,2)*ROUND(G70,3),2)</f>
        <v>0</v>
      </c>
      <c r="O70">
        <f>(I70*21)/100</f>
        <v>0</v>
      </c>
      <c r="P70" t="s">
        <v>23</v>
      </c>
    </row>
    <row r="71" spans="1:16" x14ac:dyDescent="0.2">
      <c r="A71" s="26" t="s">
        <v>50</v>
      </c>
      <c r="E71" s="27" t="s">
        <v>1425</v>
      </c>
    </row>
    <row r="72" spans="1:16" ht="51" x14ac:dyDescent="0.2">
      <c r="A72" s="28" t="s">
        <v>51</v>
      </c>
      <c r="E72" s="29" t="s">
        <v>1426</v>
      </c>
    </row>
    <row r="73" spans="1:16" ht="38.25" x14ac:dyDescent="0.2">
      <c r="A73" t="s">
        <v>53</v>
      </c>
      <c r="E73" s="27" t="s">
        <v>1427</v>
      </c>
    </row>
    <row r="74" spans="1:16" x14ac:dyDescent="0.2">
      <c r="A74" s="17" t="s">
        <v>45</v>
      </c>
      <c r="B74" s="21" t="s">
        <v>151</v>
      </c>
      <c r="C74" s="21" t="s">
        <v>845</v>
      </c>
      <c r="D74" s="17" t="s">
        <v>47</v>
      </c>
      <c r="E74" s="22" t="s">
        <v>846</v>
      </c>
      <c r="F74" s="23" t="s">
        <v>103</v>
      </c>
      <c r="G74" s="24">
        <v>528</v>
      </c>
      <c r="H74" s="25"/>
      <c r="I74" s="25">
        <f>ROUND(ROUND(H74,2)*ROUND(G74,3),2)</f>
        <v>0</v>
      </c>
      <c r="O74">
        <f>(I74*21)/100</f>
        <v>0</v>
      </c>
      <c r="P74" t="s">
        <v>23</v>
      </c>
    </row>
    <row r="75" spans="1:16" x14ac:dyDescent="0.2">
      <c r="A75" s="26" t="s">
        <v>50</v>
      </c>
      <c r="E75" s="27" t="s">
        <v>47</v>
      </c>
    </row>
    <row r="76" spans="1:16" ht="51" x14ac:dyDescent="0.2">
      <c r="A76" s="28" t="s">
        <v>51</v>
      </c>
      <c r="E76" s="29" t="s">
        <v>1428</v>
      </c>
    </row>
    <row r="77" spans="1:16" ht="25.5" x14ac:dyDescent="0.2">
      <c r="A77" t="s">
        <v>53</v>
      </c>
      <c r="E77" s="27" t="s">
        <v>849</v>
      </c>
    </row>
    <row r="78" spans="1:16" x14ac:dyDescent="0.2">
      <c r="A78" s="17" t="s">
        <v>45</v>
      </c>
      <c r="B78" s="21" t="s">
        <v>155</v>
      </c>
      <c r="C78" s="21" t="s">
        <v>850</v>
      </c>
      <c r="D78" s="17" t="s">
        <v>47</v>
      </c>
      <c r="E78" s="22" t="s">
        <v>851</v>
      </c>
      <c r="F78" s="23" t="s">
        <v>103</v>
      </c>
      <c r="G78" s="24">
        <v>776.4</v>
      </c>
      <c r="H78" s="25"/>
      <c r="I78" s="25">
        <f>ROUND(ROUND(H78,2)*ROUND(G78,3),2)</f>
        <v>0</v>
      </c>
      <c r="O78">
        <f>(I78*21)/100</f>
        <v>0</v>
      </c>
      <c r="P78" t="s">
        <v>23</v>
      </c>
    </row>
    <row r="79" spans="1:16" x14ac:dyDescent="0.2">
      <c r="A79" s="26" t="s">
        <v>50</v>
      </c>
      <c r="E79" s="27" t="s">
        <v>47</v>
      </c>
    </row>
    <row r="80" spans="1:16" ht="51" x14ac:dyDescent="0.2">
      <c r="A80" s="28" t="s">
        <v>51</v>
      </c>
      <c r="E80" s="29" t="s">
        <v>1429</v>
      </c>
    </row>
    <row r="81" spans="1:18" ht="25.5" x14ac:dyDescent="0.2">
      <c r="A81" t="s">
        <v>53</v>
      </c>
      <c r="E81" s="27" t="s">
        <v>854</v>
      </c>
    </row>
    <row r="82" spans="1:18" x14ac:dyDescent="0.2">
      <c r="A82" s="17" t="s">
        <v>45</v>
      </c>
      <c r="B82" s="21" t="s">
        <v>159</v>
      </c>
      <c r="C82" s="21" t="s">
        <v>856</v>
      </c>
      <c r="D82" s="17" t="s">
        <v>47</v>
      </c>
      <c r="E82" s="22" t="s">
        <v>857</v>
      </c>
      <c r="F82" s="23" t="s">
        <v>103</v>
      </c>
      <c r="G82" s="24">
        <v>40</v>
      </c>
      <c r="H82" s="25"/>
      <c r="I82" s="25">
        <f>ROUND(ROUND(H82,2)*ROUND(G82,3),2)</f>
        <v>0</v>
      </c>
      <c r="O82">
        <f>(I82*21)/100</f>
        <v>0</v>
      </c>
      <c r="P82" t="s">
        <v>23</v>
      </c>
    </row>
    <row r="83" spans="1:18" x14ac:dyDescent="0.2">
      <c r="A83" s="26" t="s">
        <v>50</v>
      </c>
      <c r="E83" s="27" t="s">
        <v>47</v>
      </c>
    </row>
    <row r="84" spans="1:18" ht="51" x14ac:dyDescent="0.2">
      <c r="A84" s="28" t="s">
        <v>51</v>
      </c>
      <c r="E84" s="29" t="s">
        <v>1430</v>
      </c>
    </row>
    <row r="85" spans="1:18" ht="38.25" x14ac:dyDescent="0.2">
      <c r="A85" t="s">
        <v>53</v>
      </c>
      <c r="E85" s="27" t="s">
        <v>859</v>
      </c>
    </row>
    <row r="86" spans="1:18" ht="12.75" customHeight="1" x14ac:dyDescent="0.2">
      <c r="A86" s="5" t="s">
        <v>43</v>
      </c>
      <c r="B86" s="5"/>
      <c r="C86" s="31" t="s">
        <v>23</v>
      </c>
      <c r="D86" s="5"/>
      <c r="E86" s="19" t="s">
        <v>860</v>
      </c>
      <c r="F86" s="5"/>
      <c r="G86" s="5"/>
      <c r="H86" s="5"/>
      <c r="I86" s="32">
        <f>0+Q86</f>
        <v>0</v>
      </c>
      <c r="O86">
        <f>0+R86</f>
        <v>0</v>
      </c>
      <c r="Q86">
        <f>0+I87+I91</f>
        <v>0</v>
      </c>
      <c r="R86">
        <f>0+O87+O91</f>
        <v>0</v>
      </c>
    </row>
    <row r="87" spans="1:18" x14ac:dyDescent="0.2">
      <c r="A87" s="17" t="s">
        <v>45</v>
      </c>
      <c r="B87" s="21" t="s">
        <v>163</v>
      </c>
      <c r="C87" s="21" t="s">
        <v>1006</v>
      </c>
      <c r="D87" s="17" t="s">
        <v>47</v>
      </c>
      <c r="E87" s="22" t="s">
        <v>1007</v>
      </c>
      <c r="F87" s="23" t="s">
        <v>103</v>
      </c>
      <c r="G87" s="24">
        <v>31.5</v>
      </c>
      <c r="H87" s="25"/>
      <c r="I87" s="25">
        <f>ROUND(ROUND(H87,2)*ROUND(G87,3),2)</f>
        <v>0</v>
      </c>
      <c r="O87">
        <f>(I87*21)/100</f>
        <v>0</v>
      </c>
      <c r="P87" t="s">
        <v>23</v>
      </c>
    </row>
    <row r="88" spans="1:18" x14ac:dyDescent="0.2">
      <c r="A88" s="26" t="s">
        <v>50</v>
      </c>
      <c r="E88" s="27" t="s">
        <v>1002</v>
      </c>
    </row>
    <row r="89" spans="1:18" ht="51" x14ac:dyDescent="0.2">
      <c r="A89" s="28" t="s">
        <v>51</v>
      </c>
      <c r="E89" s="29" t="s">
        <v>1431</v>
      </c>
    </row>
    <row r="90" spans="1:18" ht="38.25" x14ac:dyDescent="0.2">
      <c r="A90" t="s">
        <v>53</v>
      </c>
      <c r="E90" s="27" t="s">
        <v>1009</v>
      </c>
    </row>
    <row r="91" spans="1:18" x14ac:dyDescent="0.2">
      <c r="A91" s="17" t="s">
        <v>45</v>
      </c>
      <c r="B91" s="21" t="s">
        <v>166</v>
      </c>
      <c r="C91" s="21" t="s">
        <v>876</v>
      </c>
      <c r="D91" s="17" t="s">
        <v>47</v>
      </c>
      <c r="E91" s="22" t="s">
        <v>877</v>
      </c>
      <c r="F91" s="23" t="s">
        <v>103</v>
      </c>
      <c r="G91" s="24">
        <v>835</v>
      </c>
      <c r="H91" s="25"/>
      <c r="I91" s="25">
        <f>ROUND(ROUND(H91,2)*ROUND(G91,3),2)</f>
        <v>0</v>
      </c>
      <c r="O91">
        <f>(I91*21)/100</f>
        <v>0</v>
      </c>
      <c r="P91" t="s">
        <v>23</v>
      </c>
    </row>
    <row r="92" spans="1:18" x14ac:dyDescent="0.2">
      <c r="A92" s="26" t="s">
        <v>50</v>
      </c>
      <c r="E92" s="27" t="s">
        <v>1432</v>
      </c>
    </row>
    <row r="93" spans="1:18" ht="51" x14ac:dyDescent="0.2">
      <c r="A93" s="28" t="s">
        <v>51</v>
      </c>
      <c r="E93" s="29" t="s">
        <v>1433</v>
      </c>
    </row>
    <row r="94" spans="1:18" ht="51" x14ac:dyDescent="0.2">
      <c r="A94" t="s">
        <v>53</v>
      </c>
      <c r="E94" s="27" t="s">
        <v>880</v>
      </c>
    </row>
    <row r="95" spans="1:18" ht="12.75" customHeight="1" x14ac:dyDescent="0.2">
      <c r="A95" s="5" t="s">
        <v>43</v>
      </c>
      <c r="B95" s="5"/>
      <c r="C95" s="31" t="s">
        <v>22</v>
      </c>
      <c r="D95" s="5"/>
      <c r="E95" s="19" t="s">
        <v>1010</v>
      </c>
      <c r="F95" s="5"/>
      <c r="G95" s="5"/>
      <c r="H95" s="5"/>
      <c r="I95" s="32">
        <f>0+Q95</f>
        <v>0</v>
      </c>
      <c r="O95">
        <f>0+R95</f>
        <v>0</v>
      </c>
      <c r="Q95">
        <f>0+I96+I100</f>
        <v>0</v>
      </c>
      <c r="R95">
        <f>0+O96+O100</f>
        <v>0</v>
      </c>
    </row>
    <row r="96" spans="1:18" x14ac:dyDescent="0.2">
      <c r="A96" s="17" t="s">
        <v>45</v>
      </c>
      <c r="B96" s="21" t="s">
        <v>170</v>
      </c>
      <c r="C96" s="21" t="s">
        <v>1434</v>
      </c>
      <c r="D96" s="17" t="s">
        <v>47</v>
      </c>
      <c r="E96" s="22" t="s">
        <v>1435</v>
      </c>
      <c r="F96" s="23" t="s">
        <v>1162</v>
      </c>
      <c r="G96" s="24">
        <v>11</v>
      </c>
      <c r="H96" s="25"/>
      <c r="I96" s="25">
        <f>ROUND(ROUND(H96,2)*ROUND(G96,3),2)</f>
        <v>0</v>
      </c>
      <c r="O96">
        <f>(I96*21)/100</f>
        <v>0</v>
      </c>
      <c r="P96" t="s">
        <v>23</v>
      </c>
    </row>
    <row r="97" spans="1:18" x14ac:dyDescent="0.2">
      <c r="A97" s="26" t="s">
        <v>50</v>
      </c>
      <c r="E97" s="27" t="s">
        <v>47</v>
      </c>
    </row>
    <row r="98" spans="1:18" ht="51" x14ac:dyDescent="0.2">
      <c r="A98" s="28" t="s">
        <v>51</v>
      </c>
      <c r="E98" s="29" t="s">
        <v>1436</v>
      </c>
    </row>
    <row r="99" spans="1:18" ht="25.5" x14ac:dyDescent="0.2">
      <c r="A99" t="s">
        <v>53</v>
      </c>
      <c r="E99" s="27" t="s">
        <v>1437</v>
      </c>
    </row>
    <row r="100" spans="1:18" x14ac:dyDescent="0.2">
      <c r="A100" s="17" t="s">
        <v>45</v>
      </c>
      <c r="B100" s="21" t="s">
        <v>175</v>
      </c>
      <c r="C100" s="21" t="s">
        <v>1438</v>
      </c>
      <c r="D100" s="17" t="s">
        <v>47</v>
      </c>
      <c r="E100" s="22" t="s">
        <v>1439</v>
      </c>
      <c r="F100" s="23" t="s">
        <v>107</v>
      </c>
      <c r="G100" s="24">
        <v>16.2</v>
      </c>
      <c r="H100" s="25"/>
      <c r="I100" s="25">
        <f>ROUND(ROUND(H100,2)*ROUND(G100,3),2)</f>
        <v>0</v>
      </c>
      <c r="O100">
        <f>(I100*21)/100</f>
        <v>0</v>
      </c>
      <c r="P100" t="s">
        <v>23</v>
      </c>
    </row>
    <row r="101" spans="1:18" ht="25.5" x14ac:dyDescent="0.2">
      <c r="A101" s="26" t="s">
        <v>50</v>
      </c>
      <c r="E101" s="27" t="s">
        <v>1440</v>
      </c>
    </row>
    <row r="102" spans="1:18" ht="51" x14ac:dyDescent="0.2">
      <c r="A102" s="28" t="s">
        <v>51</v>
      </c>
      <c r="E102" s="29" t="s">
        <v>1441</v>
      </c>
    </row>
    <row r="103" spans="1:18" ht="165.75" x14ac:dyDescent="0.2">
      <c r="A103" t="s">
        <v>53</v>
      </c>
      <c r="E103" s="27" t="s">
        <v>1442</v>
      </c>
    </row>
    <row r="104" spans="1:18" ht="12.75" customHeight="1" x14ac:dyDescent="0.2">
      <c r="A104" s="5" t="s">
        <v>43</v>
      </c>
      <c r="B104" s="5"/>
      <c r="C104" s="31" t="s">
        <v>35</v>
      </c>
      <c r="D104" s="5"/>
      <c r="E104" s="19" t="s">
        <v>886</v>
      </c>
      <c r="F104" s="5"/>
      <c r="G104" s="5"/>
      <c r="H104" s="5"/>
      <c r="I104" s="32">
        <f>0+Q104</f>
        <v>0</v>
      </c>
      <c r="O104">
        <f>0+R104</f>
        <v>0</v>
      </c>
      <c r="Q104">
        <f>0+I105+I109+I113+I117+I121+I125+I129+I133</f>
        <v>0</v>
      </c>
      <c r="R104">
        <f>0+O105+O109+O113+O117+O121+O125+O129+O133</f>
        <v>0</v>
      </c>
    </row>
    <row r="105" spans="1:18" x14ac:dyDescent="0.2">
      <c r="A105" s="17" t="s">
        <v>45</v>
      </c>
      <c r="B105" s="21" t="s">
        <v>179</v>
      </c>
      <c r="C105" s="21" t="s">
        <v>887</v>
      </c>
      <c r="D105" s="17" t="s">
        <v>47</v>
      </c>
      <c r="E105" s="22" t="s">
        <v>888</v>
      </c>
      <c r="F105" s="23" t="s">
        <v>107</v>
      </c>
      <c r="G105" s="24">
        <v>312</v>
      </c>
      <c r="H105" s="25"/>
      <c r="I105" s="25">
        <f>ROUND(ROUND(H105,2)*ROUND(G105,3),2)</f>
        <v>0</v>
      </c>
      <c r="O105">
        <f>(I105*21)/100</f>
        <v>0</v>
      </c>
      <c r="P105" t="s">
        <v>23</v>
      </c>
    </row>
    <row r="106" spans="1:18" x14ac:dyDescent="0.2">
      <c r="A106" s="26" t="s">
        <v>50</v>
      </c>
      <c r="E106" s="27" t="s">
        <v>47</v>
      </c>
    </row>
    <row r="107" spans="1:18" ht="51" x14ac:dyDescent="0.2">
      <c r="A107" s="28" t="s">
        <v>51</v>
      </c>
      <c r="E107" s="29" t="s">
        <v>1443</v>
      </c>
    </row>
    <row r="108" spans="1:18" ht="38.25" x14ac:dyDescent="0.2">
      <c r="A108" t="s">
        <v>53</v>
      </c>
      <c r="E108" s="27" t="s">
        <v>890</v>
      </c>
    </row>
    <row r="109" spans="1:18" x14ac:dyDescent="0.2">
      <c r="A109" s="17" t="s">
        <v>45</v>
      </c>
      <c r="B109" s="21" t="s">
        <v>181</v>
      </c>
      <c r="C109" s="21" t="s">
        <v>891</v>
      </c>
      <c r="D109" s="17" t="s">
        <v>47</v>
      </c>
      <c r="E109" s="22" t="s">
        <v>892</v>
      </c>
      <c r="F109" s="23" t="s">
        <v>107</v>
      </c>
      <c r="G109" s="24">
        <v>153.68</v>
      </c>
      <c r="H109" s="25"/>
      <c r="I109" s="25">
        <f>ROUND(ROUND(H109,2)*ROUND(G109,3),2)</f>
        <v>0</v>
      </c>
      <c r="O109">
        <f>(I109*21)/100</f>
        <v>0</v>
      </c>
      <c r="P109" t="s">
        <v>23</v>
      </c>
    </row>
    <row r="110" spans="1:18" x14ac:dyDescent="0.2">
      <c r="A110" s="26" t="s">
        <v>50</v>
      </c>
      <c r="E110" s="27" t="s">
        <v>47</v>
      </c>
    </row>
    <row r="111" spans="1:18" ht="51" x14ac:dyDescent="0.2">
      <c r="A111" s="28" t="s">
        <v>51</v>
      </c>
      <c r="E111" s="29" t="s">
        <v>1444</v>
      </c>
    </row>
    <row r="112" spans="1:18" ht="38.25" x14ac:dyDescent="0.2">
      <c r="A112" t="s">
        <v>53</v>
      </c>
      <c r="E112" s="27" t="s">
        <v>890</v>
      </c>
    </row>
    <row r="113" spans="1:16" ht="25.5" x14ac:dyDescent="0.2">
      <c r="A113" s="17" t="s">
        <v>45</v>
      </c>
      <c r="B113" s="21" t="s">
        <v>185</v>
      </c>
      <c r="C113" s="21" t="s">
        <v>894</v>
      </c>
      <c r="D113" s="17" t="s">
        <v>47</v>
      </c>
      <c r="E113" s="22" t="s">
        <v>895</v>
      </c>
      <c r="F113" s="23" t="s">
        <v>117</v>
      </c>
      <c r="G113" s="24">
        <v>120</v>
      </c>
      <c r="H113" s="25"/>
      <c r="I113" s="25">
        <f>ROUND(ROUND(H113,2)*ROUND(G113,3),2)</f>
        <v>0</v>
      </c>
      <c r="O113">
        <f>(I113*21)/100</f>
        <v>0</v>
      </c>
      <c r="P113" t="s">
        <v>23</v>
      </c>
    </row>
    <row r="114" spans="1:16" x14ac:dyDescent="0.2">
      <c r="A114" s="26" t="s">
        <v>50</v>
      </c>
      <c r="E114" s="27" t="s">
        <v>47</v>
      </c>
    </row>
    <row r="115" spans="1:16" ht="51" x14ac:dyDescent="0.2">
      <c r="A115" s="28" t="s">
        <v>51</v>
      </c>
      <c r="E115" s="29" t="s">
        <v>896</v>
      </c>
    </row>
    <row r="116" spans="1:16" ht="216.75" x14ac:dyDescent="0.2">
      <c r="A116" t="s">
        <v>53</v>
      </c>
      <c r="E116" s="27" t="s">
        <v>897</v>
      </c>
    </row>
    <row r="117" spans="1:16" ht="25.5" x14ac:dyDescent="0.2">
      <c r="A117" s="17" t="s">
        <v>45</v>
      </c>
      <c r="B117" s="21" t="s">
        <v>189</v>
      </c>
      <c r="C117" s="21" t="s">
        <v>898</v>
      </c>
      <c r="D117" s="17" t="s">
        <v>47</v>
      </c>
      <c r="E117" s="22" t="s">
        <v>899</v>
      </c>
      <c r="F117" s="23" t="s">
        <v>117</v>
      </c>
      <c r="G117" s="24">
        <v>904</v>
      </c>
      <c r="H117" s="25"/>
      <c r="I117" s="25">
        <f>ROUND(ROUND(H117,2)*ROUND(G117,3),2)</f>
        <v>0</v>
      </c>
      <c r="O117">
        <f>(I117*21)/100</f>
        <v>0</v>
      </c>
      <c r="P117" t="s">
        <v>23</v>
      </c>
    </row>
    <row r="118" spans="1:16" x14ac:dyDescent="0.2">
      <c r="A118" s="26" t="s">
        <v>50</v>
      </c>
      <c r="E118" s="27" t="s">
        <v>47</v>
      </c>
    </row>
    <row r="119" spans="1:16" ht="51" x14ac:dyDescent="0.2">
      <c r="A119" s="28" t="s">
        <v>51</v>
      </c>
      <c r="E119" s="29" t="s">
        <v>1445</v>
      </c>
    </row>
    <row r="120" spans="1:16" ht="76.5" x14ac:dyDescent="0.2">
      <c r="A120" t="s">
        <v>53</v>
      </c>
      <c r="E120" s="27" t="s">
        <v>901</v>
      </c>
    </row>
    <row r="121" spans="1:16" x14ac:dyDescent="0.2">
      <c r="A121" s="17" t="s">
        <v>45</v>
      </c>
      <c r="B121" s="21" t="s">
        <v>193</v>
      </c>
      <c r="C121" s="21" t="s">
        <v>902</v>
      </c>
      <c r="D121" s="17" t="s">
        <v>47</v>
      </c>
      <c r="E121" s="22" t="s">
        <v>903</v>
      </c>
      <c r="F121" s="23" t="s">
        <v>49</v>
      </c>
      <c r="G121" s="24">
        <v>150</v>
      </c>
      <c r="H121" s="25"/>
      <c r="I121" s="25">
        <f>ROUND(ROUND(H121,2)*ROUND(G121,3),2)</f>
        <v>0</v>
      </c>
      <c r="O121">
        <f>(I121*21)/100</f>
        <v>0</v>
      </c>
      <c r="P121" t="s">
        <v>23</v>
      </c>
    </row>
    <row r="122" spans="1:16" x14ac:dyDescent="0.2">
      <c r="A122" s="26" t="s">
        <v>50</v>
      </c>
      <c r="E122" s="27" t="s">
        <v>47</v>
      </c>
    </row>
    <row r="123" spans="1:16" ht="51" x14ac:dyDescent="0.2">
      <c r="A123" s="28" t="s">
        <v>51</v>
      </c>
      <c r="E123" s="29" t="s">
        <v>1446</v>
      </c>
    </row>
    <row r="124" spans="1:16" ht="89.25" x14ac:dyDescent="0.2">
      <c r="A124" t="s">
        <v>53</v>
      </c>
      <c r="E124" s="27" t="s">
        <v>905</v>
      </c>
    </row>
    <row r="125" spans="1:16" x14ac:dyDescent="0.2">
      <c r="A125" s="17" t="s">
        <v>45</v>
      </c>
      <c r="B125" s="21" t="s">
        <v>194</v>
      </c>
      <c r="C125" s="21" t="s">
        <v>906</v>
      </c>
      <c r="D125" s="17" t="s">
        <v>47</v>
      </c>
      <c r="E125" s="22" t="s">
        <v>907</v>
      </c>
      <c r="F125" s="23" t="s">
        <v>49</v>
      </c>
      <c r="G125" s="24">
        <v>6</v>
      </c>
      <c r="H125" s="25"/>
      <c r="I125" s="25">
        <f>ROUND(ROUND(H125,2)*ROUND(G125,3),2)</f>
        <v>0</v>
      </c>
      <c r="O125">
        <f>(I125*21)/100</f>
        <v>0</v>
      </c>
      <c r="P125" t="s">
        <v>23</v>
      </c>
    </row>
    <row r="126" spans="1:16" x14ac:dyDescent="0.2">
      <c r="A126" s="26" t="s">
        <v>50</v>
      </c>
      <c r="E126" s="27" t="s">
        <v>47</v>
      </c>
    </row>
    <row r="127" spans="1:16" ht="51" x14ac:dyDescent="0.2">
      <c r="A127" s="28" t="s">
        <v>51</v>
      </c>
      <c r="E127" s="29" t="s">
        <v>909</v>
      </c>
    </row>
    <row r="128" spans="1:16" ht="191.25" x14ac:dyDescent="0.2">
      <c r="A128" t="s">
        <v>53</v>
      </c>
      <c r="E128" s="27" t="s">
        <v>910</v>
      </c>
    </row>
    <row r="129" spans="1:18" x14ac:dyDescent="0.2">
      <c r="A129" s="17" t="s">
        <v>45</v>
      </c>
      <c r="B129" s="21" t="s">
        <v>198</v>
      </c>
      <c r="C129" s="21" t="s">
        <v>915</v>
      </c>
      <c r="D129" s="17" t="s">
        <v>47</v>
      </c>
      <c r="E129" s="22" t="s">
        <v>916</v>
      </c>
      <c r="F129" s="23" t="s">
        <v>117</v>
      </c>
      <c r="G129" s="24">
        <v>120</v>
      </c>
      <c r="H129" s="25"/>
      <c r="I129" s="25">
        <f>ROUND(ROUND(H129,2)*ROUND(G129,3),2)</f>
        <v>0</v>
      </c>
      <c r="O129">
        <f>(I129*21)/100</f>
        <v>0</v>
      </c>
      <c r="P129" t="s">
        <v>23</v>
      </c>
    </row>
    <row r="130" spans="1:18" x14ac:dyDescent="0.2">
      <c r="A130" s="26" t="s">
        <v>50</v>
      </c>
      <c r="E130" s="27" t="s">
        <v>47</v>
      </c>
    </row>
    <row r="131" spans="1:18" ht="51" x14ac:dyDescent="0.2">
      <c r="A131" s="28" t="s">
        <v>51</v>
      </c>
      <c r="E131" s="29" t="s">
        <v>896</v>
      </c>
    </row>
    <row r="132" spans="1:18" ht="102" x14ac:dyDescent="0.2">
      <c r="A132" t="s">
        <v>53</v>
      </c>
      <c r="E132" s="27" t="s">
        <v>917</v>
      </c>
    </row>
    <row r="133" spans="1:18" x14ac:dyDescent="0.2">
      <c r="A133" s="17" t="s">
        <v>45</v>
      </c>
      <c r="B133" s="21" t="s">
        <v>202</v>
      </c>
      <c r="C133" s="21" t="s">
        <v>1447</v>
      </c>
      <c r="D133" s="17" t="s">
        <v>47</v>
      </c>
      <c r="E133" s="22" t="s">
        <v>1448</v>
      </c>
      <c r="F133" s="23" t="s">
        <v>103</v>
      </c>
      <c r="G133" s="24">
        <v>72</v>
      </c>
      <c r="H133" s="25"/>
      <c r="I133" s="25">
        <f>ROUND(ROUND(H133,2)*ROUND(G133,3),2)</f>
        <v>0</v>
      </c>
      <c r="O133">
        <f>(I133*21)/100</f>
        <v>0</v>
      </c>
      <c r="P133" t="s">
        <v>23</v>
      </c>
    </row>
    <row r="134" spans="1:18" x14ac:dyDescent="0.2">
      <c r="A134" s="26" t="s">
        <v>50</v>
      </c>
      <c r="E134" s="27" t="s">
        <v>1449</v>
      </c>
    </row>
    <row r="135" spans="1:18" ht="51" x14ac:dyDescent="0.2">
      <c r="A135" s="28" t="s">
        <v>51</v>
      </c>
      <c r="E135" s="29" t="s">
        <v>1450</v>
      </c>
    </row>
    <row r="136" spans="1:18" ht="38.25" x14ac:dyDescent="0.2">
      <c r="A136" t="s">
        <v>53</v>
      </c>
      <c r="E136" s="27" t="s">
        <v>1101</v>
      </c>
    </row>
    <row r="137" spans="1:18" ht="12.75" customHeight="1" x14ac:dyDescent="0.2">
      <c r="A137" s="5" t="s">
        <v>43</v>
      </c>
      <c r="B137" s="5"/>
      <c r="C137" s="31" t="s">
        <v>70</v>
      </c>
      <c r="D137" s="5"/>
      <c r="E137" s="19" t="s">
        <v>1173</v>
      </c>
      <c r="F137" s="5"/>
      <c r="G137" s="5"/>
      <c r="H137" s="5"/>
      <c r="I137" s="32">
        <f>0+Q137</f>
        <v>0</v>
      </c>
      <c r="O137">
        <f>0+R137</f>
        <v>0</v>
      </c>
      <c r="Q137">
        <f>0+I138</f>
        <v>0</v>
      </c>
      <c r="R137">
        <f>0+O138</f>
        <v>0</v>
      </c>
    </row>
    <row r="138" spans="1:18" x14ac:dyDescent="0.2">
      <c r="A138" s="17" t="s">
        <v>45</v>
      </c>
      <c r="B138" s="21" t="s">
        <v>205</v>
      </c>
      <c r="C138" s="21" t="s">
        <v>1451</v>
      </c>
      <c r="D138" s="17" t="s">
        <v>47</v>
      </c>
      <c r="E138" s="22" t="s">
        <v>1452</v>
      </c>
      <c r="F138" s="23" t="s">
        <v>103</v>
      </c>
      <c r="G138" s="24">
        <v>68</v>
      </c>
      <c r="H138" s="25"/>
      <c r="I138" s="25">
        <f>ROUND(ROUND(H138,2)*ROUND(G138,3),2)</f>
        <v>0</v>
      </c>
      <c r="O138">
        <f>(I138*21)/100</f>
        <v>0</v>
      </c>
      <c r="P138" t="s">
        <v>23</v>
      </c>
    </row>
    <row r="139" spans="1:18" x14ac:dyDescent="0.2">
      <c r="A139" s="26" t="s">
        <v>50</v>
      </c>
      <c r="E139" s="27" t="s">
        <v>47</v>
      </c>
    </row>
    <row r="140" spans="1:18" ht="51" x14ac:dyDescent="0.2">
      <c r="A140" s="28" t="s">
        <v>51</v>
      </c>
      <c r="E140" s="29" t="s">
        <v>1453</v>
      </c>
    </row>
    <row r="141" spans="1:18" ht="76.5" x14ac:dyDescent="0.2">
      <c r="A141" t="s">
        <v>53</v>
      </c>
      <c r="E141" s="27" t="s">
        <v>1454</v>
      </c>
    </row>
    <row r="142" spans="1:18" ht="12.75" customHeight="1" x14ac:dyDescent="0.2">
      <c r="A142" s="5" t="s">
        <v>43</v>
      </c>
      <c r="B142" s="5"/>
      <c r="C142" s="31" t="s">
        <v>74</v>
      </c>
      <c r="D142" s="5"/>
      <c r="E142" s="19" t="s">
        <v>1455</v>
      </c>
      <c r="F142" s="5"/>
      <c r="G142" s="5"/>
      <c r="H142" s="5"/>
      <c r="I142" s="32">
        <f>0+Q142</f>
        <v>0</v>
      </c>
      <c r="O142">
        <f>0+R142</f>
        <v>0</v>
      </c>
      <c r="Q142">
        <f>0+I143+I147+I151</f>
        <v>0</v>
      </c>
      <c r="R142">
        <f>0+O143+O147+O151</f>
        <v>0</v>
      </c>
    </row>
    <row r="143" spans="1:18" x14ac:dyDescent="0.2">
      <c r="A143" s="17" t="s">
        <v>45</v>
      </c>
      <c r="B143" s="21" t="s">
        <v>210</v>
      </c>
      <c r="C143" s="21" t="s">
        <v>1456</v>
      </c>
      <c r="D143" s="17" t="s">
        <v>47</v>
      </c>
      <c r="E143" s="22" t="s">
        <v>1457</v>
      </c>
      <c r="F143" s="23" t="s">
        <v>117</v>
      </c>
      <c r="G143" s="24">
        <v>3.7</v>
      </c>
      <c r="H143" s="25"/>
      <c r="I143" s="25">
        <f>ROUND(ROUND(H143,2)*ROUND(G143,3),2)</f>
        <v>0</v>
      </c>
      <c r="O143">
        <f>(I143*21)/100</f>
        <v>0</v>
      </c>
      <c r="P143" t="s">
        <v>23</v>
      </c>
    </row>
    <row r="144" spans="1:18" x14ac:dyDescent="0.2">
      <c r="A144" s="26" t="s">
        <v>50</v>
      </c>
      <c r="E144" s="27" t="s">
        <v>1458</v>
      </c>
    </row>
    <row r="145" spans="1:18" ht="51" x14ac:dyDescent="0.2">
      <c r="A145" s="28" t="s">
        <v>51</v>
      </c>
      <c r="E145" s="29" t="s">
        <v>1459</v>
      </c>
    </row>
    <row r="146" spans="1:18" ht="191.25" x14ac:dyDescent="0.2">
      <c r="A146" t="s">
        <v>53</v>
      </c>
      <c r="E146" s="27" t="s">
        <v>1460</v>
      </c>
    </row>
    <row r="147" spans="1:18" x14ac:dyDescent="0.2">
      <c r="A147" s="17" t="s">
        <v>45</v>
      </c>
      <c r="B147" s="21" t="s">
        <v>212</v>
      </c>
      <c r="C147" s="21" t="s">
        <v>1461</v>
      </c>
      <c r="D147" s="17" t="s">
        <v>47</v>
      </c>
      <c r="E147" s="22" t="s">
        <v>1462</v>
      </c>
      <c r="F147" s="23" t="s">
        <v>49</v>
      </c>
      <c r="G147" s="24">
        <v>3</v>
      </c>
      <c r="H147" s="25"/>
      <c r="I147" s="25">
        <f>ROUND(ROUND(H147,2)*ROUND(G147,3),2)</f>
        <v>0</v>
      </c>
      <c r="O147">
        <f>(I147*21)/100</f>
        <v>0</v>
      </c>
      <c r="P147" t="s">
        <v>23</v>
      </c>
    </row>
    <row r="148" spans="1:18" x14ac:dyDescent="0.2">
      <c r="A148" s="26" t="s">
        <v>50</v>
      </c>
      <c r="E148" s="27" t="s">
        <v>47</v>
      </c>
    </row>
    <row r="149" spans="1:18" ht="51" x14ac:dyDescent="0.2">
      <c r="A149" s="28" t="s">
        <v>51</v>
      </c>
      <c r="E149" s="29" t="s">
        <v>1246</v>
      </c>
    </row>
    <row r="150" spans="1:18" ht="178.5" x14ac:dyDescent="0.2">
      <c r="A150" t="s">
        <v>53</v>
      </c>
      <c r="E150" s="27" t="s">
        <v>1463</v>
      </c>
    </row>
    <row r="151" spans="1:18" x14ac:dyDescent="0.2">
      <c r="A151" s="17" t="s">
        <v>45</v>
      </c>
      <c r="B151" s="21" t="s">
        <v>217</v>
      </c>
      <c r="C151" s="21" t="s">
        <v>1464</v>
      </c>
      <c r="D151" s="17" t="s">
        <v>47</v>
      </c>
      <c r="E151" s="22" t="s">
        <v>1465</v>
      </c>
      <c r="F151" s="23" t="s">
        <v>49</v>
      </c>
      <c r="G151" s="24">
        <v>1</v>
      </c>
      <c r="H151" s="25"/>
      <c r="I151" s="25">
        <f>ROUND(ROUND(H151,2)*ROUND(G151,3),2)</f>
        <v>0</v>
      </c>
      <c r="O151">
        <f>(I151*21)/100</f>
        <v>0</v>
      </c>
      <c r="P151" t="s">
        <v>23</v>
      </c>
    </row>
    <row r="152" spans="1:18" x14ac:dyDescent="0.2">
      <c r="A152" s="26" t="s">
        <v>50</v>
      </c>
      <c r="E152" s="27" t="s">
        <v>1466</v>
      </c>
    </row>
    <row r="153" spans="1:18" ht="51" x14ac:dyDescent="0.2">
      <c r="A153" s="28" t="s">
        <v>51</v>
      </c>
      <c r="E153" s="29" t="s">
        <v>1067</v>
      </c>
    </row>
    <row r="154" spans="1:18" ht="306" x14ac:dyDescent="0.2">
      <c r="A154" t="s">
        <v>53</v>
      </c>
      <c r="E154" s="27" t="s">
        <v>1467</v>
      </c>
    </row>
    <row r="155" spans="1:18" ht="12.75" customHeight="1" x14ac:dyDescent="0.2">
      <c r="A155" s="5" t="s">
        <v>43</v>
      </c>
      <c r="B155" s="5"/>
      <c r="C155" s="31" t="s">
        <v>40</v>
      </c>
      <c r="D155" s="5"/>
      <c r="E155" s="19" t="s">
        <v>923</v>
      </c>
      <c r="F155" s="5"/>
      <c r="G155" s="5"/>
      <c r="H155" s="5"/>
      <c r="I155" s="32">
        <f>0+Q155</f>
        <v>0</v>
      </c>
      <c r="O155">
        <f>0+R155</f>
        <v>0</v>
      </c>
      <c r="Q155">
        <f>0+I156+I160+I164+I168+I172+I176+I180+I184+I188+I192+I196+I200+I204+I208+I212+I216+I220+I224+I228+I232+I236</f>
        <v>0</v>
      </c>
      <c r="R155">
        <f>0+O156+O160+O164+O168+O172+O176+O180+O184+O188+O192+O196+O200+O204+O208+O212+O216+O220+O224+O228+O232+O236</f>
        <v>0</v>
      </c>
    </row>
    <row r="156" spans="1:18" ht="25.5" x14ac:dyDescent="0.2">
      <c r="A156" s="17" t="s">
        <v>45</v>
      </c>
      <c r="B156" s="21" t="s">
        <v>221</v>
      </c>
      <c r="C156" s="21" t="s">
        <v>1468</v>
      </c>
      <c r="D156" s="17" t="s">
        <v>47</v>
      </c>
      <c r="E156" s="22" t="s">
        <v>1469</v>
      </c>
      <c r="F156" s="23" t="s">
        <v>103</v>
      </c>
      <c r="G156" s="24">
        <v>7.5</v>
      </c>
      <c r="H156" s="25"/>
      <c r="I156" s="25">
        <f>ROUND(ROUND(H156,2)*ROUND(G156,3),2)</f>
        <v>0</v>
      </c>
      <c r="O156">
        <f>(I156*21)/100</f>
        <v>0</v>
      </c>
      <c r="P156" t="s">
        <v>23</v>
      </c>
    </row>
    <row r="157" spans="1:18" x14ac:dyDescent="0.2">
      <c r="A157" s="26" t="s">
        <v>50</v>
      </c>
      <c r="E157" s="27" t="s">
        <v>1470</v>
      </c>
    </row>
    <row r="158" spans="1:18" ht="51" x14ac:dyDescent="0.2">
      <c r="A158" s="28" t="s">
        <v>51</v>
      </c>
      <c r="E158" s="29" t="s">
        <v>1471</v>
      </c>
    </row>
    <row r="159" spans="1:18" ht="191.25" x14ac:dyDescent="0.2">
      <c r="A159" t="s">
        <v>53</v>
      </c>
      <c r="E159" s="27" t="s">
        <v>1472</v>
      </c>
    </row>
    <row r="160" spans="1:18" ht="25.5" x14ac:dyDescent="0.2">
      <c r="A160" s="17" t="s">
        <v>45</v>
      </c>
      <c r="B160" s="21" t="s">
        <v>225</v>
      </c>
      <c r="C160" s="21" t="s">
        <v>1473</v>
      </c>
      <c r="D160" s="17" t="s">
        <v>47</v>
      </c>
      <c r="E160" s="22" t="s">
        <v>1474</v>
      </c>
      <c r="F160" s="23" t="s">
        <v>103</v>
      </c>
      <c r="G160" s="24">
        <v>47.4</v>
      </c>
      <c r="H160" s="25"/>
      <c r="I160" s="25">
        <f>ROUND(ROUND(H160,2)*ROUND(G160,3),2)</f>
        <v>0</v>
      </c>
      <c r="O160">
        <f>(I160*21)/100</f>
        <v>0</v>
      </c>
      <c r="P160" t="s">
        <v>23</v>
      </c>
    </row>
    <row r="161" spans="1:16" x14ac:dyDescent="0.2">
      <c r="A161" s="26" t="s">
        <v>50</v>
      </c>
      <c r="E161" s="27" t="s">
        <v>1475</v>
      </c>
    </row>
    <row r="162" spans="1:16" ht="51" x14ac:dyDescent="0.2">
      <c r="A162" s="28" t="s">
        <v>51</v>
      </c>
      <c r="E162" s="29" t="s">
        <v>1476</v>
      </c>
    </row>
    <row r="163" spans="1:16" ht="114.75" x14ac:dyDescent="0.2">
      <c r="A163" t="s">
        <v>53</v>
      </c>
      <c r="E163" s="27" t="s">
        <v>1477</v>
      </c>
    </row>
    <row r="164" spans="1:16" x14ac:dyDescent="0.2">
      <c r="A164" s="17" t="s">
        <v>45</v>
      </c>
      <c r="B164" s="21" t="s">
        <v>229</v>
      </c>
      <c r="C164" s="21" t="s">
        <v>924</v>
      </c>
      <c r="D164" s="17" t="s">
        <v>47</v>
      </c>
      <c r="E164" s="22" t="s">
        <v>925</v>
      </c>
      <c r="F164" s="23" t="s">
        <v>49</v>
      </c>
      <c r="G164" s="24">
        <v>3</v>
      </c>
      <c r="H164" s="25"/>
      <c r="I164" s="25">
        <f>ROUND(ROUND(H164,2)*ROUND(G164,3),2)</f>
        <v>0</v>
      </c>
      <c r="O164">
        <f>(I164*21)/100</f>
        <v>0</v>
      </c>
      <c r="P164" t="s">
        <v>23</v>
      </c>
    </row>
    <row r="165" spans="1:16" x14ac:dyDescent="0.2">
      <c r="A165" s="26" t="s">
        <v>50</v>
      </c>
      <c r="E165" s="27" t="s">
        <v>926</v>
      </c>
    </row>
    <row r="166" spans="1:16" ht="51" x14ac:dyDescent="0.2">
      <c r="A166" s="28" t="s">
        <v>51</v>
      </c>
      <c r="E166" s="29" t="s">
        <v>813</v>
      </c>
    </row>
    <row r="167" spans="1:16" ht="51" x14ac:dyDescent="0.2">
      <c r="A167" t="s">
        <v>53</v>
      </c>
      <c r="E167" s="27" t="s">
        <v>928</v>
      </c>
    </row>
    <row r="168" spans="1:16" x14ac:dyDescent="0.2">
      <c r="A168" s="17" t="s">
        <v>45</v>
      </c>
      <c r="B168" s="21" t="s">
        <v>233</v>
      </c>
      <c r="C168" s="21" t="s">
        <v>929</v>
      </c>
      <c r="D168" s="17" t="s">
        <v>47</v>
      </c>
      <c r="E168" s="22" t="s">
        <v>930</v>
      </c>
      <c r="F168" s="23" t="s">
        <v>49</v>
      </c>
      <c r="G168" s="24">
        <v>2</v>
      </c>
      <c r="H168" s="25"/>
      <c r="I168" s="25">
        <f>ROUND(ROUND(H168,2)*ROUND(G168,3),2)</f>
        <v>0</v>
      </c>
      <c r="O168">
        <f>(I168*21)/100</f>
        <v>0</v>
      </c>
      <c r="P168" t="s">
        <v>23</v>
      </c>
    </row>
    <row r="169" spans="1:16" x14ac:dyDescent="0.2">
      <c r="A169" s="26" t="s">
        <v>50</v>
      </c>
      <c r="E169" s="27" t="s">
        <v>47</v>
      </c>
    </row>
    <row r="170" spans="1:16" ht="51" x14ac:dyDescent="0.2">
      <c r="A170" s="28" t="s">
        <v>51</v>
      </c>
      <c r="E170" s="29" t="s">
        <v>932</v>
      </c>
    </row>
    <row r="171" spans="1:16" ht="89.25" x14ac:dyDescent="0.2">
      <c r="A171" t="s">
        <v>53</v>
      </c>
      <c r="E171" s="27" t="s">
        <v>933</v>
      </c>
    </row>
    <row r="172" spans="1:16" x14ac:dyDescent="0.2">
      <c r="A172" s="17" t="s">
        <v>45</v>
      </c>
      <c r="B172" s="21" t="s">
        <v>238</v>
      </c>
      <c r="C172" s="21" t="s">
        <v>934</v>
      </c>
      <c r="D172" s="17" t="s">
        <v>47</v>
      </c>
      <c r="E172" s="22" t="s">
        <v>935</v>
      </c>
      <c r="F172" s="23" t="s">
        <v>49</v>
      </c>
      <c r="G172" s="24">
        <v>2</v>
      </c>
      <c r="H172" s="25"/>
      <c r="I172" s="25">
        <f>ROUND(ROUND(H172,2)*ROUND(G172,3),2)</f>
        <v>0</v>
      </c>
      <c r="O172">
        <f>(I172*21)/100</f>
        <v>0</v>
      </c>
      <c r="P172" t="s">
        <v>23</v>
      </c>
    </row>
    <row r="173" spans="1:16" x14ac:dyDescent="0.2">
      <c r="A173" s="26" t="s">
        <v>50</v>
      </c>
      <c r="E173" s="27" t="s">
        <v>47</v>
      </c>
    </row>
    <row r="174" spans="1:16" ht="51" x14ac:dyDescent="0.2">
      <c r="A174" s="28" t="s">
        <v>51</v>
      </c>
      <c r="E174" s="29" t="s">
        <v>932</v>
      </c>
    </row>
    <row r="175" spans="1:16" ht="51" x14ac:dyDescent="0.2">
      <c r="A175" t="s">
        <v>53</v>
      </c>
      <c r="E175" s="27" t="s">
        <v>936</v>
      </c>
    </row>
    <row r="176" spans="1:16" x14ac:dyDescent="0.2">
      <c r="A176" s="17" t="s">
        <v>45</v>
      </c>
      <c r="B176" s="21" t="s">
        <v>243</v>
      </c>
      <c r="C176" s="21" t="s">
        <v>937</v>
      </c>
      <c r="D176" s="17" t="s">
        <v>47</v>
      </c>
      <c r="E176" s="22" t="s">
        <v>938</v>
      </c>
      <c r="F176" s="23" t="s">
        <v>49</v>
      </c>
      <c r="G176" s="24">
        <v>2</v>
      </c>
      <c r="H176" s="25"/>
      <c r="I176" s="25">
        <f>ROUND(ROUND(H176,2)*ROUND(G176,3),2)</f>
        <v>0</v>
      </c>
      <c r="O176">
        <f>(I176*21)/100</f>
        <v>0</v>
      </c>
      <c r="P176" t="s">
        <v>23</v>
      </c>
    </row>
    <row r="177" spans="1:16" x14ac:dyDescent="0.2">
      <c r="A177" s="26" t="s">
        <v>50</v>
      </c>
      <c r="E177" s="27" t="s">
        <v>47</v>
      </c>
    </row>
    <row r="178" spans="1:16" ht="51" x14ac:dyDescent="0.2">
      <c r="A178" s="28" t="s">
        <v>51</v>
      </c>
      <c r="E178" s="29" t="s">
        <v>939</v>
      </c>
    </row>
    <row r="179" spans="1:16" ht="89.25" x14ac:dyDescent="0.2">
      <c r="A179" t="s">
        <v>53</v>
      </c>
      <c r="E179" s="27" t="s">
        <v>940</v>
      </c>
    </row>
    <row r="180" spans="1:16" ht="25.5" x14ac:dyDescent="0.2">
      <c r="A180" s="17" t="s">
        <v>45</v>
      </c>
      <c r="B180" s="21" t="s">
        <v>246</v>
      </c>
      <c r="C180" s="21" t="s">
        <v>1478</v>
      </c>
      <c r="D180" s="17" t="s">
        <v>47</v>
      </c>
      <c r="E180" s="22" t="s">
        <v>1479</v>
      </c>
      <c r="F180" s="23" t="s">
        <v>103</v>
      </c>
      <c r="G180" s="24">
        <v>6.6</v>
      </c>
      <c r="H180" s="25"/>
      <c r="I180" s="25">
        <f>ROUND(ROUND(H180,2)*ROUND(G180,3),2)</f>
        <v>0</v>
      </c>
      <c r="O180">
        <f>(I180*21)/100</f>
        <v>0</v>
      </c>
      <c r="P180" t="s">
        <v>23</v>
      </c>
    </row>
    <row r="181" spans="1:16" x14ac:dyDescent="0.2">
      <c r="A181" s="26" t="s">
        <v>50</v>
      </c>
      <c r="E181" s="27" t="s">
        <v>1480</v>
      </c>
    </row>
    <row r="182" spans="1:16" ht="51" x14ac:dyDescent="0.2">
      <c r="A182" s="28" t="s">
        <v>51</v>
      </c>
      <c r="E182" s="29" t="s">
        <v>1481</v>
      </c>
    </row>
    <row r="183" spans="1:16" ht="63.75" x14ac:dyDescent="0.2">
      <c r="A183" t="s">
        <v>53</v>
      </c>
      <c r="E183" s="27" t="s">
        <v>1482</v>
      </c>
    </row>
    <row r="184" spans="1:16" ht="25.5" x14ac:dyDescent="0.2">
      <c r="A184" s="17" t="s">
        <v>45</v>
      </c>
      <c r="B184" s="21" t="s">
        <v>250</v>
      </c>
      <c r="C184" s="21" t="s">
        <v>1483</v>
      </c>
      <c r="D184" s="17" t="s">
        <v>47</v>
      </c>
      <c r="E184" s="22" t="s">
        <v>1484</v>
      </c>
      <c r="F184" s="23" t="s">
        <v>117</v>
      </c>
      <c r="G184" s="24">
        <v>232.5</v>
      </c>
      <c r="H184" s="25"/>
      <c r="I184" s="25">
        <f>ROUND(ROUND(H184,2)*ROUND(G184,3),2)</f>
        <v>0</v>
      </c>
      <c r="O184">
        <f>(I184*21)/100</f>
        <v>0</v>
      </c>
      <c r="P184" t="s">
        <v>23</v>
      </c>
    </row>
    <row r="185" spans="1:16" x14ac:dyDescent="0.2">
      <c r="A185" s="26" t="s">
        <v>50</v>
      </c>
      <c r="E185" s="27" t="s">
        <v>1485</v>
      </c>
    </row>
    <row r="186" spans="1:16" ht="51" x14ac:dyDescent="0.2">
      <c r="A186" s="28" t="s">
        <v>51</v>
      </c>
      <c r="E186" s="29" t="s">
        <v>1486</v>
      </c>
    </row>
    <row r="187" spans="1:16" ht="25.5" x14ac:dyDescent="0.2">
      <c r="A187" t="s">
        <v>53</v>
      </c>
      <c r="E187" s="27" t="s">
        <v>1487</v>
      </c>
    </row>
    <row r="188" spans="1:16" x14ac:dyDescent="0.2">
      <c r="A188" s="17" t="s">
        <v>45</v>
      </c>
      <c r="B188" s="21" t="s">
        <v>253</v>
      </c>
      <c r="C188" s="21" t="s">
        <v>941</v>
      </c>
      <c r="D188" s="17" t="s">
        <v>47</v>
      </c>
      <c r="E188" s="22" t="s">
        <v>942</v>
      </c>
      <c r="F188" s="23" t="s">
        <v>107</v>
      </c>
      <c r="G188" s="24">
        <v>288</v>
      </c>
      <c r="H188" s="25"/>
      <c r="I188" s="25">
        <f>ROUND(ROUND(H188,2)*ROUND(G188,3),2)</f>
        <v>0</v>
      </c>
      <c r="O188">
        <f>(I188*21)/100</f>
        <v>0</v>
      </c>
      <c r="P188" t="s">
        <v>23</v>
      </c>
    </row>
    <row r="189" spans="1:16" x14ac:dyDescent="0.2">
      <c r="A189" s="26" t="s">
        <v>50</v>
      </c>
      <c r="E189" s="27" t="s">
        <v>47</v>
      </c>
    </row>
    <row r="190" spans="1:16" ht="51" x14ac:dyDescent="0.2">
      <c r="A190" s="28" t="s">
        <v>51</v>
      </c>
      <c r="E190" s="29" t="s">
        <v>1488</v>
      </c>
    </row>
    <row r="191" spans="1:16" ht="89.25" x14ac:dyDescent="0.2">
      <c r="A191" t="s">
        <v>53</v>
      </c>
      <c r="E191" s="27" t="s">
        <v>944</v>
      </c>
    </row>
    <row r="192" spans="1:16" ht="25.5" x14ac:dyDescent="0.2">
      <c r="A192" s="17" t="s">
        <v>45</v>
      </c>
      <c r="B192" s="21" t="s">
        <v>258</v>
      </c>
      <c r="C192" s="21" t="s">
        <v>949</v>
      </c>
      <c r="D192" s="17" t="s">
        <v>47</v>
      </c>
      <c r="E192" s="22" t="s">
        <v>950</v>
      </c>
      <c r="F192" s="23" t="s">
        <v>111</v>
      </c>
      <c r="G192" s="24">
        <v>1440</v>
      </c>
      <c r="H192" s="25"/>
      <c r="I192" s="25">
        <f>ROUND(ROUND(H192,2)*ROUND(G192,3),2)</f>
        <v>0</v>
      </c>
      <c r="O192">
        <f>(I192*21)/100</f>
        <v>0</v>
      </c>
      <c r="P192" t="s">
        <v>23</v>
      </c>
    </row>
    <row r="193" spans="1:16" x14ac:dyDescent="0.2">
      <c r="A193" s="26" t="s">
        <v>50</v>
      </c>
      <c r="E193" s="27" t="s">
        <v>47</v>
      </c>
    </row>
    <row r="194" spans="1:16" ht="51" x14ac:dyDescent="0.2">
      <c r="A194" s="28" t="s">
        <v>51</v>
      </c>
      <c r="E194" s="29" t="s">
        <v>1489</v>
      </c>
    </row>
    <row r="195" spans="1:16" ht="76.5" x14ac:dyDescent="0.2">
      <c r="A195" t="s">
        <v>53</v>
      </c>
      <c r="E195" s="27" t="s">
        <v>948</v>
      </c>
    </row>
    <row r="196" spans="1:16" ht="25.5" x14ac:dyDescent="0.2">
      <c r="A196" s="17" t="s">
        <v>45</v>
      </c>
      <c r="B196" s="21" t="s">
        <v>262</v>
      </c>
      <c r="C196" s="21" t="s">
        <v>952</v>
      </c>
      <c r="D196" s="17" t="s">
        <v>47</v>
      </c>
      <c r="E196" s="22" t="s">
        <v>953</v>
      </c>
      <c r="F196" s="23" t="s">
        <v>117</v>
      </c>
      <c r="G196" s="24">
        <v>120</v>
      </c>
      <c r="H196" s="25"/>
      <c r="I196" s="25">
        <f>ROUND(ROUND(H196,2)*ROUND(G196,3),2)</f>
        <v>0</v>
      </c>
      <c r="O196">
        <f>(I196*21)/100</f>
        <v>0</v>
      </c>
      <c r="P196" t="s">
        <v>23</v>
      </c>
    </row>
    <row r="197" spans="1:16" x14ac:dyDescent="0.2">
      <c r="A197" s="26" t="s">
        <v>50</v>
      </c>
      <c r="E197" s="27" t="s">
        <v>47</v>
      </c>
    </row>
    <row r="198" spans="1:16" ht="51" x14ac:dyDescent="0.2">
      <c r="A198" s="28" t="s">
        <v>51</v>
      </c>
      <c r="E198" s="29" t="s">
        <v>896</v>
      </c>
    </row>
    <row r="199" spans="1:16" ht="127.5" x14ac:dyDescent="0.2">
      <c r="A199" t="s">
        <v>53</v>
      </c>
      <c r="E199" s="27" t="s">
        <v>954</v>
      </c>
    </row>
    <row r="200" spans="1:16" ht="38.25" x14ac:dyDescent="0.2">
      <c r="A200" s="17" t="s">
        <v>45</v>
      </c>
      <c r="B200" s="21" t="s">
        <v>266</v>
      </c>
      <c r="C200" s="21" t="s">
        <v>955</v>
      </c>
      <c r="D200" s="17" t="s">
        <v>47</v>
      </c>
      <c r="E200" s="22" t="s">
        <v>956</v>
      </c>
      <c r="F200" s="23" t="s">
        <v>957</v>
      </c>
      <c r="G200" s="24">
        <v>2383.489</v>
      </c>
      <c r="H200" s="25"/>
      <c r="I200" s="25">
        <f>ROUND(ROUND(H200,2)*ROUND(G200,3),2)</f>
        <v>0</v>
      </c>
      <c r="O200">
        <f>(I200*21)/100</f>
        <v>0</v>
      </c>
      <c r="P200" t="s">
        <v>23</v>
      </c>
    </row>
    <row r="201" spans="1:16" x14ac:dyDescent="0.2">
      <c r="A201" s="26" t="s">
        <v>50</v>
      </c>
      <c r="E201" s="27" t="s">
        <v>47</v>
      </c>
    </row>
    <row r="202" spans="1:16" ht="51" x14ac:dyDescent="0.2">
      <c r="A202" s="28" t="s">
        <v>51</v>
      </c>
      <c r="E202" s="29" t="s">
        <v>1490</v>
      </c>
    </row>
    <row r="203" spans="1:16" ht="63.75" x14ac:dyDescent="0.2">
      <c r="A203" t="s">
        <v>53</v>
      </c>
      <c r="E203" s="27" t="s">
        <v>959</v>
      </c>
    </row>
    <row r="204" spans="1:16" x14ac:dyDescent="0.2">
      <c r="A204" s="17" t="s">
        <v>45</v>
      </c>
      <c r="B204" s="21" t="s">
        <v>271</v>
      </c>
      <c r="C204" s="21" t="s">
        <v>1491</v>
      </c>
      <c r="D204" s="17" t="s">
        <v>47</v>
      </c>
      <c r="E204" s="22" t="s">
        <v>1492</v>
      </c>
      <c r="F204" s="23" t="s">
        <v>103</v>
      </c>
      <c r="G204" s="24">
        <v>54.6</v>
      </c>
      <c r="H204" s="25"/>
      <c r="I204" s="25">
        <f>ROUND(ROUND(H204,2)*ROUND(G204,3),2)</f>
        <v>0</v>
      </c>
      <c r="O204">
        <f>(I204*21)/100</f>
        <v>0</v>
      </c>
      <c r="P204" t="s">
        <v>23</v>
      </c>
    </row>
    <row r="205" spans="1:16" x14ac:dyDescent="0.2">
      <c r="A205" s="26" t="s">
        <v>50</v>
      </c>
      <c r="E205" s="27" t="s">
        <v>1493</v>
      </c>
    </row>
    <row r="206" spans="1:16" ht="51" x14ac:dyDescent="0.2">
      <c r="A206" s="28" t="s">
        <v>51</v>
      </c>
      <c r="E206" s="29" t="s">
        <v>1494</v>
      </c>
    </row>
    <row r="207" spans="1:16" ht="114.75" x14ac:dyDescent="0.2">
      <c r="A207" t="s">
        <v>53</v>
      </c>
      <c r="E207" s="27" t="s">
        <v>1495</v>
      </c>
    </row>
    <row r="208" spans="1:16" x14ac:dyDescent="0.2">
      <c r="A208" s="17" t="s">
        <v>45</v>
      </c>
      <c r="B208" s="21" t="s">
        <v>275</v>
      </c>
      <c r="C208" s="21" t="s">
        <v>960</v>
      </c>
      <c r="D208" s="17" t="s">
        <v>47</v>
      </c>
      <c r="E208" s="22" t="s">
        <v>961</v>
      </c>
      <c r="F208" s="23" t="s">
        <v>49</v>
      </c>
      <c r="G208" s="24">
        <v>3</v>
      </c>
      <c r="H208" s="25"/>
      <c r="I208" s="25">
        <f>ROUND(ROUND(H208,2)*ROUND(G208,3),2)</f>
        <v>0</v>
      </c>
      <c r="O208">
        <f>(I208*21)/100</f>
        <v>0</v>
      </c>
      <c r="P208" t="s">
        <v>23</v>
      </c>
    </row>
    <row r="209" spans="1:16" x14ac:dyDescent="0.2">
      <c r="A209" s="26" t="s">
        <v>50</v>
      </c>
      <c r="E209" s="27" t="s">
        <v>47</v>
      </c>
    </row>
    <row r="210" spans="1:16" ht="51" x14ac:dyDescent="0.2">
      <c r="A210" s="28" t="s">
        <v>51</v>
      </c>
      <c r="E210" s="29" t="s">
        <v>813</v>
      </c>
    </row>
    <row r="211" spans="1:16" ht="76.5" x14ac:dyDescent="0.2">
      <c r="A211" t="s">
        <v>53</v>
      </c>
      <c r="E211" s="27" t="s">
        <v>962</v>
      </c>
    </row>
    <row r="212" spans="1:16" x14ac:dyDescent="0.2">
      <c r="A212" s="17" t="s">
        <v>45</v>
      </c>
      <c r="B212" s="21" t="s">
        <v>278</v>
      </c>
      <c r="C212" s="21" t="s">
        <v>963</v>
      </c>
      <c r="D212" s="17" t="s">
        <v>47</v>
      </c>
      <c r="E212" s="22" t="s">
        <v>964</v>
      </c>
      <c r="F212" s="23" t="s">
        <v>49</v>
      </c>
      <c r="G212" s="24">
        <v>2</v>
      </c>
      <c r="H212" s="25"/>
      <c r="I212" s="25">
        <f>ROUND(ROUND(H212,2)*ROUND(G212,3),2)</f>
        <v>0</v>
      </c>
      <c r="O212">
        <f>(I212*21)/100</f>
        <v>0</v>
      </c>
      <c r="P212" t="s">
        <v>23</v>
      </c>
    </row>
    <row r="213" spans="1:16" x14ac:dyDescent="0.2">
      <c r="A213" s="26" t="s">
        <v>50</v>
      </c>
      <c r="E213" s="27" t="s">
        <v>1496</v>
      </c>
    </row>
    <row r="214" spans="1:16" ht="51" x14ac:dyDescent="0.2">
      <c r="A214" s="28" t="s">
        <v>51</v>
      </c>
      <c r="E214" s="29" t="s">
        <v>932</v>
      </c>
    </row>
    <row r="215" spans="1:16" ht="76.5" x14ac:dyDescent="0.2">
      <c r="A215" t="s">
        <v>53</v>
      </c>
      <c r="E215" s="27" t="s">
        <v>962</v>
      </c>
    </row>
    <row r="216" spans="1:16" ht="25.5" x14ac:dyDescent="0.2">
      <c r="A216" s="17" t="s">
        <v>45</v>
      </c>
      <c r="B216" s="21" t="s">
        <v>281</v>
      </c>
      <c r="C216" s="21" t="s">
        <v>966</v>
      </c>
      <c r="D216" s="17" t="s">
        <v>47</v>
      </c>
      <c r="E216" s="22" t="s">
        <v>967</v>
      </c>
      <c r="F216" s="23" t="s">
        <v>957</v>
      </c>
      <c r="G216" s="24">
        <v>1.5</v>
      </c>
      <c r="H216" s="25"/>
      <c r="I216" s="25">
        <f>ROUND(ROUND(H216,2)*ROUND(G216,3),2)</f>
        <v>0</v>
      </c>
      <c r="O216">
        <f>(I216*21)/100</f>
        <v>0</v>
      </c>
      <c r="P216" t="s">
        <v>23</v>
      </c>
    </row>
    <row r="217" spans="1:16" x14ac:dyDescent="0.2">
      <c r="A217" s="26" t="s">
        <v>50</v>
      </c>
      <c r="E217" s="27" t="s">
        <v>47</v>
      </c>
    </row>
    <row r="218" spans="1:16" ht="51" x14ac:dyDescent="0.2">
      <c r="A218" s="28" t="s">
        <v>51</v>
      </c>
      <c r="E218" s="29" t="s">
        <v>1497</v>
      </c>
    </row>
    <row r="219" spans="1:16" ht="76.5" x14ac:dyDescent="0.2">
      <c r="A219" t="s">
        <v>53</v>
      </c>
      <c r="E219" s="27" t="s">
        <v>969</v>
      </c>
    </row>
    <row r="220" spans="1:16" x14ac:dyDescent="0.2">
      <c r="A220" s="17" t="s">
        <v>45</v>
      </c>
      <c r="B220" s="21" t="s">
        <v>284</v>
      </c>
      <c r="C220" s="21" t="s">
        <v>1498</v>
      </c>
      <c r="D220" s="17" t="s">
        <v>47</v>
      </c>
      <c r="E220" s="22" t="s">
        <v>1499</v>
      </c>
      <c r="F220" s="23" t="s">
        <v>117</v>
      </c>
      <c r="G220" s="24">
        <v>34</v>
      </c>
      <c r="H220" s="25"/>
      <c r="I220" s="25">
        <f>ROUND(ROUND(H220,2)*ROUND(G220,3),2)</f>
        <v>0</v>
      </c>
      <c r="O220">
        <f>(I220*21)/100</f>
        <v>0</v>
      </c>
      <c r="P220" t="s">
        <v>23</v>
      </c>
    </row>
    <row r="221" spans="1:16" x14ac:dyDescent="0.2">
      <c r="A221" s="26" t="s">
        <v>50</v>
      </c>
      <c r="E221" s="27" t="s">
        <v>47</v>
      </c>
    </row>
    <row r="222" spans="1:16" ht="51" x14ac:dyDescent="0.2">
      <c r="A222" s="28" t="s">
        <v>51</v>
      </c>
      <c r="E222" s="29" t="s">
        <v>1500</v>
      </c>
    </row>
    <row r="223" spans="1:16" ht="102" x14ac:dyDescent="0.2">
      <c r="A223" t="s">
        <v>53</v>
      </c>
      <c r="E223" s="27" t="s">
        <v>1501</v>
      </c>
    </row>
    <row r="224" spans="1:16" x14ac:dyDescent="0.2">
      <c r="A224" s="17" t="s">
        <v>45</v>
      </c>
      <c r="B224" s="21" t="s">
        <v>287</v>
      </c>
      <c r="C224" s="21" t="s">
        <v>970</v>
      </c>
      <c r="D224" s="17" t="s">
        <v>47</v>
      </c>
      <c r="E224" s="22" t="s">
        <v>971</v>
      </c>
      <c r="F224" s="23" t="s">
        <v>107</v>
      </c>
      <c r="G224" s="24">
        <v>16.149999999999999</v>
      </c>
      <c r="H224" s="25"/>
      <c r="I224" s="25">
        <f>ROUND(ROUND(H224,2)*ROUND(G224,3),2)</f>
        <v>0</v>
      </c>
      <c r="O224">
        <f>(I224*21)/100</f>
        <v>0</v>
      </c>
      <c r="P224" t="s">
        <v>23</v>
      </c>
    </row>
    <row r="225" spans="1:16" x14ac:dyDescent="0.2">
      <c r="A225" s="26" t="s">
        <v>50</v>
      </c>
      <c r="E225" s="27" t="s">
        <v>1502</v>
      </c>
    </row>
    <row r="226" spans="1:16" ht="51" x14ac:dyDescent="0.2">
      <c r="A226" s="28" t="s">
        <v>51</v>
      </c>
      <c r="E226" s="29" t="s">
        <v>1503</v>
      </c>
    </row>
    <row r="227" spans="1:16" ht="76.5" x14ac:dyDescent="0.2">
      <c r="A227" t="s">
        <v>53</v>
      </c>
      <c r="E227" s="27" t="s">
        <v>973</v>
      </c>
    </row>
    <row r="228" spans="1:16" x14ac:dyDescent="0.2">
      <c r="A228" s="17" t="s">
        <v>45</v>
      </c>
      <c r="B228" s="21" t="s">
        <v>291</v>
      </c>
      <c r="C228" s="21" t="s">
        <v>974</v>
      </c>
      <c r="D228" s="17" t="s">
        <v>47</v>
      </c>
      <c r="E228" s="22" t="s">
        <v>975</v>
      </c>
      <c r="F228" s="23" t="s">
        <v>957</v>
      </c>
      <c r="G228" s="24">
        <v>581.4</v>
      </c>
      <c r="H228" s="25"/>
      <c r="I228" s="25">
        <f>ROUND(ROUND(H228,2)*ROUND(G228,3),2)</f>
        <v>0</v>
      </c>
      <c r="O228">
        <f>(I228*21)/100</f>
        <v>0</v>
      </c>
      <c r="P228" t="s">
        <v>23</v>
      </c>
    </row>
    <row r="229" spans="1:16" x14ac:dyDescent="0.2">
      <c r="A229" s="26" t="s">
        <v>50</v>
      </c>
      <c r="E229" s="27" t="s">
        <v>47</v>
      </c>
    </row>
    <row r="230" spans="1:16" ht="51" x14ac:dyDescent="0.2">
      <c r="A230" s="28" t="s">
        <v>51</v>
      </c>
      <c r="E230" s="29" t="s">
        <v>1504</v>
      </c>
    </row>
    <row r="231" spans="1:16" ht="25.5" x14ac:dyDescent="0.2">
      <c r="A231" t="s">
        <v>53</v>
      </c>
      <c r="E231" s="27" t="s">
        <v>977</v>
      </c>
    </row>
    <row r="232" spans="1:16" x14ac:dyDescent="0.2">
      <c r="A232" s="17" t="s">
        <v>45</v>
      </c>
      <c r="B232" s="21" t="s">
        <v>294</v>
      </c>
      <c r="C232" s="21" t="s">
        <v>1505</v>
      </c>
      <c r="D232" s="17" t="s">
        <v>47</v>
      </c>
      <c r="E232" s="22" t="s">
        <v>1506</v>
      </c>
      <c r="F232" s="23" t="s">
        <v>117</v>
      </c>
      <c r="G232" s="24">
        <v>9</v>
      </c>
      <c r="H232" s="25"/>
      <c r="I232" s="25">
        <f>ROUND(ROUND(H232,2)*ROUND(G232,3),2)</f>
        <v>0</v>
      </c>
      <c r="O232">
        <f>(I232*21)/100</f>
        <v>0</v>
      </c>
      <c r="P232" t="s">
        <v>23</v>
      </c>
    </row>
    <row r="233" spans="1:16" x14ac:dyDescent="0.2">
      <c r="A233" s="26" t="s">
        <v>50</v>
      </c>
      <c r="E233" s="27" t="s">
        <v>47</v>
      </c>
    </row>
    <row r="234" spans="1:16" ht="51" x14ac:dyDescent="0.2">
      <c r="A234" s="28" t="s">
        <v>51</v>
      </c>
      <c r="E234" s="29" t="s">
        <v>1507</v>
      </c>
    </row>
    <row r="235" spans="1:16" ht="76.5" x14ac:dyDescent="0.2">
      <c r="A235" t="s">
        <v>53</v>
      </c>
      <c r="E235" s="27" t="s">
        <v>1508</v>
      </c>
    </row>
    <row r="236" spans="1:16" x14ac:dyDescent="0.2">
      <c r="A236" s="17" t="s">
        <v>45</v>
      </c>
      <c r="B236" s="21" t="s">
        <v>297</v>
      </c>
      <c r="C236" s="21" t="s">
        <v>1509</v>
      </c>
      <c r="D236" s="17" t="s">
        <v>47</v>
      </c>
      <c r="E236" s="22" t="s">
        <v>1510</v>
      </c>
      <c r="F236" s="23" t="s">
        <v>957</v>
      </c>
      <c r="G236" s="24">
        <v>3640.14</v>
      </c>
      <c r="H236" s="25"/>
      <c r="I236" s="25">
        <f>ROUND(ROUND(H236,2)*ROUND(G236,3),2)</f>
        <v>0</v>
      </c>
      <c r="O236">
        <f>(I236*21)/100</f>
        <v>0</v>
      </c>
      <c r="P236" t="s">
        <v>23</v>
      </c>
    </row>
    <row r="237" spans="1:16" x14ac:dyDescent="0.2">
      <c r="A237" s="26" t="s">
        <v>50</v>
      </c>
      <c r="E237" s="27" t="s">
        <v>1511</v>
      </c>
    </row>
    <row r="238" spans="1:16" ht="51" x14ac:dyDescent="0.2">
      <c r="A238" s="28" t="s">
        <v>51</v>
      </c>
      <c r="E238" s="29" t="s">
        <v>1512</v>
      </c>
    </row>
    <row r="239" spans="1:16" ht="25.5" x14ac:dyDescent="0.2">
      <c r="A239" t="s">
        <v>53</v>
      </c>
      <c r="E239" s="27" t="s">
        <v>977</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orientation="portrait" horizontalDpi="300" verticalDpi="300"/>
  <headerFooter alignWithMargins="0"/>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zoomScaleNormal="100" workbookViewId="0">
      <pane ySplit="7" topLeftCell="A8" activePane="bottomLeft" state="frozen"/>
      <selection pane="bottomLeft" activeCell="H3" sqref="H3"/>
    </sheetView>
  </sheetViews>
  <sheetFormatPr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11</v>
      </c>
      <c r="B1" s="1"/>
      <c r="C1" s="1"/>
      <c r="D1" s="1"/>
      <c r="E1" s="1" t="s">
        <v>0</v>
      </c>
      <c r="F1" s="1"/>
      <c r="G1" s="1"/>
      <c r="H1" s="1"/>
      <c r="I1" s="1"/>
      <c r="P1" t="s">
        <v>22</v>
      </c>
    </row>
    <row r="2" spans="1:18" ht="24.95" customHeight="1" x14ac:dyDescent="0.2">
      <c r="B2" s="1"/>
      <c r="C2" s="1"/>
      <c r="D2" s="1"/>
      <c r="E2" s="2" t="s">
        <v>13</v>
      </c>
      <c r="F2" s="1"/>
      <c r="G2" s="1"/>
      <c r="H2" s="5"/>
      <c r="I2" s="5"/>
      <c r="O2">
        <f>0+O8</f>
        <v>0</v>
      </c>
      <c r="P2" t="s">
        <v>22</v>
      </c>
    </row>
    <row r="3" spans="1:18" ht="15" customHeight="1" x14ac:dyDescent="0.2">
      <c r="A3" t="s">
        <v>12</v>
      </c>
      <c r="B3" s="9" t="s">
        <v>14</v>
      </c>
      <c r="C3" s="36" t="s">
        <v>15</v>
      </c>
      <c r="D3" s="33"/>
      <c r="E3" s="10" t="s">
        <v>16</v>
      </c>
      <c r="F3" s="1"/>
      <c r="G3" s="8"/>
      <c r="H3" s="7" t="s">
        <v>1513</v>
      </c>
      <c r="I3" s="30">
        <f>0+I8</f>
        <v>0</v>
      </c>
      <c r="O3" t="s">
        <v>19</v>
      </c>
      <c r="P3" t="s">
        <v>23</v>
      </c>
    </row>
    <row r="4" spans="1:18" ht="15" customHeight="1" x14ac:dyDescent="0.2">
      <c r="A4" t="s">
        <v>17</v>
      </c>
      <c r="B4" s="12" t="s">
        <v>18</v>
      </c>
      <c r="C4" s="37" t="s">
        <v>1513</v>
      </c>
      <c r="D4" s="38"/>
      <c r="E4" s="13" t="s">
        <v>1514</v>
      </c>
      <c r="F4" s="5"/>
      <c r="G4" s="5"/>
      <c r="H4" s="14"/>
      <c r="I4" s="14"/>
      <c r="O4" t="s">
        <v>20</v>
      </c>
      <c r="P4" t="s">
        <v>23</v>
      </c>
    </row>
    <row r="5" spans="1:18" ht="12.75" customHeight="1" x14ac:dyDescent="0.2">
      <c r="A5" s="39" t="s">
        <v>26</v>
      </c>
      <c r="B5" s="39" t="s">
        <v>28</v>
      </c>
      <c r="C5" s="39" t="s">
        <v>30</v>
      </c>
      <c r="D5" s="39" t="s">
        <v>31</v>
      </c>
      <c r="E5" s="39" t="s">
        <v>32</v>
      </c>
      <c r="F5" s="39" t="s">
        <v>34</v>
      </c>
      <c r="G5" s="39" t="s">
        <v>36</v>
      </c>
      <c r="H5" s="39" t="s">
        <v>38</v>
      </c>
      <c r="I5" s="39"/>
      <c r="O5" t="s">
        <v>21</v>
      </c>
      <c r="P5" t="s">
        <v>23</v>
      </c>
    </row>
    <row r="6" spans="1:18" ht="12.75" customHeight="1" x14ac:dyDescent="0.2">
      <c r="A6" s="39"/>
      <c r="B6" s="39"/>
      <c r="C6" s="39"/>
      <c r="D6" s="39"/>
      <c r="E6" s="39"/>
      <c r="F6" s="39"/>
      <c r="G6" s="39"/>
      <c r="H6" s="11" t="s">
        <v>39</v>
      </c>
      <c r="I6" s="11" t="s">
        <v>41</v>
      </c>
    </row>
    <row r="7" spans="1:18" ht="12.75" customHeight="1" x14ac:dyDescent="0.2">
      <c r="A7" s="11" t="s">
        <v>27</v>
      </c>
      <c r="B7" s="11" t="s">
        <v>29</v>
      </c>
      <c r="C7" s="11" t="s">
        <v>23</v>
      </c>
      <c r="D7" s="11" t="s">
        <v>22</v>
      </c>
      <c r="E7" s="11" t="s">
        <v>33</v>
      </c>
      <c r="F7" s="11" t="s">
        <v>35</v>
      </c>
      <c r="G7" s="11" t="s">
        <v>37</v>
      </c>
      <c r="H7" s="11" t="s">
        <v>40</v>
      </c>
      <c r="I7" s="11" t="s">
        <v>42</v>
      </c>
    </row>
    <row r="8" spans="1:18" ht="12.75" customHeight="1" x14ac:dyDescent="0.2">
      <c r="A8" s="14" t="s">
        <v>43</v>
      </c>
      <c r="B8" s="14"/>
      <c r="C8" s="18" t="s">
        <v>35</v>
      </c>
      <c r="D8" s="14"/>
      <c r="E8" s="19" t="s">
        <v>886</v>
      </c>
      <c r="F8" s="14"/>
      <c r="G8" s="14"/>
      <c r="H8" s="14"/>
      <c r="I8" s="20">
        <f>0+Q8</f>
        <v>0</v>
      </c>
      <c r="O8">
        <f>0+R8</f>
        <v>0</v>
      </c>
      <c r="Q8">
        <f>0+I9+I13+I17</f>
        <v>0</v>
      </c>
      <c r="R8">
        <f>0+O9+O13+O17</f>
        <v>0</v>
      </c>
    </row>
    <row r="9" spans="1:18" x14ac:dyDescent="0.2">
      <c r="A9" s="17" t="s">
        <v>45</v>
      </c>
      <c r="B9" s="21" t="s">
        <v>29</v>
      </c>
      <c r="C9" s="21" t="s">
        <v>891</v>
      </c>
      <c r="D9" s="17" t="s">
        <v>47</v>
      </c>
      <c r="E9" s="22" t="s">
        <v>892</v>
      </c>
      <c r="F9" s="23" t="s">
        <v>107</v>
      </c>
      <c r="G9" s="24">
        <v>97.24</v>
      </c>
      <c r="H9" s="25"/>
      <c r="I9" s="25">
        <f>ROUND(ROUND(H9,2)*ROUND(G9,3),2)</f>
        <v>0</v>
      </c>
      <c r="O9">
        <f>(I9*21)/100</f>
        <v>0</v>
      </c>
      <c r="P9" t="s">
        <v>23</v>
      </c>
    </row>
    <row r="10" spans="1:18" x14ac:dyDescent="0.2">
      <c r="A10" s="26" t="s">
        <v>50</v>
      </c>
      <c r="E10" s="27" t="s">
        <v>47</v>
      </c>
    </row>
    <row r="11" spans="1:18" ht="51" x14ac:dyDescent="0.2">
      <c r="A11" s="28" t="s">
        <v>51</v>
      </c>
      <c r="E11" s="29" t="s">
        <v>1515</v>
      </c>
    </row>
    <row r="12" spans="1:18" ht="38.25" x14ac:dyDescent="0.2">
      <c r="A12" t="s">
        <v>53</v>
      </c>
      <c r="E12" s="27" t="s">
        <v>890</v>
      </c>
    </row>
    <row r="13" spans="1:18" ht="25.5" x14ac:dyDescent="0.2">
      <c r="A13" s="17" t="s">
        <v>45</v>
      </c>
      <c r="B13" s="21" t="s">
        <v>23</v>
      </c>
      <c r="C13" s="21" t="s">
        <v>981</v>
      </c>
      <c r="D13" s="17" t="s">
        <v>47</v>
      </c>
      <c r="E13" s="22" t="s">
        <v>982</v>
      </c>
      <c r="F13" s="23" t="s">
        <v>117</v>
      </c>
      <c r="G13" s="24">
        <v>452</v>
      </c>
      <c r="H13" s="25"/>
      <c r="I13" s="25">
        <f>ROUND(ROUND(H13,2)*ROUND(G13,3),2)</f>
        <v>0</v>
      </c>
      <c r="O13">
        <f>(I13*21)/100</f>
        <v>0</v>
      </c>
      <c r="P13" t="s">
        <v>23</v>
      </c>
    </row>
    <row r="14" spans="1:18" x14ac:dyDescent="0.2">
      <c r="A14" s="26" t="s">
        <v>50</v>
      </c>
      <c r="E14" s="27" t="s">
        <v>47</v>
      </c>
    </row>
    <row r="15" spans="1:18" ht="51" x14ac:dyDescent="0.2">
      <c r="A15" s="28" t="s">
        <v>51</v>
      </c>
      <c r="E15" s="29" t="s">
        <v>1516</v>
      </c>
    </row>
    <row r="16" spans="1:18" ht="76.5" x14ac:dyDescent="0.2">
      <c r="A16" t="s">
        <v>53</v>
      </c>
      <c r="E16" s="27" t="s">
        <v>983</v>
      </c>
    </row>
    <row r="17" spans="1:16" ht="25.5" x14ac:dyDescent="0.2">
      <c r="A17" s="17" t="s">
        <v>45</v>
      </c>
      <c r="B17" s="21" t="s">
        <v>22</v>
      </c>
      <c r="C17" s="21" t="s">
        <v>984</v>
      </c>
      <c r="D17" s="17" t="s">
        <v>47</v>
      </c>
      <c r="E17" s="22" t="s">
        <v>985</v>
      </c>
      <c r="F17" s="23" t="s">
        <v>117</v>
      </c>
      <c r="G17" s="24">
        <v>120</v>
      </c>
      <c r="H17" s="25"/>
      <c r="I17" s="25">
        <f>ROUND(ROUND(H17,2)*ROUND(G17,3),2)</f>
        <v>0</v>
      </c>
      <c r="O17">
        <f>(I17*21)/100</f>
        <v>0</v>
      </c>
      <c r="P17" t="s">
        <v>23</v>
      </c>
    </row>
    <row r="18" spans="1:16" x14ac:dyDescent="0.2">
      <c r="A18" s="26" t="s">
        <v>50</v>
      </c>
      <c r="E18" s="27" t="s">
        <v>47</v>
      </c>
    </row>
    <row r="19" spans="1:16" ht="51" x14ac:dyDescent="0.2">
      <c r="A19" s="28" t="s">
        <v>51</v>
      </c>
      <c r="E19" s="29" t="s">
        <v>896</v>
      </c>
    </row>
    <row r="20" spans="1:16" ht="76.5" x14ac:dyDescent="0.2">
      <c r="A20" t="s">
        <v>53</v>
      </c>
      <c r="E20" s="27" t="s">
        <v>983</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orientation="portrait" horizontalDpi="300" verticalDpi="300"/>
  <headerFooter alignWithMargins="0"/>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3"/>
  <sheetViews>
    <sheetView topLeftCell="B1" zoomScaleNormal="100" workbookViewId="0">
      <pane ySplit="7" topLeftCell="A8" activePane="bottomLeft" state="frozen"/>
      <selection pane="bottomLeft" activeCell="B8" sqref="B8"/>
    </sheetView>
  </sheetViews>
  <sheetFormatPr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11</v>
      </c>
      <c r="B1" s="1"/>
      <c r="C1" s="1"/>
      <c r="D1" s="1"/>
      <c r="E1" s="1" t="s">
        <v>0</v>
      </c>
      <c r="F1" s="1"/>
      <c r="G1" s="1"/>
      <c r="H1" s="1"/>
      <c r="I1" s="1"/>
      <c r="P1" t="s">
        <v>22</v>
      </c>
    </row>
    <row r="2" spans="1:18" ht="24.95" customHeight="1" x14ac:dyDescent="0.2">
      <c r="B2" s="1"/>
      <c r="C2" s="1"/>
      <c r="D2" s="1"/>
      <c r="E2" s="2" t="s">
        <v>13</v>
      </c>
      <c r="F2" s="1"/>
      <c r="G2" s="1"/>
      <c r="H2" s="5"/>
      <c r="I2" s="5"/>
      <c r="O2">
        <f>0+O8+O13+O42+O47+O52+O65</f>
        <v>0</v>
      </c>
      <c r="P2" t="s">
        <v>22</v>
      </c>
    </row>
    <row r="3" spans="1:18" ht="15" customHeight="1" x14ac:dyDescent="0.2">
      <c r="A3" t="s">
        <v>12</v>
      </c>
      <c r="B3" s="9" t="s">
        <v>14</v>
      </c>
      <c r="C3" s="36" t="s">
        <v>15</v>
      </c>
      <c r="D3" s="33"/>
      <c r="E3" s="10" t="s">
        <v>16</v>
      </c>
      <c r="F3" s="1"/>
      <c r="G3" s="8"/>
      <c r="H3" s="7" t="s">
        <v>1517</v>
      </c>
      <c r="I3" s="30">
        <f>0+I8+I13+I42+I47+I52+I65</f>
        <v>0</v>
      </c>
      <c r="O3" t="s">
        <v>19</v>
      </c>
      <c r="P3" t="s">
        <v>23</v>
      </c>
    </row>
    <row r="4" spans="1:18" ht="15" customHeight="1" x14ac:dyDescent="0.2">
      <c r="A4" t="s">
        <v>17</v>
      </c>
      <c r="B4" s="12" t="s">
        <v>18</v>
      </c>
      <c r="C4" s="37" t="s">
        <v>1517</v>
      </c>
      <c r="D4" s="38"/>
      <c r="E4" s="13" t="s">
        <v>1518</v>
      </c>
      <c r="F4" s="5"/>
      <c r="G4" s="5"/>
      <c r="H4" s="14"/>
      <c r="I4" s="14"/>
      <c r="O4" t="s">
        <v>20</v>
      </c>
      <c r="P4" t="s">
        <v>23</v>
      </c>
    </row>
    <row r="5" spans="1:18" ht="12.75" customHeight="1" x14ac:dyDescent="0.2">
      <c r="A5" s="39" t="s">
        <v>26</v>
      </c>
      <c r="B5" s="39" t="s">
        <v>28</v>
      </c>
      <c r="C5" s="39" t="s">
        <v>30</v>
      </c>
      <c r="D5" s="39" t="s">
        <v>31</v>
      </c>
      <c r="E5" s="39" t="s">
        <v>32</v>
      </c>
      <c r="F5" s="39" t="s">
        <v>34</v>
      </c>
      <c r="G5" s="39" t="s">
        <v>36</v>
      </c>
      <c r="H5" s="39" t="s">
        <v>38</v>
      </c>
      <c r="I5" s="39"/>
      <c r="O5" t="s">
        <v>21</v>
      </c>
      <c r="P5" t="s">
        <v>23</v>
      </c>
    </row>
    <row r="6" spans="1:18" ht="12.75" customHeight="1" x14ac:dyDescent="0.2">
      <c r="A6" s="39"/>
      <c r="B6" s="39"/>
      <c r="C6" s="39"/>
      <c r="D6" s="39"/>
      <c r="E6" s="39"/>
      <c r="F6" s="39"/>
      <c r="G6" s="39"/>
      <c r="H6" s="11" t="s">
        <v>39</v>
      </c>
      <c r="I6" s="11" t="s">
        <v>41</v>
      </c>
    </row>
    <row r="7" spans="1:18" ht="12.75" customHeight="1" x14ac:dyDescent="0.2">
      <c r="A7" s="11" t="s">
        <v>27</v>
      </c>
      <c r="B7" s="11" t="s">
        <v>29</v>
      </c>
      <c r="C7" s="11" t="s">
        <v>23</v>
      </c>
      <c r="D7" s="11" t="s">
        <v>22</v>
      </c>
      <c r="E7" s="11" t="s">
        <v>33</v>
      </c>
      <c r="F7" s="11" t="s">
        <v>35</v>
      </c>
      <c r="G7" s="11" t="s">
        <v>37</v>
      </c>
      <c r="H7" s="11" t="s">
        <v>40</v>
      </c>
      <c r="I7" s="11" t="s">
        <v>42</v>
      </c>
    </row>
    <row r="8" spans="1:18" ht="12.75" customHeight="1" x14ac:dyDescent="0.2">
      <c r="A8" s="14" t="s">
        <v>43</v>
      </c>
      <c r="B8" s="14"/>
      <c r="C8" s="18" t="s">
        <v>27</v>
      </c>
      <c r="D8" s="14"/>
      <c r="E8" s="19" t="s">
        <v>794</v>
      </c>
      <c r="F8" s="14"/>
      <c r="G8" s="14"/>
      <c r="H8" s="14"/>
      <c r="I8" s="20">
        <f>0+Q8</f>
        <v>0</v>
      </c>
      <c r="O8">
        <f>0+R8</f>
        <v>0</v>
      </c>
      <c r="Q8">
        <f>0+I9</f>
        <v>0</v>
      </c>
      <c r="R8">
        <f>0+O9</f>
        <v>0</v>
      </c>
    </row>
    <row r="9" spans="1:18" ht="25.5" x14ac:dyDescent="0.2">
      <c r="A9" s="17" t="s">
        <v>45</v>
      </c>
      <c r="B9" s="21" t="s">
        <v>29</v>
      </c>
      <c r="C9" s="21" t="s">
        <v>795</v>
      </c>
      <c r="D9" s="17" t="s">
        <v>47</v>
      </c>
      <c r="E9" s="22" t="s">
        <v>796</v>
      </c>
      <c r="F9" s="23" t="s">
        <v>98</v>
      </c>
      <c r="G9" s="24">
        <v>84</v>
      </c>
      <c r="H9" s="25"/>
      <c r="I9" s="25">
        <f>ROUND(ROUND(H9,2)*ROUND(G9,3),2)</f>
        <v>0</v>
      </c>
      <c r="O9">
        <f>(I9*21)/100</f>
        <v>0</v>
      </c>
      <c r="P9" t="s">
        <v>23</v>
      </c>
    </row>
    <row r="10" spans="1:18" x14ac:dyDescent="0.2">
      <c r="A10" s="26" t="s">
        <v>50</v>
      </c>
      <c r="E10" s="27" t="s">
        <v>47</v>
      </c>
    </row>
    <row r="11" spans="1:18" ht="51" x14ac:dyDescent="0.2">
      <c r="A11" s="28" t="s">
        <v>51</v>
      </c>
      <c r="E11" s="29" t="s">
        <v>1519</v>
      </c>
    </row>
    <row r="12" spans="1:18" ht="89.25" x14ac:dyDescent="0.2">
      <c r="A12" t="s">
        <v>53</v>
      </c>
      <c r="E12" s="27" t="s">
        <v>100</v>
      </c>
    </row>
    <row r="13" spans="1:18" ht="12.75" customHeight="1" x14ac:dyDescent="0.2">
      <c r="A13" s="5" t="s">
        <v>43</v>
      </c>
      <c r="B13" s="5"/>
      <c r="C13" s="31" t="s">
        <v>29</v>
      </c>
      <c r="D13" s="5"/>
      <c r="E13" s="19" t="s">
        <v>810</v>
      </c>
      <c r="F13" s="5"/>
      <c r="G13" s="5"/>
      <c r="H13" s="5"/>
      <c r="I13" s="32">
        <f>0+Q13</f>
        <v>0</v>
      </c>
      <c r="O13">
        <f>0+R13</f>
        <v>0</v>
      </c>
      <c r="Q13">
        <f>0+I14+I18+I22+I26+I30+I34+I38</f>
        <v>0</v>
      </c>
      <c r="R13">
        <f>0+O14+O18+O22+O26+O30+O34+O38</f>
        <v>0</v>
      </c>
    </row>
    <row r="14" spans="1:18" x14ac:dyDescent="0.2">
      <c r="A14" s="17" t="s">
        <v>45</v>
      </c>
      <c r="B14" s="21" t="s">
        <v>23</v>
      </c>
      <c r="C14" s="21" t="s">
        <v>815</v>
      </c>
      <c r="D14" s="17" t="s">
        <v>47</v>
      </c>
      <c r="E14" s="22" t="s">
        <v>816</v>
      </c>
      <c r="F14" s="23" t="s">
        <v>107</v>
      </c>
      <c r="G14" s="24">
        <v>48.6</v>
      </c>
      <c r="H14" s="25"/>
      <c r="I14" s="25">
        <f>ROUND(ROUND(H14,2)*ROUND(G14,3),2)</f>
        <v>0</v>
      </c>
      <c r="O14">
        <f>(I14*21)/100</f>
        <v>0</v>
      </c>
      <c r="P14" t="s">
        <v>23</v>
      </c>
    </row>
    <row r="15" spans="1:18" x14ac:dyDescent="0.2">
      <c r="A15" s="26" t="s">
        <v>50</v>
      </c>
      <c r="E15" s="27" t="s">
        <v>47</v>
      </c>
    </row>
    <row r="16" spans="1:18" ht="51" x14ac:dyDescent="0.2">
      <c r="A16" s="28" t="s">
        <v>51</v>
      </c>
      <c r="E16" s="29" t="s">
        <v>1520</v>
      </c>
    </row>
    <row r="17" spans="1:16" ht="25.5" x14ac:dyDescent="0.2">
      <c r="A17" t="s">
        <v>53</v>
      </c>
      <c r="E17" s="27" t="s">
        <v>818</v>
      </c>
    </row>
    <row r="18" spans="1:16" x14ac:dyDescent="0.2">
      <c r="A18" s="17" t="s">
        <v>45</v>
      </c>
      <c r="B18" s="21" t="s">
        <v>22</v>
      </c>
      <c r="C18" s="21" t="s">
        <v>997</v>
      </c>
      <c r="D18" s="17" t="s">
        <v>47</v>
      </c>
      <c r="E18" s="22" t="s">
        <v>998</v>
      </c>
      <c r="F18" s="23" t="s">
        <v>107</v>
      </c>
      <c r="G18" s="24">
        <v>259.88</v>
      </c>
      <c r="H18" s="25"/>
      <c r="I18" s="25">
        <f>ROUND(ROUND(H18,2)*ROUND(G18,3),2)</f>
        <v>0</v>
      </c>
      <c r="O18">
        <f>(I18*21)/100</f>
        <v>0</v>
      </c>
      <c r="P18" t="s">
        <v>23</v>
      </c>
    </row>
    <row r="19" spans="1:16" ht="38.25" x14ac:dyDescent="0.2">
      <c r="A19" s="26" t="s">
        <v>50</v>
      </c>
      <c r="E19" s="27" t="s">
        <v>1521</v>
      </c>
    </row>
    <row r="20" spans="1:16" ht="51" x14ac:dyDescent="0.2">
      <c r="A20" s="28" t="s">
        <v>51</v>
      </c>
      <c r="E20" s="29" t="s">
        <v>1522</v>
      </c>
    </row>
    <row r="21" spans="1:16" ht="255" x14ac:dyDescent="0.2">
      <c r="A21" t="s">
        <v>53</v>
      </c>
      <c r="E21" s="27" t="s">
        <v>823</v>
      </c>
    </row>
    <row r="22" spans="1:16" x14ac:dyDescent="0.2">
      <c r="A22" s="17" t="s">
        <v>45</v>
      </c>
      <c r="B22" s="21" t="s">
        <v>33</v>
      </c>
      <c r="C22" s="21" t="s">
        <v>119</v>
      </c>
      <c r="D22" s="17" t="s">
        <v>47</v>
      </c>
      <c r="E22" s="22" t="s">
        <v>120</v>
      </c>
      <c r="F22" s="23" t="s">
        <v>107</v>
      </c>
      <c r="G22" s="24">
        <v>198</v>
      </c>
      <c r="H22" s="25"/>
      <c r="I22" s="25">
        <f>ROUND(ROUND(H22,2)*ROUND(G22,3),2)</f>
        <v>0</v>
      </c>
      <c r="O22">
        <f>(I22*21)/100</f>
        <v>0</v>
      </c>
      <c r="P22" t="s">
        <v>23</v>
      </c>
    </row>
    <row r="23" spans="1:16" x14ac:dyDescent="0.2">
      <c r="A23" s="26" t="s">
        <v>50</v>
      </c>
      <c r="E23" s="27" t="s">
        <v>1523</v>
      </c>
    </row>
    <row r="24" spans="1:16" ht="51" x14ac:dyDescent="0.2">
      <c r="A24" s="28" t="s">
        <v>51</v>
      </c>
      <c r="E24" s="29" t="s">
        <v>1524</v>
      </c>
    </row>
    <row r="25" spans="1:16" ht="165.75" x14ac:dyDescent="0.2">
      <c r="A25" t="s">
        <v>53</v>
      </c>
      <c r="E25" s="27" t="s">
        <v>121</v>
      </c>
    </row>
    <row r="26" spans="1:16" x14ac:dyDescent="0.2">
      <c r="A26" s="17" t="s">
        <v>45</v>
      </c>
      <c r="B26" s="21" t="s">
        <v>35</v>
      </c>
      <c r="C26" s="21" t="s">
        <v>840</v>
      </c>
      <c r="D26" s="17" t="s">
        <v>47</v>
      </c>
      <c r="E26" s="22" t="s">
        <v>841</v>
      </c>
      <c r="F26" s="23" t="s">
        <v>107</v>
      </c>
      <c r="G26" s="24">
        <v>2.48</v>
      </c>
      <c r="H26" s="25"/>
      <c r="I26" s="25">
        <f>ROUND(ROUND(H26,2)*ROUND(G26,3),2)</f>
        <v>0</v>
      </c>
      <c r="O26">
        <f>(I26*21)/100</f>
        <v>0</v>
      </c>
      <c r="P26" t="s">
        <v>23</v>
      </c>
    </row>
    <row r="27" spans="1:16" x14ac:dyDescent="0.2">
      <c r="A27" s="26" t="s">
        <v>50</v>
      </c>
      <c r="E27" s="27" t="s">
        <v>1002</v>
      </c>
    </row>
    <row r="28" spans="1:16" ht="51" x14ac:dyDescent="0.2">
      <c r="A28" s="28" t="s">
        <v>51</v>
      </c>
      <c r="E28" s="29" t="s">
        <v>1525</v>
      </c>
    </row>
    <row r="29" spans="1:16" ht="165.75" x14ac:dyDescent="0.2">
      <c r="A29" t="s">
        <v>53</v>
      </c>
      <c r="E29" s="27" t="s">
        <v>844</v>
      </c>
    </row>
    <row r="30" spans="1:16" x14ac:dyDescent="0.2">
      <c r="A30" s="17" t="s">
        <v>45</v>
      </c>
      <c r="B30" s="21" t="s">
        <v>37</v>
      </c>
      <c r="C30" s="21" t="s">
        <v>845</v>
      </c>
      <c r="D30" s="17" t="s">
        <v>47</v>
      </c>
      <c r="E30" s="22" t="s">
        <v>846</v>
      </c>
      <c r="F30" s="23" t="s">
        <v>103</v>
      </c>
      <c r="G30" s="24">
        <v>455</v>
      </c>
      <c r="H30" s="25"/>
      <c r="I30" s="25">
        <f>ROUND(ROUND(H30,2)*ROUND(G30,3),2)</f>
        <v>0</v>
      </c>
      <c r="O30">
        <f>(I30*21)/100</f>
        <v>0</v>
      </c>
      <c r="P30" t="s">
        <v>23</v>
      </c>
    </row>
    <row r="31" spans="1:16" x14ac:dyDescent="0.2">
      <c r="A31" s="26" t="s">
        <v>50</v>
      </c>
      <c r="E31" s="27" t="s">
        <v>47</v>
      </c>
    </row>
    <row r="32" spans="1:16" ht="51" x14ac:dyDescent="0.2">
      <c r="A32" s="28" t="s">
        <v>51</v>
      </c>
      <c r="E32" s="29" t="s">
        <v>1526</v>
      </c>
    </row>
    <row r="33" spans="1:18" ht="25.5" x14ac:dyDescent="0.2">
      <c r="A33" t="s">
        <v>53</v>
      </c>
      <c r="E33" s="27" t="s">
        <v>849</v>
      </c>
    </row>
    <row r="34" spans="1:18" x14ac:dyDescent="0.2">
      <c r="A34" s="17" t="s">
        <v>45</v>
      </c>
      <c r="B34" s="21" t="s">
        <v>70</v>
      </c>
      <c r="C34" s="21" t="s">
        <v>850</v>
      </c>
      <c r="D34" s="17" t="s">
        <v>47</v>
      </c>
      <c r="E34" s="22" t="s">
        <v>851</v>
      </c>
      <c r="F34" s="23" t="s">
        <v>103</v>
      </c>
      <c r="G34" s="24">
        <v>129</v>
      </c>
      <c r="H34" s="25"/>
      <c r="I34" s="25">
        <f>ROUND(ROUND(H34,2)*ROUND(G34,3),2)</f>
        <v>0</v>
      </c>
      <c r="O34">
        <f>(I34*21)/100</f>
        <v>0</v>
      </c>
      <c r="P34" t="s">
        <v>23</v>
      </c>
    </row>
    <row r="35" spans="1:18" x14ac:dyDescent="0.2">
      <c r="A35" s="26" t="s">
        <v>50</v>
      </c>
      <c r="E35" s="27" t="s">
        <v>47</v>
      </c>
    </row>
    <row r="36" spans="1:18" ht="51" x14ac:dyDescent="0.2">
      <c r="A36" s="28" t="s">
        <v>51</v>
      </c>
      <c r="E36" s="29" t="s">
        <v>1527</v>
      </c>
    </row>
    <row r="37" spans="1:18" ht="25.5" x14ac:dyDescent="0.2">
      <c r="A37" t="s">
        <v>53</v>
      </c>
      <c r="E37" s="27" t="s">
        <v>854</v>
      </c>
    </row>
    <row r="38" spans="1:18" x14ac:dyDescent="0.2">
      <c r="A38" s="17" t="s">
        <v>45</v>
      </c>
      <c r="B38" s="21" t="s">
        <v>74</v>
      </c>
      <c r="C38" s="21" t="s">
        <v>128</v>
      </c>
      <c r="D38" s="17" t="s">
        <v>47</v>
      </c>
      <c r="E38" s="22" t="s">
        <v>129</v>
      </c>
      <c r="F38" s="23" t="s">
        <v>103</v>
      </c>
      <c r="G38" s="24">
        <v>129</v>
      </c>
      <c r="H38" s="25"/>
      <c r="I38" s="25">
        <f>ROUND(ROUND(H38,2)*ROUND(G38,3),2)</f>
        <v>0</v>
      </c>
      <c r="O38">
        <f>(I38*21)/100</f>
        <v>0</v>
      </c>
      <c r="P38" t="s">
        <v>23</v>
      </c>
    </row>
    <row r="39" spans="1:18" x14ac:dyDescent="0.2">
      <c r="A39" s="26" t="s">
        <v>50</v>
      </c>
      <c r="E39" s="27" t="s">
        <v>47</v>
      </c>
    </row>
    <row r="40" spans="1:18" ht="51" x14ac:dyDescent="0.2">
      <c r="A40" s="28" t="s">
        <v>51</v>
      </c>
      <c r="E40" s="29" t="s">
        <v>1527</v>
      </c>
    </row>
    <row r="41" spans="1:18" ht="25.5" x14ac:dyDescent="0.2">
      <c r="A41" t="s">
        <v>53</v>
      </c>
      <c r="E41" s="27" t="s">
        <v>130</v>
      </c>
    </row>
    <row r="42" spans="1:18" ht="12.75" customHeight="1" x14ac:dyDescent="0.2">
      <c r="A42" s="5" t="s">
        <v>43</v>
      </c>
      <c r="B42" s="5"/>
      <c r="C42" s="31" t="s">
        <v>23</v>
      </c>
      <c r="D42" s="5"/>
      <c r="E42" s="19" t="s">
        <v>860</v>
      </c>
      <c r="F42" s="5"/>
      <c r="G42" s="5"/>
      <c r="H42" s="5"/>
      <c r="I42" s="32">
        <f>0+Q42</f>
        <v>0</v>
      </c>
      <c r="O42">
        <f>0+R42</f>
        <v>0</v>
      </c>
      <c r="Q42">
        <f>0+I43</f>
        <v>0</v>
      </c>
      <c r="R42">
        <f>0+O43</f>
        <v>0</v>
      </c>
    </row>
    <row r="43" spans="1:18" x14ac:dyDescent="0.2">
      <c r="A43" s="17" t="s">
        <v>45</v>
      </c>
      <c r="B43" s="21" t="s">
        <v>40</v>
      </c>
      <c r="C43" s="21" t="s">
        <v>1006</v>
      </c>
      <c r="D43" s="17" t="s">
        <v>47</v>
      </c>
      <c r="E43" s="22" t="s">
        <v>1007</v>
      </c>
      <c r="F43" s="23" t="s">
        <v>103</v>
      </c>
      <c r="G43" s="24">
        <v>14.28</v>
      </c>
      <c r="H43" s="25"/>
      <c r="I43" s="25">
        <f>ROUND(ROUND(H43,2)*ROUND(G43,3),2)</f>
        <v>0</v>
      </c>
      <c r="O43">
        <f>(I43*21)/100</f>
        <v>0</v>
      </c>
      <c r="P43" t="s">
        <v>23</v>
      </c>
    </row>
    <row r="44" spans="1:18" x14ac:dyDescent="0.2">
      <c r="A44" s="26" t="s">
        <v>50</v>
      </c>
      <c r="E44" s="27" t="s">
        <v>47</v>
      </c>
    </row>
    <row r="45" spans="1:18" ht="51" x14ac:dyDescent="0.2">
      <c r="A45" s="28" t="s">
        <v>51</v>
      </c>
      <c r="E45" s="29" t="s">
        <v>1528</v>
      </c>
    </row>
    <row r="46" spans="1:18" ht="38.25" x14ac:dyDescent="0.2">
      <c r="A46" t="s">
        <v>53</v>
      </c>
      <c r="E46" s="27" t="s">
        <v>1009</v>
      </c>
    </row>
    <row r="47" spans="1:18" ht="12.75" customHeight="1" x14ac:dyDescent="0.2">
      <c r="A47" s="5" t="s">
        <v>43</v>
      </c>
      <c r="B47" s="5"/>
      <c r="C47" s="31" t="s">
        <v>33</v>
      </c>
      <c r="D47" s="5"/>
      <c r="E47" s="19" t="s">
        <v>881</v>
      </c>
      <c r="F47" s="5"/>
      <c r="G47" s="5"/>
      <c r="H47" s="5"/>
      <c r="I47" s="32">
        <f>0+Q47</f>
        <v>0</v>
      </c>
      <c r="O47">
        <f>0+R47</f>
        <v>0</v>
      </c>
      <c r="Q47">
        <f>0+I48</f>
        <v>0</v>
      </c>
      <c r="R47">
        <f>0+O48</f>
        <v>0</v>
      </c>
    </row>
    <row r="48" spans="1:18" x14ac:dyDescent="0.2">
      <c r="A48" s="17" t="s">
        <v>45</v>
      </c>
      <c r="B48" s="21" t="s">
        <v>42</v>
      </c>
      <c r="C48" s="21" t="s">
        <v>1017</v>
      </c>
      <c r="D48" s="17" t="s">
        <v>47</v>
      </c>
      <c r="E48" s="22" t="s">
        <v>1018</v>
      </c>
      <c r="F48" s="23" t="s">
        <v>107</v>
      </c>
      <c r="G48" s="24">
        <v>0.48</v>
      </c>
      <c r="H48" s="25"/>
      <c r="I48" s="25">
        <f>ROUND(ROUND(H48,2)*ROUND(G48,3),2)</f>
        <v>0</v>
      </c>
      <c r="O48">
        <f>(I48*21)/100</f>
        <v>0</v>
      </c>
      <c r="P48" t="s">
        <v>23</v>
      </c>
    </row>
    <row r="49" spans="1:18" x14ac:dyDescent="0.2">
      <c r="A49" s="26" t="s">
        <v>50</v>
      </c>
      <c r="E49" s="27" t="s">
        <v>1019</v>
      </c>
    </row>
    <row r="50" spans="1:18" ht="51" x14ac:dyDescent="0.2">
      <c r="A50" s="28" t="s">
        <v>51</v>
      </c>
      <c r="E50" s="29" t="s">
        <v>1020</v>
      </c>
    </row>
    <row r="51" spans="1:18" ht="280.5" x14ac:dyDescent="0.2">
      <c r="A51" t="s">
        <v>53</v>
      </c>
      <c r="E51" s="27" t="s">
        <v>1021</v>
      </c>
    </row>
    <row r="52" spans="1:18" ht="12.75" customHeight="1" x14ac:dyDescent="0.2">
      <c r="A52" s="5" t="s">
        <v>43</v>
      </c>
      <c r="B52" s="5"/>
      <c r="C52" s="31" t="s">
        <v>35</v>
      </c>
      <c r="D52" s="5"/>
      <c r="E52" s="19" t="s">
        <v>886</v>
      </c>
      <c r="F52" s="5"/>
      <c r="G52" s="5"/>
      <c r="H52" s="5"/>
      <c r="I52" s="32">
        <f>0+Q52</f>
        <v>0</v>
      </c>
      <c r="O52">
        <f>0+R52</f>
        <v>0</v>
      </c>
      <c r="Q52">
        <f>0+I53+I57+I61</f>
        <v>0</v>
      </c>
      <c r="R52">
        <f>0+O53+O57+O61</f>
        <v>0</v>
      </c>
    </row>
    <row r="53" spans="1:18" ht="25.5" x14ac:dyDescent="0.2">
      <c r="A53" s="17" t="s">
        <v>45</v>
      </c>
      <c r="B53" s="21" t="s">
        <v>82</v>
      </c>
      <c r="C53" s="21" t="s">
        <v>1022</v>
      </c>
      <c r="D53" s="17" t="s">
        <v>47</v>
      </c>
      <c r="E53" s="22" t="s">
        <v>1023</v>
      </c>
      <c r="F53" s="23" t="s">
        <v>107</v>
      </c>
      <c r="G53" s="24">
        <v>36.113</v>
      </c>
      <c r="H53" s="25"/>
      <c r="I53" s="25">
        <f>ROUND(ROUND(H53,2)*ROUND(G53,3),2)</f>
        <v>0</v>
      </c>
      <c r="O53">
        <f>(I53*21)/100</f>
        <v>0</v>
      </c>
      <c r="P53" t="s">
        <v>23</v>
      </c>
    </row>
    <row r="54" spans="1:18" x14ac:dyDescent="0.2">
      <c r="A54" s="26" t="s">
        <v>50</v>
      </c>
      <c r="E54" s="27" t="s">
        <v>47</v>
      </c>
    </row>
    <row r="55" spans="1:18" ht="51" x14ac:dyDescent="0.2">
      <c r="A55" s="28" t="s">
        <v>51</v>
      </c>
      <c r="E55" s="29" t="s">
        <v>1529</v>
      </c>
    </row>
    <row r="56" spans="1:18" ht="153" x14ac:dyDescent="0.2">
      <c r="A56" t="s">
        <v>53</v>
      </c>
      <c r="E56" s="27" t="s">
        <v>1025</v>
      </c>
    </row>
    <row r="57" spans="1:18" x14ac:dyDescent="0.2">
      <c r="A57" s="17" t="s">
        <v>45</v>
      </c>
      <c r="B57" s="21" t="s">
        <v>85</v>
      </c>
      <c r="C57" s="21" t="s">
        <v>1026</v>
      </c>
      <c r="D57" s="17" t="s">
        <v>47</v>
      </c>
      <c r="E57" s="22" t="s">
        <v>1027</v>
      </c>
      <c r="F57" s="23" t="s">
        <v>103</v>
      </c>
      <c r="G57" s="24">
        <v>153.65</v>
      </c>
      <c r="H57" s="25"/>
      <c r="I57" s="25">
        <f>ROUND(ROUND(H57,2)*ROUND(G57,3),2)</f>
        <v>0</v>
      </c>
      <c r="O57">
        <f>(I57*21)/100</f>
        <v>0</v>
      </c>
      <c r="P57" t="s">
        <v>23</v>
      </c>
    </row>
    <row r="58" spans="1:18" x14ac:dyDescent="0.2">
      <c r="A58" s="26" t="s">
        <v>50</v>
      </c>
      <c r="E58" s="27" t="s">
        <v>1028</v>
      </c>
    </row>
    <row r="59" spans="1:18" ht="51" x14ac:dyDescent="0.2">
      <c r="A59" s="28" t="s">
        <v>51</v>
      </c>
      <c r="E59" s="29" t="s">
        <v>1530</v>
      </c>
    </row>
    <row r="60" spans="1:18" ht="114.75" x14ac:dyDescent="0.2">
      <c r="A60" t="s">
        <v>53</v>
      </c>
      <c r="E60" s="27" t="s">
        <v>1030</v>
      </c>
    </row>
    <row r="61" spans="1:18" ht="25.5" x14ac:dyDescent="0.2">
      <c r="A61" s="17" t="s">
        <v>45</v>
      </c>
      <c r="B61" s="21" t="s">
        <v>89</v>
      </c>
      <c r="C61" s="21" t="s">
        <v>1531</v>
      </c>
      <c r="D61" s="17" t="s">
        <v>47</v>
      </c>
      <c r="E61" s="22" t="s">
        <v>1532</v>
      </c>
      <c r="F61" s="23" t="s">
        <v>103</v>
      </c>
      <c r="G61" s="24">
        <v>0.8</v>
      </c>
      <c r="H61" s="25"/>
      <c r="I61" s="25">
        <f>ROUND(ROUND(H61,2)*ROUND(G61,3),2)</f>
        <v>0</v>
      </c>
      <c r="O61">
        <f>(I61*21)/100</f>
        <v>0</v>
      </c>
      <c r="P61" t="s">
        <v>23</v>
      </c>
    </row>
    <row r="62" spans="1:18" x14ac:dyDescent="0.2">
      <c r="A62" s="26" t="s">
        <v>50</v>
      </c>
      <c r="E62" s="27" t="s">
        <v>47</v>
      </c>
    </row>
    <row r="63" spans="1:18" ht="51" x14ac:dyDescent="0.2">
      <c r="A63" s="28" t="s">
        <v>51</v>
      </c>
      <c r="E63" s="29" t="s">
        <v>1533</v>
      </c>
    </row>
    <row r="64" spans="1:18" ht="114.75" x14ac:dyDescent="0.2">
      <c r="A64" t="s">
        <v>53</v>
      </c>
      <c r="E64" s="27" t="s">
        <v>1030</v>
      </c>
    </row>
    <row r="65" spans="1:18" ht="12.75" customHeight="1" x14ac:dyDescent="0.2">
      <c r="A65" s="5" t="s">
        <v>43</v>
      </c>
      <c r="B65" s="5"/>
      <c r="C65" s="31" t="s">
        <v>40</v>
      </c>
      <c r="D65" s="5"/>
      <c r="E65" s="19" t="s">
        <v>923</v>
      </c>
      <c r="F65" s="5"/>
      <c r="G65" s="5"/>
      <c r="H65" s="5"/>
      <c r="I65" s="32">
        <f>0+Q65</f>
        <v>0</v>
      </c>
      <c r="O65">
        <f>0+R65</f>
        <v>0</v>
      </c>
      <c r="Q65">
        <f>0+I66+I70+I74+I78+I82+I86+I90+I94+I98+I102+I106+I110</f>
        <v>0</v>
      </c>
      <c r="R65">
        <f>0+O66+O70+O74+O78+O82+O86+O90+O94+O98+O102+O106+O110</f>
        <v>0</v>
      </c>
    </row>
    <row r="66" spans="1:18" x14ac:dyDescent="0.2">
      <c r="A66" s="17" t="s">
        <v>45</v>
      </c>
      <c r="B66" s="21" t="s">
        <v>142</v>
      </c>
      <c r="C66" s="21" t="s">
        <v>1031</v>
      </c>
      <c r="D66" s="17" t="s">
        <v>47</v>
      </c>
      <c r="E66" s="22" t="s">
        <v>1032</v>
      </c>
      <c r="F66" s="23" t="s">
        <v>117</v>
      </c>
      <c r="G66" s="24">
        <v>116.8</v>
      </c>
      <c r="H66" s="25"/>
      <c r="I66" s="25">
        <f>ROUND(ROUND(H66,2)*ROUND(G66,3),2)</f>
        <v>0</v>
      </c>
      <c r="O66">
        <f>(I66*21)/100</f>
        <v>0</v>
      </c>
      <c r="P66" t="s">
        <v>23</v>
      </c>
    </row>
    <row r="67" spans="1:18" x14ac:dyDescent="0.2">
      <c r="A67" s="26" t="s">
        <v>50</v>
      </c>
      <c r="E67" s="27" t="s">
        <v>47</v>
      </c>
    </row>
    <row r="68" spans="1:18" ht="51" x14ac:dyDescent="0.2">
      <c r="A68" s="28" t="s">
        <v>51</v>
      </c>
      <c r="E68" s="29" t="s">
        <v>1534</v>
      </c>
    </row>
    <row r="69" spans="1:18" ht="25.5" x14ac:dyDescent="0.2">
      <c r="A69" t="s">
        <v>53</v>
      </c>
      <c r="E69" s="27" t="s">
        <v>1034</v>
      </c>
    </row>
    <row r="70" spans="1:18" x14ac:dyDescent="0.2">
      <c r="A70" s="17" t="s">
        <v>45</v>
      </c>
      <c r="B70" s="21" t="s">
        <v>144</v>
      </c>
      <c r="C70" s="21" t="s">
        <v>1035</v>
      </c>
      <c r="D70" s="17" t="s">
        <v>47</v>
      </c>
      <c r="E70" s="22" t="s">
        <v>1036</v>
      </c>
      <c r="F70" s="23" t="s">
        <v>117</v>
      </c>
      <c r="G70" s="24">
        <v>91</v>
      </c>
      <c r="H70" s="25"/>
      <c r="I70" s="25">
        <f>ROUND(ROUND(H70,2)*ROUND(G70,3),2)</f>
        <v>0</v>
      </c>
      <c r="O70">
        <f>(I70*21)/100</f>
        <v>0</v>
      </c>
      <c r="P70" t="s">
        <v>23</v>
      </c>
    </row>
    <row r="71" spans="1:18" x14ac:dyDescent="0.2">
      <c r="A71" s="26" t="s">
        <v>50</v>
      </c>
      <c r="E71" s="27" t="s">
        <v>1037</v>
      </c>
    </row>
    <row r="72" spans="1:18" ht="51" x14ac:dyDescent="0.2">
      <c r="A72" s="28" t="s">
        <v>51</v>
      </c>
      <c r="E72" s="29" t="s">
        <v>1535</v>
      </c>
    </row>
    <row r="73" spans="1:18" ht="153" x14ac:dyDescent="0.2">
      <c r="A73" t="s">
        <v>53</v>
      </c>
      <c r="E73" s="27" t="s">
        <v>1039</v>
      </c>
    </row>
    <row r="74" spans="1:18" ht="25.5" x14ac:dyDescent="0.2">
      <c r="A74" s="17" t="s">
        <v>45</v>
      </c>
      <c r="B74" s="21" t="s">
        <v>148</v>
      </c>
      <c r="C74" s="21" t="s">
        <v>1040</v>
      </c>
      <c r="D74" s="17" t="s">
        <v>47</v>
      </c>
      <c r="E74" s="22" t="s">
        <v>1041</v>
      </c>
      <c r="F74" s="23" t="s">
        <v>117</v>
      </c>
      <c r="G74" s="24">
        <v>90.5</v>
      </c>
      <c r="H74" s="25"/>
      <c r="I74" s="25">
        <f>ROUND(ROUND(H74,2)*ROUND(G74,3),2)</f>
        <v>0</v>
      </c>
      <c r="O74">
        <f>(I74*21)/100</f>
        <v>0</v>
      </c>
      <c r="P74" t="s">
        <v>23</v>
      </c>
    </row>
    <row r="75" spans="1:18" x14ac:dyDescent="0.2">
      <c r="A75" s="26" t="s">
        <v>50</v>
      </c>
      <c r="E75" s="27" t="s">
        <v>47</v>
      </c>
    </row>
    <row r="76" spans="1:18" ht="51" x14ac:dyDescent="0.2">
      <c r="A76" s="28" t="s">
        <v>51</v>
      </c>
      <c r="E76" s="29" t="s">
        <v>1536</v>
      </c>
    </row>
    <row r="77" spans="1:18" ht="25.5" x14ac:dyDescent="0.2">
      <c r="A77" t="s">
        <v>53</v>
      </c>
      <c r="E77" s="27" t="s">
        <v>1042</v>
      </c>
    </row>
    <row r="78" spans="1:18" x14ac:dyDescent="0.2">
      <c r="A78" s="17" t="s">
        <v>45</v>
      </c>
      <c r="B78" s="21" t="s">
        <v>151</v>
      </c>
      <c r="C78" s="21" t="s">
        <v>1043</v>
      </c>
      <c r="D78" s="17" t="s">
        <v>47</v>
      </c>
      <c r="E78" s="22" t="s">
        <v>1044</v>
      </c>
      <c r="F78" s="23" t="s">
        <v>103</v>
      </c>
      <c r="G78" s="24">
        <v>5</v>
      </c>
      <c r="H78" s="25"/>
      <c r="I78" s="25">
        <f>ROUND(ROUND(H78,2)*ROUND(G78,3),2)</f>
        <v>0</v>
      </c>
      <c r="O78">
        <f>(I78*21)/100</f>
        <v>0</v>
      </c>
      <c r="P78" t="s">
        <v>23</v>
      </c>
    </row>
    <row r="79" spans="1:18" x14ac:dyDescent="0.2">
      <c r="A79" s="26" t="s">
        <v>50</v>
      </c>
      <c r="E79" s="27" t="s">
        <v>1045</v>
      </c>
    </row>
    <row r="80" spans="1:18" ht="51" x14ac:dyDescent="0.2">
      <c r="A80" s="28" t="s">
        <v>51</v>
      </c>
      <c r="E80" s="29" t="s">
        <v>1046</v>
      </c>
    </row>
    <row r="81" spans="1:16" ht="153" x14ac:dyDescent="0.2">
      <c r="A81" t="s">
        <v>53</v>
      </c>
      <c r="E81" s="27" t="s">
        <v>1047</v>
      </c>
    </row>
    <row r="82" spans="1:16" x14ac:dyDescent="0.2">
      <c r="A82" s="17" t="s">
        <v>45</v>
      </c>
      <c r="B82" s="21" t="s">
        <v>155</v>
      </c>
      <c r="C82" s="21" t="s">
        <v>1048</v>
      </c>
      <c r="D82" s="17" t="s">
        <v>47</v>
      </c>
      <c r="E82" s="22" t="s">
        <v>1049</v>
      </c>
      <c r="F82" s="23" t="s">
        <v>117</v>
      </c>
      <c r="G82" s="24">
        <v>4</v>
      </c>
      <c r="H82" s="25"/>
      <c r="I82" s="25">
        <f>ROUND(ROUND(H82,2)*ROUND(G82,3),2)</f>
        <v>0</v>
      </c>
      <c r="O82">
        <f>(I82*21)/100</f>
        <v>0</v>
      </c>
      <c r="P82" t="s">
        <v>23</v>
      </c>
    </row>
    <row r="83" spans="1:16" x14ac:dyDescent="0.2">
      <c r="A83" s="26" t="s">
        <v>50</v>
      </c>
      <c r="E83" s="27" t="s">
        <v>47</v>
      </c>
    </row>
    <row r="84" spans="1:16" ht="51" x14ac:dyDescent="0.2">
      <c r="A84" s="28" t="s">
        <v>51</v>
      </c>
      <c r="E84" s="29" t="s">
        <v>1050</v>
      </c>
    </row>
    <row r="85" spans="1:16" ht="51" x14ac:dyDescent="0.2">
      <c r="A85" t="s">
        <v>53</v>
      </c>
      <c r="E85" s="27" t="s">
        <v>1051</v>
      </c>
    </row>
    <row r="86" spans="1:16" x14ac:dyDescent="0.2">
      <c r="A86" s="17" t="s">
        <v>45</v>
      </c>
      <c r="B86" s="21" t="s">
        <v>159</v>
      </c>
      <c r="C86" s="21" t="s">
        <v>1052</v>
      </c>
      <c r="D86" s="17" t="s">
        <v>47</v>
      </c>
      <c r="E86" s="22" t="s">
        <v>1053</v>
      </c>
      <c r="F86" s="23" t="s">
        <v>117</v>
      </c>
      <c r="G86" s="24">
        <v>123</v>
      </c>
      <c r="H86" s="25"/>
      <c r="I86" s="25">
        <f>ROUND(ROUND(H86,2)*ROUND(G86,3),2)</f>
        <v>0</v>
      </c>
      <c r="O86">
        <f>(I86*21)/100</f>
        <v>0</v>
      </c>
      <c r="P86" t="s">
        <v>23</v>
      </c>
    </row>
    <row r="87" spans="1:16" x14ac:dyDescent="0.2">
      <c r="A87" s="26" t="s">
        <v>50</v>
      </c>
      <c r="E87" s="27" t="s">
        <v>47</v>
      </c>
    </row>
    <row r="88" spans="1:16" ht="51" x14ac:dyDescent="0.2">
      <c r="A88" s="28" t="s">
        <v>51</v>
      </c>
      <c r="E88" s="29" t="s">
        <v>1537</v>
      </c>
    </row>
    <row r="89" spans="1:16" ht="102" x14ac:dyDescent="0.2">
      <c r="A89" t="s">
        <v>53</v>
      </c>
      <c r="E89" s="27" t="s">
        <v>1054</v>
      </c>
    </row>
    <row r="90" spans="1:16" ht="25.5" x14ac:dyDescent="0.2">
      <c r="A90" s="17" t="s">
        <v>45</v>
      </c>
      <c r="B90" s="21" t="s">
        <v>163</v>
      </c>
      <c r="C90" s="21" t="s">
        <v>1055</v>
      </c>
      <c r="D90" s="17" t="s">
        <v>47</v>
      </c>
      <c r="E90" s="22" t="s">
        <v>1056</v>
      </c>
      <c r="F90" s="23" t="s">
        <v>957</v>
      </c>
      <c r="G90" s="24">
        <v>1051.6500000000001</v>
      </c>
      <c r="H90" s="25"/>
      <c r="I90" s="25">
        <f>ROUND(ROUND(H90,2)*ROUND(G90,3),2)</f>
        <v>0</v>
      </c>
      <c r="O90">
        <f>(I90*21)/100</f>
        <v>0</v>
      </c>
      <c r="P90" t="s">
        <v>23</v>
      </c>
    </row>
    <row r="91" spans="1:16" x14ac:dyDescent="0.2">
      <c r="A91" s="26" t="s">
        <v>50</v>
      </c>
      <c r="E91" s="27" t="s">
        <v>47</v>
      </c>
    </row>
    <row r="92" spans="1:16" ht="51" x14ac:dyDescent="0.2">
      <c r="A92" s="28" t="s">
        <v>51</v>
      </c>
      <c r="E92" s="29" t="s">
        <v>1538</v>
      </c>
    </row>
    <row r="93" spans="1:16" ht="76.5" x14ac:dyDescent="0.2">
      <c r="A93" t="s">
        <v>53</v>
      </c>
      <c r="E93" s="27" t="s">
        <v>969</v>
      </c>
    </row>
    <row r="94" spans="1:16" x14ac:dyDescent="0.2">
      <c r="A94" s="17" t="s">
        <v>45</v>
      </c>
      <c r="B94" s="21" t="s">
        <v>166</v>
      </c>
      <c r="C94" s="21" t="s">
        <v>970</v>
      </c>
      <c r="D94" s="17" t="s">
        <v>47</v>
      </c>
      <c r="E94" s="22" t="s">
        <v>971</v>
      </c>
      <c r="F94" s="23" t="s">
        <v>107</v>
      </c>
      <c r="G94" s="24">
        <v>5</v>
      </c>
      <c r="H94" s="25"/>
      <c r="I94" s="25">
        <f>ROUND(ROUND(H94,2)*ROUND(G94,3),2)</f>
        <v>0</v>
      </c>
      <c r="O94">
        <f>(I94*21)/100</f>
        <v>0</v>
      </c>
      <c r="P94" t="s">
        <v>23</v>
      </c>
    </row>
    <row r="95" spans="1:16" x14ac:dyDescent="0.2">
      <c r="A95" s="26" t="s">
        <v>50</v>
      </c>
      <c r="E95" s="27" t="s">
        <v>47</v>
      </c>
    </row>
    <row r="96" spans="1:16" ht="51" x14ac:dyDescent="0.2">
      <c r="A96" s="28" t="s">
        <v>51</v>
      </c>
      <c r="E96" s="29" t="s">
        <v>1058</v>
      </c>
    </row>
    <row r="97" spans="1:16" ht="76.5" x14ac:dyDescent="0.2">
      <c r="A97" t="s">
        <v>53</v>
      </c>
      <c r="E97" s="27" t="s">
        <v>973</v>
      </c>
    </row>
    <row r="98" spans="1:16" x14ac:dyDescent="0.2">
      <c r="A98" s="17" t="s">
        <v>45</v>
      </c>
      <c r="B98" s="21" t="s">
        <v>170</v>
      </c>
      <c r="C98" s="21" t="s">
        <v>974</v>
      </c>
      <c r="D98" s="17" t="s">
        <v>47</v>
      </c>
      <c r="E98" s="22" t="s">
        <v>975</v>
      </c>
      <c r="F98" s="23" t="s">
        <v>957</v>
      </c>
      <c r="G98" s="24">
        <v>180</v>
      </c>
      <c r="H98" s="25"/>
      <c r="I98" s="25">
        <f>ROUND(ROUND(H98,2)*ROUND(G98,3),2)</f>
        <v>0</v>
      </c>
      <c r="O98">
        <f>(I98*21)/100</f>
        <v>0</v>
      </c>
      <c r="P98" t="s">
        <v>23</v>
      </c>
    </row>
    <row r="99" spans="1:16" x14ac:dyDescent="0.2">
      <c r="A99" s="26" t="s">
        <v>50</v>
      </c>
      <c r="E99" s="27" t="s">
        <v>47</v>
      </c>
    </row>
    <row r="100" spans="1:16" ht="51" x14ac:dyDescent="0.2">
      <c r="A100" s="28" t="s">
        <v>51</v>
      </c>
      <c r="E100" s="29" t="s">
        <v>1539</v>
      </c>
    </row>
    <row r="101" spans="1:16" ht="25.5" x14ac:dyDescent="0.2">
      <c r="A101" t="s">
        <v>53</v>
      </c>
      <c r="E101" s="27" t="s">
        <v>977</v>
      </c>
    </row>
    <row r="102" spans="1:16" ht="25.5" x14ac:dyDescent="0.2">
      <c r="A102" s="17" t="s">
        <v>45</v>
      </c>
      <c r="B102" s="21" t="s">
        <v>175</v>
      </c>
      <c r="C102" s="21" t="s">
        <v>1060</v>
      </c>
      <c r="D102" s="17" t="s">
        <v>47</v>
      </c>
      <c r="E102" s="22" t="s">
        <v>1061</v>
      </c>
      <c r="F102" s="23" t="s">
        <v>117</v>
      </c>
      <c r="G102" s="24">
        <v>90.5</v>
      </c>
      <c r="H102" s="25"/>
      <c r="I102" s="25">
        <f>ROUND(ROUND(H102,2)*ROUND(G102,3),2)</f>
        <v>0</v>
      </c>
      <c r="O102">
        <f>(I102*21)/100</f>
        <v>0</v>
      </c>
      <c r="P102" t="s">
        <v>23</v>
      </c>
    </row>
    <row r="103" spans="1:16" x14ac:dyDescent="0.2">
      <c r="A103" s="26" t="s">
        <v>50</v>
      </c>
      <c r="E103" s="27" t="s">
        <v>1540</v>
      </c>
    </row>
    <row r="104" spans="1:16" ht="51" x14ac:dyDescent="0.2">
      <c r="A104" s="28" t="s">
        <v>51</v>
      </c>
      <c r="E104" s="29" t="s">
        <v>1536</v>
      </c>
    </row>
    <row r="105" spans="1:16" ht="153" x14ac:dyDescent="0.2">
      <c r="A105" t="s">
        <v>53</v>
      </c>
      <c r="E105" s="27" t="s">
        <v>1063</v>
      </c>
    </row>
    <row r="106" spans="1:16" x14ac:dyDescent="0.2">
      <c r="A106" s="17" t="s">
        <v>45</v>
      </c>
      <c r="B106" s="21" t="s">
        <v>179</v>
      </c>
      <c r="C106" s="21" t="s">
        <v>1064</v>
      </c>
      <c r="D106" s="17" t="s">
        <v>47</v>
      </c>
      <c r="E106" s="22" t="s">
        <v>1065</v>
      </c>
      <c r="F106" s="23" t="s">
        <v>49</v>
      </c>
      <c r="G106" s="24">
        <v>1</v>
      </c>
      <c r="H106" s="25"/>
      <c r="I106" s="25">
        <f>ROUND(ROUND(H106,2)*ROUND(G106,3),2)</f>
        <v>0</v>
      </c>
      <c r="O106">
        <f>(I106*21)/100</f>
        <v>0</v>
      </c>
      <c r="P106" t="s">
        <v>23</v>
      </c>
    </row>
    <row r="107" spans="1:16" x14ac:dyDescent="0.2">
      <c r="A107" s="26" t="s">
        <v>50</v>
      </c>
      <c r="E107" s="27" t="s">
        <v>1066</v>
      </c>
    </row>
    <row r="108" spans="1:16" ht="51" x14ac:dyDescent="0.2">
      <c r="A108" s="28" t="s">
        <v>51</v>
      </c>
      <c r="E108" s="29" t="s">
        <v>1067</v>
      </c>
    </row>
    <row r="109" spans="1:16" ht="63.75" x14ac:dyDescent="0.2">
      <c r="A109" t="s">
        <v>53</v>
      </c>
      <c r="E109" s="27" t="s">
        <v>1068</v>
      </c>
    </row>
    <row r="110" spans="1:16" x14ac:dyDescent="0.2">
      <c r="A110" s="17" t="s">
        <v>45</v>
      </c>
      <c r="B110" s="21" t="s">
        <v>181</v>
      </c>
      <c r="C110" s="21" t="s">
        <v>1069</v>
      </c>
      <c r="D110" s="17" t="s">
        <v>47</v>
      </c>
      <c r="E110" s="22" t="s">
        <v>1070</v>
      </c>
      <c r="F110" s="23" t="s">
        <v>49</v>
      </c>
      <c r="G110" s="24">
        <v>1</v>
      </c>
      <c r="H110" s="25"/>
      <c r="I110" s="25">
        <f>ROUND(ROUND(H110,2)*ROUND(G110,3),2)</f>
        <v>0</v>
      </c>
      <c r="O110">
        <f>(I110*21)/100</f>
        <v>0</v>
      </c>
      <c r="P110" t="s">
        <v>23</v>
      </c>
    </row>
    <row r="111" spans="1:16" x14ac:dyDescent="0.2">
      <c r="A111" s="26" t="s">
        <v>50</v>
      </c>
      <c r="E111" s="27" t="s">
        <v>47</v>
      </c>
    </row>
    <row r="112" spans="1:16" ht="51" x14ac:dyDescent="0.2">
      <c r="A112" s="28" t="s">
        <v>51</v>
      </c>
      <c r="E112" s="29" t="s">
        <v>927</v>
      </c>
    </row>
    <row r="113" spans="1:5" ht="63.75" x14ac:dyDescent="0.2">
      <c r="A113" t="s">
        <v>53</v>
      </c>
      <c r="E113" s="27" t="s">
        <v>1068</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orientation="portrait" horizontalDpi="300" verticalDpi="300"/>
  <headerFooter alignWithMargins="0"/>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5"/>
  <sheetViews>
    <sheetView zoomScaleNormal="100" workbookViewId="0">
      <pane ySplit="7" topLeftCell="A8" activePane="bottomLeft" state="frozen"/>
      <selection pane="bottomLeft" activeCell="H8" sqref="H8"/>
    </sheetView>
  </sheetViews>
  <sheetFormatPr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11</v>
      </c>
      <c r="B1" s="1"/>
      <c r="C1" s="1"/>
      <c r="D1" s="1"/>
      <c r="E1" s="1" t="s">
        <v>0</v>
      </c>
      <c r="F1" s="1"/>
      <c r="G1" s="1"/>
      <c r="H1" s="1"/>
      <c r="I1" s="1"/>
      <c r="P1" t="s">
        <v>22</v>
      </c>
    </row>
    <row r="2" spans="1:18" ht="24.95" customHeight="1" x14ac:dyDescent="0.2">
      <c r="B2" s="1"/>
      <c r="C2" s="1"/>
      <c r="D2" s="1"/>
      <c r="E2" s="2" t="s">
        <v>13</v>
      </c>
      <c r="F2" s="1"/>
      <c r="G2" s="1"/>
      <c r="H2" s="5"/>
      <c r="I2" s="5"/>
      <c r="O2">
        <f>0+O8+O25+O42+O47+O52+O57+O62+O111</f>
        <v>0</v>
      </c>
      <c r="P2" t="s">
        <v>22</v>
      </c>
    </row>
    <row r="3" spans="1:18" ht="15" customHeight="1" x14ac:dyDescent="0.2">
      <c r="A3" t="s">
        <v>12</v>
      </c>
      <c r="B3" s="9" t="s">
        <v>14</v>
      </c>
      <c r="C3" s="36" t="s">
        <v>15</v>
      </c>
      <c r="D3" s="33"/>
      <c r="E3" s="10" t="s">
        <v>16</v>
      </c>
      <c r="F3" s="1"/>
      <c r="G3" s="8"/>
      <c r="H3" s="7" t="s">
        <v>1541</v>
      </c>
      <c r="I3" s="30">
        <f>0+I8+I25+I42+I47+I52+I57+I62+I111</f>
        <v>0</v>
      </c>
      <c r="O3" t="s">
        <v>19</v>
      </c>
      <c r="P3" t="s">
        <v>23</v>
      </c>
    </row>
    <row r="4" spans="1:18" ht="15" customHeight="1" x14ac:dyDescent="0.2">
      <c r="A4" t="s">
        <v>17</v>
      </c>
      <c r="B4" s="12" t="s">
        <v>18</v>
      </c>
      <c r="C4" s="37" t="s">
        <v>1541</v>
      </c>
      <c r="D4" s="38"/>
      <c r="E4" s="13" t="s">
        <v>1542</v>
      </c>
      <c r="F4" s="5"/>
      <c r="G4" s="5"/>
      <c r="H4" s="14"/>
      <c r="I4" s="14"/>
      <c r="O4" t="s">
        <v>20</v>
      </c>
      <c r="P4" t="s">
        <v>23</v>
      </c>
    </row>
    <row r="5" spans="1:18" ht="12.75" customHeight="1" x14ac:dyDescent="0.2">
      <c r="A5" s="39" t="s">
        <v>26</v>
      </c>
      <c r="B5" s="39" t="s">
        <v>28</v>
      </c>
      <c r="C5" s="39" t="s">
        <v>30</v>
      </c>
      <c r="D5" s="39" t="s">
        <v>31</v>
      </c>
      <c r="E5" s="39" t="s">
        <v>32</v>
      </c>
      <c r="F5" s="39" t="s">
        <v>34</v>
      </c>
      <c r="G5" s="39" t="s">
        <v>36</v>
      </c>
      <c r="H5" s="39" t="s">
        <v>38</v>
      </c>
      <c r="I5" s="39"/>
      <c r="O5" t="s">
        <v>21</v>
      </c>
      <c r="P5" t="s">
        <v>23</v>
      </c>
    </row>
    <row r="6" spans="1:18" ht="12.75" customHeight="1" x14ac:dyDescent="0.2">
      <c r="A6" s="39"/>
      <c r="B6" s="39"/>
      <c r="C6" s="39"/>
      <c r="D6" s="39"/>
      <c r="E6" s="39"/>
      <c r="F6" s="39"/>
      <c r="G6" s="39"/>
      <c r="H6" s="11" t="s">
        <v>39</v>
      </c>
      <c r="I6" s="11" t="s">
        <v>41</v>
      </c>
    </row>
    <row r="7" spans="1:18" ht="12.75" customHeight="1" x14ac:dyDescent="0.2">
      <c r="A7" s="11" t="s">
        <v>27</v>
      </c>
      <c r="B7" s="11" t="s">
        <v>29</v>
      </c>
      <c r="C7" s="11" t="s">
        <v>23</v>
      </c>
      <c r="D7" s="11" t="s">
        <v>22</v>
      </c>
      <c r="E7" s="11" t="s">
        <v>33</v>
      </c>
      <c r="F7" s="11" t="s">
        <v>35</v>
      </c>
      <c r="G7" s="11" t="s">
        <v>37</v>
      </c>
      <c r="H7" s="11" t="s">
        <v>40</v>
      </c>
      <c r="I7" s="11" t="s">
        <v>42</v>
      </c>
    </row>
    <row r="8" spans="1:18" ht="12.75" customHeight="1" x14ac:dyDescent="0.2">
      <c r="A8" s="14" t="s">
        <v>43</v>
      </c>
      <c r="B8" s="14"/>
      <c r="C8" s="18" t="s">
        <v>27</v>
      </c>
      <c r="D8" s="14"/>
      <c r="E8" s="19" t="s">
        <v>794</v>
      </c>
      <c r="F8" s="14"/>
      <c r="G8" s="14"/>
      <c r="H8" s="14"/>
      <c r="I8" s="20">
        <f>0+Q8</f>
        <v>0</v>
      </c>
      <c r="O8">
        <f>0+R8</f>
        <v>0</v>
      </c>
      <c r="Q8">
        <f>0+I9+I13+I17+I21</f>
        <v>0</v>
      </c>
      <c r="R8">
        <f>0+O9+O13+O17+O21</f>
        <v>0</v>
      </c>
    </row>
    <row r="9" spans="1:18" ht="25.5" x14ac:dyDescent="0.2">
      <c r="A9" s="17" t="s">
        <v>45</v>
      </c>
      <c r="B9" s="21" t="s">
        <v>29</v>
      </c>
      <c r="C9" s="21" t="s">
        <v>1134</v>
      </c>
      <c r="D9" s="17" t="s">
        <v>47</v>
      </c>
      <c r="E9" s="22" t="s">
        <v>1135</v>
      </c>
      <c r="F9" s="23" t="s">
        <v>98</v>
      </c>
      <c r="G9" s="24">
        <v>39.277000000000001</v>
      </c>
      <c r="H9" s="25"/>
      <c r="I9" s="25">
        <f>ROUND(ROUND(H9,2)*ROUND(G9,3),2)</f>
        <v>0</v>
      </c>
      <c r="O9">
        <f>(I9*21)/100</f>
        <v>0</v>
      </c>
      <c r="P9" t="s">
        <v>23</v>
      </c>
    </row>
    <row r="10" spans="1:18" x14ac:dyDescent="0.2">
      <c r="A10" s="26" t="s">
        <v>50</v>
      </c>
      <c r="E10" s="27" t="s">
        <v>47</v>
      </c>
    </row>
    <row r="11" spans="1:18" ht="51" x14ac:dyDescent="0.2">
      <c r="A11" s="28" t="s">
        <v>51</v>
      </c>
      <c r="E11" s="29" t="s">
        <v>1136</v>
      </c>
    </row>
    <row r="12" spans="1:18" ht="89.25" x14ac:dyDescent="0.2">
      <c r="A12" t="s">
        <v>53</v>
      </c>
      <c r="E12" s="27" t="s">
        <v>100</v>
      </c>
    </row>
    <row r="13" spans="1:18" ht="25.5" x14ac:dyDescent="0.2">
      <c r="A13" s="17" t="s">
        <v>45</v>
      </c>
      <c r="B13" s="21" t="s">
        <v>23</v>
      </c>
      <c r="C13" s="21" t="s">
        <v>795</v>
      </c>
      <c r="D13" s="17" t="s">
        <v>47</v>
      </c>
      <c r="E13" s="22" t="s">
        <v>796</v>
      </c>
      <c r="F13" s="23" t="s">
        <v>98</v>
      </c>
      <c r="G13" s="24">
        <v>4.6079999999999997</v>
      </c>
      <c r="H13" s="25"/>
      <c r="I13" s="25">
        <f>ROUND(ROUND(H13,2)*ROUND(G13,3),2)</f>
        <v>0</v>
      </c>
      <c r="O13">
        <f>(I13*21)/100</f>
        <v>0</v>
      </c>
      <c r="P13" t="s">
        <v>23</v>
      </c>
    </row>
    <row r="14" spans="1:18" x14ac:dyDescent="0.2">
      <c r="A14" s="26" t="s">
        <v>50</v>
      </c>
      <c r="E14" s="27" t="s">
        <v>47</v>
      </c>
    </row>
    <row r="15" spans="1:18" ht="51" x14ac:dyDescent="0.2">
      <c r="A15" s="28" t="s">
        <v>51</v>
      </c>
      <c r="E15" s="29" t="s">
        <v>1543</v>
      </c>
    </row>
    <row r="16" spans="1:18" ht="89.25" x14ac:dyDescent="0.2">
      <c r="A16" t="s">
        <v>53</v>
      </c>
      <c r="E16" s="27" t="s">
        <v>100</v>
      </c>
    </row>
    <row r="17" spans="1:18" ht="25.5" x14ac:dyDescent="0.2">
      <c r="A17" s="17" t="s">
        <v>45</v>
      </c>
      <c r="B17" s="21" t="s">
        <v>22</v>
      </c>
      <c r="C17" s="21" t="s">
        <v>1138</v>
      </c>
      <c r="D17" s="17" t="s">
        <v>47</v>
      </c>
      <c r="E17" s="22" t="s">
        <v>1139</v>
      </c>
      <c r="F17" s="23" t="s">
        <v>98</v>
      </c>
      <c r="G17" s="24">
        <v>1.89</v>
      </c>
      <c r="H17" s="25"/>
      <c r="I17" s="25">
        <f>ROUND(ROUND(H17,2)*ROUND(G17,3),2)</f>
        <v>0</v>
      </c>
      <c r="O17">
        <f>(I17*21)/100</f>
        <v>0</v>
      </c>
      <c r="P17" t="s">
        <v>23</v>
      </c>
    </row>
    <row r="18" spans="1:18" x14ac:dyDescent="0.2">
      <c r="A18" s="26" t="s">
        <v>50</v>
      </c>
      <c r="E18" s="27" t="s">
        <v>47</v>
      </c>
    </row>
    <row r="19" spans="1:18" ht="51" x14ac:dyDescent="0.2">
      <c r="A19" s="28" t="s">
        <v>51</v>
      </c>
      <c r="E19" s="29" t="s">
        <v>1544</v>
      </c>
    </row>
    <row r="20" spans="1:18" ht="89.25" x14ac:dyDescent="0.2">
      <c r="A20" t="s">
        <v>53</v>
      </c>
      <c r="E20" s="27" t="s">
        <v>100</v>
      </c>
    </row>
    <row r="21" spans="1:18" ht="25.5" x14ac:dyDescent="0.2">
      <c r="A21" s="17" t="s">
        <v>45</v>
      </c>
      <c r="B21" s="21" t="s">
        <v>33</v>
      </c>
      <c r="C21" s="21" t="s">
        <v>1141</v>
      </c>
      <c r="D21" s="17" t="s">
        <v>47</v>
      </c>
      <c r="E21" s="22" t="s">
        <v>1142</v>
      </c>
      <c r="F21" s="23" t="s">
        <v>98</v>
      </c>
      <c r="G21" s="24">
        <v>0.1</v>
      </c>
      <c r="H21" s="25"/>
      <c r="I21" s="25">
        <f>ROUND(ROUND(H21,2)*ROUND(G21,3),2)</f>
        <v>0</v>
      </c>
      <c r="O21">
        <f>(I21*21)/100</f>
        <v>0</v>
      </c>
      <c r="P21" t="s">
        <v>23</v>
      </c>
    </row>
    <row r="22" spans="1:18" x14ac:dyDescent="0.2">
      <c r="A22" s="26" t="s">
        <v>50</v>
      </c>
      <c r="E22" s="27" t="s">
        <v>47</v>
      </c>
    </row>
    <row r="23" spans="1:18" ht="51" x14ac:dyDescent="0.2">
      <c r="A23" s="28" t="s">
        <v>51</v>
      </c>
      <c r="E23" s="29" t="s">
        <v>1143</v>
      </c>
    </row>
    <row r="24" spans="1:18" ht="89.25" x14ac:dyDescent="0.2">
      <c r="A24" t="s">
        <v>53</v>
      </c>
      <c r="E24" s="27" t="s">
        <v>100</v>
      </c>
    </row>
    <row r="25" spans="1:18" ht="12.75" customHeight="1" x14ac:dyDescent="0.2">
      <c r="A25" s="5" t="s">
        <v>43</v>
      </c>
      <c r="B25" s="5"/>
      <c r="C25" s="31" t="s">
        <v>29</v>
      </c>
      <c r="D25" s="5"/>
      <c r="E25" s="19" t="s">
        <v>810</v>
      </c>
      <c r="F25" s="5"/>
      <c r="G25" s="5"/>
      <c r="H25" s="5"/>
      <c r="I25" s="32">
        <f>0+Q25</f>
        <v>0</v>
      </c>
      <c r="O25">
        <f>0+R25</f>
        <v>0</v>
      </c>
      <c r="Q25">
        <f>0+I26+I30+I34+I38</f>
        <v>0</v>
      </c>
      <c r="R25">
        <f>0+O26+O30+O34+O38</f>
        <v>0</v>
      </c>
    </row>
    <row r="26" spans="1:18" x14ac:dyDescent="0.2">
      <c r="A26" s="17" t="s">
        <v>45</v>
      </c>
      <c r="B26" s="21" t="s">
        <v>35</v>
      </c>
      <c r="C26" s="21" t="s">
        <v>1144</v>
      </c>
      <c r="D26" s="17" t="s">
        <v>47</v>
      </c>
      <c r="E26" s="22" t="s">
        <v>1145</v>
      </c>
      <c r="F26" s="23" t="s">
        <v>107</v>
      </c>
      <c r="G26" s="24">
        <v>18.702999999999999</v>
      </c>
      <c r="H26" s="25"/>
      <c r="I26" s="25">
        <f>ROUND(ROUND(H26,2)*ROUND(G26,3),2)</f>
        <v>0</v>
      </c>
      <c r="O26">
        <f>(I26*21)/100</f>
        <v>0</v>
      </c>
      <c r="P26" t="s">
        <v>23</v>
      </c>
    </row>
    <row r="27" spans="1:18" x14ac:dyDescent="0.2">
      <c r="A27" s="26" t="s">
        <v>50</v>
      </c>
      <c r="E27" s="27" t="s">
        <v>47</v>
      </c>
    </row>
    <row r="28" spans="1:18" ht="51" x14ac:dyDescent="0.2">
      <c r="A28" s="28" t="s">
        <v>51</v>
      </c>
      <c r="E28" s="29" t="s">
        <v>1146</v>
      </c>
    </row>
    <row r="29" spans="1:18" ht="216.75" x14ac:dyDescent="0.2">
      <c r="A29" t="s">
        <v>53</v>
      </c>
      <c r="E29" s="27" t="s">
        <v>1147</v>
      </c>
    </row>
    <row r="30" spans="1:18" x14ac:dyDescent="0.2">
      <c r="A30" s="17" t="s">
        <v>45</v>
      </c>
      <c r="B30" s="21" t="s">
        <v>37</v>
      </c>
      <c r="C30" s="21" t="s">
        <v>1148</v>
      </c>
      <c r="D30" s="17" t="s">
        <v>47</v>
      </c>
      <c r="E30" s="22" t="s">
        <v>1149</v>
      </c>
      <c r="F30" s="23" t="s">
        <v>111</v>
      </c>
      <c r="G30" s="24">
        <v>561.09400000000005</v>
      </c>
      <c r="H30" s="25"/>
      <c r="I30" s="25">
        <f>ROUND(ROUND(H30,2)*ROUND(G30,3),2)</f>
        <v>0</v>
      </c>
      <c r="O30">
        <f>(I30*21)/100</f>
        <v>0</v>
      </c>
      <c r="P30" t="s">
        <v>23</v>
      </c>
    </row>
    <row r="31" spans="1:18" x14ac:dyDescent="0.2">
      <c r="A31" s="26" t="s">
        <v>50</v>
      </c>
      <c r="E31" s="27" t="s">
        <v>1150</v>
      </c>
    </row>
    <row r="32" spans="1:18" ht="51" x14ac:dyDescent="0.2">
      <c r="A32" s="28" t="s">
        <v>51</v>
      </c>
      <c r="E32" s="29" t="s">
        <v>1151</v>
      </c>
    </row>
    <row r="33" spans="1:18" ht="25.5" x14ac:dyDescent="0.2">
      <c r="A33" t="s">
        <v>53</v>
      </c>
      <c r="E33" s="27" t="s">
        <v>112</v>
      </c>
    </row>
    <row r="34" spans="1:18" x14ac:dyDescent="0.2">
      <c r="A34" s="17" t="s">
        <v>45</v>
      </c>
      <c r="B34" s="21" t="s">
        <v>70</v>
      </c>
      <c r="C34" s="21" t="s">
        <v>119</v>
      </c>
      <c r="D34" s="17" t="s">
        <v>47</v>
      </c>
      <c r="E34" s="22" t="s">
        <v>120</v>
      </c>
      <c r="F34" s="23" t="s">
        <v>107</v>
      </c>
      <c r="G34" s="24">
        <v>6.1239999999999997</v>
      </c>
      <c r="H34" s="25"/>
      <c r="I34" s="25">
        <f>ROUND(ROUND(H34,2)*ROUND(G34,3),2)</f>
        <v>0</v>
      </c>
      <c r="O34">
        <f>(I34*21)/100</f>
        <v>0</v>
      </c>
      <c r="P34" t="s">
        <v>23</v>
      </c>
    </row>
    <row r="35" spans="1:18" x14ac:dyDescent="0.2">
      <c r="A35" s="26" t="s">
        <v>50</v>
      </c>
      <c r="E35" s="27" t="s">
        <v>47</v>
      </c>
    </row>
    <row r="36" spans="1:18" ht="51" x14ac:dyDescent="0.2">
      <c r="A36" s="28" t="s">
        <v>51</v>
      </c>
      <c r="E36" s="29" t="s">
        <v>1152</v>
      </c>
    </row>
    <row r="37" spans="1:18" ht="165.75" x14ac:dyDescent="0.2">
      <c r="A37" t="s">
        <v>53</v>
      </c>
      <c r="E37" s="27" t="s">
        <v>121</v>
      </c>
    </row>
    <row r="38" spans="1:18" x14ac:dyDescent="0.2">
      <c r="A38" s="17" t="s">
        <v>45</v>
      </c>
      <c r="B38" s="21" t="s">
        <v>74</v>
      </c>
      <c r="C38" s="21" t="s">
        <v>840</v>
      </c>
      <c r="D38" s="17" t="s">
        <v>47</v>
      </c>
      <c r="E38" s="22" t="s">
        <v>841</v>
      </c>
      <c r="F38" s="23" t="s">
        <v>107</v>
      </c>
      <c r="G38" s="24">
        <v>0.71199999999999997</v>
      </c>
      <c r="H38" s="25"/>
      <c r="I38" s="25">
        <f>ROUND(ROUND(H38,2)*ROUND(G38,3),2)</f>
        <v>0</v>
      </c>
      <c r="O38">
        <f>(I38*21)/100</f>
        <v>0</v>
      </c>
      <c r="P38" t="s">
        <v>23</v>
      </c>
    </row>
    <row r="39" spans="1:18" x14ac:dyDescent="0.2">
      <c r="A39" s="26" t="s">
        <v>50</v>
      </c>
      <c r="E39" s="27" t="s">
        <v>1153</v>
      </c>
    </row>
    <row r="40" spans="1:18" ht="51" x14ac:dyDescent="0.2">
      <c r="A40" s="28" t="s">
        <v>51</v>
      </c>
      <c r="E40" s="29" t="s">
        <v>1154</v>
      </c>
    </row>
    <row r="41" spans="1:18" ht="165.75" x14ac:dyDescent="0.2">
      <c r="A41" t="s">
        <v>53</v>
      </c>
      <c r="E41" s="27" t="s">
        <v>844</v>
      </c>
    </row>
    <row r="42" spans="1:18" ht="12.75" customHeight="1" x14ac:dyDescent="0.2">
      <c r="A42" s="5" t="s">
        <v>43</v>
      </c>
      <c r="B42" s="5"/>
      <c r="C42" s="31" t="s">
        <v>23</v>
      </c>
      <c r="D42" s="5"/>
      <c r="E42" s="19" t="s">
        <v>860</v>
      </c>
      <c r="F42" s="5"/>
      <c r="G42" s="5"/>
      <c r="H42" s="5"/>
      <c r="I42" s="32">
        <f>0+Q42</f>
        <v>0</v>
      </c>
      <c r="O42">
        <f>0+R42</f>
        <v>0</v>
      </c>
      <c r="Q42">
        <f>0+I43</f>
        <v>0</v>
      </c>
      <c r="R42">
        <f>0+O43</f>
        <v>0</v>
      </c>
    </row>
    <row r="43" spans="1:18" x14ac:dyDescent="0.2">
      <c r="A43" s="17" t="s">
        <v>45</v>
      </c>
      <c r="B43" s="21" t="s">
        <v>40</v>
      </c>
      <c r="C43" s="21" t="s">
        <v>1155</v>
      </c>
      <c r="D43" s="17" t="s">
        <v>47</v>
      </c>
      <c r="E43" s="22" t="s">
        <v>1156</v>
      </c>
      <c r="F43" s="23" t="s">
        <v>107</v>
      </c>
      <c r="G43" s="24">
        <v>3.7240000000000002</v>
      </c>
      <c r="H43" s="25"/>
      <c r="I43" s="25">
        <f>ROUND(ROUND(H43,2)*ROUND(G43,3),2)</f>
        <v>0</v>
      </c>
      <c r="O43">
        <f>(I43*21)/100</f>
        <v>0</v>
      </c>
      <c r="P43" t="s">
        <v>23</v>
      </c>
    </row>
    <row r="44" spans="1:18" x14ac:dyDescent="0.2">
      <c r="A44" s="26" t="s">
        <v>50</v>
      </c>
      <c r="E44" s="27" t="s">
        <v>1157</v>
      </c>
    </row>
    <row r="45" spans="1:18" ht="51" x14ac:dyDescent="0.2">
      <c r="A45" s="28" t="s">
        <v>51</v>
      </c>
      <c r="E45" s="29" t="s">
        <v>1158</v>
      </c>
    </row>
    <row r="46" spans="1:18" ht="280.5" x14ac:dyDescent="0.2">
      <c r="A46" t="s">
        <v>53</v>
      </c>
      <c r="E46" s="27" t="s">
        <v>1159</v>
      </c>
    </row>
    <row r="47" spans="1:18" ht="12.75" customHeight="1" x14ac:dyDescent="0.2">
      <c r="A47" s="5" t="s">
        <v>43</v>
      </c>
      <c r="B47" s="5"/>
      <c r="C47" s="31" t="s">
        <v>22</v>
      </c>
      <c r="D47" s="5"/>
      <c r="E47" s="19" t="s">
        <v>1010</v>
      </c>
      <c r="F47" s="5"/>
      <c r="G47" s="5"/>
      <c r="H47" s="5"/>
      <c r="I47" s="32">
        <f>0+Q47</f>
        <v>0</v>
      </c>
      <c r="O47">
        <f>0+R47</f>
        <v>0</v>
      </c>
      <c r="Q47">
        <f>0+I48</f>
        <v>0</v>
      </c>
      <c r="R47">
        <f>0+O48</f>
        <v>0</v>
      </c>
    </row>
    <row r="48" spans="1:18" ht="25.5" x14ac:dyDescent="0.2">
      <c r="A48" s="17" t="s">
        <v>45</v>
      </c>
      <c r="B48" s="21" t="s">
        <v>42</v>
      </c>
      <c r="C48" s="21" t="s">
        <v>1160</v>
      </c>
      <c r="D48" s="17" t="s">
        <v>47</v>
      </c>
      <c r="E48" s="22" t="s">
        <v>1161</v>
      </c>
      <c r="F48" s="23" t="s">
        <v>1162</v>
      </c>
      <c r="G48" s="24">
        <v>1</v>
      </c>
      <c r="H48" s="25"/>
      <c r="I48" s="25">
        <f>ROUND(ROUND(H48,2)*ROUND(G48,3),2)</f>
        <v>0</v>
      </c>
      <c r="O48">
        <f>(I48*21)/100</f>
        <v>0</v>
      </c>
      <c r="P48" t="s">
        <v>23</v>
      </c>
    </row>
    <row r="49" spans="1:18" x14ac:dyDescent="0.2">
      <c r="A49" s="26" t="s">
        <v>50</v>
      </c>
      <c r="E49" s="27" t="s">
        <v>47</v>
      </c>
    </row>
    <row r="50" spans="1:18" ht="51" x14ac:dyDescent="0.2">
      <c r="A50" s="28" t="s">
        <v>51</v>
      </c>
      <c r="E50" s="29" t="s">
        <v>927</v>
      </c>
    </row>
    <row r="51" spans="1:18" ht="165.75" x14ac:dyDescent="0.2">
      <c r="A51" t="s">
        <v>53</v>
      </c>
      <c r="E51" s="27" t="s">
        <v>1163</v>
      </c>
    </row>
    <row r="52" spans="1:18" ht="12.75" customHeight="1" x14ac:dyDescent="0.2">
      <c r="A52" s="5" t="s">
        <v>43</v>
      </c>
      <c r="B52" s="5"/>
      <c r="C52" s="31" t="s">
        <v>33</v>
      </c>
      <c r="D52" s="5"/>
      <c r="E52" s="19" t="s">
        <v>881</v>
      </c>
      <c r="F52" s="5"/>
      <c r="G52" s="5"/>
      <c r="H52" s="5"/>
      <c r="I52" s="32">
        <f>0+Q52</f>
        <v>0</v>
      </c>
      <c r="O52">
        <f>0+R52</f>
        <v>0</v>
      </c>
      <c r="Q52">
        <f>0+I53</f>
        <v>0</v>
      </c>
      <c r="R52">
        <f>0+O53</f>
        <v>0</v>
      </c>
    </row>
    <row r="53" spans="1:18" x14ac:dyDescent="0.2">
      <c r="A53" s="17" t="s">
        <v>45</v>
      </c>
      <c r="B53" s="21" t="s">
        <v>82</v>
      </c>
      <c r="C53" s="21" t="s">
        <v>1164</v>
      </c>
      <c r="D53" s="17" t="s">
        <v>47</v>
      </c>
      <c r="E53" s="22" t="s">
        <v>1165</v>
      </c>
      <c r="F53" s="23" t="s">
        <v>107</v>
      </c>
      <c r="G53" s="24">
        <v>0.47299999999999998</v>
      </c>
      <c r="H53" s="25"/>
      <c r="I53" s="25">
        <f>ROUND(ROUND(H53,2)*ROUND(G53,3),2)</f>
        <v>0</v>
      </c>
      <c r="O53">
        <f>(I53*21)/100</f>
        <v>0</v>
      </c>
      <c r="P53" t="s">
        <v>23</v>
      </c>
    </row>
    <row r="54" spans="1:18" x14ac:dyDescent="0.2">
      <c r="A54" s="26" t="s">
        <v>50</v>
      </c>
      <c r="E54" s="27" t="s">
        <v>1166</v>
      </c>
    </row>
    <row r="55" spans="1:18" ht="51" x14ac:dyDescent="0.2">
      <c r="A55" s="28" t="s">
        <v>51</v>
      </c>
      <c r="E55" s="29" t="s">
        <v>1167</v>
      </c>
    </row>
    <row r="56" spans="1:18" ht="165.75" x14ac:dyDescent="0.2">
      <c r="A56" t="s">
        <v>53</v>
      </c>
      <c r="E56" s="27" t="s">
        <v>1168</v>
      </c>
    </row>
    <row r="57" spans="1:18" ht="12.75" customHeight="1" x14ac:dyDescent="0.2">
      <c r="A57" s="5" t="s">
        <v>43</v>
      </c>
      <c r="B57" s="5"/>
      <c r="C57" s="31" t="s">
        <v>35</v>
      </c>
      <c r="D57" s="5"/>
      <c r="E57" s="19" t="s">
        <v>886</v>
      </c>
      <c r="F57" s="5"/>
      <c r="G57" s="5"/>
      <c r="H57" s="5"/>
      <c r="I57" s="32">
        <f>0+Q57</f>
        <v>0</v>
      </c>
      <c r="O57">
        <f>0+R57</f>
        <v>0</v>
      </c>
      <c r="Q57">
        <f>0+I58</f>
        <v>0</v>
      </c>
      <c r="R57">
        <f>0+O58</f>
        <v>0</v>
      </c>
    </row>
    <row r="58" spans="1:18" x14ac:dyDescent="0.2">
      <c r="A58" s="17" t="s">
        <v>45</v>
      </c>
      <c r="B58" s="21" t="s">
        <v>85</v>
      </c>
      <c r="C58" s="21" t="s">
        <v>1169</v>
      </c>
      <c r="D58" s="17" t="s">
        <v>47</v>
      </c>
      <c r="E58" s="22" t="s">
        <v>1170</v>
      </c>
      <c r="F58" s="23" t="s">
        <v>103</v>
      </c>
      <c r="G58" s="24">
        <v>7.8849999999999998</v>
      </c>
      <c r="H58" s="25"/>
      <c r="I58" s="25">
        <f>ROUND(ROUND(H58,2)*ROUND(G58,3),2)</f>
        <v>0</v>
      </c>
      <c r="O58">
        <f>(I58*21)/100</f>
        <v>0</v>
      </c>
      <c r="P58" t="s">
        <v>23</v>
      </c>
    </row>
    <row r="59" spans="1:18" x14ac:dyDescent="0.2">
      <c r="A59" s="26" t="s">
        <v>50</v>
      </c>
      <c r="E59" s="27" t="s">
        <v>1171</v>
      </c>
    </row>
    <row r="60" spans="1:18" ht="51" x14ac:dyDescent="0.2">
      <c r="A60" s="28" t="s">
        <v>51</v>
      </c>
      <c r="E60" s="29" t="s">
        <v>1172</v>
      </c>
    </row>
    <row r="61" spans="1:18" ht="38.25" x14ac:dyDescent="0.2">
      <c r="A61" t="s">
        <v>53</v>
      </c>
      <c r="E61" s="27" t="s">
        <v>1101</v>
      </c>
    </row>
    <row r="62" spans="1:18" ht="12.75" customHeight="1" x14ac:dyDescent="0.2">
      <c r="A62" s="5" t="s">
        <v>43</v>
      </c>
      <c r="B62" s="5"/>
      <c r="C62" s="31" t="s">
        <v>70</v>
      </c>
      <c r="D62" s="5"/>
      <c r="E62" s="19" t="s">
        <v>1173</v>
      </c>
      <c r="F62" s="5"/>
      <c r="G62" s="5"/>
      <c r="H62" s="5"/>
      <c r="I62" s="32">
        <f>0+Q62</f>
        <v>0</v>
      </c>
      <c r="O62">
        <f>0+R62</f>
        <v>0</v>
      </c>
      <c r="Q62">
        <f>0+I63+I67+I71+I75+I79+I83+I87+I91+I95+I99+I103+I107</f>
        <v>0</v>
      </c>
      <c r="R62">
        <f>0+O63+O67+O71+O75+O79+O83+O87+O91+O95+O99+O103+O107</f>
        <v>0</v>
      </c>
    </row>
    <row r="63" spans="1:18" x14ac:dyDescent="0.2">
      <c r="A63" s="17" t="s">
        <v>45</v>
      </c>
      <c r="B63" s="21" t="s">
        <v>89</v>
      </c>
      <c r="C63" s="21" t="s">
        <v>1174</v>
      </c>
      <c r="D63" s="17" t="s">
        <v>47</v>
      </c>
      <c r="E63" s="22" t="s">
        <v>1175</v>
      </c>
      <c r="F63" s="23" t="s">
        <v>49</v>
      </c>
      <c r="G63" s="24">
        <v>1</v>
      </c>
      <c r="H63" s="25"/>
      <c r="I63" s="25">
        <f>ROUND(ROUND(H63,2)*ROUND(G63,3),2)</f>
        <v>0</v>
      </c>
      <c r="O63">
        <f>(I63*21)/100</f>
        <v>0</v>
      </c>
      <c r="P63" t="s">
        <v>23</v>
      </c>
    </row>
    <row r="64" spans="1:18" x14ac:dyDescent="0.2">
      <c r="A64" s="26" t="s">
        <v>50</v>
      </c>
      <c r="E64" s="27" t="s">
        <v>47</v>
      </c>
    </row>
    <row r="65" spans="1:16" ht="51" x14ac:dyDescent="0.2">
      <c r="A65" s="28" t="s">
        <v>51</v>
      </c>
      <c r="E65" s="29" t="s">
        <v>927</v>
      </c>
    </row>
    <row r="66" spans="1:16" ht="127.5" x14ac:dyDescent="0.2">
      <c r="A66" t="s">
        <v>53</v>
      </c>
      <c r="E66" s="27" t="s">
        <v>1176</v>
      </c>
    </row>
    <row r="67" spans="1:16" x14ac:dyDescent="0.2">
      <c r="A67" s="17" t="s">
        <v>45</v>
      </c>
      <c r="B67" s="21" t="s">
        <v>142</v>
      </c>
      <c r="C67" s="21" t="s">
        <v>176</v>
      </c>
      <c r="D67" s="17" t="s">
        <v>47</v>
      </c>
      <c r="E67" s="22" t="s">
        <v>177</v>
      </c>
      <c r="F67" s="23" t="s">
        <v>117</v>
      </c>
      <c r="G67" s="24">
        <v>30</v>
      </c>
      <c r="H67" s="25"/>
      <c r="I67" s="25">
        <f>ROUND(ROUND(H67,2)*ROUND(G67,3),2)</f>
        <v>0</v>
      </c>
      <c r="O67">
        <f>(I67*21)/100</f>
        <v>0</v>
      </c>
      <c r="P67" t="s">
        <v>23</v>
      </c>
    </row>
    <row r="68" spans="1:16" x14ac:dyDescent="0.2">
      <c r="A68" s="26" t="s">
        <v>50</v>
      </c>
      <c r="E68" s="27" t="s">
        <v>47</v>
      </c>
    </row>
    <row r="69" spans="1:16" ht="51" x14ac:dyDescent="0.2">
      <c r="A69" s="28" t="s">
        <v>51</v>
      </c>
      <c r="E69" s="29" t="s">
        <v>1177</v>
      </c>
    </row>
    <row r="70" spans="1:16" ht="51" x14ac:dyDescent="0.2">
      <c r="A70" t="s">
        <v>53</v>
      </c>
      <c r="E70" s="27" t="s">
        <v>178</v>
      </c>
    </row>
    <row r="71" spans="1:16" x14ac:dyDescent="0.2">
      <c r="A71" s="17" t="s">
        <v>45</v>
      </c>
      <c r="B71" s="21" t="s">
        <v>144</v>
      </c>
      <c r="C71" s="21" t="s">
        <v>1178</v>
      </c>
      <c r="D71" s="17" t="s">
        <v>47</v>
      </c>
      <c r="E71" s="22" t="s">
        <v>1179</v>
      </c>
      <c r="F71" s="23" t="s">
        <v>49</v>
      </c>
      <c r="G71" s="24">
        <v>2</v>
      </c>
      <c r="H71" s="25"/>
      <c r="I71" s="25">
        <f>ROUND(ROUND(H71,2)*ROUND(G71,3),2)</f>
        <v>0</v>
      </c>
      <c r="O71">
        <f>(I71*21)/100</f>
        <v>0</v>
      </c>
      <c r="P71" t="s">
        <v>23</v>
      </c>
    </row>
    <row r="72" spans="1:16" x14ac:dyDescent="0.2">
      <c r="A72" s="26" t="s">
        <v>50</v>
      </c>
      <c r="E72" s="27" t="s">
        <v>47</v>
      </c>
    </row>
    <row r="73" spans="1:16" ht="51" x14ac:dyDescent="0.2">
      <c r="A73" s="28" t="s">
        <v>51</v>
      </c>
      <c r="E73" s="29" t="s">
        <v>932</v>
      </c>
    </row>
    <row r="74" spans="1:16" ht="38.25" x14ac:dyDescent="0.2">
      <c r="A74" t="s">
        <v>53</v>
      </c>
      <c r="E74" s="27" t="s">
        <v>1180</v>
      </c>
    </row>
    <row r="75" spans="1:16" x14ac:dyDescent="0.2">
      <c r="A75" s="17" t="s">
        <v>45</v>
      </c>
      <c r="B75" s="21" t="s">
        <v>148</v>
      </c>
      <c r="C75" s="21" t="s">
        <v>1181</v>
      </c>
      <c r="D75" s="17" t="s">
        <v>47</v>
      </c>
      <c r="E75" s="22" t="s">
        <v>1182</v>
      </c>
      <c r="F75" s="23" t="s">
        <v>117</v>
      </c>
      <c r="G75" s="24">
        <v>30</v>
      </c>
      <c r="H75" s="25"/>
      <c r="I75" s="25">
        <f>ROUND(ROUND(H75,2)*ROUND(G75,3),2)</f>
        <v>0</v>
      </c>
      <c r="O75">
        <f>(I75*21)/100</f>
        <v>0</v>
      </c>
      <c r="P75" t="s">
        <v>23</v>
      </c>
    </row>
    <row r="76" spans="1:16" x14ac:dyDescent="0.2">
      <c r="A76" s="26" t="s">
        <v>50</v>
      </c>
      <c r="E76" s="27" t="s">
        <v>47</v>
      </c>
    </row>
    <row r="77" spans="1:16" ht="51" x14ac:dyDescent="0.2">
      <c r="A77" s="28" t="s">
        <v>51</v>
      </c>
      <c r="E77" s="29" t="s">
        <v>1177</v>
      </c>
    </row>
    <row r="78" spans="1:16" ht="25.5" x14ac:dyDescent="0.2">
      <c r="A78" t="s">
        <v>53</v>
      </c>
      <c r="E78" s="27" t="s">
        <v>1183</v>
      </c>
    </row>
    <row r="79" spans="1:16" ht="25.5" x14ac:dyDescent="0.2">
      <c r="A79" s="17" t="s">
        <v>45</v>
      </c>
      <c r="B79" s="21" t="s">
        <v>151</v>
      </c>
      <c r="C79" s="21" t="s">
        <v>1184</v>
      </c>
      <c r="D79" s="17" t="s">
        <v>47</v>
      </c>
      <c r="E79" s="22" t="s">
        <v>1185</v>
      </c>
      <c r="F79" s="23" t="s">
        <v>49</v>
      </c>
      <c r="G79" s="24">
        <v>2</v>
      </c>
      <c r="H79" s="25"/>
      <c r="I79" s="25">
        <f>ROUND(ROUND(H79,2)*ROUND(G79,3),2)</f>
        <v>0</v>
      </c>
      <c r="O79">
        <f>(I79*21)/100</f>
        <v>0</v>
      </c>
      <c r="P79" t="s">
        <v>23</v>
      </c>
    </row>
    <row r="80" spans="1:16" x14ac:dyDescent="0.2">
      <c r="A80" s="26" t="s">
        <v>50</v>
      </c>
      <c r="E80" s="27" t="s">
        <v>47</v>
      </c>
    </row>
    <row r="81" spans="1:16" ht="51" x14ac:dyDescent="0.2">
      <c r="A81" s="28" t="s">
        <v>51</v>
      </c>
      <c r="E81" s="29" t="s">
        <v>932</v>
      </c>
    </row>
    <row r="82" spans="1:16" ht="38.25" x14ac:dyDescent="0.2">
      <c r="A82" t="s">
        <v>53</v>
      </c>
      <c r="E82" s="27" t="s">
        <v>1186</v>
      </c>
    </row>
    <row r="83" spans="1:16" x14ac:dyDescent="0.2">
      <c r="A83" s="17" t="s">
        <v>45</v>
      </c>
      <c r="B83" s="21" t="s">
        <v>155</v>
      </c>
      <c r="C83" s="21" t="s">
        <v>1187</v>
      </c>
      <c r="D83" s="17" t="s">
        <v>47</v>
      </c>
      <c r="E83" s="22" t="s">
        <v>1188</v>
      </c>
      <c r="F83" s="23" t="s">
        <v>49</v>
      </c>
      <c r="G83" s="24">
        <v>38</v>
      </c>
      <c r="H83" s="25"/>
      <c r="I83" s="25">
        <f>ROUND(ROUND(H83,2)*ROUND(G83,3),2)</f>
        <v>0</v>
      </c>
      <c r="O83">
        <f>(I83*21)/100</f>
        <v>0</v>
      </c>
      <c r="P83" t="s">
        <v>23</v>
      </c>
    </row>
    <row r="84" spans="1:16" x14ac:dyDescent="0.2">
      <c r="A84" s="26" t="s">
        <v>50</v>
      </c>
      <c r="E84" s="27" t="s">
        <v>47</v>
      </c>
    </row>
    <row r="85" spans="1:16" ht="51" x14ac:dyDescent="0.2">
      <c r="A85" s="28" t="s">
        <v>51</v>
      </c>
      <c r="E85" s="29" t="s">
        <v>1189</v>
      </c>
    </row>
    <row r="86" spans="1:16" ht="38.25" x14ac:dyDescent="0.2">
      <c r="A86" t="s">
        <v>53</v>
      </c>
      <c r="E86" s="27" t="s">
        <v>1190</v>
      </c>
    </row>
    <row r="87" spans="1:16" x14ac:dyDescent="0.2">
      <c r="A87" s="17" t="s">
        <v>45</v>
      </c>
      <c r="B87" s="21" t="s">
        <v>159</v>
      </c>
      <c r="C87" s="21" t="s">
        <v>1191</v>
      </c>
      <c r="D87" s="17" t="s">
        <v>47</v>
      </c>
      <c r="E87" s="22" t="s">
        <v>1192</v>
      </c>
      <c r="F87" s="23" t="s">
        <v>49</v>
      </c>
      <c r="G87" s="24">
        <v>1</v>
      </c>
      <c r="H87" s="25"/>
      <c r="I87" s="25">
        <f>ROUND(ROUND(H87,2)*ROUND(G87,3),2)</f>
        <v>0</v>
      </c>
      <c r="O87">
        <f>(I87*21)/100</f>
        <v>0</v>
      </c>
      <c r="P87" t="s">
        <v>23</v>
      </c>
    </row>
    <row r="88" spans="1:16" x14ac:dyDescent="0.2">
      <c r="A88" s="26" t="s">
        <v>50</v>
      </c>
      <c r="E88" s="27" t="s">
        <v>1193</v>
      </c>
    </row>
    <row r="89" spans="1:16" ht="51" x14ac:dyDescent="0.2">
      <c r="A89" s="28" t="s">
        <v>51</v>
      </c>
      <c r="E89" s="29" t="s">
        <v>1067</v>
      </c>
    </row>
    <row r="90" spans="1:16" ht="38.25" x14ac:dyDescent="0.2">
      <c r="A90" t="s">
        <v>53</v>
      </c>
      <c r="E90" s="27" t="s">
        <v>1186</v>
      </c>
    </row>
    <row r="91" spans="1:16" ht="25.5" x14ac:dyDescent="0.2">
      <c r="A91" s="17" t="s">
        <v>45</v>
      </c>
      <c r="B91" s="21" t="s">
        <v>163</v>
      </c>
      <c r="C91" s="21" t="s">
        <v>1194</v>
      </c>
      <c r="D91" s="17" t="s">
        <v>47</v>
      </c>
      <c r="E91" s="22" t="s">
        <v>1195</v>
      </c>
      <c r="F91" s="23" t="s">
        <v>49</v>
      </c>
      <c r="G91" s="24">
        <v>1</v>
      </c>
      <c r="H91" s="25"/>
      <c r="I91" s="25">
        <f>ROUND(ROUND(H91,2)*ROUND(G91,3),2)</f>
        <v>0</v>
      </c>
      <c r="O91">
        <f>(I91*21)/100</f>
        <v>0</v>
      </c>
      <c r="P91" t="s">
        <v>23</v>
      </c>
    </row>
    <row r="92" spans="1:16" x14ac:dyDescent="0.2">
      <c r="A92" s="26" t="s">
        <v>50</v>
      </c>
      <c r="E92" s="27" t="s">
        <v>47</v>
      </c>
    </row>
    <row r="93" spans="1:16" ht="51" x14ac:dyDescent="0.2">
      <c r="A93" s="28" t="s">
        <v>51</v>
      </c>
      <c r="E93" s="29" t="s">
        <v>927</v>
      </c>
    </row>
    <row r="94" spans="1:16" ht="63.75" x14ac:dyDescent="0.2">
      <c r="A94" t="s">
        <v>53</v>
      </c>
      <c r="E94" s="27" t="s">
        <v>1196</v>
      </c>
    </row>
    <row r="95" spans="1:16" x14ac:dyDescent="0.2">
      <c r="A95" s="17" t="s">
        <v>45</v>
      </c>
      <c r="B95" s="21" t="s">
        <v>166</v>
      </c>
      <c r="C95" s="21" t="s">
        <v>1197</v>
      </c>
      <c r="D95" s="17" t="s">
        <v>47</v>
      </c>
      <c r="E95" s="22" t="s">
        <v>1198</v>
      </c>
      <c r="F95" s="23" t="s">
        <v>49</v>
      </c>
      <c r="G95" s="24">
        <v>1</v>
      </c>
      <c r="H95" s="25"/>
      <c r="I95" s="25">
        <f>ROUND(ROUND(H95,2)*ROUND(G95,3),2)</f>
        <v>0</v>
      </c>
      <c r="O95">
        <f>(I95*21)/100</f>
        <v>0</v>
      </c>
      <c r="P95" t="s">
        <v>23</v>
      </c>
    </row>
    <row r="96" spans="1:16" x14ac:dyDescent="0.2">
      <c r="A96" s="26" t="s">
        <v>50</v>
      </c>
      <c r="E96" s="27" t="s">
        <v>47</v>
      </c>
    </row>
    <row r="97" spans="1:18" ht="51" x14ac:dyDescent="0.2">
      <c r="A97" s="28" t="s">
        <v>51</v>
      </c>
      <c r="E97" s="29" t="s">
        <v>927</v>
      </c>
    </row>
    <row r="98" spans="1:18" ht="38.25" x14ac:dyDescent="0.2">
      <c r="A98" t="s">
        <v>53</v>
      </c>
      <c r="E98" s="27" t="s">
        <v>1199</v>
      </c>
    </row>
    <row r="99" spans="1:18" x14ac:dyDescent="0.2">
      <c r="A99" s="17" t="s">
        <v>45</v>
      </c>
      <c r="B99" s="21" t="s">
        <v>170</v>
      </c>
      <c r="C99" s="21" t="s">
        <v>1200</v>
      </c>
      <c r="D99" s="17" t="s">
        <v>47</v>
      </c>
      <c r="E99" s="22" t="s">
        <v>1201</v>
      </c>
      <c r="F99" s="23" t="s">
        <v>117</v>
      </c>
      <c r="G99" s="24">
        <v>16.399999999999999</v>
      </c>
      <c r="H99" s="25"/>
      <c r="I99" s="25">
        <f>ROUND(ROUND(H99,2)*ROUND(G99,3),2)</f>
        <v>0</v>
      </c>
      <c r="O99">
        <f>(I99*21)/100</f>
        <v>0</v>
      </c>
      <c r="P99" t="s">
        <v>23</v>
      </c>
    </row>
    <row r="100" spans="1:18" x14ac:dyDescent="0.2">
      <c r="A100" s="26" t="s">
        <v>50</v>
      </c>
      <c r="E100" s="27" t="s">
        <v>47</v>
      </c>
    </row>
    <row r="101" spans="1:18" ht="51" x14ac:dyDescent="0.2">
      <c r="A101" s="28" t="s">
        <v>51</v>
      </c>
      <c r="E101" s="29" t="s">
        <v>1202</v>
      </c>
    </row>
    <row r="102" spans="1:18" ht="114.75" x14ac:dyDescent="0.2">
      <c r="A102" t="s">
        <v>53</v>
      </c>
      <c r="E102" s="27" t="s">
        <v>1203</v>
      </c>
    </row>
    <row r="103" spans="1:18" x14ac:dyDescent="0.2">
      <c r="A103" s="17" t="s">
        <v>45</v>
      </c>
      <c r="B103" s="21" t="s">
        <v>175</v>
      </c>
      <c r="C103" s="21" t="s">
        <v>1204</v>
      </c>
      <c r="D103" s="17" t="s">
        <v>47</v>
      </c>
      <c r="E103" s="22" t="s">
        <v>1205</v>
      </c>
      <c r="F103" s="23" t="s">
        <v>117</v>
      </c>
      <c r="G103" s="24">
        <v>3</v>
      </c>
      <c r="H103" s="25"/>
      <c r="I103" s="25">
        <f>ROUND(ROUND(H103,2)*ROUND(G103,3),2)</f>
        <v>0</v>
      </c>
      <c r="O103">
        <f>(I103*21)/100</f>
        <v>0</v>
      </c>
      <c r="P103" t="s">
        <v>23</v>
      </c>
    </row>
    <row r="104" spans="1:18" x14ac:dyDescent="0.2">
      <c r="A104" s="26" t="s">
        <v>50</v>
      </c>
      <c r="E104" s="27" t="s">
        <v>47</v>
      </c>
    </row>
    <row r="105" spans="1:18" ht="51" x14ac:dyDescent="0.2">
      <c r="A105" s="28" t="s">
        <v>51</v>
      </c>
      <c r="E105" s="29" t="s">
        <v>1206</v>
      </c>
    </row>
    <row r="106" spans="1:18" ht="114.75" x14ac:dyDescent="0.2">
      <c r="A106" t="s">
        <v>53</v>
      </c>
      <c r="E106" s="27" t="s">
        <v>1203</v>
      </c>
    </row>
    <row r="107" spans="1:18" x14ac:dyDescent="0.2">
      <c r="A107" s="17" t="s">
        <v>45</v>
      </c>
      <c r="B107" s="21" t="s">
        <v>179</v>
      </c>
      <c r="C107" s="21" t="s">
        <v>1207</v>
      </c>
      <c r="D107" s="17" t="s">
        <v>47</v>
      </c>
      <c r="E107" s="22" t="s">
        <v>1208</v>
      </c>
      <c r="F107" s="23" t="s">
        <v>117</v>
      </c>
      <c r="G107" s="24">
        <v>1.9</v>
      </c>
      <c r="H107" s="25"/>
      <c r="I107" s="25">
        <f>ROUND(ROUND(H107,2)*ROUND(G107,3),2)</f>
        <v>0</v>
      </c>
      <c r="O107">
        <f>(I107*21)/100</f>
        <v>0</v>
      </c>
      <c r="P107" t="s">
        <v>23</v>
      </c>
    </row>
    <row r="108" spans="1:18" x14ac:dyDescent="0.2">
      <c r="A108" s="26" t="s">
        <v>50</v>
      </c>
      <c r="E108" s="27" t="s">
        <v>47</v>
      </c>
    </row>
    <row r="109" spans="1:18" ht="51" x14ac:dyDescent="0.2">
      <c r="A109" s="28" t="s">
        <v>51</v>
      </c>
      <c r="E109" s="29" t="s">
        <v>1209</v>
      </c>
    </row>
    <row r="110" spans="1:18" ht="114.75" x14ac:dyDescent="0.2">
      <c r="A110" t="s">
        <v>53</v>
      </c>
      <c r="E110" s="27" t="s">
        <v>1203</v>
      </c>
    </row>
    <row r="111" spans="1:18" ht="12.75" customHeight="1" x14ac:dyDescent="0.2">
      <c r="A111" s="5" t="s">
        <v>43</v>
      </c>
      <c r="B111" s="5"/>
      <c r="C111" s="31" t="s">
        <v>40</v>
      </c>
      <c r="D111" s="5"/>
      <c r="E111" s="19" t="s">
        <v>923</v>
      </c>
      <c r="F111" s="5"/>
      <c r="G111" s="5"/>
      <c r="H111" s="5"/>
      <c r="I111" s="32">
        <f>0+Q111</f>
        <v>0</v>
      </c>
      <c r="O111">
        <f>0+R111</f>
        <v>0</v>
      </c>
      <c r="Q111">
        <f>0+I112+I116+I120+I124+I128+I132</f>
        <v>0</v>
      </c>
      <c r="R111">
        <f>0+O112+O116+O120+O124+O128+O132</f>
        <v>0</v>
      </c>
    </row>
    <row r="112" spans="1:18" x14ac:dyDescent="0.2">
      <c r="A112" s="17" t="s">
        <v>45</v>
      </c>
      <c r="B112" s="21" t="s">
        <v>181</v>
      </c>
      <c r="C112" s="21" t="s">
        <v>1210</v>
      </c>
      <c r="D112" s="17" t="s">
        <v>47</v>
      </c>
      <c r="E112" s="22" t="s">
        <v>1211</v>
      </c>
      <c r="F112" s="23" t="s">
        <v>107</v>
      </c>
      <c r="G112" s="24">
        <v>2</v>
      </c>
      <c r="H112" s="25"/>
      <c r="I112" s="25">
        <f>ROUND(ROUND(H112,2)*ROUND(G112,3),2)</f>
        <v>0</v>
      </c>
      <c r="O112">
        <f>(I112*21)/100</f>
        <v>0</v>
      </c>
      <c r="P112" t="s">
        <v>23</v>
      </c>
    </row>
    <row r="113" spans="1:16" x14ac:dyDescent="0.2">
      <c r="A113" s="26" t="s">
        <v>50</v>
      </c>
      <c r="E113" s="27" t="s">
        <v>47</v>
      </c>
    </row>
    <row r="114" spans="1:16" ht="51" x14ac:dyDescent="0.2">
      <c r="A114" s="28" t="s">
        <v>51</v>
      </c>
      <c r="E114" s="29" t="s">
        <v>1212</v>
      </c>
    </row>
    <row r="115" spans="1:16" ht="89.25" x14ac:dyDescent="0.2">
      <c r="A115" t="s">
        <v>53</v>
      </c>
      <c r="E115" s="27" t="s">
        <v>1213</v>
      </c>
    </row>
    <row r="116" spans="1:16" x14ac:dyDescent="0.2">
      <c r="A116" s="17" t="s">
        <v>45</v>
      </c>
      <c r="B116" s="21" t="s">
        <v>185</v>
      </c>
      <c r="C116" s="21" t="s">
        <v>1214</v>
      </c>
      <c r="D116" s="17" t="s">
        <v>47</v>
      </c>
      <c r="E116" s="22" t="s">
        <v>1215</v>
      </c>
      <c r="F116" s="23" t="s">
        <v>957</v>
      </c>
      <c r="G116" s="24">
        <v>138.24</v>
      </c>
      <c r="H116" s="25"/>
      <c r="I116" s="25">
        <f>ROUND(ROUND(H116,2)*ROUND(G116,3),2)</f>
        <v>0</v>
      </c>
      <c r="O116">
        <f>(I116*21)/100</f>
        <v>0</v>
      </c>
      <c r="P116" t="s">
        <v>23</v>
      </c>
    </row>
    <row r="117" spans="1:16" x14ac:dyDescent="0.2">
      <c r="A117" s="26" t="s">
        <v>50</v>
      </c>
      <c r="E117" s="27" t="s">
        <v>47</v>
      </c>
    </row>
    <row r="118" spans="1:16" ht="51" x14ac:dyDescent="0.2">
      <c r="A118" s="28" t="s">
        <v>51</v>
      </c>
      <c r="E118" s="29" t="s">
        <v>1545</v>
      </c>
    </row>
    <row r="119" spans="1:16" ht="25.5" x14ac:dyDescent="0.2">
      <c r="A119" t="s">
        <v>53</v>
      </c>
      <c r="E119" s="27" t="s">
        <v>977</v>
      </c>
    </row>
    <row r="120" spans="1:16" x14ac:dyDescent="0.2">
      <c r="A120" s="17" t="s">
        <v>45</v>
      </c>
      <c r="B120" s="21" t="s">
        <v>189</v>
      </c>
      <c r="C120" s="21" t="s">
        <v>1217</v>
      </c>
      <c r="D120" s="17" t="s">
        <v>47</v>
      </c>
      <c r="E120" s="22" t="s">
        <v>1218</v>
      </c>
      <c r="F120" s="23" t="s">
        <v>107</v>
      </c>
      <c r="G120" s="24">
        <v>3.15</v>
      </c>
      <c r="H120" s="25"/>
      <c r="I120" s="25">
        <f>ROUND(ROUND(H120,2)*ROUND(G120,3),2)</f>
        <v>0</v>
      </c>
      <c r="O120">
        <f>(I120*21)/100</f>
        <v>0</v>
      </c>
      <c r="P120" t="s">
        <v>23</v>
      </c>
    </row>
    <row r="121" spans="1:16" x14ac:dyDescent="0.2">
      <c r="A121" s="26" t="s">
        <v>50</v>
      </c>
      <c r="E121" s="27" t="s">
        <v>47</v>
      </c>
    </row>
    <row r="122" spans="1:16" ht="51" x14ac:dyDescent="0.2">
      <c r="A122" s="28" t="s">
        <v>51</v>
      </c>
      <c r="E122" s="29" t="s">
        <v>1546</v>
      </c>
    </row>
    <row r="123" spans="1:16" ht="89.25" x14ac:dyDescent="0.2">
      <c r="A123" t="s">
        <v>53</v>
      </c>
      <c r="E123" s="27" t="s">
        <v>1213</v>
      </c>
    </row>
    <row r="124" spans="1:16" x14ac:dyDescent="0.2">
      <c r="A124" s="17" t="s">
        <v>45</v>
      </c>
      <c r="B124" s="21" t="s">
        <v>193</v>
      </c>
      <c r="C124" s="21" t="s">
        <v>1220</v>
      </c>
      <c r="D124" s="17" t="s">
        <v>47</v>
      </c>
      <c r="E124" s="22" t="s">
        <v>1221</v>
      </c>
      <c r="F124" s="23" t="s">
        <v>957</v>
      </c>
      <c r="G124" s="24">
        <v>56.7</v>
      </c>
      <c r="H124" s="25"/>
      <c r="I124" s="25">
        <f>ROUND(ROUND(H124,2)*ROUND(G124,3),2)</f>
        <v>0</v>
      </c>
      <c r="O124">
        <f>(I124*21)/100</f>
        <v>0</v>
      </c>
      <c r="P124" t="s">
        <v>23</v>
      </c>
    </row>
    <row r="125" spans="1:16" x14ac:dyDescent="0.2">
      <c r="A125" s="26" t="s">
        <v>50</v>
      </c>
      <c r="E125" s="27" t="s">
        <v>47</v>
      </c>
    </row>
    <row r="126" spans="1:16" ht="51" x14ac:dyDescent="0.2">
      <c r="A126" s="28" t="s">
        <v>51</v>
      </c>
      <c r="E126" s="29" t="s">
        <v>1547</v>
      </c>
    </row>
    <row r="127" spans="1:16" ht="25.5" x14ac:dyDescent="0.2">
      <c r="A127" t="s">
        <v>53</v>
      </c>
      <c r="E127" s="27" t="s">
        <v>977</v>
      </c>
    </row>
    <row r="128" spans="1:16" x14ac:dyDescent="0.2">
      <c r="A128" s="17" t="s">
        <v>45</v>
      </c>
      <c r="B128" s="21" t="s">
        <v>194</v>
      </c>
      <c r="C128" s="21" t="s">
        <v>1223</v>
      </c>
      <c r="D128" s="17" t="s">
        <v>47</v>
      </c>
      <c r="E128" s="22" t="s">
        <v>1224</v>
      </c>
      <c r="F128" s="23" t="s">
        <v>98</v>
      </c>
      <c r="G128" s="24">
        <v>0.71099999999999997</v>
      </c>
      <c r="H128" s="25"/>
      <c r="I128" s="25">
        <f>ROUND(ROUND(H128,2)*ROUND(G128,3),2)</f>
        <v>0</v>
      </c>
      <c r="O128">
        <f>(I128*21)/100</f>
        <v>0</v>
      </c>
      <c r="P128" t="s">
        <v>23</v>
      </c>
    </row>
    <row r="129" spans="1:16" x14ac:dyDescent="0.2">
      <c r="A129" s="26" t="s">
        <v>50</v>
      </c>
      <c r="E129" s="27" t="s">
        <v>47</v>
      </c>
    </row>
    <row r="130" spans="1:16" ht="51" x14ac:dyDescent="0.2">
      <c r="A130" s="28" t="s">
        <v>51</v>
      </c>
      <c r="E130" s="29" t="s">
        <v>1548</v>
      </c>
    </row>
    <row r="131" spans="1:16" ht="89.25" x14ac:dyDescent="0.2">
      <c r="A131" t="s">
        <v>53</v>
      </c>
      <c r="E131" s="27" t="s">
        <v>1226</v>
      </c>
    </row>
    <row r="132" spans="1:16" x14ac:dyDescent="0.2">
      <c r="A132" s="17" t="s">
        <v>45</v>
      </c>
      <c r="B132" s="21" t="s">
        <v>198</v>
      </c>
      <c r="C132" s="21" t="s">
        <v>1227</v>
      </c>
      <c r="D132" s="17" t="s">
        <v>47</v>
      </c>
      <c r="E132" s="22" t="s">
        <v>1228</v>
      </c>
      <c r="F132" s="23" t="s">
        <v>957</v>
      </c>
      <c r="G132" s="24">
        <v>21.334</v>
      </c>
      <c r="H132" s="25"/>
      <c r="I132" s="25">
        <f>ROUND(ROUND(H132,2)*ROUND(G132,3),2)</f>
        <v>0</v>
      </c>
      <c r="O132">
        <f>(I132*21)/100</f>
        <v>0</v>
      </c>
      <c r="P132" t="s">
        <v>23</v>
      </c>
    </row>
    <row r="133" spans="1:16" x14ac:dyDescent="0.2">
      <c r="A133" s="26" t="s">
        <v>50</v>
      </c>
      <c r="E133" s="27" t="s">
        <v>47</v>
      </c>
    </row>
    <row r="134" spans="1:16" ht="51" x14ac:dyDescent="0.2">
      <c r="A134" s="28" t="s">
        <v>51</v>
      </c>
      <c r="E134" s="29" t="s">
        <v>1549</v>
      </c>
    </row>
    <row r="135" spans="1:16" x14ac:dyDescent="0.2">
      <c r="A135" t="s">
        <v>53</v>
      </c>
      <c r="E135" s="27" t="s">
        <v>47</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orientation="portrait" horizontalDpi="300" verticalDpi="300"/>
  <headerFooter alignWithMargins="0"/>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
  <sheetViews>
    <sheetView zoomScaleNormal="100" workbookViewId="0">
      <pane ySplit="7" topLeftCell="A8" activePane="bottomLeft" state="frozen"/>
      <selection pane="bottomLeft" activeCell="H8" sqref="H8"/>
    </sheetView>
  </sheetViews>
  <sheetFormatPr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11</v>
      </c>
      <c r="B1" s="1"/>
      <c r="C1" s="1"/>
      <c r="D1" s="1"/>
      <c r="E1" s="1" t="s">
        <v>0</v>
      </c>
      <c r="F1" s="1"/>
      <c r="G1" s="1"/>
      <c r="H1" s="1"/>
      <c r="I1" s="1"/>
      <c r="P1" t="s">
        <v>22</v>
      </c>
    </row>
    <row r="2" spans="1:18" ht="24.95" customHeight="1" x14ac:dyDescent="0.2">
      <c r="B2" s="1"/>
      <c r="C2" s="1"/>
      <c r="D2" s="1"/>
      <c r="E2" s="2" t="s">
        <v>13</v>
      </c>
      <c r="F2" s="1"/>
      <c r="G2" s="1"/>
      <c r="H2" s="5"/>
      <c r="I2" s="5"/>
      <c r="O2">
        <f>0+O8+O13+O18</f>
        <v>0</v>
      </c>
      <c r="P2" t="s">
        <v>22</v>
      </c>
    </row>
    <row r="3" spans="1:18" ht="15" customHeight="1" x14ac:dyDescent="0.2">
      <c r="A3" t="s">
        <v>12</v>
      </c>
      <c r="B3" s="9" t="s">
        <v>14</v>
      </c>
      <c r="C3" s="36" t="s">
        <v>15</v>
      </c>
      <c r="D3" s="33"/>
      <c r="E3" s="10" t="s">
        <v>16</v>
      </c>
      <c r="F3" s="1"/>
      <c r="G3" s="8"/>
      <c r="H3" s="7" t="s">
        <v>1550</v>
      </c>
      <c r="I3" s="30">
        <f>0+I8+I13+I18</f>
        <v>0</v>
      </c>
      <c r="O3" t="s">
        <v>19</v>
      </c>
      <c r="P3" t="s">
        <v>23</v>
      </c>
    </row>
    <row r="4" spans="1:18" ht="15" customHeight="1" x14ac:dyDescent="0.2">
      <c r="A4" t="s">
        <v>17</v>
      </c>
      <c r="B4" s="12" t="s">
        <v>18</v>
      </c>
      <c r="C4" s="37" t="s">
        <v>1550</v>
      </c>
      <c r="D4" s="38"/>
      <c r="E4" s="13" t="s">
        <v>1551</v>
      </c>
      <c r="F4" s="5"/>
      <c r="G4" s="5"/>
      <c r="H4" s="14"/>
      <c r="I4" s="14"/>
      <c r="O4" t="s">
        <v>20</v>
      </c>
      <c r="P4" t="s">
        <v>23</v>
      </c>
    </row>
    <row r="5" spans="1:18" ht="12.75" customHeight="1" x14ac:dyDescent="0.2">
      <c r="A5" s="39" t="s">
        <v>26</v>
      </c>
      <c r="B5" s="39" t="s">
        <v>28</v>
      </c>
      <c r="C5" s="39" t="s">
        <v>30</v>
      </c>
      <c r="D5" s="39" t="s">
        <v>31</v>
      </c>
      <c r="E5" s="39" t="s">
        <v>32</v>
      </c>
      <c r="F5" s="39" t="s">
        <v>34</v>
      </c>
      <c r="G5" s="39" t="s">
        <v>36</v>
      </c>
      <c r="H5" s="39" t="s">
        <v>38</v>
      </c>
      <c r="I5" s="39"/>
      <c r="O5" t="s">
        <v>21</v>
      </c>
      <c r="P5" t="s">
        <v>23</v>
      </c>
    </row>
    <row r="6" spans="1:18" ht="12.75" customHeight="1" x14ac:dyDescent="0.2">
      <c r="A6" s="39"/>
      <c r="B6" s="39"/>
      <c r="C6" s="39"/>
      <c r="D6" s="39"/>
      <c r="E6" s="39"/>
      <c r="F6" s="39"/>
      <c r="G6" s="39"/>
      <c r="H6" s="11" t="s">
        <v>39</v>
      </c>
      <c r="I6" s="11" t="s">
        <v>41</v>
      </c>
    </row>
    <row r="7" spans="1:18" ht="12.75" customHeight="1" x14ac:dyDescent="0.2">
      <c r="A7" s="11" t="s">
        <v>27</v>
      </c>
      <c r="B7" s="11" t="s">
        <v>29</v>
      </c>
      <c r="C7" s="11" t="s">
        <v>23</v>
      </c>
      <c r="D7" s="11" t="s">
        <v>22</v>
      </c>
      <c r="E7" s="11" t="s">
        <v>33</v>
      </c>
      <c r="F7" s="11" t="s">
        <v>35</v>
      </c>
      <c r="G7" s="11" t="s">
        <v>37</v>
      </c>
      <c r="H7" s="11" t="s">
        <v>40</v>
      </c>
      <c r="I7" s="11" t="s">
        <v>42</v>
      </c>
    </row>
    <row r="8" spans="1:18" ht="12.75" customHeight="1" x14ac:dyDescent="0.2">
      <c r="A8" s="14" t="s">
        <v>43</v>
      </c>
      <c r="B8" s="14"/>
      <c r="C8" s="18" t="s">
        <v>27</v>
      </c>
      <c r="D8" s="14"/>
      <c r="E8" s="19" t="s">
        <v>794</v>
      </c>
      <c r="F8" s="14"/>
      <c r="G8" s="14"/>
      <c r="H8" s="14"/>
      <c r="I8" s="20">
        <f>0+Q8</f>
        <v>0</v>
      </c>
      <c r="O8">
        <f>0+R8</f>
        <v>0</v>
      </c>
      <c r="Q8">
        <f>0+I9</f>
        <v>0</v>
      </c>
      <c r="R8">
        <f>0+O9</f>
        <v>0</v>
      </c>
    </row>
    <row r="9" spans="1:18" x14ac:dyDescent="0.2">
      <c r="A9" s="17" t="s">
        <v>45</v>
      </c>
      <c r="B9" s="21" t="s">
        <v>29</v>
      </c>
      <c r="C9" s="21" t="s">
        <v>1232</v>
      </c>
      <c r="D9" s="17" t="s">
        <v>47</v>
      </c>
      <c r="E9" s="22" t="s">
        <v>1233</v>
      </c>
      <c r="F9" s="23" t="s">
        <v>1234</v>
      </c>
      <c r="G9" s="24">
        <v>1</v>
      </c>
      <c r="H9" s="25"/>
      <c r="I9" s="25">
        <f>ROUND(ROUND(H9,2)*ROUND(G9,3),2)</f>
        <v>0</v>
      </c>
      <c r="O9">
        <f>(I9*21)/100</f>
        <v>0</v>
      </c>
      <c r="P9" t="s">
        <v>23</v>
      </c>
    </row>
    <row r="10" spans="1:18" x14ac:dyDescent="0.2">
      <c r="A10" s="26" t="s">
        <v>50</v>
      </c>
      <c r="E10" s="27" t="s">
        <v>47</v>
      </c>
    </row>
    <row r="11" spans="1:18" ht="51" x14ac:dyDescent="0.2">
      <c r="A11" s="28" t="s">
        <v>51</v>
      </c>
      <c r="E11" s="29" t="s">
        <v>1235</v>
      </c>
    </row>
    <row r="12" spans="1:18" ht="38.25" x14ac:dyDescent="0.2">
      <c r="A12" t="s">
        <v>53</v>
      </c>
      <c r="E12" s="27" t="s">
        <v>1236</v>
      </c>
    </row>
    <row r="13" spans="1:18" ht="12.75" customHeight="1" x14ac:dyDescent="0.2">
      <c r="A13" s="5" t="s">
        <v>43</v>
      </c>
      <c r="B13" s="5"/>
      <c r="C13" s="31" t="s">
        <v>29</v>
      </c>
      <c r="D13" s="5"/>
      <c r="E13" s="19" t="s">
        <v>810</v>
      </c>
      <c r="F13" s="5"/>
      <c r="G13" s="5"/>
      <c r="H13" s="5"/>
      <c r="I13" s="32">
        <f>0+Q13</f>
        <v>0</v>
      </c>
      <c r="O13">
        <f>0+R13</f>
        <v>0</v>
      </c>
      <c r="Q13">
        <f>0+I14</f>
        <v>0</v>
      </c>
      <c r="R13">
        <f>0+O14</f>
        <v>0</v>
      </c>
    </row>
    <row r="14" spans="1:18" x14ac:dyDescent="0.2">
      <c r="A14" s="17" t="s">
        <v>45</v>
      </c>
      <c r="B14" s="21" t="s">
        <v>23</v>
      </c>
      <c r="C14" s="21" t="s">
        <v>824</v>
      </c>
      <c r="D14" s="17" t="s">
        <v>47</v>
      </c>
      <c r="E14" s="22" t="s">
        <v>825</v>
      </c>
      <c r="F14" s="23" t="s">
        <v>111</v>
      </c>
      <c r="G14" s="24">
        <v>34.56</v>
      </c>
      <c r="H14" s="25"/>
      <c r="I14" s="25">
        <f>ROUND(ROUND(H14,2)*ROUND(G14,3),2)</f>
        <v>0</v>
      </c>
      <c r="O14">
        <f>(I14*21)/100</f>
        <v>0</v>
      </c>
      <c r="P14" t="s">
        <v>23</v>
      </c>
    </row>
    <row r="15" spans="1:18" x14ac:dyDescent="0.2">
      <c r="A15" s="26" t="s">
        <v>50</v>
      </c>
      <c r="E15" s="27" t="s">
        <v>1237</v>
      </c>
    </row>
    <row r="16" spans="1:18" ht="51" x14ac:dyDescent="0.2">
      <c r="A16" s="28" t="s">
        <v>51</v>
      </c>
      <c r="E16" s="29" t="s">
        <v>1552</v>
      </c>
    </row>
    <row r="17" spans="1:18" ht="25.5" x14ac:dyDescent="0.2">
      <c r="A17" t="s">
        <v>53</v>
      </c>
      <c r="E17" s="27" t="s">
        <v>112</v>
      </c>
    </row>
    <row r="18" spans="1:18" ht="12.75" customHeight="1" x14ac:dyDescent="0.2">
      <c r="A18" s="5" t="s">
        <v>43</v>
      </c>
      <c r="B18" s="5"/>
      <c r="C18" s="31" t="s">
        <v>40</v>
      </c>
      <c r="D18" s="5"/>
      <c r="E18" s="19" t="s">
        <v>923</v>
      </c>
      <c r="F18" s="5"/>
      <c r="G18" s="5"/>
      <c r="H18" s="5"/>
      <c r="I18" s="32">
        <f>0+Q18</f>
        <v>0</v>
      </c>
      <c r="O18">
        <f>0+R18</f>
        <v>0</v>
      </c>
      <c r="Q18">
        <f>0+I19+I23+I27+I31</f>
        <v>0</v>
      </c>
      <c r="R18">
        <f>0+O19+O23+O27+O31</f>
        <v>0</v>
      </c>
    </row>
    <row r="19" spans="1:18" x14ac:dyDescent="0.2">
      <c r="A19" s="17" t="s">
        <v>45</v>
      </c>
      <c r="B19" s="21" t="s">
        <v>22</v>
      </c>
      <c r="C19" s="21" t="s">
        <v>1243</v>
      </c>
      <c r="D19" s="17" t="s">
        <v>47</v>
      </c>
      <c r="E19" s="22" t="s">
        <v>1244</v>
      </c>
      <c r="F19" s="23" t="s">
        <v>49</v>
      </c>
      <c r="G19" s="24">
        <v>3</v>
      </c>
      <c r="H19" s="25"/>
      <c r="I19" s="25">
        <f>ROUND(ROUND(H19,2)*ROUND(G19,3),2)</f>
        <v>0</v>
      </c>
      <c r="O19">
        <f>(I19*21)/100</f>
        <v>0</v>
      </c>
      <c r="P19" t="s">
        <v>23</v>
      </c>
    </row>
    <row r="20" spans="1:18" ht="38.25" x14ac:dyDescent="0.2">
      <c r="A20" s="26" t="s">
        <v>50</v>
      </c>
      <c r="E20" s="27" t="s">
        <v>1553</v>
      </c>
    </row>
    <row r="21" spans="1:18" ht="51" x14ac:dyDescent="0.2">
      <c r="A21" s="28" t="s">
        <v>51</v>
      </c>
      <c r="E21" s="29" t="s">
        <v>1246</v>
      </c>
    </row>
    <row r="22" spans="1:18" ht="89.25" x14ac:dyDescent="0.2">
      <c r="A22" t="s">
        <v>53</v>
      </c>
      <c r="E22" s="27" t="s">
        <v>933</v>
      </c>
    </row>
    <row r="23" spans="1:18" ht="25.5" x14ac:dyDescent="0.2">
      <c r="A23" s="17" t="s">
        <v>45</v>
      </c>
      <c r="B23" s="21" t="s">
        <v>33</v>
      </c>
      <c r="C23" s="21" t="s">
        <v>1247</v>
      </c>
      <c r="D23" s="17" t="s">
        <v>47</v>
      </c>
      <c r="E23" s="22" t="s">
        <v>1248</v>
      </c>
      <c r="F23" s="23" t="s">
        <v>49</v>
      </c>
      <c r="G23" s="24">
        <v>1</v>
      </c>
      <c r="H23" s="25"/>
      <c r="I23" s="25">
        <f>ROUND(ROUND(H23,2)*ROUND(G23,3),2)</f>
        <v>0</v>
      </c>
      <c r="O23">
        <f>(I23*21)/100</f>
        <v>0</v>
      </c>
      <c r="P23" t="s">
        <v>23</v>
      </c>
    </row>
    <row r="24" spans="1:18" x14ac:dyDescent="0.2">
      <c r="A24" s="26" t="s">
        <v>50</v>
      </c>
      <c r="E24" s="27" t="s">
        <v>1249</v>
      </c>
    </row>
    <row r="25" spans="1:18" ht="51" x14ac:dyDescent="0.2">
      <c r="A25" s="28" t="s">
        <v>51</v>
      </c>
      <c r="E25" s="29" t="s">
        <v>927</v>
      </c>
    </row>
    <row r="26" spans="1:18" ht="89.25" x14ac:dyDescent="0.2">
      <c r="A26" t="s">
        <v>53</v>
      </c>
      <c r="E26" s="27" t="s">
        <v>933</v>
      </c>
    </row>
    <row r="27" spans="1:18" x14ac:dyDescent="0.2">
      <c r="A27" s="17" t="s">
        <v>45</v>
      </c>
      <c r="B27" s="21" t="s">
        <v>35</v>
      </c>
      <c r="C27" s="21" t="s">
        <v>934</v>
      </c>
      <c r="D27" s="17" t="s">
        <v>47</v>
      </c>
      <c r="E27" s="22" t="s">
        <v>935</v>
      </c>
      <c r="F27" s="23" t="s">
        <v>49</v>
      </c>
      <c r="G27" s="24">
        <v>10</v>
      </c>
      <c r="H27" s="25"/>
      <c r="I27" s="25">
        <f>ROUND(ROUND(H27,2)*ROUND(G27,3),2)</f>
        <v>0</v>
      </c>
      <c r="O27">
        <f>(I27*21)/100</f>
        <v>0</v>
      </c>
      <c r="P27" t="s">
        <v>23</v>
      </c>
    </row>
    <row r="28" spans="1:18" x14ac:dyDescent="0.2">
      <c r="A28" s="26" t="s">
        <v>50</v>
      </c>
      <c r="E28" s="27" t="s">
        <v>47</v>
      </c>
    </row>
    <row r="29" spans="1:18" ht="51" x14ac:dyDescent="0.2">
      <c r="A29" s="28" t="s">
        <v>51</v>
      </c>
      <c r="E29" s="29" t="s">
        <v>1554</v>
      </c>
    </row>
    <row r="30" spans="1:18" ht="51" x14ac:dyDescent="0.2">
      <c r="A30" t="s">
        <v>53</v>
      </c>
      <c r="E30" s="27" t="s">
        <v>936</v>
      </c>
    </row>
    <row r="31" spans="1:18" ht="25.5" x14ac:dyDescent="0.2">
      <c r="A31" s="17" t="s">
        <v>45</v>
      </c>
      <c r="B31" s="21" t="s">
        <v>37</v>
      </c>
      <c r="C31" s="21" t="s">
        <v>1555</v>
      </c>
      <c r="D31" s="17" t="s">
        <v>47</v>
      </c>
      <c r="E31" s="22" t="s">
        <v>1240</v>
      </c>
      <c r="F31" s="23" t="s">
        <v>49</v>
      </c>
      <c r="G31" s="24">
        <v>3</v>
      </c>
      <c r="H31" s="25"/>
      <c r="I31" s="25">
        <f>ROUND(ROUND(H31,2)*ROUND(G31,3),2)</f>
        <v>0</v>
      </c>
      <c r="O31">
        <f>(I31*21)/100</f>
        <v>0</v>
      </c>
      <c r="P31" t="s">
        <v>23</v>
      </c>
    </row>
    <row r="32" spans="1:18" x14ac:dyDescent="0.2">
      <c r="A32" s="26" t="s">
        <v>50</v>
      </c>
      <c r="E32" s="27" t="s">
        <v>1556</v>
      </c>
    </row>
    <row r="33" spans="1:5" ht="51" x14ac:dyDescent="0.2">
      <c r="A33" s="28" t="s">
        <v>51</v>
      </c>
      <c r="E33" s="29" t="s">
        <v>813</v>
      </c>
    </row>
    <row r="34" spans="1:5" ht="89.25" x14ac:dyDescent="0.2">
      <c r="A34" t="s">
        <v>53</v>
      </c>
      <c r="E34" s="27" t="s">
        <v>933</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orientation="portrait" horizontalDpi="300" verticalDpi="300"/>
  <headerFooter alignWithMargins="0"/>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2"/>
  <sheetViews>
    <sheetView zoomScaleNormal="100" workbookViewId="0">
      <pane ySplit="7" topLeftCell="A8" activePane="bottomLeft" state="frozen"/>
      <selection pane="bottomLeft" activeCell="H8" sqref="H8"/>
    </sheetView>
  </sheetViews>
  <sheetFormatPr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11</v>
      </c>
      <c r="B1" s="1"/>
      <c r="C1" s="1"/>
      <c r="D1" s="1"/>
      <c r="E1" s="1" t="s">
        <v>0</v>
      </c>
      <c r="F1" s="1"/>
      <c r="G1" s="1"/>
      <c r="H1" s="1"/>
      <c r="I1" s="1"/>
      <c r="P1" t="s">
        <v>22</v>
      </c>
    </row>
    <row r="2" spans="1:18" ht="24.95" customHeight="1" x14ac:dyDescent="0.2">
      <c r="B2" s="1"/>
      <c r="C2" s="1"/>
      <c r="D2" s="1"/>
      <c r="E2" s="2" t="s">
        <v>13</v>
      </c>
      <c r="F2" s="1"/>
      <c r="G2" s="1"/>
      <c r="H2" s="5"/>
      <c r="I2" s="5"/>
      <c r="O2">
        <f>0+O8+O21+O34+O39+O68</f>
        <v>0</v>
      </c>
      <c r="P2" t="s">
        <v>22</v>
      </c>
    </row>
    <row r="3" spans="1:18" ht="15" customHeight="1" x14ac:dyDescent="0.2">
      <c r="A3" t="s">
        <v>12</v>
      </c>
      <c r="B3" s="9" t="s">
        <v>14</v>
      </c>
      <c r="C3" s="36" t="s">
        <v>15</v>
      </c>
      <c r="D3" s="33"/>
      <c r="E3" s="10" t="s">
        <v>16</v>
      </c>
      <c r="F3" s="1"/>
      <c r="G3" s="8"/>
      <c r="H3" s="7" t="s">
        <v>1557</v>
      </c>
      <c r="I3" s="30">
        <f>0+I8+I21+I34+I39+I68</f>
        <v>0</v>
      </c>
      <c r="O3" t="s">
        <v>19</v>
      </c>
      <c r="P3" t="s">
        <v>23</v>
      </c>
    </row>
    <row r="4" spans="1:18" ht="15" customHeight="1" x14ac:dyDescent="0.2">
      <c r="A4" t="s">
        <v>17</v>
      </c>
      <c r="B4" s="12" t="s">
        <v>18</v>
      </c>
      <c r="C4" s="37" t="s">
        <v>1557</v>
      </c>
      <c r="D4" s="38"/>
      <c r="E4" s="13" t="s">
        <v>1558</v>
      </c>
      <c r="F4" s="5"/>
      <c r="G4" s="5"/>
      <c r="H4" s="14"/>
      <c r="I4" s="14"/>
      <c r="O4" t="s">
        <v>20</v>
      </c>
      <c r="P4" t="s">
        <v>23</v>
      </c>
    </row>
    <row r="5" spans="1:18" ht="12.75" customHeight="1" x14ac:dyDescent="0.2">
      <c r="A5" s="39" t="s">
        <v>26</v>
      </c>
      <c r="B5" s="39" t="s">
        <v>28</v>
      </c>
      <c r="C5" s="39" t="s">
        <v>30</v>
      </c>
      <c r="D5" s="39" t="s">
        <v>31</v>
      </c>
      <c r="E5" s="39" t="s">
        <v>32</v>
      </c>
      <c r="F5" s="39" t="s">
        <v>34</v>
      </c>
      <c r="G5" s="39" t="s">
        <v>36</v>
      </c>
      <c r="H5" s="39" t="s">
        <v>38</v>
      </c>
      <c r="I5" s="39"/>
      <c r="O5" t="s">
        <v>21</v>
      </c>
      <c r="P5" t="s">
        <v>23</v>
      </c>
    </row>
    <row r="6" spans="1:18" ht="12.75" customHeight="1" x14ac:dyDescent="0.2">
      <c r="A6" s="39"/>
      <c r="B6" s="39"/>
      <c r="C6" s="39"/>
      <c r="D6" s="39"/>
      <c r="E6" s="39"/>
      <c r="F6" s="39"/>
      <c r="G6" s="39"/>
      <c r="H6" s="11" t="s">
        <v>39</v>
      </c>
      <c r="I6" s="11" t="s">
        <v>41</v>
      </c>
    </row>
    <row r="7" spans="1:18" ht="12.75" customHeight="1" x14ac:dyDescent="0.2">
      <c r="A7" s="11" t="s">
        <v>27</v>
      </c>
      <c r="B7" s="11" t="s">
        <v>29</v>
      </c>
      <c r="C7" s="11" t="s">
        <v>23</v>
      </c>
      <c r="D7" s="11" t="s">
        <v>22</v>
      </c>
      <c r="E7" s="11" t="s">
        <v>33</v>
      </c>
      <c r="F7" s="11" t="s">
        <v>35</v>
      </c>
      <c r="G7" s="11" t="s">
        <v>37</v>
      </c>
      <c r="H7" s="11" t="s">
        <v>40</v>
      </c>
      <c r="I7" s="11" t="s">
        <v>42</v>
      </c>
    </row>
    <row r="8" spans="1:18" ht="12.75" customHeight="1" x14ac:dyDescent="0.2">
      <c r="A8" s="14" t="s">
        <v>43</v>
      </c>
      <c r="B8" s="14"/>
      <c r="C8" s="18" t="s">
        <v>27</v>
      </c>
      <c r="D8" s="14"/>
      <c r="E8" s="19" t="s">
        <v>1257</v>
      </c>
      <c r="F8" s="14"/>
      <c r="G8" s="14"/>
      <c r="H8" s="14"/>
      <c r="I8" s="20">
        <f>0+Q8</f>
        <v>0</v>
      </c>
      <c r="O8">
        <f>0+R8</f>
        <v>0</v>
      </c>
      <c r="Q8">
        <f>0+I9+I13+I17</f>
        <v>0</v>
      </c>
      <c r="R8">
        <f>0+O9+O13+O17</f>
        <v>0</v>
      </c>
    </row>
    <row r="9" spans="1:18" ht="25.5" x14ac:dyDescent="0.2">
      <c r="A9" s="17" t="s">
        <v>45</v>
      </c>
      <c r="B9" s="21" t="s">
        <v>29</v>
      </c>
      <c r="C9" s="21" t="s">
        <v>795</v>
      </c>
      <c r="D9" s="17" t="s">
        <v>47</v>
      </c>
      <c r="E9" s="22" t="s">
        <v>796</v>
      </c>
      <c r="F9" s="23" t="s">
        <v>98</v>
      </c>
      <c r="G9" s="24">
        <v>4.5279999999999996</v>
      </c>
      <c r="H9" s="25"/>
      <c r="I9" s="25">
        <f>ROUND(ROUND(H9,2)*ROUND(G9,3),2)</f>
        <v>0</v>
      </c>
      <c r="O9">
        <f>(I9*21)/100</f>
        <v>0</v>
      </c>
      <c r="P9" t="s">
        <v>23</v>
      </c>
    </row>
    <row r="10" spans="1:18" x14ac:dyDescent="0.2">
      <c r="A10" s="26" t="s">
        <v>50</v>
      </c>
      <c r="E10" s="27" t="s">
        <v>47</v>
      </c>
    </row>
    <row r="11" spans="1:18" x14ac:dyDescent="0.2">
      <c r="A11" s="28" t="s">
        <v>51</v>
      </c>
      <c r="E11" s="29" t="s">
        <v>1559</v>
      </c>
    </row>
    <row r="12" spans="1:18" x14ac:dyDescent="0.2">
      <c r="A12" t="s">
        <v>53</v>
      </c>
      <c r="E12" s="27" t="s">
        <v>47</v>
      </c>
    </row>
    <row r="13" spans="1:18" ht="25.5" x14ac:dyDescent="0.2">
      <c r="A13" s="17" t="s">
        <v>45</v>
      </c>
      <c r="B13" s="21" t="s">
        <v>23</v>
      </c>
      <c r="C13" s="21" t="s">
        <v>1259</v>
      </c>
      <c r="D13" s="17" t="s">
        <v>47</v>
      </c>
      <c r="E13" s="22" t="s">
        <v>1260</v>
      </c>
      <c r="F13" s="23" t="s">
        <v>98</v>
      </c>
      <c r="G13" s="24">
        <v>0.06</v>
      </c>
      <c r="H13" s="25"/>
      <c r="I13" s="25">
        <f>ROUND(ROUND(H13,2)*ROUND(G13,3),2)</f>
        <v>0</v>
      </c>
      <c r="O13">
        <f>(I13*21)/100</f>
        <v>0</v>
      </c>
      <c r="P13" t="s">
        <v>23</v>
      </c>
    </row>
    <row r="14" spans="1:18" x14ac:dyDescent="0.2">
      <c r="A14" s="26" t="s">
        <v>50</v>
      </c>
      <c r="E14" s="27" t="s">
        <v>47</v>
      </c>
    </row>
    <row r="15" spans="1:18" x14ac:dyDescent="0.2">
      <c r="A15" s="28" t="s">
        <v>51</v>
      </c>
      <c r="E15" s="29" t="s">
        <v>47</v>
      </c>
    </row>
    <row r="16" spans="1:18" x14ac:dyDescent="0.2">
      <c r="A16" t="s">
        <v>53</v>
      </c>
      <c r="E16" s="27" t="s">
        <v>47</v>
      </c>
    </row>
    <row r="17" spans="1:18" x14ac:dyDescent="0.2">
      <c r="A17" s="17" t="s">
        <v>45</v>
      </c>
      <c r="B17" s="21" t="s">
        <v>22</v>
      </c>
      <c r="C17" s="21" t="s">
        <v>1232</v>
      </c>
      <c r="D17" s="17" t="s">
        <v>47</v>
      </c>
      <c r="E17" s="22" t="s">
        <v>1233</v>
      </c>
      <c r="F17" s="23" t="s">
        <v>1234</v>
      </c>
      <c r="G17" s="24">
        <v>1</v>
      </c>
      <c r="H17" s="25"/>
      <c r="I17" s="25">
        <f>ROUND(ROUND(H17,2)*ROUND(G17,3),2)</f>
        <v>0</v>
      </c>
      <c r="O17">
        <f>(I17*21)/100</f>
        <v>0</v>
      </c>
      <c r="P17" t="s">
        <v>23</v>
      </c>
    </row>
    <row r="18" spans="1:18" x14ac:dyDescent="0.2">
      <c r="A18" s="26" t="s">
        <v>50</v>
      </c>
      <c r="E18" s="27" t="s">
        <v>47</v>
      </c>
    </row>
    <row r="19" spans="1:18" x14ac:dyDescent="0.2">
      <c r="A19" s="28" t="s">
        <v>51</v>
      </c>
      <c r="E19" s="29" t="s">
        <v>47</v>
      </c>
    </row>
    <row r="20" spans="1:18" x14ac:dyDescent="0.2">
      <c r="A20" t="s">
        <v>53</v>
      </c>
      <c r="E20" s="27" t="s">
        <v>47</v>
      </c>
    </row>
    <row r="21" spans="1:18" ht="12.75" customHeight="1" x14ac:dyDescent="0.2">
      <c r="A21" s="5" t="s">
        <v>43</v>
      </c>
      <c r="B21" s="5"/>
      <c r="C21" s="31" t="s">
        <v>29</v>
      </c>
      <c r="D21" s="5"/>
      <c r="E21" s="19" t="s">
        <v>702</v>
      </c>
      <c r="F21" s="5"/>
      <c r="G21" s="5"/>
      <c r="H21" s="5"/>
      <c r="I21" s="32">
        <f>0+Q21</f>
        <v>0</v>
      </c>
      <c r="O21">
        <f>0+R21</f>
        <v>0</v>
      </c>
      <c r="Q21">
        <f>0+I22+I26+I30</f>
        <v>0</v>
      </c>
      <c r="R21">
        <f>0+O22+O26+O30</f>
        <v>0</v>
      </c>
    </row>
    <row r="22" spans="1:18" x14ac:dyDescent="0.2">
      <c r="A22" s="17" t="s">
        <v>45</v>
      </c>
      <c r="B22" s="21" t="s">
        <v>33</v>
      </c>
      <c r="C22" s="21" t="s">
        <v>581</v>
      </c>
      <c r="D22" s="17" t="s">
        <v>47</v>
      </c>
      <c r="E22" s="22" t="s">
        <v>582</v>
      </c>
      <c r="F22" s="23" t="s">
        <v>107</v>
      </c>
      <c r="G22" s="24">
        <v>3.84</v>
      </c>
      <c r="H22" s="25"/>
      <c r="I22" s="25">
        <f>ROUND(ROUND(H22,2)*ROUND(G22,3),2)</f>
        <v>0</v>
      </c>
      <c r="O22">
        <f>(I22*21)/100</f>
        <v>0</v>
      </c>
      <c r="P22" t="s">
        <v>23</v>
      </c>
    </row>
    <row r="23" spans="1:18" x14ac:dyDescent="0.2">
      <c r="A23" s="26" t="s">
        <v>50</v>
      </c>
      <c r="E23" s="27" t="s">
        <v>47</v>
      </c>
    </row>
    <row r="24" spans="1:18" x14ac:dyDescent="0.2">
      <c r="A24" s="28" t="s">
        <v>51</v>
      </c>
      <c r="E24" s="29" t="s">
        <v>1560</v>
      </c>
    </row>
    <row r="25" spans="1:18" x14ac:dyDescent="0.2">
      <c r="A25" t="s">
        <v>53</v>
      </c>
      <c r="E25" s="27" t="s">
        <v>47</v>
      </c>
    </row>
    <row r="26" spans="1:18" x14ac:dyDescent="0.2">
      <c r="A26" s="17" t="s">
        <v>45</v>
      </c>
      <c r="B26" s="21" t="s">
        <v>35</v>
      </c>
      <c r="C26" s="21" t="s">
        <v>1264</v>
      </c>
      <c r="D26" s="17" t="s">
        <v>47</v>
      </c>
      <c r="E26" s="22" t="s">
        <v>1265</v>
      </c>
      <c r="F26" s="23" t="s">
        <v>107</v>
      </c>
      <c r="G26" s="24">
        <v>89.32</v>
      </c>
      <c r="H26" s="25"/>
      <c r="I26" s="25">
        <f>ROUND(ROUND(H26,2)*ROUND(G26,3),2)</f>
        <v>0</v>
      </c>
      <c r="O26">
        <f>(I26*21)/100</f>
        <v>0</v>
      </c>
      <c r="P26" t="s">
        <v>23</v>
      </c>
    </row>
    <row r="27" spans="1:18" x14ac:dyDescent="0.2">
      <c r="A27" s="26" t="s">
        <v>50</v>
      </c>
      <c r="E27" s="27" t="s">
        <v>47</v>
      </c>
    </row>
    <row r="28" spans="1:18" x14ac:dyDescent="0.2">
      <c r="A28" s="28" t="s">
        <v>51</v>
      </c>
      <c r="E28" s="29" t="s">
        <v>1561</v>
      </c>
    </row>
    <row r="29" spans="1:18" x14ac:dyDescent="0.2">
      <c r="A29" t="s">
        <v>53</v>
      </c>
      <c r="E29" s="27" t="s">
        <v>47</v>
      </c>
    </row>
    <row r="30" spans="1:18" x14ac:dyDescent="0.2">
      <c r="A30" s="17" t="s">
        <v>45</v>
      </c>
      <c r="B30" s="21" t="s">
        <v>37</v>
      </c>
      <c r="C30" s="21" t="s">
        <v>119</v>
      </c>
      <c r="D30" s="17" t="s">
        <v>47</v>
      </c>
      <c r="E30" s="22" t="s">
        <v>120</v>
      </c>
      <c r="F30" s="23" t="s">
        <v>107</v>
      </c>
      <c r="G30" s="24">
        <v>93.92</v>
      </c>
      <c r="H30" s="25"/>
      <c r="I30" s="25">
        <f>ROUND(ROUND(H30,2)*ROUND(G30,3),2)</f>
        <v>0</v>
      </c>
      <c r="O30">
        <f>(I30*21)/100</f>
        <v>0</v>
      </c>
      <c r="P30" t="s">
        <v>23</v>
      </c>
    </row>
    <row r="31" spans="1:18" x14ac:dyDescent="0.2">
      <c r="A31" s="26" t="s">
        <v>50</v>
      </c>
      <c r="E31" s="27" t="s">
        <v>47</v>
      </c>
    </row>
    <row r="32" spans="1:18" x14ac:dyDescent="0.2">
      <c r="A32" s="28" t="s">
        <v>51</v>
      </c>
      <c r="E32" s="29" t="s">
        <v>47</v>
      </c>
    </row>
    <row r="33" spans="1:18" x14ac:dyDescent="0.2">
      <c r="A33" t="s">
        <v>53</v>
      </c>
      <c r="E33" s="27" t="s">
        <v>47</v>
      </c>
    </row>
    <row r="34" spans="1:18" ht="12.75" customHeight="1" x14ac:dyDescent="0.2">
      <c r="A34" s="5" t="s">
        <v>43</v>
      </c>
      <c r="B34" s="5"/>
      <c r="C34" s="31" t="s">
        <v>23</v>
      </c>
      <c r="D34" s="5"/>
      <c r="E34" s="19" t="s">
        <v>1268</v>
      </c>
      <c r="F34" s="5"/>
      <c r="G34" s="5"/>
      <c r="H34" s="5"/>
      <c r="I34" s="32">
        <f>0+Q34</f>
        <v>0</v>
      </c>
      <c r="O34">
        <f>0+R34</f>
        <v>0</v>
      </c>
      <c r="Q34">
        <f>0+I35</f>
        <v>0</v>
      </c>
      <c r="R34">
        <f>0+O35</f>
        <v>0</v>
      </c>
    </row>
    <row r="35" spans="1:18" x14ac:dyDescent="0.2">
      <c r="A35" s="17" t="s">
        <v>45</v>
      </c>
      <c r="B35" s="21" t="s">
        <v>70</v>
      </c>
      <c r="C35" s="21" t="s">
        <v>1269</v>
      </c>
      <c r="D35" s="17" t="s">
        <v>47</v>
      </c>
      <c r="E35" s="22" t="s">
        <v>1270</v>
      </c>
      <c r="F35" s="23" t="s">
        <v>107</v>
      </c>
      <c r="G35" s="24">
        <v>4.6079999999999997</v>
      </c>
      <c r="H35" s="25"/>
      <c r="I35" s="25">
        <f>ROUND(ROUND(H35,2)*ROUND(G35,3),2)</f>
        <v>0</v>
      </c>
      <c r="O35">
        <f>(I35*21)/100</f>
        <v>0</v>
      </c>
      <c r="P35" t="s">
        <v>23</v>
      </c>
    </row>
    <row r="36" spans="1:18" x14ac:dyDescent="0.2">
      <c r="A36" s="26" t="s">
        <v>50</v>
      </c>
      <c r="E36" s="27" t="s">
        <v>47</v>
      </c>
    </row>
    <row r="37" spans="1:18" x14ac:dyDescent="0.2">
      <c r="A37" s="28" t="s">
        <v>51</v>
      </c>
      <c r="E37" s="29" t="s">
        <v>1562</v>
      </c>
    </row>
    <row r="38" spans="1:18" x14ac:dyDescent="0.2">
      <c r="A38" t="s">
        <v>53</v>
      </c>
      <c r="E38" s="27" t="s">
        <v>47</v>
      </c>
    </row>
    <row r="39" spans="1:18" ht="12.75" customHeight="1" x14ac:dyDescent="0.2">
      <c r="A39" s="5" t="s">
        <v>43</v>
      </c>
      <c r="B39" s="5"/>
      <c r="C39" s="31" t="s">
        <v>131</v>
      </c>
      <c r="D39" s="5"/>
      <c r="E39" s="19" t="s">
        <v>1272</v>
      </c>
      <c r="F39" s="5"/>
      <c r="G39" s="5"/>
      <c r="H39" s="5"/>
      <c r="I39" s="32">
        <f>0+Q39</f>
        <v>0</v>
      </c>
      <c r="O39">
        <f>0+R39</f>
        <v>0</v>
      </c>
      <c r="Q39">
        <f>0+I40+I44+I48+I52+I56+I60+I64</f>
        <v>0</v>
      </c>
      <c r="R39">
        <f>0+O40+O44+O48+O52+O56+O60+O64</f>
        <v>0</v>
      </c>
    </row>
    <row r="40" spans="1:18" ht="25.5" x14ac:dyDescent="0.2">
      <c r="A40" s="17" t="s">
        <v>45</v>
      </c>
      <c r="B40" s="21" t="s">
        <v>74</v>
      </c>
      <c r="C40" s="21" t="s">
        <v>133</v>
      </c>
      <c r="D40" s="17" t="s">
        <v>47</v>
      </c>
      <c r="E40" s="22" t="s">
        <v>134</v>
      </c>
      <c r="F40" s="23" t="s">
        <v>49</v>
      </c>
      <c r="G40" s="24">
        <v>20</v>
      </c>
      <c r="H40" s="25"/>
      <c r="I40" s="25">
        <f>ROUND(ROUND(H40,2)*ROUND(G40,3),2)</f>
        <v>0</v>
      </c>
      <c r="O40">
        <f>(I40*21)/100</f>
        <v>0</v>
      </c>
      <c r="P40" t="s">
        <v>23</v>
      </c>
    </row>
    <row r="41" spans="1:18" x14ac:dyDescent="0.2">
      <c r="A41" s="26" t="s">
        <v>50</v>
      </c>
      <c r="E41" s="27" t="s">
        <v>47</v>
      </c>
    </row>
    <row r="42" spans="1:18" x14ac:dyDescent="0.2">
      <c r="A42" s="28" t="s">
        <v>51</v>
      </c>
      <c r="E42" s="29" t="s">
        <v>47</v>
      </c>
    </row>
    <row r="43" spans="1:18" x14ac:dyDescent="0.2">
      <c r="A43" t="s">
        <v>53</v>
      </c>
      <c r="E43" s="27" t="s">
        <v>47</v>
      </c>
    </row>
    <row r="44" spans="1:18" x14ac:dyDescent="0.2">
      <c r="A44" s="17" t="s">
        <v>45</v>
      </c>
      <c r="B44" s="21" t="s">
        <v>40</v>
      </c>
      <c r="C44" s="21" t="s">
        <v>46</v>
      </c>
      <c r="D44" s="17" t="s">
        <v>47</v>
      </c>
      <c r="E44" s="22" t="s">
        <v>48</v>
      </c>
      <c r="F44" s="23" t="s">
        <v>49</v>
      </c>
      <c r="G44" s="24">
        <v>10</v>
      </c>
      <c r="H44" s="25"/>
      <c r="I44" s="25">
        <f>ROUND(ROUND(H44,2)*ROUND(G44,3),2)</f>
        <v>0</v>
      </c>
      <c r="O44">
        <f>(I44*21)/100</f>
        <v>0</v>
      </c>
      <c r="P44" t="s">
        <v>23</v>
      </c>
    </row>
    <row r="45" spans="1:18" x14ac:dyDescent="0.2">
      <c r="A45" s="26" t="s">
        <v>50</v>
      </c>
      <c r="E45" s="27" t="s">
        <v>47</v>
      </c>
    </row>
    <row r="46" spans="1:18" x14ac:dyDescent="0.2">
      <c r="A46" s="28" t="s">
        <v>51</v>
      </c>
      <c r="E46" s="29" t="s">
        <v>47</v>
      </c>
    </row>
    <row r="47" spans="1:18" x14ac:dyDescent="0.2">
      <c r="A47" t="s">
        <v>53</v>
      </c>
      <c r="E47" s="27" t="s">
        <v>47</v>
      </c>
    </row>
    <row r="48" spans="1:18" x14ac:dyDescent="0.2">
      <c r="A48" s="17" t="s">
        <v>45</v>
      </c>
      <c r="B48" s="21" t="s">
        <v>42</v>
      </c>
      <c r="C48" s="21" t="s">
        <v>145</v>
      </c>
      <c r="D48" s="17" t="s">
        <v>47</v>
      </c>
      <c r="E48" s="22" t="s">
        <v>146</v>
      </c>
      <c r="F48" s="23" t="s">
        <v>117</v>
      </c>
      <c r="G48" s="24">
        <v>350</v>
      </c>
      <c r="H48" s="25"/>
      <c r="I48" s="25">
        <f>ROUND(ROUND(H48,2)*ROUND(G48,3),2)</f>
        <v>0</v>
      </c>
      <c r="O48">
        <f>(I48*21)/100</f>
        <v>0</v>
      </c>
      <c r="P48" t="s">
        <v>23</v>
      </c>
    </row>
    <row r="49" spans="1:16" x14ac:dyDescent="0.2">
      <c r="A49" s="26" t="s">
        <v>50</v>
      </c>
      <c r="E49" s="27" t="s">
        <v>47</v>
      </c>
    </row>
    <row r="50" spans="1:16" x14ac:dyDescent="0.2">
      <c r="A50" s="28" t="s">
        <v>51</v>
      </c>
      <c r="E50" s="29" t="s">
        <v>47</v>
      </c>
    </row>
    <row r="51" spans="1:16" x14ac:dyDescent="0.2">
      <c r="A51" t="s">
        <v>53</v>
      </c>
      <c r="E51" s="27" t="s">
        <v>47</v>
      </c>
    </row>
    <row r="52" spans="1:16" x14ac:dyDescent="0.2">
      <c r="A52" s="17" t="s">
        <v>45</v>
      </c>
      <c r="B52" s="21" t="s">
        <v>82</v>
      </c>
      <c r="C52" s="21" t="s">
        <v>156</v>
      </c>
      <c r="D52" s="17" t="s">
        <v>47</v>
      </c>
      <c r="E52" s="22" t="s">
        <v>157</v>
      </c>
      <c r="F52" s="23" t="s">
        <v>117</v>
      </c>
      <c r="G52" s="24">
        <v>350</v>
      </c>
      <c r="H52" s="25"/>
      <c r="I52" s="25">
        <f>ROUND(ROUND(H52,2)*ROUND(G52,3),2)</f>
        <v>0</v>
      </c>
      <c r="O52">
        <f>(I52*21)/100</f>
        <v>0</v>
      </c>
      <c r="P52" t="s">
        <v>23</v>
      </c>
    </row>
    <row r="53" spans="1:16" x14ac:dyDescent="0.2">
      <c r="A53" s="26" t="s">
        <v>50</v>
      </c>
      <c r="E53" s="27" t="s">
        <v>47</v>
      </c>
    </row>
    <row r="54" spans="1:16" x14ac:dyDescent="0.2">
      <c r="A54" s="28" t="s">
        <v>51</v>
      </c>
      <c r="E54" s="29" t="s">
        <v>47</v>
      </c>
    </row>
    <row r="55" spans="1:16" x14ac:dyDescent="0.2">
      <c r="A55" t="s">
        <v>53</v>
      </c>
      <c r="E55" s="27" t="s">
        <v>47</v>
      </c>
    </row>
    <row r="56" spans="1:16" ht="25.5" x14ac:dyDescent="0.2">
      <c r="A56" s="17" t="s">
        <v>45</v>
      </c>
      <c r="B56" s="21" t="s">
        <v>85</v>
      </c>
      <c r="C56" s="21" t="s">
        <v>164</v>
      </c>
      <c r="D56" s="17" t="s">
        <v>47</v>
      </c>
      <c r="E56" s="22" t="s">
        <v>165</v>
      </c>
      <c r="F56" s="23" t="s">
        <v>117</v>
      </c>
      <c r="G56" s="24">
        <v>319</v>
      </c>
      <c r="H56" s="25"/>
      <c r="I56" s="25">
        <f>ROUND(ROUND(H56,2)*ROUND(G56,3),2)</f>
        <v>0</v>
      </c>
      <c r="O56">
        <f>(I56*21)/100</f>
        <v>0</v>
      </c>
      <c r="P56" t="s">
        <v>23</v>
      </c>
    </row>
    <row r="57" spans="1:16" x14ac:dyDescent="0.2">
      <c r="A57" s="26" t="s">
        <v>50</v>
      </c>
      <c r="E57" s="27" t="s">
        <v>47</v>
      </c>
    </row>
    <row r="58" spans="1:16" x14ac:dyDescent="0.2">
      <c r="A58" s="28" t="s">
        <v>51</v>
      </c>
      <c r="E58" s="29" t="s">
        <v>47</v>
      </c>
    </row>
    <row r="59" spans="1:16" x14ac:dyDescent="0.2">
      <c r="A59" t="s">
        <v>53</v>
      </c>
      <c r="E59" s="27" t="s">
        <v>47</v>
      </c>
    </row>
    <row r="60" spans="1:16" x14ac:dyDescent="0.2">
      <c r="A60" s="17" t="s">
        <v>45</v>
      </c>
      <c r="B60" s="21" t="s">
        <v>89</v>
      </c>
      <c r="C60" s="21" t="s">
        <v>1281</v>
      </c>
      <c r="D60" s="17" t="s">
        <v>47</v>
      </c>
      <c r="E60" s="22" t="s">
        <v>1282</v>
      </c>
      <c r="F60" s="23" t="s">
        <v>49</v>
      </c>
      <c r="G60" s="24">
        <v>10</v>
      </c>
      <c r="H60" s="25"/>
      <c r="I60" s="25">
        <f>ROUND(ROUND(H60,2)*ROUND(G60,3),2)</f>
        <v>0</v>
      </c>
      <c r="O60">
        <f>(I60*21)/100</f>
        <v>0</v>
      </c>
      <c r="P60" t="s">
        <v>23</v>
      </c>
    </row>
    <row r="61" spans="1:16" x14ac:dyDescent="0.2">
      <c r="A61" s="26" t="s">
        <v>50</v>
      </c>
      <c r="E61" s="27" t="s">
        <v>47</v>
      </c>
    </row>
    <row r="62" spans="1:16" x14ac:dyDescent="0.2">
      <c r="A62" s="28" t="s">
        <v>51</v>
      </c>
      <c r="E62" s="29" t="s">
        <v>47</v>
      </c>
    </row>
    <row r="63" spans="1:16" x14ac:dyDescent="0.2">
      <c r="A63" t="s">
        <v>53</v>
      </c>
      <c r="E63" s="27" t="s">
        <v>47</v>
      </c>
    </row>
    <row r="64" spans="1:16" x14ac:dyDescent="0.2">
      <c r="A64" s="17" t="s">
        <v>45</v>
      </c>
      <c r="B64" s="21" t="s">
        <v>142</v>
      </c>
      <c r="C64" s="21" t="s">
        <v>1283</v>
      </c>
      <c r="D64" s="17" t="s">
        <v>47</v>
      </c>
      <c r="E64" s="22" t="s">
        <v>1284</v>
      </c>
      <c r="F64" s="23" t="s">
        <v>49</v>
      </c>
      <c r="G64" s="24">
        <v>10</v>
      </c>
      <c r="H64" s="25"/>
      <c r="I64" s="25">
        <f>ROUND(ROUND(H64,2)*ROUND(G64,3),2)</f>
        <v>0</v>
      </c>
      <c r="O64">
        <f>(I64*21)/100</f>
        <v>0</v>
      </c>
      <c r="P64" t="s">
        <v>23</v>
      </c>
    </row>
    <row r="65" spans="1:18" x14ac:dyDescent="0.2">
      <c r="A65" s="26" t="s">
        <v>50</v>
      </c>
      <c r="E65" s="27" t="s">
        <v>47</v>
      </c>
    </row>
    <row r="66" spans="1:18" x14ac:dyDescent="0.2">
      <c r="A66" s="28" t="s">
        <v>51</v>
      </c>
      <c r="E66" s="29" t="s">
        <v>47</v>
      </c>
    </row>
    <row r="67" spans="1:18" x14ac:dyDescent="0.2">
      <c r="A67" t="s">
        <v>53</v>
      </c>
      <c r="E67" s="27" t="s">
        <v>47</v>
      </c>
    </row>
    <row r="68" spans="1:18" ht="12.75" customHeight="1" x14ac:dyDescent="0.2">
      <c r="A68" s="5" t="s">
        <v>43</v>
      </c>
      <c r="B68" s="5"/>
      <c r="C68" s="31" t="s">
        <v>173</v>
      </c>
      <c r="D68" s="5"/>
      <c r="E68" s="19" t="s">
        <v>1287</v>
      </c>
      <c r="F68" s="5"/>
      <c r="G68" s="5"/>
      <c r="H68" s="5"/>
      <c r="I68" s="32">
        <f>0+Q68</f>
        <v>0</v>
      </c>
      <c r="O68">
        <f>0+R68</f>
        <v>0</v>
      </c>
      <c r="Q68">
        <f>0+I69+I73+I77+I81+I85+I89+I93+I97+I101+I105+I109+I113+I117+I121+I125+I129+I133+I137+I141+I145+I149+I153+I157+I161+I165+I169+I173+I177+I181+I185+I189</f>
        <v>0</v>
      </c>
      <c r="R68">
        <f>0+O69+O73+O77+O81+O85+O89+O93+O97+O101+O105+O109+O113+O117+O121+O125+O129+O133+O137+O141+O145+O149+O153+O157+O161+O165+O169+O173+O177+O181+O185+O189</f>
        <v>0</v>
      </c>
    </row>
    <row r="69" spans="1:18" x14ac:dyDescent="0.2">
      <c r="A69" s="17" t="s">
        <v>45</v>
      </c>
      <c r="B69" s="21" t="s">
        <v>144</v>
      </c>
      <c r="C69" s="21" t="s">
        <v>176</v>
      </c>
      <c r="D69" s="17" t="s">
        <v>47</v>
      </c>
      <c r="E69" s="22" t="s">
        <v>177</v>
      </c>
      <c r="F69" s="23" t="s">
        <v>117</v>
      </c>
      <c r="G69" s="24">
        <v>125</v>
      </c>
      <c r="H69" s="25"/>
      <c r="I69" s="25">
        <f>ROUND(ROUND(H69,2)*ROUND(G69,3),2)</f>
        <v>0</v>
      </c>
      <c r="O69">
        <f>(I69*21)/100</f>
        <v>0</v>
      </c>
      <c r="P69" t="s">
        <v>23</v>
      </c>
    </row>
    <row r="70" spans="1:18" x14ac:dyDescent="0.2">
      <c r="A70" s="26" t="s">
        <v>50</v>
      </c>
      <c r="E70" s="27" t="s">
        <v>47</v>
      </c>
    </row>
    <row r="71" spans="1:18" x14ac:dyDescent="0.2">
      <c r="A71" s="28" t="s">
        <v>51</v>
      </c>
      <c r="E71" s="29" t="s">
        <v>47</v>
      </c>
    </row>
    <row r="72" spans="1:18" x14ac:dyDescent="0.2">
      <c r="A72" t="s">
        <v>53</v>
      </c>
      <c r="E72" s="27" t="s">
        <v>47</v>
      </c>
    </row>
    <row r="73" spans="1:18" x14ac:dyDescent="0.2">
      <c r="A73" s="17" t="s">
        <v>45</v>
      </c>
      <c r="B73" s="21" t="s">
        <v>148</v>
      </c>
      <c r="C73" s="21" t="s">
        <v>182</v>
      </c>
      <c r="D73" s="17" t="s">
        <v>47</v>
      </c>
      <c r="E73" s="22" t="s">
        <v>183</v>
      </c>
      <c r="F73" s="23" t="s">
        <v>49</v>
      </c>
      <c r="G73" s="24">
        <v>12</v>
      </c>
      <c r="H73" s="25"/>
      <c r="I73" s="25">
        <f>ROUND(ROUND(H73,2)*ROUND(G73,3),2)</f>
        <v>0</v>
      </c>
      <c r="O73">
        <f>(I73*21)/100</f>
        <v>0</v>
      </c>
      <c r="P73" t="s">
        <v>23</v>
      </c>
    </row>
    <row r="74" spans="1:18" x14ac:dyDescent="0.2">
      <c r="A74" s="26" t="s">
        <v>50</v>
      </c>
      <c r="E74" s="27" t="s">
        <v>47</v>
      </c>
    </row>
    <row r="75" spans="1:18" x14ac:dyDescent="0.2">
      <c r="A75" s="28" t="s">
        <v>51</v>
      </c>
      <c r="E75" s="29" t="s">
        <v>47</v>
      </c>
    </row>
    <row r="76" spans="1:18" x14ac:dyDescent="0.2">
      <c r="A76" t="s">
        <v>53</v>
      </c>
      <c r="E76" s="27" t="s">
        <v>47</v>
      </c>
    </row>
    <row r="77" spans="1:18" x14ac:dyDescent="0.2">
      <c r="A77" s="17" t="s">
        <v>45</v>
      </c>
      <c r="B77" s="21" t="s">
        <v>151</v>
      </c>
      <c r="C77" s="21" t="s">
        <v>190</v>
      </c>
      <c r="D77" s="17" t="s">
        <v>47</v>
      </c>
      <c r="E77" s="22" t="s">
        <v>191</v>
      </c>
      <c r="F77" s="23" t="s">
        <v>49</v>
      </c>
      <c r="G77" s="24">
        <v>12</v>
      </c>
      <c r="H77" s="25"/>
      <c r="I77" s="25">
        <f>ROUND(ROUND(H77,2)*ROUND(G77,3),2)</f>
        <v>0</v>
      </c>
      <c r="O77">
        <f>(I77*21)/100</f>
        <v>0</v>
      </c>
      <c r="P77" t="s">
        <v>23</v>
      </c>
    </row>
    <row r="78" spans="1:18" x14ac:dyDescent="0.2">
      <c r="A78" s="26" t="s">
        <v>50</v>
      </c>
      <c r="E78" s="27" t="s">
        <v>47</v>
      </c>
    </row>
    <row r="79" spans="1:18" x14ac:dyDescent="0.2">
      <c r="A79" s="28" t="s">
        <v>51</v>
      </c>
      <c r="E79" s="29" t="s">
        <v>47</v>
      </c>
    </row>
    <row r="80" spans="1:18" x14ac:dyDescent="0.2">
      <c r="A80" t="s">
        <v>53</v>
      </c>
      <c r="E80" s="27" t="s">
        <v>47</v>
      </c>
    </row>
    <row r="81" spans="1:16" x14ac:dyDescent="0.2">
      <c r="A81" s="17" t="s">
        <v>45</v>
      </c>
      <c r="B81" s="21" t="s">
        <v>155</v>
      </c>
      <c r="C81" s="21" t="s">
        <v>1291</v>
      </c>
      <c r="D81" s="17" t="s">
        <v>47</v>
      </c>
      <c r="E81" s="22" t="s">
        <v>1292</v>
      </c>
      <c r="F81" s="23" t="s">
        <v>957</v>
      </c>
      <c r="G81" s="24">
        <v>200</v>
      </c>
      <c r="H81" s="25"/>
      <c r="I81" s="25">
        <f>ROUND(ROUND(H81,2)*ROUND(G81,3),2)</f>
        <v>0</v>
      </c>
      <c r="O81">
        <f>(I81*21)/100</f>
        <v>0</v>
      </c>
      <c r="P81" t="s">
        <v>23</v>
      </c>
    </row>
    <row r="82" spans="1:16" x14ac:dyDescent="0.2">
      <c r="A82" s="26" t="s">
        <v>50</v>
      </c>
      <c r="E82" s="27" t="s">
        <v>47</v>
      </c>
    </row>
    <row r="83" spans="1:16" x14ac:dyDescent="0.2">
      <c r="A83" s="28" t="s">
        <v>51</v>
      </c>
      <c r="E83" s="29" t="s">
        <v>47</v>
      </c>
    </row>
    <row r="84" spans="1:16" x14ac:dyDescent="0.2">
      <c r="A84" t="s">
        <v>53</v>
      </c>
      <c r="E84" s="27" t="s">
        <v>47</v>
      </c>
    </row>
    <row r="85" spans="1:16" x14ac:dyDescent="0.2">
      <c r="A85" s="17" t="s">
        <v>45</v>
      </c>
      <c r="B85" s="21" t="s">
        <v>159</v>
      </c>
      <c r="C85" s="21" t="s">
        <v>1303</v>
      </c>
      <c r="D85" s="17" t="s">
        <v>47</v>
      </c>
      <c r="E85" s="22" t="s">
        <v>1304</v>
      </c>
      <c r="F85" s="23" t="s">
        <v>117</v>
      </c>
      <c r="G85" s="24">
        <v>50</v>
      </c>
      <c r="H85" s="25"/>
      <c r="I85" s="25">
        <f>ROUND(ROUND(H85,2)*ROUND(G85,3),2)</f>
        <v>0</v>
      </c>
      <c r="O85">
        <f>(I85*21)/100</f>
        <v>0</v>
      </c>
      <c r="P85" t="s">
        <v>23</v>
      </c>
    </row>
    <row r="86" spans="1:16" x14ac:dyDescent="0.2">
      <c r="A86" s="26" t="s">
        <v>50</v>
      </c>
      <c r="E86" s="27" t="s">
        <v>47</v>
      </c>
    </row>
    <row r="87" spans="1:16" x14ac:dyDescent="0.2">
      <c r="A87" s="28" t="s">
        <v>51</v>
      </c>
      <c r="E87" s="29" t="s">
        <v>47</v>
      </c>
    </row>
    <row r="88" spans="1:16" x14ac:dyDescent="0.2">
      <c r="A88" t="s">
        <v>53</v>
      </c>
      <c r="E88" s="27" t="s">
        <v>47</v>
      </c>
    </row>
    <row r="89" spans="1:16" ht="25.5" x14ac:dyDescent="0.2">
      <c r="A89" s="17" t="s">
        <v>45</v>
      </c>
      <c r="B89" s="21" t="s">
        <v>163</v>
      </c>
      <c r="C89" s="21" t="s">
        <v>1306</v>
      </c>
      <c r="D89" s="17" t="s">
        <v>47</v>
      </c>
      <c r="E89" s="22" t="s">
        <v>1307</v>
      </c>
      <c r="F89" s="23" t="s">
        <v>117</v>
      </c>
      <c r="G89" s="24">
        <v>335</v>
      </c>
      <c r="H89" s="25"/>
      <c r="I89" s="25">
        <f>ROUND(ROUND(H89,2)*ROUND(G89,3),2)</f>
        <v>0</v>
      </c>
      <c r="O89">
        <f>(I89*21)/100</f>
        <v>0</v>
      </c>
      <c r="P89" t="s">
        <v>23</v>
      </c>
    </row>
    <row r="90" spans="1:16" x14ac:dyDescent="0.2">
      <c r="A90" s="26" t="s">
        <v>50</v>
      </c>
      <c r="E90" s="27" t="s">
        <v>47</v>
      </c>
    </row>
    <row r="91" spans="1:16" x14ac:dyDescent="0.2">
      <c r="A91" s="28" t="s">
        <v>51</v>
      </c>
      <c r="E91" s="29" t="s">
        <v>47</v>
      </c>
    </row>
    <row r="92" spans="1:16" x14ac:dyDescent="0.2">
      <c r="A92" t="s">
        <v>53</v>
      </c>
      <c r="E92" s="27" t="s">
        <v>47</v>
      </c>
    </row>
    <row r="93" spans="1:16" ht="25.5" x14ac:dyDescent="0.2">
      <c r="A93" s="17" t="s">
        <v>45</v>
      </c>
      <c r="B93" s="21" t="s">
        <v>166</v>
      </c>
      <c r="C93" s="21" t="s">
        <v>602</v>
      </c>
      <c r="D93" s="17" t="s">
        <v>47</v>
      </c>
      <c r="E93" s="22" t="s">
        <v>603</v>
      </c>
      <c r="F93" s="23" t="s">
        <v>49</v>
      </c>
      <c r="G93" s="24">
        <v>12</v>
      </c>
      <c r="H93" s="25"/>
      <c r="I93" s="25">
        <f>ROUND(ROUND(H93,2)*ROUND(G93,3),2)</f>
        <v>0</v>
      </c>
      <c r="O93">
        <f>(I93*21)/100</f>
        <v>0</v>
      </c>
      <c r="P93" t="s">
        <v>23</v>
      </c>
    </row>
    <row r="94" spans="1:16" x14ac:dyDescent="0.2">
      <c r="A94" s="26" t="s">
        <v>50</v>
      </c>
      <c r="E94" s="27" t="s">
        <v>47</v>
      </c>
    </row>
    <row r="95" spans="1:16" x14ac:dyDescent="0.2">
      <c r="A95" s="28" t="s">
        <v>51</v>
      </c>
      <c r="E95" s="29" t="s">
        <v>47</v>
      </c>
    </row>
    <row r="96" spans="1:16" x14ac:dyDescent="0.2">
      <c r="A96" t="s">
        <v>53</v>
      </c>
      <c r="E96" s="27" t="s">
        <v>47</v>
      </c>
    </row>
    <row r="97" spans="1:16" ht="25.5" x14ac:dyDescent="0.2">
      <c r="A97" s="17" t="s">
        <v>45</v>
      </c>
      <c r="B97" s="21" t="s">
        <v>170</v>
      </c>
      <c r="C97" s="21" t="s">
        <v>1309</v>
      </c>
      <c r="D97" s="17" t="s">
        <v>47</v>
      </c>
      <c r="E97" s="22" t="s">
        <v>1310</v>
      </c>
      <c r="F97" s="23" t="s">
        <v>49</v>
      </c>
      <c r="G97" s="24">
        <v>12</v>
      </c>
      <c r="H97" s="25"/>
      <c r="I97" s="25">
        <f>ROUND(ROUND(H97,2)*ROUND(G97,3),2)</f>
        <v>0</v>
      </c>
      <c r="O97">
        <f>(I97*21)/100</f>
        <v>0</v>
      </c>
      <c r="P97" t="s">
        <v>23</v>
      </c>
    </row>
    <row r="98" spans="1:16" x14ac:dyDescent="0.2">
      <c r="A98" s="26" t="s">
        <v>50</v>
      </c>
      <c r="E98" s="27" t="s">
        <v>47</v>
      </c>
    </row>
    <row r="99" spans="1:16" x14ac:dyDescent="0.2">
      <c r="A99" s="28" t="s">
        <v>51</v>
      </c>
      <c r="E99" s="29" t="s">
        <v>47</v>
      </c>
    </row>
    <row r="100" spans="1:16" x14ac:dyDescent="0.2">
      <c r="A100" t="s">
        <v>53</v>
      </c>
      <c r="E100" s="27" t="s">
        <v>47</v>
      </c>
    </row>
    <row r="101" spans="1:16" x14ac:dyDescent="0.2">
      <c r="A101" s="17" t="s">
        <v>45</v>
      </c>
      <c r="B101" s="21" t="s">
        <v>175</v>
      </c>
      <c r="C101" s="21" t="s">
        <v>230</v>
      </c>
      <c r="D101" s="17" t="s">
        <v>47</v>
      </c>
      <c r="E101" s="22" t="s">
        <v>231</v>
      </c>
      <c r="F101" s="23" t="s">
        <v>49</v>
      </c>
      <c r="G101" s="24">
        <v>20</v>
      </c>
      <c r="H101" s="25"/>
      <c r="I101" s="25">
        <f>ROUND(ROUND(H101,2)*ROUND(G101,3),2)</f>
        <v>0</v>
      </c>
      <c r="O101">
        <f>(I101*21)/100</f>
        <v>0</v>
      </c>
      <c r="P101" t="s">
        <v>23</v>
      </c>
    </row>
    <row r="102" spans="1:16" x14ac:dyDescent="0.2">
      <c r="A102" s="26" t="s">
        <v>50</v>
      </c>
      <c r="E102" s="27" t="s">
        <v>47</v>
      </c>
    </row>
    <row r="103" spans="1:16" x14ac:dyDescent="0.2">
      <c r="A103" s="28" t="s">
        <v>51</v>
      </c>
      <c r="E103" s="29" t="s">
        <v>47</v>
      </c>
    </row>
    <row r="104" spans="1:16" x14ac:dyDescent="0.2">
      <c r="A104" t="s">
        <v>53</v>
      </c>
      <c r="E104" s="27" t="s">
        <v>47</v>
      </c>
    </row>
    <row r="105" spans="1:16" x14ac:dyDescent="0.2">
      <c r="A105" s="17" t="s">
        <v>45</v>
      </c>
      <c r="B105" s="21" t="s">
        <v>179</v>
      </c>
      <c r="C105" s="21" t="s">
        <v>1318</v>
      </c>
      <c r="D105" s="17" t="s">
        <v>47</v>
      </c>
      <c r="E105" s="22" t="s">
        <v>1319</v>
      </c>
      <c r="F105" s="23" t="s">
        <v>117</v>
      </c>
      <c r="G105" s="24">
        <v>101</v>
      </c>
      <c r="H105" s="25"/>
      <c r="I105" s="25">
        <f>ROUND(ROUND(H105,2)*ROUND(G105,3),2)</f>
        <v>0</v>
      </c>
      <c r="O105">
        <f>(I105*21)/100</f>
        <v>0</v>
      </c>
      <c r="P105" t="s">
        <v>23</v>
      </c>
    </row>
    <row r="106" spans="1:16" x14ac:dyDescent="0.2">
      <c r="A106" s="26" t="s">
        <v>50</v>
      </c>
      <c r="E106" s="27" t="s">
        <v>47</v>
      </c>
    </row>
    <row r="107" spans="1:16" x14ac:dyDescent="0.2">
      <c r="A107" s="28" t="s">
        <v>51</v>
      </c>
      <c r="E107" s="29" t="s">
        <v>47</v>
      </c>
    </row>
    <row r="108" spans="1:16" x14ac:dyDescent="0.2">
      <c r="A108" t="s">
        <v>53</v>
      </c>
      <c r="E108" s="27" t="s">
        <v>47</v>
      </c>
    </row>
    <row r="109" spans="1:16" x14ac:dyDescent="0.2">
      <c r="A109" s="17" t="s">
        <v>45</v>
      </c>
      <c r="B109" s="21" t="s">
        <v>181</v>
      </c>
      <c r="C109" s="21" t="s">
        <v>1321</v>
      </c>
      <c r="D109" s="17" t="s">
        <v>47</v>
      </c>
      <c r="E109" s="22" t="s">
        <v>1322</v>
      </c>
      <c r="F109" s="23" t="s">
        <v>49</v>
      </c>
      <c r="G109" s="24">
        <v>5</v>
      </c>
      <c r="H109" s="25"/>
      <c r="I109" s="25">
        <f>ROUND(ROUND(H109,2)*ROUND(G109,3),2)</f>
        <v>0</v>
      </c>
      <c r="O109">
        <f>(I109*21)/100</f>
        <v>0</v>
      </c>
      <c r="P109" t="s">
        <v>23</v>
      </c>
    </row>
    <row r="110" spans="1:16" x14ac:dyDescent="0.2">
      <c r="A110" s="26" t="s">
        <v>50</v>
      </c>
      <c r="E110" s="27" t="s">
        <v>47</v>
      </c>
    </row>
    <row r="111" spans="1:16" x14ac:dyDescent="0.2">
      <c r="A111" s="28" t="s">
        <v>51</v>
      </c>
      <c r="E111" s="29" t="s">
        <v>47</v>
      </c>
    </row>
    <row r="112" spans="1:16" x14ac:dyDescent="0.2">
      <c r="A112" t="s">
        <v>53</v>
      </c>
      <c r="E112" s="27" t="s">
        <v>47</v>
      </c>
    </row>
    <row r="113" spans="1:16" x14ac:dyDescent="0.2">
      <c r="A113" s="17" t="s">
        <v>45</v>
      </c>
      <c r="B113" s="21" t="s">
        <v>185</v>
      </c>
      <c r="C113" s="21" t="s">
        <v>1324</v>
      </c>
      <c r="D113" s="17" t="s">
        <v>47</v>
      </c>
      <c r="E113" s="22" t="s">
        <v>1325</v>
      </c>
      <c r="F113" s="23" t="s">
        <v>49</v>
      </c>
      <c r="G113" s="24">
        <v>1</v>
      </c>
      <c r="H113" s="25"/>
      <c r="I113" s="25">
        <f>ROUND(ROUND(H113,2)*ROUND(G113,3),2)</f>
        <v>0</v>
      </c>
      <c r="O113">
        <f>(I113*21)/100</f>
        <v>0</v>
      </c>
      <c r="P113" t="s">
        <v>23</v>
      </c>
    </row>
    <row r="114" spans="1:16" x14ac:dyDescent="0.2">
      <c r="A114" s="26" t="s">
        <v>50</v>
      </c>
      <c r="E114" s="27" t="s">
        <v>47</v>
      </c>
    </row>
    <row r="115" spans="1:16" x14ac:dyDescent="0.2">
      <c r="A115" s="28" t="s">
        <v>51</v>
      </c>
      <c r="E115" s="29" t="s">
        <v>47</v>
      </c>
    </row>
    <row r="116" spans="1:16" x14ac:dyDescent="0.2">
      <c r="A116" t="s">
        <v>53</v>
      </c>
      <c r="E116" s="27" t="s">
        <v>47</v>
      </c>
    </row>
    <row r="117" spans="1:16" ht="25.5" x14ac:dyDescent="0.2">
      <c r="A117" s="17" t="s">
        <v>45</v>
      </c>
      <c r="B117" s="21" t="s">
        <v>189</v>
      </c>
      <c r="C117" s="21" t="s">
        <v>1327</v>
      </c>
      <c r="D117" s="17" t="s">
        <v>47</v>
      </c>
      <c r="E117" s="22" t="s">
        <v>1328</v>
      </c>
      <c r="F117" s="23" t="s">
        <v>49</v>
      </c>
      <c r="G117" s="24">
        <v>5</v>
      </c>
      <c r="H117" s="25"/>
      <c r="I117" s="25">
        <f>ROUND(ROUND(H117,2)*ROUND(G117,3),2)</f>
        <v>0</v>
      </c>
      <c r="O117">
        <f>(I117*21)/100</f>
        <v>0</v>
      </c>
      <c r="P117" t="s">
        <v>23</v>
      </c>
    </row>
    <row r="118" spans="1:16" x14ac:dyDescent="0.2">
      <c r="A118" s="26" t="s">
        <v>50</v>
      </c>
      <c r="E118" s="27" t="s">
        <v>47</v>
      </c>
    </row>
    <row r="119" spans="1:16" x14ac:dyDescent="0.2">
      <c r="A119" s="28" t="s">
        <v>51</v>
      </c>
      <c r="E119" s="29" t="s">
        <v>47</v>
      </c>
    </row>
    <row r="120" spans="1:16" x14ac:dyDescent="0.2">
      <c r="A120" t="s">
        <v>53</v>
      </c>
      <c r="E120" s="27" t="s">
        <v>47</v>
      </c>
    </row>
    <row r="121" spans="1:16" ht="25.5" x14ac:dyDescent="0.2">
      <c r="A121" s="17" t="s">
        <v>45</v>
      </c>
      <c r="B121" s="21" t="s">
        <v>193</v>
      </c>
      <c r="C121" s="21" t="s">
        <v>1331</v>
      </c>
      <c r="D121" s="17" t="s">
        <v>47</v>
      </c>
      <c r="E121" s="22" t="s">
        <v>1332</v>
      </c>
      <c r="F121" s="23" t="s">
        <v>49</v>
      </c>
      <c r="G121" s="24">
        <v>5</v>
      </c>
      <c r="H121" s="25"/>
      <c r="I121" s="25">
        <f>ROUND(ROUND(H121,2)*ROUND(G121,3),2)</f>
        <v>0</v>
      </c>
      <c r="O121">
        <f>(I121*21)/100</f>
        <v>0</v>
      </c>
      <c r="P121" t="s">
        <v>23</v>
      </c>
    </row>
    <row r="122" spans="1:16" x14ac:dyDescent="0.2">
      <c r="A122" s="26" t="s">
        <v>50</v>
      </c>
      <c r="E122" s="27" t="s">
        <v>47</v>
      </c>
    </row>
    <row r="123" spans="1:16" x14ac:dyDescent="0.2">
      <c r="A123" s="28" t="s">
        <v>51</v>
      </c>
      <c r="E123" s="29" t="s">
        <v>47</v>
      </c>
    </row>
    <row r="124" spans="1:16" x14ac:dyDescent="0.2">
      <c r="A124" t="s">
        <v>53</v>
      </c>
      <c r="E124" s="27" t="s">
        <v>47</v>
      </c>
    </row>
    <row r="125" spans="1:16" ht="25.5" x14ac:dyDescent="0.2">
      <c r="A125" s="17" t="s">
        <v>45</v>
      </c>
      <c r="B125" s="21" t="s">
        <v>194</v>
      </c>
      <c r="C125" s="21" t="s">
        <v>1334</v>
      </c>
      <c r="D125" s="17" t="s">
        <v>47</v>
      </c>
      <c r="E125" s="22" t="s">
        <v>1335</v>
      </c>
      <c r="F125" s="23" t="s">
        <v>49</v>
      </c>
      <c r="G125" s="24">
        <v>1</v>
      </c>
      <c r="H125" s="25"/>
      <c r="I125" s="25">
        <f>ROUND(ROUND(H125,2)*ROUND(G125,3),2)</f>
        <v>0</v>
      </c>
      <c r="O125">
        <f>(I125*21)/100</f>
        <v>0</v>
      </c>
      <c r="P125" t="s">
        <v>23</v>
      </c>
    </row>
    <row r="126" spans="1:16" x14ac:dyDescent="0.2">
      <c r="A126" s="26" t="s">
        <v>50</v>
      </c>
      <c r="E126" s="27" t="s">
        <v>47</v>
      </c>
    </row>
    <row r="127" spans="1:16" x14ac:dyDescent="0.2">
      <c r="A127" s="28" t="s">
        <v>51</v>
      </c>
      <c r="E127" s="29" t="s">
        <v>47</v>
      </c>
    </row>
    <row r="128" spans="1:16" x14ac:dyDescent="0.2">
      <c r="A128" t="s">
        <v>53</v>
      </c>
      <c r="E128" s="27" t="s">
        <v>47</v>
      </c>
    </row>
    <row r="129" spans="1:16" ht="25.5" x14ac:dyDescent="0.2">
      <c r="A129" s="17" t="s">
        <v>45</v>
      </c>
      <c r="B129" s="21" t="s">
        <v>198</v>
      </c>
      <c r="C129" s="21" t="s">
        <v>1336</v>
      </c>
      <c r="D129" s="17" t="s">
        <v>47</v>
      </c>
      <c r="E129" s="22" t="s">
        <v>1337</v>
      </c>
      <c r="F129" s="23" t="s">
        <v>49</v>
      </c>
      <c r="G129" s="24">
        <v>1</v>
      </c>
      <c r="H129" s="25"/>
      <c r="I129" s="25">
        <f>ROUND(ROUND(H129,2)*ROUND(G129,3),2)</f>
        <v>0</v>
      </c>
      <c r="O129">
        <f>(I129*21)/100</f>
        <v>0</v>
      </c>
      <c r="P129" t="s">
        <v>23</v>
      </c>
    </row>
    <row r="130" spans="1:16" x14ac:dyDescent="0.2">
      <c r="A130" s="26" t="s">
        <v>50</v>
      </c>
      <c r="E130" s="27" t="s">
        <v>47</v>
      </c>
    </row>
    <row r="131" spans="1:16" x14ac:dyDescent="0.2">
      <c r="A131" s="28" t="s">
        <v>51</v>
      </c>
      <c r="E131" s="29" t="s">
        <v>47</v>
      </c>
    </row>
    <row r="132" spans="1:16" x14ac:dyDescent="0.2">
      <c r="A132" t="s">
        <v>53</v>
      </c>
      <c r="E132" s="27" t="s">
        <v>47</v>
      </c>
    </row>
    <row r="133" spans="1:16" x14ac:dyDescent="0.2">
      <c r="A133" s="17" t="s">
        <v>45</v>
      </c>
      <c r="B133" s="21" t="s">
        <v>202</v>
      </c>
      <c r="C133" s="21" t="s">
        <v>1345</v>
      </c>
      <c r="D133" s="17" t="s">
        <v>47</v>
      </c>
      <c r="E133" s="22" t="s">
        <v>1346</v>
      </c>
      <c r="F133" s="23" t="s">
        <v>49</v>
      </c>
      <c r="G133" s="24">
        <v>6</v>
      </c>
      <c r="H133" s="25"/>
      <c r="I133" s="25">
        <f>ROUND(ROUND(H133,2)*ROUND(G133,3),2)</f>
        <v>0</v>
      </c>
      <c r="O133">
        <f>(I133*21)/100</f>
        <v>0</v>
      </c>
      <c r="P133" t="s">
        <v>23</v>
      </c>
    </row>
    <row r="134" spans="1:16" x14ac:dyDescent="0.2">
      <c r="A134" s="26" t="s">
        <v>50</v>
      </c>
      <c r="E134" s="27" t="s">
        <v>47</v>
      </c>
    </row>
    <row r="135" spans="1:16" x14ac:dyDescent="0.2">
      <c r="A135" s="28" t="s">
        <v>51</v>
      </c>
      <c r="E135" s="29" t="s">
        <v>47</v>
      </c>
    </row>
    <row r="136" spans="1:16" x14ac:dyDescent="0.2">
      <c r="A136" t="s">
        <v>53</v>
      </c>
      <c r="E136" s="27" t="s">
        <v>47</v>
      </c>
    </row>
    <row r="137" spans="1:16" ht="25.5" x14ac:dyDescent="0.2">
      <c r="A137" s="17" t="s">
        <v>45</v>
      </c>
      <c r="B137" s="21" t="s">
        <v>205</v>
      </c>
      <c r="C137" s="21" t="s">
        <v>1347</v>
      </c>
      <c r="D137" s="17" t="s">
        <v>47</v>
      </c>
      <c r="E137" s="22" t="s">
        <v>1348</v>
      </c>
      <c r="F137" s="23" t="s">
        <v>49</v>
      </c>
      <c r="G137" s="24">
        <v>6</v>
      </c>
      <c r="H137" s="25"/>
      <c r="I137" s="25">
        <f>ROUND(ROUND(H137,2)*ROUND(G137,3),2)</f>
        <v>0</v>
      </c>
      <c r="O137">
        <f>(I137*21)/100</f>
        <v>0</v>
      </c>
      <c r="P137" t="s">
        <v>23</v>
      </c>
    </row>
    <row r="138" spans="1:16" x14ac:dyDescent="0.2">
      <c r="A138" s="26" t="s">
        <v>50</v>
      </c>
      <c r="E138" s="27" t="s">
        <v>47</v>
      </c>
    </row>
    <row r="139" spans="1:16" x14ac:dyDescent="0.2">
      <c r="A139" s="28" t="s">
        <v>51</v>
      </c>
      <c r="E139" s="29" t="s">
        <v>47</v>
      </c>
    </row>
    <row r="140" spans="1:16" x14ac:dyDescent="0.2">
      <c r="A140" t="s">
        <v>53</v>
      </c>
      <c r="E140" s="27" t="s">
        <v>47</v>
      </c>
    </row>
    <row r="141" spans="1:16" x14ac:dyDescent="0.2">
      <c r="A141" s="17" t="s">
        <v>45</v>
      </c>
      <c r="B141" s="21" t="s">
        <v>210</v>
      </c>
      <c r="C141" s="21" t="s">
        <v>1349</v>
      </c>
      <c r="D141" s="17" t="s">
        <v>47</v>
      </c>
      <c r="E141" s="22" t="s">
        <v>1350</v>
      </c>
      <c r="F141" s="23" t="s">
        <v>49</v>
      </c>
      <c r="G141" s="24">
        <v>6</v>
      </c>
      <c r="H141" s="25"/>
      <c r="I141" s="25">
        <f>ROUND(ROUND(H141,2)*ROUND(G141,3),2)</f>
        <v>0</v>
      </c>
      <c r="O141">
        <f>(I141*21)/100</f>
        <v>0</v>
      </c>
      <c r="P141" t="s">
        <v>23</v>
      </c>
    </row>
    <row r="142" spans="1:16" x14ac:dyDescent="0.2">
      <c r="A142" s="26" t="s">
        <v>50</v>
      </c>
      <c r="E142" s="27" t="s">
        <v>47</v>
      </c>
    </row>
    <row r="143" spans="1:16" x14ac:dyDescent="0.2">
      <c r="A143" s="28" t="s">
        <v>51</v>
      </c>
      <c r="E143" s="29" t="s">
        <v>47</v>
      </c>
    </row>
    <row r="144" spans="1:16" x14ac:dyDescent="0.2">
      <c r="A144" t="s">
        <v>53</v>
      </c>
      <c r="E144" s="27" t="s">
        <v>47</v>
      </c>
    </row>
    <row r="145" spans="1:16" x14ac:dyDescent="0.2">
      <c r="A145" s="17" t="s">
        <v>45</v>
      </c>
      <c r="B145" s="21" t="s">
        <v>212</v>
      </c>
      <c r="C145" s="21" t="s">
        <v>1563</v>
      </c>
      <c r="D145" s="17" t="s">
        <v>47</v>
      </c>
      <c r="E145" s="22" t="s">
        <v>1564</v>
      </c>
      <c r="F145" s="23" t="s">
        <v>49</v>
      </c>
      <c r="G145" s="24">
        <v>1</v>
      </c>
      <c r="H145" s="25"/>
      <c r="I145" s="25">
        <f>ROUND(ROUND(H145,2)*ROUND(G145,3),2)</f>
        <v>0</v>
      </c>
      <c r="O145">
        <f>(I145*21)/100</f>
        <v>0</v>
      </c>
      <c r="P145" t="s">
        <v>23</v>
      </c>
    </row>
    <row r="146" spans="1:16" x14ac:dyDescent="0.2">
      <c r="A146" s="26" t="s">
        <v>50</v>
      </c>
      <c r="E146" s="27" t="s">
        <v>47</v>
      </c>
    </row>
    <row r="147" spans="1:16" x14ac:dyDescent="0.2">
      <c r="A147" s="28" t="s">
        <v>51</v>
      </c>
      <c r="E147" s="29" t="s">
        <v>47</v>
      </c>
    </row>
    <row r="148" spans="1:16" x14ac:dyDescent="0.2">
      <c r="A148" t="s">
        <v>53</v>
      </c>
      <c r="E148" s="27" t="s">
        <v>47</v>
      </c>
    </row>
    <row r="149" spans="1:16" x14ac:dyDescent="0.2">
      <c r="A149" s="17" t="s">
        <v>45</v>
      </c>
      <c r="B149" s="21" t="s">
        <v>217</v>
      </c>
      <c r="C149" s="21" t="s">
        <v>1565</v>
      </c>
      <c r="D149" s="17" t="s">
        <v>47</v>
      </c>
      <c r="E149" s="22" t="s">
        <v>1566</v>
      </c>
      <c r="F149" s="23" t="s">
        <v>49</v>
      </c>
      <c r="G149" s="24">
        <v>2</v>
      </c>
      <c r="H149" s="25"/>
      <c r="I149" s="25">
        <f>ROUND(ROUND(H149,2)*ROUND(G149,3),2)</f>
        <v>0</v>
      </c>
      <c r="O149">
        <f>(I149*21)/100</f>
        <v>0</v>
      </c>
      <c r="P149" t="s">
        <v>23</v>
      </c>
    </row>
    <row r="150" spans="1:16" x14ac:dyDescent="0.2">
      <c r="A150" s="26" t="s">
        <v>50</v>
      </c>
      <c r="E150" s="27" t="s">
        <v>47</v>
      </c>
    </row>
    <row r="151" spans="1:16" x14ac:dyDescent="0.2">
      <c r="A151" s="28" t="s">
        <v>51</v>
      </c>
      <c r="E151" s="29" t="s">
        <v>47</v>
      </c>
    </row>
    <row r="152" spans="1:16" x14ac:dyDescent="0.2">
      <c r="A152" t="s">
        <v>53</v>
      </c>
      <c r="E152" s="27" t="s">
        <v>47</v>
      </c>
    </row>
    <row r="153" spans="1:16" x14ac:dyDescent="0.2">
      <c r="A153" s="17" t="s">
        <v>45</v>
      </c>
      <c r="B153" s="21" t="s">
        <v>221</v>
      </c>
      <c r="C153" s="21" t="s">
        <v>1354</v>
      </c>
      <c r="D153" s="17" t="s">
        <v>47</v>
      </c>
      <c r="E153" s="22" t="s">
        <v>1355</v>
      </c>
      <c r="F153" s="23" t="s">
        <v>49</v>
      </c>
      <c r="G153" s="24">
        <v>1</v>
      </c>
      <c r="H153" s="25"/>
      <c r="I153" s="25">
        <f>ROUND(ROUND(H153,2)*ROUND(G153,3),2)</f>
        <v>0</v>
      </c>
      <c r="O153">
        <f>(I153*21)/100</f>
        <v>0</v>
      </c>
      <c r="P153" t="s">
        <v>23</v>
      </c>
    </row>
    <row r="154" spans="1:16" x14ac:dyDescent="0.2">
      <c r="A154" s="26" t="s">
        <v>50</v>
      </c>
      <c r="E154" s="27" t="s">
        <v>47</v>
      </c>
    </row>
    <row r="155" spans="1:16" x14ac:dyDescent="0.2">
      <c r="A155" s="28" t="s">
        <v>51</v>
      </c>
      <c r="E155" s="29" t="s">
        <v>47</v>
      </c>
    </row>
    <row r="156" spans="1:16" x14ac:dyDescent="0.2">
      <c r="A156" t="s">
        <v>53</v>
      </c>
      <c r="E156" s="27" t="s">
        <v>47</v>
      </c>
    </row>
    <row r="157" spans="1:16" ht="25.5" x14ac:dyDescent="0.2">
      <c r="A157" s="17" t="s">
        <v>45</v>
      </c>
      <c r="B157" s="21" t="s">
        <v>225</v>
      </c>
      <c r="C157" s="21" t="s">
        <v>1360</v>
      </c>
      <c r="D157" s="17" t="s">
        <v>47</v>
      </c>
      <c r="E157" s="22" t="s">
        <v>1361</v>
      </c>
      <c r="F157" s="23" t="s">
        <v>49</v>
      </c>
      <c r="G157" s="24">
        <v>1</v>
      </c>
      <c r="H157" s="25"/>
      <c r="I157" s="25">
        <f>ROUND(ROUND(H157,2)*ROUND(G157,3),2)</f>
        <v>0</v>
      </c>
      <c r="O157">
        <f>(I157*21)/100</f>
        <v>0</v>
      </c>
      <c r="P157" t="s">
        <v>23</v>
      </c>
    </row>
    <row r="158" spans="1:16" x14ac:dyDescent="0.2">
      <c r="A158" s="26" t="s">
        <v>50</v>
      </c>
      <c r="E158" s="27" t="s">
        <v>47</v>
      </c>
    </row>
    <row r="159" spans="1:16" x14ac:dyDescent="0.2">
      <c r="A159" s="28" t="s">
        <v>51</v>
      </c>
      <c r="E159" s="29" t="s">
        <v>47</v>
      </c>
    </row>
    <row r="160" spans="1:16" x14ac:dyDescent="0.2">
      <c r="A160" t="s">
        <v>53</v>
      </c>
      <c r="E160" s="27" t="s">
        <v>47</v>
      </c>
    </row>
    <row r="161" spans="1:16" ht="25.5" x14ac:dyDescent="0.2">
      <c r="A161" s="17" t="s">
        <v>45</v>
      </c>
      <c r="B161" s="21" t="s">
        <v>229</v>
      </c>
      <c r="C161" s="21" t="s">
        <v>612</v>
      </c>
      <c r="D161" s="17" t="s">
        <v>47</v>
      </c>
      <c r="E161" s="22" t="s">
        <v>613</v>
      </c>
      <c r="F161" s="23" t="s">
        <v>49</v>
      </c>
      <c r="G161" s="24">
        <v>1</v>
      </c>
      <c r="H161" s="25"/>
      <c r="I161" s="25">
        <f>ROUND(ROUND(H161,2)*ROUND(G161,3),2)</f>
        <v>0</v>
      </c>
      <c r="O161">
        <f>(I161*21)/100</f>
        <v>0</v>
      </c>
      <c r="P161" t="s">
        <v>23</v>
      </c>
    </row>
    <row r="162" spans="1:16" x14ac:dyDescent="0.2">
      <c r="A162" s="26" t="s">
        <v>50</v>
      </c>
      <c r="E162" s="27" t="s">
        <v>47</v>
      </c>
    </row>
    <row r="163" spans="1:16" x14ac:dyDescent="0.2">
      <c r="A163" s="28" t="s">
        <v>51</v>
      </c>
      <c r="E163" s="29" t="s">
        <v>47</v>
      </c>
    </row>
    <row r="164" spans="1:16" x14ac:dyDescent="0.2">
      <c r="A164" t="s">
        <v>53</v>
      </c>
      <c r="E164" s="27" t="s">
        <v>47</v>
      </c>
    </row>
    <row r="165" spans="1:16" x14ac:dyDescent="0.2">
      <c r="A165" s="17" t="s">
        <v>45</v>
      </c>
      <c r="B165" s="21" t="s">
        <v>233</v>
      </c>
      <c r="C165" s="21" t="s">
        <v>1364</v>
      </c>
      <c r="D165" s="17" t="s">
        <v>47</v>
      </c>
      <c r="E165" s="22" t="s">
        <v>1365</v>
      </c>
      <c r="F165" s="23" t="s">
        <v>459</v>
      </c>
      <c r="G165" s="24">
        <v>32</v>
      </c>
      <c r="H165" s="25"/>
      <c r="I165" s="25">
        <f>ROUND(ROUND(H165,2)*ROUND(G165,3),2)</f>
        <v>0</v>
      </c>
      <c r="O165">
        <f>(I165*21)/100</f>
        <v>0</v>
      </c>
      <c r="P165" t="s">
        <v>23</v>
      </c>
    </row>
    <row r="166" spans="1:16" x14ac:dyDescent="0.2">
      <c r="A166" s="26" t="s">
        <v>50</v>
      </c>
      <c r="E166" s="27" t="s">
        <v>47</v>
      </c>
    </row>
    <row r="167" spans="1:16" x14ac:dyDescent="0.2">
      <c r="A167" s="28" t="s">
        <v>51</v>
      </c>
      <c r="E167" s="29" t="s">
        <v>47</v>
      </c>
    </row>
    <row r="168" spans="1:16" x14ac:dyDescent="0.2">
      <c r="A168" t="s">
        <v>53</v>
      </c>
      <c r="E168" s="27" t="s">
        <v>47</v>
      </c>
    </row>
    <row r="169" spans="1:16" x14ac:dyDescent="0.2">
      <c r="A169" s="17" t="s">
        <v>45</v>
      </c>
      <c r="B169" s="21" t="s">
        <v>238</v>
      </c>
      <c r="C169" s="21" t="s">
        <v>1367</v>
      </c>
      <c r="D169" s="17" t="s">
        <v>47</v>
      </c>
      <c r="E169" s="22" t="s">
        <v>1368</v>
      </c>
      <c r="F169" s="23" t="s">
        <v>459</v>
      </c>
      <c r="G169" s="24">
        <v>48</v>
      </c>
      <c r="H169" s="25"/>
      <c r="I169" s="25">
        <f>ROUND(ROUND(H169,2)*ROUND(G169,3),2)</f>
        <v>0</v>
      </c>
      <c r="O169">
        <f>(I169*21)/100</f>
        <v>0</v>
      </c>
      <c r="P169" t="s">
        <v>23</v>
      </c>
    </row>
    <row r="170" spans="1:16" x14ac:dyDescent="0.2">
      <c r="A170" s="26" t="s">
        <v>50</v>
      </c>
      <c r="E170" s="27" t="s">
        <v>47</v>
      </c>
    </row>
    <row r="171" spans="1:16" x14ac:dyDescent="0.2">
      <c r="A171" s="28" t="s">
        <v>51</v>
      </c>
      <c r="E171" s="29" t="s">
        <v>47</v>
      </c>
    </row>
    <row r="172" spans="1:16" x14ac:dyDescent="0.2">
      <c r="A172" t="s">
        <v>53</v>
      </c>
      <c r="E172" s="27" t="s">
        <v>47</v>
      </c>
    </row>
    <row r="173" spans="1:16" x14ac:dyDescent="0.2">
      <c r="A173" s="17" t="s">
        <v>45</v>
      </c>
      <c r="B173" s="21" t="s">
        <v>243</v>
      </c>
      <c r="C173" s="21" t="s">
        <v>1370</v>
      </c>
      <c r="D173" s="17" t="s">
        <v>47</v>
      </c>
      <c r="E173" s="22" t="s">
        <v>1371</v>
      </c>
      <c r="F173" s="23" t="s">
        <v>459</v>
      </c>
      <c r="G173" s="24">
        <v>8</v>
      </c>
      <c r="H173" s="25"/>
      <c r="I173" s="25">
        <f>ROUND(ROUND(H173,2)*ROUND(G173,3),2)</f>
        <v>0</v>
      </c>
      <c r="O173">
        <f>(I173*21)/100</f>
        <v>0</v>
      </c>
      <c r="P173" t="s">
        <v>23</v>
      </c>
    </row>
    <row r="174" spans="1:16" x14ac:dyDescent="0.2">
      <c r="A174" s="26" t="s">
        <v>50</v>
      </c>
      <c r="E174" s="27" t="s">
        <v>47</v>
      </c>
    </row>
    <row r="175" spans="1:16" x14ac:dyDescent="0.2">
      <c r="A175" s="28" t="s">
        <v>51</v>
      </c>
      <c r="E175" s="29" t="s">
        <v>47</v>
      </c>
    </row>
    <row r="176" spans="1:16" x14ac:dyDescent="0.2">
      <c r="A176" t="s">
        <v>53</v>
      </c>
      <c r="E176" s="27" t="s">
        <v>47</v>
      </c>
    </row>
    <row r="177" spans="1:16" x14ac:dyDescent="0.2">
      <c r="A177" s="17" t="s">
        <v>45</v>
      </c>
      <c r="B177" s="21" t="s">
        <v>246</v>
      </c>
      <c r="C177" s="21" t="s">
        <v>1373</v>
      </c>
      <c r="D177" s="17" t="s">
        <v>47</v>
      </c>
      <c r="E177" s="22" t="s">
        <v>1374</v>
      </c>
      <c r="F177" s="23" t="s">
        <v>459</v>
      </c>
      <c r="G177" s="24">
        <v>4</v>
      </c>
      <c r="H177" s="25"/>
      <c r="I177" s="25">
        <f>ROUND(ROUND(H177,2)*ROUND(G177,3),2)</f>
        <v>0</v>
      </c>
      <c r="O177">
        <f>(I177*21)/100</f>
        <v>0</v>
      </c>
      <c r="P177" t="s">
        <v>23</v>
      </c>
    </row>
    <row r="178" spans="1:16" x14ac:dyDescent="0.2">
      <c r="A178" s="26" t="s">
        <v>50</v>
      </c>
      <c r="E178" s="27" t="s">
        <v>47</v>
      </c>
    </row>
    <row r="179" spans="1:16" x14ac:dyDescent="0.2">
      <c r="A179" s="28" t="s">
        <v>51</v>
      </c>
      <c r="E179" s="29" t="s">
        <v>47</v>
      </c>
    </row>
    <row r="180" spans="1:16" x14ac:dyDescent="0.2">
      <c r="A180" t="s">
        <v>53</v>
      </c>
      <c r="E180" s="27" t="s">
        <v>47</v>
      </c>
    </row>
    <row r="181" spans="1:16" x14ac:dyDescent="0.2">
      <c r="A181" s="17" t="s">
        <v>45</v>
      </c>
      <c r="B181" s="21" t="s">
        <v>250</v>
      </c>
      <c r="C181" s="21" t="s">
        <v>1376</v>
      </c>
      <c r="D181" s="17" t="s">
        <v>47</v>
      </c>
      <c r="E181" s="22" t="s">
        <v>1377</v>
      </c>
      <c r="F181" s="23" t="s">
        <v>459</v>
      </c>
      <c r="G181" s="24">
        <v>4</v>
      </c>
      <c r="H181" s="25"/>
      <c r="I181" s="25">
        <f>ROUND(ROUND(H181,2)*ROUND(G181,3),2)</f>
        <v>0</v>
      </c>
      <c r="O181">
        <f>(I181*21)/100</f>
        <v>0</v>
      </c>
      <c r="P181" t="s">
        <v>23</v>
      </c>
    </row>
    <row r="182" spans="1:16" x14ac:dyDescent="0.2">
      <c r="A182" s="26" t="s">
        <v>50</v>
      </c>
      <c r="E182" s="27" t="s">
        <v>47</v>
      </c>
    </row>
    <row r="183" spans="1:16" x14ac:dyDescent="0.2">
      <c r="A183" s="28" t="s">
        <v>51</v>
      </c>
      <c r="E183" s="29" t="s">
        <v>47</v>
      </c>
    </row>
    <row r="184" spans="1:16" x14ac:dyDescent="0.2">
      <c r="A184" t="s">
        <v>53</v>
      </c>
      <c r="E184" s="27" t="s">
        <v>47</v>
      </c>
    </row>
    <row r="185" spans="1:16" x14ac:dyDescent="0.2">
      <c r="A185" s="17" t="s">
        <v>45</v>
      </c>
      <c r="B185" s="21" t="s">
        <v>253</v>
      </c>
      <c r="C185" s="21" t="s">
        <v>1379</v>
      </c>
      <c r="D185" s="17" t="s">
        <v>47</v>
      </c>
      <c r="E185" s="22" t="s">
        <v>1380</v>
      </c>
      <c r="F185" s="23" t="s">
        <v>49</v>
      </c>
      <c r="G185" s="24">
        <v>2</v>
      </c>
      <c r="H185" s="25"/>
      <c r="I185" s="25">
        <f>ROUND(ROUND(H185,2)*ROUND(G185,3),2)</f>
        <v>0</v>
      </c>
      <c r="O185">
        <f>(I185*21)/100</f>
        <v>0</v>
      </c>
      <c r="P185" t="s">
        <v>23</v>
      </c>
    </row>
    <row r="186" spans="1:16" x14ac:dyDescent="0.2">
      <c r="A186" s="26" t="s">
        <v>50</v>
      </c>
      <c r="E186" s="27" t="s">
        <v>47</v>
      </c>
    </row>
    <row r="187" spans="1:16" x14ac:dyDescent="0.2">
      <c r="A187" s="28" t="s">
        <v>51</v>
      </c>
      <c r="E187" s="29" t="s">
        <v>47</v>
      </c>
    </row>
    <row r="188" spans="1:16" x14ac:dyDescent="0.2">
      <c r="A188" t="s">
        <v>53</v>
      </c>
      <c r="E188" s="27" t="s">
        <v>47</v>
      </c>
    </row>
    <row r="189" spans="1:16" x14ac:dyDescent="0.2">
      <c r="A189" s="17" t="s">
        <v>45</v>
      </c>
      <c r="B189" s="21" t="s">
        <v>258</v>
      </c>
      <c r="C189" s="21" t="s">
        <v>1382</v>
      </c>
      <c r="D189" s="17" t="s">
        <v>47</v>
      </c>
      <c r="E189" s="22" t="s">
        <v>1383</v>
      </c>
      <c r="F189" s="23" t="s">
        <v>49</v>
      </c>
      <c r="G189" s="24">
        <v>17</v>
      </c>
      <c r="H189" s="25"/>
      <c r="I189" s="25">
        <f>ROUND(ROUND(H189,2)*ROUND(G189,3),2)</f>
        <v>0</v>
      </c>
      <c r="O189">
        <f>(I189*21)/100</f>
        <v>0</v>
      </c>
      <c r="P189" t="s">
        <v>23</v>
      </c>
    </row>
    <row r="190" spans="1:16" x14ac:dyDescent="0.2">
      <c r="A190" s="26" t="s">
        <v>50</v>
      </c>
      <c r="E190" s="27" t="s">
        <v>47</v>
      </c>
    </row>
    <row r="191" spans="1:16" x14ac:dyDescent="0.2">
      <c r="A191" s="28" t="s">
        <v>51</v>
      </c>
      <c r="E191" s="29" t="s">
        <v>47</v>
      </c>
    </row>
    <row r="192" spans="1:16" x14ac:dyDescent="0.2">
      <c r="A192" t="s">
        <v>53</v>
      </c>
      <c r="E192" s="27" t="s">
        <v>47</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orientation="portrait" horizontalDpi="300" verticalDpi="300"/>
  <headerFooter alignWithMargins="0"/>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1"/>
  <sheetViews>
    <sheetView zoomScaleNormal="100" workbookViewId="0">
      <pane ySplit="7" topLeftCell="A8" activePane="bottomLeft" state="frozen"/>
      <selection pane="bottomLeft" activeCell="H8" sqref="H8"/>
    </sheetView>
  </sheetViews>
  <sheetFormatPr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11</v>
      </c>
      <c r="B1" s="1"/>
      <c r="C1" s="1"/>
      <c r="D1" s="1"/>
      <c r="E1" s="1" t="s">
        <v>0</v>
      </c>
      <c r="F1" s="1"/>
      <c r="G1" s="1"/>
      <c r="H1" s="1"/>
      <c r="I1" s="1"/>
      <c r="P1" t="s">
        <v>22</v>
      </c>
    </row>
    <row r="2" spans="1:18" ht="24.95" customHeight="1" x14ac:dyDescent="0.2">
      <c r="B2" s="1"/>
      <c r="C2" s="1"/>
      <c r="D2" s="1"/>
      <c r="E2" s="2" t="s">
        <v>13</v>
      </c>
      <c r="F2" s="1"/>
      <c r="G2" s="1"/>
      <c r="H2" s="5"/>
      <c r="I2" s="5"/>
      <c r="O2">
        <f>0+O8+O37</f>
        <v>0</v>
      </c>
      <c r="P2" t="s">
        <v>22</v>
      </c>
    </row>
    <row r="3" spans="1:18" ht="15" customHeight="1" x14ac:dyDescent="0.2">
      <c r="A3" t="s">
        <v>12</v>
      </c>
      <c r="B3" s="9" t="s">
        <v>14</v>
      </c>
      <c r="C3" s="36" t="s">
        <v>15</v>
      </c>
      <c r="D3" s="33"/>
      <c r="E3" s="10" t="s">
        <v>16</v>
      </c>
      <c r="F3" s="1"/>
      <c r="G3" s="8"/>
      <c r="H3" s="7" t="s">
        <v>1567</v>
      </c>
      <c r="I3" s="30">
        <f>0+I8+I37</f>
        <v>0</v>
      </c>
      <c r="O3" t="s">
        <v>19</v>
      </c>
      <c r="P3" t="s">
        <v>23</v>
      </c>
    </row>
    <row r="4" spans="1:18" ht="15" customHeight="1" x14ac:dyDescent="0.2">
      <c r="A4" t="s">
        <v>17</v>
      </c>
      <c r="B4" s="12" t="s">
        <v>18</v>
      </c>
      <c r="C4" s="37" t="s">
        <v>1567</v>
      </c>
      <c r="D4" s="38"/>
      <c r="E4" s="13" t="s">
        <v>1568</v>
      </c>
      <c r="F4" s="5"/>
      <c r="G4" s="5"/>
      <c r="H4" s="14"/>
      <c r="I4" s="14"/>
      <c r="O4" t="s">
        <v>20</v>
      </c>
      <c r="P4" t="s">
        <v>23</v>
      </c>
    </row>
    <row r="5" spans="1:18" ht="12.75" customHeight="1" x14ac:dyDescent="0.2">
      <c r="A5" s="39" t="s">
        <v>26</v>
      </c>
      <c r="B5" s="39" t="s">
        <v>28</v>
      </c>
      <c r="C5" s="39" t="s">
        <v>30</v>
      </c>
      <c r="D5" s="39" t="s">
        <v>31</v>
      </c>
      <c r="E5" s="39" t="s">
        <v>32</v>
      </c>
      <c r="F5" s="39" t="s">
        <v>34</v>
      </c>
      <c r="G5" s="39" t="s">
        <v>36</v>
      </c>
      <c r="H5" s="39" t="s">
        <v>38</v>
      </c>
      <c r="I5" s="39"/>
      <c r="O5" t="s">
        <v>21</v>
      </c>
      <c r="P5" t="s">
        <v>23</v>
      </c>
    </row>
    <row r="6" spans="1:18" ht="12.75" customHeight="1" x14ac:dyDescent="0.2">
      <c r="A6" s="39"/>
      <c r="B6" s="39"/>
      <c r="C6" s="39"/>
      <c r="D6" s="39"/>
      <c r="E6" s="39"/>
      <c r="F6" s="39"/>
      <c r="G6" s="39"/>
      <c r="H6" s="11" t="s">
        <v>39</v>
      </c>
      <c r="I6" s="11" t="s">
        <v>41</v>
      </c>
    </row>
    <row r="7" spans="1:18" ht="12.75" customHeight="1" x14ac:dyDescent="0.2">
      <c r="A7" s="11" t="s">
        <v>27</v>
      </c>
      <c r="B7" s="11" t="s">
        <v>29</v>
      </c>
      <c r="C7" s="11" t="s">
        <v>23</v>
      </c>
      <c r="D7" s="11" t="s">
        <v>22</v>
      </c>
      <c r="E7" s="11" t="s">
        <v>33</v>
      </c>
      <c r="F7" s="11" t="s">
        <v>35</v>
      </c>
      <c r="G7" s="11" t="s">
        <v>37</v>
      </c>
      <c r="H7" s="11" t="s">
        <v>40</v>
      </c>
      <c r="I7" s="11" t="s">
        <v>42</v>
      </c>
    </row>
    <row r="8" spans="1:18" ht="12.75" customHeight="1" x14ac:dyDescent="0.2">
      <c r="A8" s="14" t="s">
        <v>43</v>
      </c>
      <c r="B8" s="14"/>
      <c r="C8" s="18" t="s">
        <v>29</v>
      </c>
      <c r="D8" s="14"/>
      <c r="E8" s="19" t="s">
        <v>95</v>
      </c>
      <c r="F8" s="14"/>
      <c r="G8" s="14"/>
      <c r="H8" s="14"/>
      <c r="I8" s="20">
        <f>0+Q8</f>
        <v>0</v>
      </c>
      <c r="O8">
        <f>0+R8</f>
        <v>0</v>
      </c>
      <c r="Q8">
        <f>0+I9+I13+I17+I21+I25+I29+I33</f>
        <v>0</v>
      </c>
      <c r="R8">
        <f>0+O9+O13+O17+O21+O25+O29+O33</f>
        <v>0</v>
      </c>
    </row>
    <row r="9" spans="1:18" x14ac:dyDescent="0.2">
      <c r="A9" s="17" t="s">
        <v>45</v>
      </c>
      <c r="B9" s="21" t="s">
        <v>29</v>
      </c>
      <c r="C9" s="21" t="s">
        <v>101</v>
      </c>
      <c r="D9" s="17" t="s">
        <v>47</v>
      </c>
      <c r="E9" s="22" t="s">
        <v>102</v>
      </c>
      <c r="F9" s="23" t="s">
        <v>103</v>
      </c>
      <c r="G9" s="24">
        <v>18</v>
      </c>
      <c r="H9" s="25"/>
      <c r="I9" s="25">
        <f>ROUND(ROUND(H9,2)*ROUND(G9,3),2)</f>
        <v>0</v>
      </c>
      <c r="O9">
        <f>(I9*21)/100</f>
        <v>0</v>
      </c>
      <c r="P9" t="s">
        <v>23</v>
      </c>
    </row>
    <row r="10" spans="1:18" x14ac:dyDescent="0.2">
      <c r="A10" s="26" t="s">
        <v>50</v>
      </c>
      <c r="E10" s="27" t="s">
        <v>47</v>
      </c>
    </row>
    <row r="11" spans="1:18" x14ac:dyDescent="0.2">
      <c r="A11" s="28" t="s">
        <v>51</v>
      </c>
      <c r="E11" s="29" t="s">
        <v>99</v>
      </c>
    </row>
    <row r="12" spans="1:18" x14ac:dyDescent="0.2">
      <c r="A12" t="s">
        <v>53</v>
      </c>
      <c r="E12" s="27" t="s">
        <v>104</v>
      </c>
    </row>
    <row r="13" spans="1:18" x14ac:dyDescent="0.2">
      <c r="A13" s="17" t="s">
        <v>45</v>
      </c>
      <c r="B13" s="21" t="s">
        <v>23</v>
      </c>
      <c r="C13" s="21" t="s">
        <v>113</v>
      </c>
      <c r="D13" s="17" t="s">
        <v>47</v>
      </c>
      <c r="E13" s="22" t="s">
        <v>114</v>
      </c>
      <c r="F13" s="23" t="s">
        <v>107</v>
      </c>
      <c r="G13" s="24">
        <v>12</v>
      </c>
      <c r="H13" s="25"/>
      <c r="I13" s="25">
        <f>ROUND(ROUND(H13,2)*ROUND(G13,3),2)</f>
        <v>0</v>
      </c>
      <c r="O13">
        <f>(I13*21)/100</f>
        <v>0</v>
      </c>
      <c r="P13" t="s">
        <v>23</v>
      </c>
    </row>
    <row r="14" spans="1:18" x14ac:dyDescent="0.2">
      <c r="A14" s="26" t="s">
        <v>50</v>
      </c>
      <c r="E14" s="27" t="s">
        <v>47</v>
      </c>
    </row>
    <row r="15" spans="1:18" x14ac:dyDescent="0.2">
      <c r="A15" s="28" t="s">
        <v>51</v>
      </c>
      <c r="E15" s="29" t="s">
        <v>99</v>
      </c>
    </row>
    <row r="16" spans="1:18" ht="229.5" x14ac:dyDescent="0.2">
      <c r="A16" t="s">
        <v>53</v>
      </c>
      <c r="E16" s="27" t="s">
        <v>108</v>
      </c>
    </row>
    <row r="17" spans="1:16" x14ac:dyDescent="0.2">
      <c r="A17" s="17" t="s">
        <v>45</v>
      </c>
      <c r="B17" s="21" t="s">
        <v>22</v>
      </c>
      <c r="C17" s="21" t="s">
        <v>119</v>
      </c>
      <c r="D17" s="17" t="s">
        <v>47</v>
      </c>
      <c r="E17" s="22" t="s">
        <v>120</v>
      </c>
      <c r="F17" s="23" t="s">
        <v>107</v>
      </c>
      <c r="G17" s="24">
        <v>12</v>
      </c>
      <c r="H17" s="25"/>
      <c r="I17" s="25">
        <f>ROUND(ROUND(H17,2)*ROUND(G17,3),2)</f>
        <v>0</v>
      </c>
      <c r="O17">
        <f>(I17*21)/100</f>
        <v>0</v>
      </c>
      <c r="P17" t="s">
        <v>23</v>
      </c>
    </row>
    <row r="18" spans="1:16" x14ac:dyDescent="0.2">
      <c r="A18" s="26" t="s">
        <v>50</v>
      </c>
      <c r="E18" s="27" t="s">
        <v>47</v>
      </c>
    </row>
    <row r="19" spans="1:16" x14ac:dyDescent="0.2">
      <c r="A19" s="28" t="s">
        <v>51</v>
      </c>
      <c r="E19" s="29" t="s">
        <v>99</v>
      </c>
    </row>
    <row r="20" spans="1:16" ht="165.75" x14ac:dyDescent="0.2">
      <c r="A20" t="s">
        <v>53</v>
      </c>
      <c r="E20" s="27" t="s">
        <v>121</v>
      </c>
    </row>
    <row r="21" spans="1:16" x14ac:dyDescent="0.2">
      <c r="A21" s="17" t="s">
        <v>45</v>
      </c>
      <c r="B21" s="21" t="s">
        <v>33</v>
      </c>
      <c r="C21" s="21" t="s">
        <v>718</v>
      </c>
      <c r="D21" s="17" t="s">
        <v>47</v>
      </c>
      <c r="E21" s="22" t="s">
        <v>719</v>
      </c>
      <c r="F21" s="23" t="s">
        <v>107</v>
      </c>
      <c r="G21" s="24">
        <v>2</v>
      </c>
      <c r="H21" s="25"/>
      <c r="I21" s="25">
        <f>ROUND(ROUND(H21,2)*ROUND(G21,3),2)</f>
        <v>0</v>
      </c>
      <c r="O21">
        <f>(I21*21)/100</f>
        <v>0</v>
      </c>
      <c r="P21" t="s">
        <v>23</v>
      </c>
    </row>
    <row r="22" spans="1:16" x14ac:dyDescent="0.2">
      <c r="A22" s="26" t="s">
        <v>50</v>
      </c>
      <c r="E22" s="27" t="s">
        <v>47</v>
      </c>
    </row>
    <row r="23" spans="1:16" x14ac:dyDescent="0.2">
      <c r="A23" s="28" t="s">
        <v>51</v>
      </c>
      <c r="E23" s="29" t="s">
        <v>99</v>
      </c>
    </row>
    <row r="24" spans="1:16" ht="204" x14ac:dyDescent="0.2">
      <c r="A24" t="s">
        <v>53</v>
      </c>
      <c r="E24" s="27" t="s">
        <v>720</v>
      </c>
    </row>
    <row r="25" spans="1:16" x14ac:dyDescent="0.2">
      <c r="A25" s="17" t="s">
        <v>45</v>
      </c>
      <c r="B25" s="21" t="s">
        <v>35</v>
      </c>
      <c r="C25" s="21" t="s">
        <v>122</v>
      </c>
      <c r="D25" s="17" t="s">
        <v>47</v>
      </c>
      <c r="E25" s="22" t="s">
        <v>123</v>
      </c>
      <c r="F25" s="23" t="s">
        <v>103</v>
      </c>
      <c r="G25" s="24">
        <v>18</v>
      </c>
      <c r="H25" s="25"/>
      <c r="I25" s="25">
        <f>ROUND(ROUND(H25,2)*ROUND(G25,3),2)</f>
        <v>0</v>
      </c>
      <c r="O25">
        <f>(I25*21)/100</f>
        <v>0</v>
      </c>
      <c r="P25" t="s">
        <v>23</v>
      </c>
    </row>
    <row r="26" spans="1:16" x14ac:dyDescent="0.2">
      <c r="A26" s="26" t="s">
        <v>50</v>
      </c>
      <c r="E26" s="27" t="s">
        <v>47</v>
      </c>
    </row>
    <row r="27" spans="1:16" x14ac:dyDescent="0.2">
      <c r="A27" s="28" t="s">
        <v>51</v>
      </c>
      <c r="E27" s="29" t="s">
        <v>99</v>
      </c>
    </row>
    <row r="28" spans="1:16" x14ac:dyDescent="0.2">
      <c r="A28" t="s">
        <v>53</v>
      </c>
      <c r="E28" s="27" t="s">
        <v>124</v>
      </c>
    </row>
    <row r="29" spans="1:16" x14ac:dyDescent="0.2">
      <c r="A29" s="17" t="s">
        <v>45</v>
      </c>
      <c r="B29" s="21" t="s">
        <v>37</v>
      </c>
      <c r="C29" s="21" t="s">
        <v>125</v>
      </c>
      <c r="D29" s="17" t="s">
        <v>47</v>
      </c>
      <c r="E29" s="22" t="s">
        <v>126</v>
      </c>
      <c r="F29" s="23" t="s">
        <v>103</v>
      </c>
      <c r="G29" s="24">
        <v>18</v>
      </c>
      <c r="H29" s="25"/>
      <c r="I29" s="25">
        <f>ROUND(ROUND(H29,2)*ROUND(G29,3),2)</f>
        <v>0</v>
      </c>
      <c r="O29">
        <f>(I29*21)/100</f>
        <v>0</v>
      </c>
      <c r="P29" t="s">
        <v>23</v>
      </c>
    </row>
    <row r="30" spans="1:16" x14ac:dyDescent="0.2">
      <c r="A30" s="26" t="s">
        <v>50</v>
      </c>
      <c r="E30" s="27" t="s">
        <v>47</v>
      </c>
    </row>
    <row r="31" spans="1:16" x14ac:dyDescent="0.2">
      <c r="A31" s="28" t="s">
        <v>51</v>
      </c>
      <c r="E31" s="29" t="s">
        <v>99</v>
      </c>
    </row>
    <row r="32" spans="1:16" ht="25.5" x14ac:dyDescent="0.2">
      <c r="A32" t="s">
        <v>53</v>
      </c>
      <c r="E32" s="27" t="s">
        <v>127</v>
      </c>
    </row>
    <row r="33" spans="1:18" x14ac:dyDescent="0.2">
      <c r="A33" s="17" t="s">
        <v>45</v>
      </c>
      <c r="B33" s="21" t="s">
        <v>70</v>
      </c>
      <c r="C33" s="21" t="s">
        <v>128</v>
      </c>
      <c r="D33" s="17" t="s">
        <v>47</v>
      </c>
      <c r="E33" s="22" t="s">
        <v>129</v>
      </c>
      <c r="F33" s="23" t="s">
        <v>103</v>
      </c>
      <c r="G33" s="24">
        <v>18</v>
      </c>
      <c r="H33" s="25"/>
      <c r="I33" s="25">
        <f>ROUND(ROUND(H33,2)*ROUND(G33,3),2)</f>
        <v>0</v>
      </c>
      <c r="O33">
        <f>(I33*21)/100</f>
        <v>0</v>
      </c>
      <c r="P33" t="s">
        <v>23</v>
      </c>
    </row>
    <row r="34" spans="1:18" x14ac:dyDescent="0.2">
      <c r="A34" s="26" t="s">
        <v>50</v>
      </c>
      <c r="E34" s="27" t="s">
        <v>47</v>
      </c>
    </row>
    <row r="35" spans="1:18" x14ac:dyDescent="0.2">
      <c r="A35" s="28" t="s">
        <v>51</v>
      </c>
      <c r="E35" s="29" t="s">
        <v>99</v>
      </c>
    </row>
    <row r="36" spans="1:18" ht="25.5" x14ac:dyDescent="0.2">
      <c r="A36" t="s">
        <v>53</v>
      </c>
      <c r="E36" s="27" t="s">
        <v>130</v>
      </c>
    </row>
    <row r="37" spans="1:18" ht="12.75" customHeight="1" x14ac:dyDescent="0.2">
      <c r="A37" s="5" t="s">
        <v>43</v>
      </c>
      <c r="B37" s="5"/>
      <c r="C37" s="31" t="s">
        <v>131</v>
      </c>
      <c r="D37" s="5"/>
      <c r="E37" s="19" t="s">
        <v>132</v>
      </c>
      <c r="F37" s="5"/>
      <c r="G37" s="5"/>
      <c r="H37" s="5"/>
      <c r="I37" s="32">
        <f>0+Q37</f>
        <v>0</v>
      </c>
      <c r="O37">
        <f>0+R37</f>
        <v>0</v>
      </c>
      <c r="Q37">
        <f>0+I38+I42+I46+I50+I54+I58</f>
        <v>0</v>
      </c>
      <c r="R37">
        <f>0+O38+O42+O46+O50+O54+O58</f>
        <v>0</v>
      </c>
    </row>
    <row r="38" spans="1:18" x14ac:dyDescent="0.2">
      <c r="A38" s="17" t="s">
        <v>45</v>
      </c>
      <c r="B38" s="21" t="s">
        <v>74</v>
      </c>
      <c r="C38" s="21" t="s">
        <v>136</v>
      </c>
      <c r="D38" s="17" t="s">
        <v>47</v>
      </c>
      <c r="E38" s="22" t="s">
        <v>137</v>
      </c>
      <c r="F38" s="23" t="s">
        <v>49</v>
      </c>
      <c r="G38" s="24">
        <v>3</v>
      </c>
      <c r="H38" s="25"/>
      <c r="I38" s="25">
        <f>ROUND(ROUND(H38,2)*ROUND(G38,3),2)</f>
        <v>0</v>
      </c>
      <c r="O38">
        <f>(I38*21)/100</f>
        <v>0</v>
      </c>
      <c r="P38" t="s">
        <v>23</v>
      </c>
    </row>
    <row r="39" spans="1:18" x14ac:dyDescent="0.2">
      <c r="A39" s="26" t="s">
        <v>50</v>
      </c>
      <c r="E39" s="27" t="s">
        <v>47</v>
      </c>
    </row>
    <row r="40" spans="1:18" x14ac:dyDescent="0.2">
      <c r="A40" s="28" t="s">
        <v>51</v>
      </c>
      <c r="E40" s="29" t="s">
        <v>99</v>
      </c>
    </row>
    <row r="41" spans="1:18" ht="38.25" x14ac:dyDescent="0.2">
      <c r="A41" t="s">
        <v>53</v>
      </c>
      <c r="E41" s="27" t="s">
        <v>138</v>
      </c>
    </row>
    <row r="42" spans="1:18" x14ac:dyDescent="0.2">
      <c r="A42" s="17" t="s">
        <v>45</v>
      </c>
      <c r="B42" s="21" t="s">
        <v>40</v>
      </c>
      <c r="C42" s="21" t="s">
        <v>46</v>
      </c>
      <c r="D42" s="17" t="s">
        <v>47</v>
      </c>
      <c r="E42" s="22" t="s">
        <v>48</v>
      </c>
      <c r="F42" s="23" t="s">
        <v>49</v>
      </c>
      <c r="G42" s="24">
        <v>6</v>
      </c>
      <c r="H42" s="25"/>
      <c r="I42" s="25">
        <f>ROUND(ROUND(H42,2)*ROUND(G42,3),2)</f>
        <v>0</v>
      </c>
      <c r="O42">
        <f>(I42*21)/100</f>
        <v>0</v>
      </c>
      <c r="P42" t="s">
        <v>23</v>
      </c>
    </row>
    <row r="43" spans="1:18" x14ac:dyDescent="0.2">
      <c r="A43" s="26" t="s">
        <v>50</v>
      </c>
      <c r="E43" s="27" t="s">
        <v>47</v>
      </c>
    </row>
    <row r="44" spans="1:18" x14ac:dyDescent="0.2">
      <c r="A44" s="28" t="s">
        <v>51</v>
      </c>
      <c r="E44" s="29" t="s">
        <v>99</v>
      </c>
    </row>
    <row r="45" spans="1:18" ht="38.25" x14ac:dyDescent="0.2">
      <c r="A45" t="s">
        <v>53</v>
      </c>
      <c r="E45" s="27" t="s">
        <v>143</v>
      </c>
    </row>
    <row r="46" spans="1:18" ht="25.5" x14ac:dyDescent="0.2">
      <c r="A46" s="17" t="s">
        <v>45</v>
      </c>
      <c r="B46" s="21" t="s">
        <v>42</v>
      </c>
      <c r="C46" s="21" t="s">
        <v>149</v>
      </c>
      <c r="D46" s="17" t="s">
        <v>47</v>
      </c>
      <c r="E46" s="22" t="s">
        <v>150</v>
      </c>
      <c r="F46" s="23" t="s">
        <v>117</v>
      </c>
      <c r="G46" s="24">
        <v>35</v>
      </c>
      <c r="H46" s="25"/>
      <c r="I46" s="25">
        <f>ROUND(ROUND(H46,2)*ROUND(G46,3),2)</f>
        <v>0</v>
      </c>
      <c r="O46">
        <f>(I46*21)/100</f>
        <v>0</v>
      </c>
      <c r="P46" t="s">
        <v>23</v>
      </c>
    </row>
    <row r="47" spans="1:18" x14ac:dyDescent="0.2">
      <c r="A47" s="26" t="s">
        <v>50</v>
      </c>
      <c r="E47" s="27" t="s">
        <v>47</v>
      </c>
    </row>
    <row r="48" spans="1:18" x14ac:dyDescent="0.2">
      <c r="A48" s="28" t="s">
        <v>51</v>
      </c>
      <c r="E48" s="29" t="s">
        <v>99</v>
      </c>
    </row>
    <row r="49" spans="1:16" ht="51" x14ac:dyDescent="0.2">
      <c r="A49" t="s">
        <v>53</v>
      </c>
      <c r="E49" s="27" t="s">
        <v>147</v>
      </c>
    </row>
    <row r="50" spans="1:16" x14ac:dyDescent="0.2">
      <c r="A50" s="17" t="s">
        <v>45</v>
      </c>
      <c r="B50" s="21" t="s">
        <v>82</v>
      </c>
      <c r="C50" s="21" t="s">
        <v>1569</v>
      </c>
      <c r="D50" s="17" t="s">
        <v>47</v>
      </c>
      <c r="E50" s="22" t="s">
        <v>1570</v>
      </c>
      <c r="F50" s="23" t="s">
        <v>117</v>
      </c>
      <c r="G50" s="24">
        <v>10</v>
      </c>
      <c r="H50" s="25"/>
      <c r="I50" s="25">
        <f>ROUND(ROUND(H50,2)*ROUND(G50,3),2)</f>
        <v>0</v>
      </c>
      <c r="O50">
        <f>(I50*21)/100</f>
        <v>0</v>
      </c>
      <c r="P50" t="s">
        <v>23</v>
      </c>
    </row>
    <row r="51" spans="1:16" x14ac:dyDescent="0.2">
      <c r="A51" s="26" t="s">
        <v>50</v>
      </c>
      <c r="E51" s="27" t="s">
        <v>47</v>
      </c>
    </row>
    <row r="52" spans="1:16" x14ac:dyDescent="0.2">
      <c r="A52" s="28" t="s">
        <v>51</v>
      </c>
      <c r="E52" s="29" t="s">
        <v>99</v>
      </c>
    </row>
    <row r="53" spans="1:16" ht="51" x14ac:dyDescent="0.2">
      <c r="A53" t="s">
        <v>53</v>
      </c>
      <c r="E53" s="27" t="s">
        <v>1571</v>
      </c>
    </row>
    <row r="54" spans="1:16" x14ac:dyDescent="0.2">
      <c r="A54" s="17" t="s">
        <v>45</v>
      </c>
      <c r="B54" s="21" t="s">
        <v>85</v>
      </c>
      <c r="C54" s="21" t="s">
        <v>156</v>
      </c>
      <c r="D54" s="17" t="s">
        <v>47</v>
      </c>
      <c r="E54" s="22" t="s">
        <v>157</v>
      </c>
      <c r="F54" s="23" t="s">
        <v>117</v>
      </c>
      <c r="G54" s="24">
        <v>35</v>
      </c>
      <c r="H54" s="25"/>
      <c r="I54" s="25">
        <f>ROUND(ROUND(H54,2)*ROUND(G54,3),2)</f>
        <v>0</v>
      </c>
      <c r="O54">
        <f>(I54*21)/100</f>
        <v>0</v>
      </c>
      <c r="P54" t="s">
        <v>23</v>
      </c>
    </row>
    <row r="55" spans="1:16" x14ac:dyDescent="0.2">
      <c r="A55" s="26" t="s">
        <v>50</v>
      </c>
      <c r="E55" s="27" t="s">
        <v>47</v>
      </c>
    </row>
    <row r="56" spans="1:16" x14ac:dyDescent="0.2">
      <c r="A56" s="28" t="s">
        <v>51</v>
      </c>
      <c r="E56" s="29" t="s">
        <v>99</v>
      </c>
    </row>
    <row r="57" spans="1:16" ht="76.5" x14ac:dyDescent="0.2">
      <c r="A57" t="s">
        <v>53</v>
      </c>
      <c r="E57" s="27" t="s">
        <v>158</v>
      </c>
    </row>
    <row r="58" spans="1:16" ht="25.5" x14ac:dyDescent="0.2">
      <c r="A58" s="17" t="s">
        <v>45</v>
      </c>
      <c r="B58" s="21" t="s">
        <v>89</v>
      </c>
      <c r="C58" s="21" t="s">
        <v>167</v>
      </c>
      <c r="D58" s="17" t="s">
        <v>47</v>
      </c>
      <c r="E58" s="22" t="s">
        <v>168</v>
      </c>
      <c r="F58" s="23" t="s">
        <v>117</v>
      </c>
      <c r="G58" s="24">
        <v>35</v>
      </c>
      <c r="H58" s="25"/>
      <c r="I58" s="25">
        <f>ROUND(ROUND(H58,2)*ROUND(G58,3),2)</f>
        <v>0</v>
      </c>
      <c r="O58">
        <f>(I58*21)/100</f>
        <v>0</v>
      </c>
      <c r="P58" t="s">
        <v>23</v>
      </c>
    </row>
    <row r="59" spans="1:16" x14ac:dyDescent="0.2">
      <c r="A59" s="26" t="s">
        <v>50</v>
      </c>
      <c r="E59" s="27" t="s">
        <v>47</v>
      </c>
    </row>
    <row r="60" spans="1:16" x14ac:dyDescent="0.2">
      <c r="A60" s="28" t="s">
        <v>51</v>
      </c>
      <c r="E60" s="29" t="s">
        <v>99</v>
      </c>
    </row>
    <row r="61" spans="1:16" ht="63.75" x14ac:dyDescent="0.2">
      <c r="A61" t="s">
        <v>53</v>
      </c>
      <c r="E61" s="27" t="s">
        <v>169</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orientation="portrait" horizontalDpi="300" verticalDpi="300"/>
  <headerFooter alignWithMargins="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9"/>
  <sheetViews>
    <sheetView topLeftCell="B1" zoomScaleNormal="100" workbookViewId="0">
      <pane ySplit="7" topLeftCell="A8" activePane="bottomLeft" state="frozen"/>
      <selection pane="bottomLeft" activeCell="H99" sqref="H99:H396"/>
    </sheetView>
  </sheetViews>
  <sheetFormatPr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11</v>
      </c>
      <c r="B1" s="1"/>
      <c r="C1" s="1"/>
      <c r="D1" s="1"/>
      <c r="E1" s="1" t="s">
        <v>0</v>
      </c>
      <c r="F1" s="1"/>
      <c r="G1" s="1"/>
      <c r="H1" s="1"/>
      <c r="I1" s="1"/>
      <c r="P1" t="s">
        <v>22</v>
      </c>
    </row>
    <row r="2" spans="1:18" ht="24.95" customHeight="1" x14ac:dyDescent="0.2">
      <c r="B2" s="1"/>
      <c r="C2" s="1"/>
      <c r="D2" s="1"/>
      <c r="E2" s="2" t="s">
        <v>13</v>
      </c>
      <c r="F2" s="1"/>
      <c r="G2" s="1"/>
      <c r="H2" s="5"/>
      <c r="I2" s="5"/>
      <c r="O2">
        <f>0+O8+O49+O98+O147</f>
        <v>0</v>
      </c>
      <c r="P2" t="s">
        <v>22</v>
      </c>
    </row>
    <row r="3" spans="1:18" ht="15" customHeight="1" x14ac:dyDescent="0.2">
      <c r="A3" t="s">
        <v>12</v>
      </c>
      <c r="B3" s="9" t="s">
        <v>14</v>
      </c>
      <c r="C3" s="36" t="s">
        <v>15</v>
      </c>
      <c r="D3" s="33"/>
      <c r="E3" s="10" t="s">
        <v>16</v>
      </c>
      <c r="F3" s="1"/>
      <c r="G3" s="8"/>
      <c r="H3" s="7" t="s">
        <v>92</v>
      </c>
      <c r="I3" s="30">
        <f>0+I8+I49+I98+I147</f>
        <v>0</v>
      </c>
      <c r="O3" t="s">
        <v>19</v>
      </c>
      <c r="P3" t="s">
        <v>23</v>
      </c>
    </row>
    <row r="4" spans="1:18" ht="15" customHeight="1" x14ac:dyDescent="0.2">
      <c r="A4" t="s">
        <v>17</v>
      </c>
      <c r="B4" s="12" t="s">
        <v>18</v>
      </c>
      <c r="C4" s="37" t="s">
        <v>92</v>
      </c>
      <c r="D4" s="38"/>
      <c r="E4" s="13" t="s">
        <v>93</v>
      </c>
      <c r="F4" s="5"/>
      <c r="G4" s="5"/>
      <c r="H4" s="14"/>
      <c r="I4" s="14"/>
      <c r="O4" t="s">
        <v>20</v>
      </c>
      <c r="P4" t="s">
        <v>23</v>
      </c>
    </row>
    <row r="5" spans="1:18" ht="12.75" customHeight="1" x14ac:dyDescent="0.2">
      <c r="A5" s="39" t="s">
        <v>26</v>
      </c>
      <c r="B5" s="39" t="s">
        <v>28</v>
      </c>
      <c r="C5" s="39" t="s">
        <v>30</v>
      </c>
      <c r="D5" s="39" t="s">
        <v>31</v>
      </c>
      <c r="E5" s="39" t="s">
        <v>32</v>
      </c>
      <c r="F5" s="39" t="s">
        <v>34</v>
      </c>
      <c r="G5" s="39" t="s">
        <v>36</v>
      </c>
      <c r="H5" s="39" t="s">
        <v>38</v>
      </c>
      <c r="I5" s="39"/>
      <c r="O5" t="s">
        <v>21</v>
      </c>
      <c r="P5" t="s">
        <v>23</v>
      </c>
    </row>
    <row r="6" spans="1:18" ht="12.75" customHeight="1" x14ac:dyDescent="0.2">
      <c r="A6" s="39"/>
      <c r="B6" s="39"/>
      <c r="C6" s="39"/>
      <c r="D6" s="39"/>
      <c r="E6" s="39"/>
      <c r="F6" s="39"/>
      <c r="G6" s="39"/>
      <c r="H6" s="11" t="s">
        <v>39</v>
      </c>
      <c r="I6" s="11" t="s">
        <v>41</v>
      </c>
    </row>
    <row r="7" spans="1:18" ht="12.75" customHeight="1" x14ac:dyDescent="0.2">
      <c r="A7" s="11" t="s">
        <v>27</v>
      </c>
      <c r="B7" s="11" t="s">
        <v>29</v>
      </c>
      <c r="C7" s="11" t="s">
        <v>23</v>
      </c>
      <c r="D7" s="11" t="s">
        <v>22</v>
      </c>
      <c r="E7" s="11" t="s">
        <v>33</v>
      </c>
      <c r="F7" s="11" t="s">
        <v>35</v>
      </c>
      <c r="G7" s="11" t="s">
        <v>37</v>
      </c>
      <c r="H7" s="11" t="s">
        <v>40</v>
      </c>
      <c r="I7" s="11" t="s">
        <v>42</v>
      </c>
    </row>
    <row r="8" spans="1:18" ht="12.75" customHeight="1" x14ac:dyDescent="0.2">
      <c r="A8" s="14" t="s">
        <v>43</v>
      </c>
      <c r="B8" s="14"/>
      <c r="C8" s="18" t="s">
        <v>94</v>
      </c>
      <c r="D8" s="14"/>
      <c r="E8" s="19" t="s">
        <v>95</v>
      </c>
      <c r="F8" s="14"/>
      <c r="G8" s="14"/>
      <c r="H8" s="14"/>
      <c r="I8" s="20">
        <f>0+Q8</f>
        <v>0</v>
      </c>
      <c r="O8">
        <f>0+R8</f>
        <v>0</v>
      </c>
      <c r="Q8">
        <f>0+I9+I13+I17+I21+I25+I29+I33+I37+I41+I45</f>
        <v>0</v>
      </c>
      <c r="R8">
        <f>0+O9+O13+O17+O21+O25+O29+O33+O37+O41+O45</f>
        <v>0</v>
      </c>
    </row>
    <row r="9" spans="1:18" ht="25.5" x14ac:dyDescent="0.2">
      <c r="A9" s="17" t="s">
        <v>45</v>
      </c>
      <c r="B9" s="21" t="s">
        <v>29</v>
      </c>
      <c r="C9" s="21" t="s">
        <v>96</v>
      </c>
      <c r="D9" s="17" t="s">
        <v>47</v>
      </c>
      <c r="E9" s="22" t="s">
        <v>97</v>
      </c>
      <c r="F9" s="23" t="s">
        <v>98</v>
      </c>
      <c r="G9" s="24">
        <v>30</v>
      </c>
      <c r="H9" s="25"/>
      <c r="I9" s="25">
        <f>ROUND(ROUND(H9,2)*ROUND(G9,3),2)</f>
        <v>0</v>
      </c>
      <c r="O9">
        <f>(I9*21)/100</f>
        <v>0</v>
      </c>
      <c r="P9" t="s">
        <v>23</v>
      </c>
    </row>
    <row r="10" spans="1:18" x14ac:dyDescent="0.2">
      <c r="A10" s="26" t="s">
        <v>50</v>
      </c>
      <c r="E10" s="27" t="s">
        <v>47</v>
      </c>
    </row>
    <row r="11" spans="1:18" x14ac:dyDescent="0.2">
      <c r="A11" s="28" t="s">
        <v>51</v>
      </c>
      <c r="E11" s="29" t="s">
        <v>99</v>
      </c>
    </row>
    <row r="12" spans="1:18" ht="89.25" x14ac:dyDescent="0.2">
      <c r="A12" t="s">
        <v>53</v>
      </c>
      <c r="E12" s="27" t="s">
        <v>100</v>
      </c>
    </row>
    <row r="13" spans="1:18" x14ac:dyDescent="0.2">
      <c r="A13" s="17" t="s">
        <v>45</v>
      </c>
      <c r="B13" s="21" t="s">
        <v>23</v>
      </c>
      <c r="C13" s="21" t="s">
        <v>101</v>
      </c>
      <c r="D13" s="17" t="s">
        <v>47</v>
      </c>
      <c r="E13" s="22" t="s">
        <v>102</v>
      </c>
      <c r="F13" s="23" t="s">
        <v>103</v>
      </c>
      <c r="G13" s="24">
        <v>115</v>
      </c>
      <c r="H13" s="25"/>
      <c r="I13" s="25">
        <f>ROUND(ROUND(H13,2)*ROUND(G13,3),2)</f>
        <v>0</v>
      </c>
      <c r="O13">
        <f>(I13*21)/100</f>
        <v>0</v>
      </c>
      <c r="P13" t="s">
        <v>23</v>
      </c>
    </row>
    <row r="14" spans="1:18" x14ac:dyDescent="0.2">
      <c r="A14" s="26" t="s">
        <v>50</v>
      </c>
      <c r="E14" s="27" t="s">
        <v>47</v>
      </c>
    </row>
    <row r="15" spans="1:18" x14ac:dyDescent="0.2">
      <c r="A15" s="28" t="s">
        <v>51</v>
      </c>
      <c r="E15" s="29" t="s">
        <v>99</v>
      </c>
    </row>
    <row r="16" spans="1:18" x14ac:dyDescent="0.2">
      <c r="A16" t="s">
        <v>53</v>
      </c>
      <c r="E16" s="27" t="s">
        <v>104</v>
      </c>
    </row>
    <row r="17" spans="1:16" x14ac:dyDescent="0.2">
      <c r="A17" s="17" t="s">
        <v>45</v>
      </c>
      <c r="B17" s="21" t="s">
        <v>22</v>
      </c>
      <c r="C17" s="21" t="s">
        <v>105</v>
      </c>
      <c r="D17" s="17" t="s">
        <v>47</v>
      </c>
      <c r="E17" s="22" t="s">
        <v>106</v>
      </c>
      <c r="F17" s="23" t="s">
        <v>107</v>
      </c>
      <c r="G17" s="24">
        <v>16</v>
      </c>
      <c r="H17" s="25"/>
      <c r="I17" s="25">
        <f>ROUND(ROUND(H17,2)*ROUND(G17,3),2)</f>
        <v>0</v>
      </c>
      <c r="O17">
        <f>(I17*21)/100</f>
        <v>0</v>
      </c>
      <c r="P17" t="s">
        <v>23</v>
      </c>
    </row>
    <row r="18" spans="1:16" x14ac:dyDescent="0.2">
      <c r="A18" s="26" t="s">
        <v>50</v>
      </c>
      <c r="E18" s="27" t="s">
        <v>47</v>
      </c>
    </row>
    <row r="19" spans="1:16" x14ac:dyDescent="0.2">
      <c r="A19" s="28" t="s">
        <v>51</v>
      </c>
      <c r="E19" s="29" t="s">
        <v>99</v>
      </c>
    </row>
    <row r="20" spans="1:16" ht="229.5" x14ac:dyDescent="0.2">
      <c r="A20" t="s">
        <v>53</v>
      </c>
      <c r="E20" s="27" t="s">
        <v>108</v>
      </c>
    </row>
    <row r="21" spans="1:16" x14ac:dyDescent="0.2">
      <c r="A21" s="17" t="s">
        <v>45</v>
      </c>
      <c r="B21" s="21" t="s">
        <v>33</v>
      </c>
      <c r="C21" s="21" t="s">
        <v>109</v>
      </c>
      <c r="D21" s="17" t="s">
        <v>47</v>
      </c>
      <c r="E21" s="22" t="s">
        <v>110</v>
      </c>
      <c r="F21" s="23" t="s">
        <v>111</v>
      </c>
      <c r="G21" s="24">
        <v>80</v>
      </c>
      <c r="H21" s="25"/>
      <c r="I21" s="25">
        <f>ROUND(ROUND(H21,2)*ROUND(G21,3),2)</f>
        <v>0</v>
      </c>
      <c r="O21">
        <f>(I21*21)/100</f>
        <v>0</v>
      </c>
      <c r="P21" t="s">
        <v>23</v>
      </c>
    </row>
    <row r="22" spans="1:16" x14ac:dyDescent="0.2">
      <c r="A22" s="26" t="s">
        <v>50</v>
      </c>
      <c r="E22" s="27" t="s">
        <v>47</v>
      </c>
    </row>
    <row r="23" spans="1:16" x14ac:dyDescent="0.2">
      <c r="A23" s="28" t="s">
        <v>51</v>
      </c>
      <c r="E23" s="29" t="s">
        <v>99</v>
      </c>
    </row>
    <row r="24" spans="1:16" ht="25.5" x14ac:dyDescent="0.2">
      <c r="A24" t="s">
        <v>53</v>
      </c>
      <c r="E24" s="27" t="s">
        <v>112</v>
      </c>
    </row>
    <row r="25" spans="1:16" x14ac:dyDescent="0.2">
      <c r="A25" s="17" t="s">
        <v>45</v>
      </c>
      <c r="B25" s="21" t="s">
        <v>35</v>
      </c>
      <c r="C25" s="21" t="s">
        <v>113</v>
      </c>
      <c r="D25" s="17" t="s">
        <v>47</v>
      </c>
      <c r="E25" s="22" t="s">
        <v>114</v>
      </c>
      <c r="F25" s="23" t="s">
        <v>107</v>
      </c>
      <c r="G25" s="24">
        <v>165</v>
      </c>
      <c r="H25" s="25"/>
      <c r="I25" s="25">
        <f>ROUND(ROUND(H25,2)*ROUND(G25,3),2)</f>
        <v>0</v>
      </c>
      <c r="O25">
        <f>(I25*21)/100</f>
        <v>0</v>
      </c>
      <c r="P25" t="s">
        <v>23</v>
      </c>
    </row>
    <row r="26" spans="1:16" x14ac:dyDescent="0.2">
      <c r="A26" s="26" t="s">
        <v>50</v>
      </c>
      <c r="E26" s="27" t="s">
        <v>47</v>
      </c>
    </row>
    <row r="27" spans="1:16" x14ac:dyDescent="0.2">
      <c r="A27" s="28" t="s">
        <v>51</v>
      </c>
      <c r="E27" s="29" t="s">
        <v>99</v>
      </c>
    </row>
    <row r="28" spans="1:16" ht="229.5" x14ac:dyDescent="0.2">
      <c r="A28" t="s">
        <v>53</v>
      </c>
      <c r="E28" s="27" t="s">
        <v>108</v>
      </c>
    </row>
    <row r="29" spans="1:16" x14ac:dyDescent="0.2">
      <c r="A29" s="17" t="s">
        <v>45</v>
      </c>
      <c r="B29" s="21" t="s">
        <v>37</v>
      </c>
      <c r="C29" s="21" t="s">
        <v>115</v>
      </c>
      <c r="D29" s="17" t="s">
        <v>47</v>
      </c>
      <c r="E29" s="22" t="s">
        <v>116</v>
      </c>
      <c r="F29" s="23" t="s">
        <v>117</v>
      </c>
      <c r="G29" s="24">
        <v>26</v>
      </c>
      <c r="H29" s="25"/>
      <c r="I29" s="25">
        <f>ROUND(ROUND(H29,2)*ROUND(G29,3),2)</f>
        <v>0</v>
      </c>
      <c r="O29">
        <f>(I29*21)/100</f>
        <v>0</v>
      </c>
      <c r="P29" t="s">
        <v>23</v>
      </c>
    </row>
    <row r="30" spans="1:16" x14ac:dyDescent="0.2">
      <c r="A30" s="26" t="s">
        <v>50</v>
      </c>
      <c r="E30" s="27" t="s">
        <v>47</v>
      </c>
    </row>
    <row r="31" spans="1:16" x14ac:dyDescent="0.2">
      <c r="A31" s="28" t="s">
        <v>51</v>
      </c>
      <c r="E31" s="29" t="s">
        <v>99</v>
      </c>
    </row>
    <row r="32" spans="1:16" ht="25.5" x14ac:dyDescent="0.2">
      <c r="A32" t="s">
        <v>53</v>
      </c>
      <c r="E32" s="27" t="s">
        <v>118</v>
      </c>
    </row>
    <row r="33" spans="1:16" x14ac:dyDescent="0.2">
      <c r="A33" s="17" t="s">
        <v>45</v>
      </c>
      <c r="B33" s="21" t="s">
        <v>70</v>
      </c>
      <c r="C33" s="21" t="s">
        <v>119</v>
      </c>
      <c r="D33" s="17" t="s">
        <v>47</v>
      </c>
      <c r="E33" s="22" t="s">
        <v>120</v>
      </c>
      <c r="F33" s="23" t="s">
        <v>107</v>
      </c>
      <c r="G33" s="24">
        <v>181</v>
      </c>
      <c r="H33" s="25"/>
      <c r="I33" s="25">
        <f>ROUND(ROUND(H33,2)*ROUND(G33,3),2)</f>
        <v>0</v>
      </c>
      <c r="O33">
        <f>(I33*21)/100</f>
        <v>0</v>
      </c>
      <c r="P33" t="s">
        <v>23</v>
      </c>
    </row>
    <row r="34" spans="1:16" x14ac:dyDescent="0.2">
      <c r="A34" s="26" t="s">
        <v>50</v>
      </c>
      <c r="E34" s="27" t="s">
        <v>47</v>
      </c>
    </row>
    <row r="35" spans="1:16" x14ac:dyDescent="0.2">
      <c r="A35" s="28" t="s">
        <v>51</v>
      </c>
      <c r="E35" s="29" t="s">
        <v>99</v>
      </c>
    </row>
    <row r="36" spans="1:16" ht="165.75" x14ac:dyDescent="0.2">
      <c r="A36" t="s">
        <v>53</v>
      </c>
      <c r="E36" s="27" t="s">
        <v>121</v>
      </c>
    </row>
    <row r="37" spans="1:16" x14ac:dyDescent="0.2">
      <c r="A37" s="17" t="s">
        <v>45</v>
      </c>
      <c r="B37" s="21" t="s">
        <v>74</v>
      </c>
      <c r="C37" s="21" t="s">
        <v>122</v>
      </c>
      <c r="D37" s="17" t="s">
        <v>47</v>
      </c>
      <c r="E37" s="22" t="s">
        <v>123</v>
      </c>
      <c r="F37" s="23" t="s">
        <v>103</v>
      </c>
      <c r="G37" s="24">
        <v>115</v>
      </c>
      <c r="H37" s="25"/>
      <c r="I37" s="25">
        <f>ROUND(ROUND(H37,2)*ROUND(G37,3),2)</f>
        <v>0</v>
      </c>
      <c r="O37">
        <f>(I37*21)/100</f>
        <v>0</v>
      </c>
      <c r="P37" t="s">
        <v>23</v>
      </c>
    </row>
    <row r="38" spans="1:16" x14ac:dyDescent="0.2">
      <c r="A38" s="26" t="s">
        <v>50</v>
      </c>
      <c r="E38" s="27" t="s">
        <v>47</v>
      </c>
    </row>
    <row r="39" spans="1:16" x14ac:dyDescent="0.2">
      <c r="A39" s="28" t="s">
        <v>51</v>
      </c>
      <c r="E39" s="29" t="s">
        <v>99</v>
      </c>
    </row>
    <row r="40" spans="1:16" x14ac:dyDescent="0.2">
      <c r="A40" t="s">
        <v>53</v>
      </c>
      <c r="E40" s="27" t="s">
        <v>124</v>
      </c>
    </row>
    <row r="41" spans="1:16" x14ac:dyDescent="0.2">
      <c r="A41" s="17" t="s">
        <v>45</v>
      </c>
      <c r="B41" s="21" t="s">
        <v>40</v>
      </c>
      <c r="C41" s="21" t="s">
        <v>125</v>
      </c>
      <c r="D41" s="17" t="s">
        <v>47</v>
      </c>
      <c r="E41" s="22" t="s">
        <v>126</v>
      </c>
      <c r="F41" s="23" t="s">
        <v>103</v>
      </c>
      <c r="G41" s="24">
        <v>115</v>
      </c>
      <c r="H41" s="25"/>
      <c r="I41" s="25">
        <f>ROUND(ROUND(H41,2)*ROUND(G41,3),2)</f>
        <v>0</v>
      </c>
      <c r="O41">
        <f>(I41*21)/100</f>
        <v>0</v>
      </c>
      <c r="P41" t="s">
        <v>23</v>
      </c>
    </row>
    <row r="42" spans="1:16" x14ac:dyDescent="0.2">
      <c r="A42" s="26" t="s">
        <v>50</v>
      </c>
      <c r="E42" s="27" t="s">
        <v>47</v>
      </c>
    </row>
    <row r="43" spans="1:16" x14ac:dyDescent="0.2">
      <c r="A43" s="28" t="s">
        <v>51</v>
      </c>
      <c r="E43" s="29" t="s">
        <v>99</v>
      </c>
    </row>
    <row r="44" spans="1:16" ht="25.5" x14ac:dyDescent="0.2">
      <c r="A44" t="s">
        <v>53</v>
      </c>
      <c r="E44" s="27" t="s">
        <v>127</v>
      </c>
    </row>
    <row r="45" spans="1:16" x14ac:dyDescent="0.2">
      <c r="A45" s="17" t="s">
        <v>45</v>
      </c>
      <c r="B45" s="21" t="s">
        <v>42</v>
      </c>
      <c r="C45" s="21" t="s">
        <v>128</v>
      </c>
      <c r="D45" s="17" t="s">
        <v>47</v>
      </c>
      <c r="E45" s="22" t="s">
        <v>129</v>
      </c>
      <c r="F45" s="23" t="s">
        <v>103</v>
      </c>
      <c r="G45" s="24">
        <v>115</v>
      </c>
      <c r="H45" s="25"/>
      <c r="I45" s="25">
        <f>ROUND(ROUND(H45,2)*ROUND(G45,3),2)</f>
        <v>0</v>
      </c>
      <c r="O45">
        <f>(I45*21)/100</f>
        <v>0</v>
      </c>
      <c r="P45" t="s">
        <v>23</v>
      </c>
    </row>
    <row r="46" spans="1:16" x14ac:dyDescent="0.2">
      <c r="A46" s="26" t="s">
        <v>50</v>
      </c>
      <c r="E46" s="27" t="s">
        <v>47</v>
      </c>
    </row>
    <row r="47" spans="1:16" x14ac:dyDescent="0.2">
      <c r="A47" s="28" t="s">
        <v>51</v>
      </c>
      <c r="E47" s="29" t="s">
        <v>99</v>
      </c>
    </row>
    <row r="48" spans="1:16" ht="25.5" x14ac:dyDescent="0.2">
      <c r="A48" t="s">
        <v>53</v>
      </c>
      <c r="E48" s="27" t="s">
        <v>130</v>
      </c>
    </row>
    <row r="49" spans="1:18" ht="12.75" customHeight="1" x14ac:dyDescent="0.2">
      <c r="A49" s="5" t="s">
        <v>43</v>
      </c>
      <c r="B49" s="5"/>
      <c r="C49" s="31" t="s">
        <v>131</v>
      </c>
      <c r="D49" s="5"/>
      <c r="E49" s="19" t="s">
        <v>132</v>
      </c>
      <c r="F49" s="5"/>
      <c r="G49" s="5"/>
      <c r="H49" s="5"/>
      <c r="I49" s="32">
        <f>0+Q49</f>
        <v>0</v>
      </c>
      <c r="O49">
        <f>0+R49</f>
        <v>0</v>
      </c>
      <c r="Q49">
        <f>0+I50+I54+I58+I62+I66+I70+I74+I78+I82+I86+I90+I94</f>
        <v>0</v>
      </c>
      <c r="R49">
        <f>0+O50+O54+O58+O62+O66+O70+O74+O78+O82+O86+O90+O94</f>
        <v>0</v>
      </c>
    </row>
    <row r="50" spans="1:18" ht="25.5" x14ac:dyDescent="0.2">
      <c r="A50" s="17" t="s">
        <v>45</v>
      </c>
      <c r="B50" s="21" t="s">
        <v>82</v>
      </c>
      <c r="C50" s="21" t="s">
        <v>133</v>
      </c>
      <c r="D50" s="17" t="s">
        <v>47</v>
      </c>
      <c r="E50" s="22" t="s">
        <v>134</v>
      </c>
      <c r="F50" s="23" t="s">
        <v>49</v>
      </c>
      <c r="G50" s="24">
        <v>10</v>
      </c>
      <c r="H50" s="25"/>
      <c r="I50" s="25">
        <f>ROUND(ROUND(H50,2)*ROUND(G50,3),2)</f>
        <v>0</v>
      </c>
      <c r="O50">
        <f>(I50*21)/100</f>
        <v>0</v>
      </c>
      <c r="P50" t="s">
        <v>23</v>
      </c>
    </row>
    <row r="51" spans="1:18" x14ac:dyDescent="0.2">
      <c r="A51" s="26" t="s">
        <v>50</v>
      </c>
      <c r="E51" s="27" t="s">
        <v>47</v>
      </c>
    </row>
    <row r="52" spans="1:18" x14ac:dyDescent="0.2">
      <c r="A52" s="28" t="s">
        <v>51</v>
      </c>
      <c r="E52" s="29" t="s">
        <v>99</v>
      </c>
    </row>
    <row r="53" spans="1:18" ht="25.5" x14ac:dyDescent="0.2">
      <c r="A53" t="s">
        <v>53</v>
      </c>
      <c r="E53" s="27" t="s">
        <v>135</v>
      </c>
    </row>
    <row r="54" spans="1:18" x14ac:dyDescent="0.2">
      <c r="A54" s="17" t="s">
        <v>45</v>
      </c>
      <c r="B54" s="21" t="s">
        <v>85</v>
      </c>
      <c r="C54" s="21" t="s">
        <v>136</v>
      </c>
      <c r="D54" s="17" t="s">
        <v>47</v>
      </c>
      <c r="E54" s="22" t="s">
        <v>137</v>
      </c>
      <c r="F54" s="23" t="s">
        <v>49</v>
      </c>
      <c r="G54" s="24">
        <v>4</v>
      </c>
      <c r="H54" s="25"/>
      <c r="I54" s="25">
        <f>ROUND(ROUND(H54,2)*ROUND(G54,3),2)</f>
        <v>0</v>
      </c>
      <c r="O54">
        <f>(I54*21)/100</f>
        <v>0</v>
      </c>
      <c r="P54" t="s">
        <v>23</v>
      </c>
    </row>
    <row r="55" spans="1:18" x14ac:dyDescent="0.2">
      <c r="A55" s="26" t="s">
        <v>50</v>
      </c>
      <c r="E55" s="27" t="s">
        <v>47</v>
      </c>
    </row>
    <row r="56" spans="1:18" x14ac:dyDescent="0.2">
      <c r="A56" s="28" t="s">
        <v>51</v>
      </c>
      <c r="E56" s="29" t="s">
        <v>99</v>
      </c>
    </row>
    <row r="57" spans="1:18" ht="38.25" x14ac:dyDescent="0.2">
      <c r="A57" t="s">
        <v>53</v>
      </c>
      <c r="E57" s="27" t="s">
        <v>138</v>
      </c>
    </row>
    <row r="58" spans="1:18" x14ac:dyDescent="0.2">
      <c r="A58" s="17" t="s">
        <v>45</v>
      </c>
      <c r="B58" s="21" t="s">
        <v>89</v>
      </c>
      <c r="C58" s="21" t="s">
        <v>139</v>
      </c>
      <c r="D58" s="17" t="s">
        <v>47</v>
      </c>
      <c r="E58" s="22" t="s">
        <v>140</v>
      </c>
      <c r="F58" s="23" t="s">
        <v>49</v>
      </c>
      <c r="G58" s="24">
        <v>8</v>
      </c>
      <c r="H58" s="25"/>
      <c r="I58" s="25">
        <f>ROUND(ROUND(H58,2)*ROUND(G58,3),2)</f>
        <v>0</v>
      </c>
      <c r="O58">
        <f>(I58*21)/100</f>
        <v>0</v>
      </c>
      <c r="P58" t="s">
        <v>23</v>
      </c>
    </row>
    <row r="59" spans="1:18" x14ac:dyDescent="0.2">
      <c r="A59" s="26" t="s">
        <v>50</v>
      </c>
      <c r="E59" s="27" t="s">
        <v>47</v>
      </c>
    </row>
    <row r="60" spans="1:18" x14ac:dyDescent="0.2">
      <c r="A60" s="28" t="s">
        <v>51</v>
      </c>
      <c r="E60" s="29" t="s">
        <v>99</v>
      </c>
    </row>
    <row r="61" spans="1:18" ht="63.75" x14ac:dyDescent="0.2">
      <c r="A61" t="s">
        <v>53</v>
      </c>
      <c r="E61" s="27" t="s">
        <v>141</v>
      </c>
    </row>
    <row r="62" spans="1:18" x14ac:dyDescent="0.2">
      <c r="A62" s="17" t="s">
        <v>45</v>
      </c>
      <c r="B62" s="21" t="s">
        <v>142</v>
      </c>
      <c r="C62" s="21" t="s">
        <v>46</v>
      </c>
      <c r="D62" s="17" t="s">
        <v>47</v>
      </c>
      <c r="E62" s="22" t="s">
        <v>48</v>
      </c>
      <c r="F62" s="23" t="s">
        <v>49</v>
      </c>
      <c r="G62" s="24">
        <v>2</v>
      </c>
      <c r="H62" s="25"/>
      <c r="I62" s="25">
        <f>ROUND(ROUND(H62,2)*ROUND(G62,3),2)</f>
        <v>0</v>
      </c>
      <c r="O62">
        <f>(I62*21)/100</f>
        <v>0</v>
      </c>
      <c r="P62" t="s">
        <v>23</v>
      </c>
    </row>
    <row r="63" spans="1:18" x14ac:dyDescent="0.2">
      <c r="A63" s="26" t="s">
        <v>50</v>
      </c>
      <c r="E63" s="27" t="s">
        <v>47</v>
      </c>
    </row>
    <row r="64" spans="1:18" x14ac:dyDescent="0.2">
      <c r="A64" s="28" t="s">
        <v>51</v>
      </c>
      <c r="E64" s="29" t="s">
        <v>99</v>
      </c>
    </row>
    <row r="65" spans="1:16" ht="38.25" x14ac:dyDescent="0.2">
      <c r="A65" t="s">
        <v>53</v>
      </c>
      <c r="E65" s="27" t="s">
        <v>143</v>
      </c>
    </row>
    <row r="66" spans="1:16" x14ac:dyDescent="0.2">
      <c r="A66" s="17" t="s">
        <v>45</v>
      </c>
      <c r="B66" s="21" t="s">
        <v>144</v>
      </c>
      <c r="C66" s="21" t="s">
        <v>145</v>
      </c>
      <c r="D66" s="17" t="s">
        <v>47</v>
      </c>
      <c r="E66" s="22" t="s">
        <v>146</v>
      </c>
      <c r="F66" s="23" t="s">
        <v>117</v>
      </c>
      <c r="G66" s="24">
        <v>45</v>
      </c>
      <c r="H66" s="25"/>
      <c r="I66" s="25">
        <f>ROUND(ROUND(H66,2)*ROUND(G66,3),2)</f>
        <v>0</v>
      </c>
      <c r="O66">
        <f>(I66*21)/100</f>
        <v>0</v>
      </c>
      <c r="P66" t="s">
        <v>23</v>
      </c>
    </row>
    <row r="67" spans="1:16" x14ac:dyDescent="0.2">
      <c r="A67" s="26" t="s">
        <v>50</v>
      </c>
      <c r="E67" s="27" t="s">
        <v>47</v>
      </c>
    </row>
    <row r="68" spans="1:16" x14ac:dyDescent="0.2">
      <c r="A68" s="28" t="s">
        <v>51</v>
      </c>
      <c r="E68" s="29" t="s">
        <v>99</v>
      </c>
    </row>
    <row r="69" spans="1:16" ht="51" x14ac:dyDescent="0.2">
      <c r="A69" t="s">
        <v>53</v>
      </c>
      <c r="E69" s="27" t="s">
        <v>147</v>
      </c>
    </row>
    <row r="70" spans="1:16" ht="25.5" x14ac:dyDescent="0.2">
      <c r="A70" s="17" t="s">
        <v>45</v>
      </c>
      <c r="B70" s="21" t="s">
        <v>148</v>
      </c>
      <c r="C70" s="21" t="s">
        <v>149</v>
      </c>
      <c r="D70" s="17" t="s">
        <v>47</v>
      </c>
      <c r="E70" s="22" t="s">
        <v>150</v>
      </c>
      <c r="F70" s="23" t="s">
        <v>117</v>
      </c>
      <c r="G70" s="24">
        <v>280</v>
      </c>
      <c r="H70" s="25"/>
      <c r="I70" s="25">
        <f>ROUND(ROUND(H70,2)*ROUND(G70,3),2)</f>
        <v>0</v>
      </c>
      <c r="O70">
        <f>(I70*21)/100</f>
        <v>0</v>
      </c>
      <c r="P70" t="s">
        <v>23</v>
      </c>
    </row>
    <row r="71" spans="1:16" x14ac:dyDescent="0.2">
      <c r="A71" s="26" t="s">
        <v>50</v>
      </c>
      <c r="E71" s="27" t="s">
        <v>47</v>
      </c>
    </row>
    <row r="72" spans="1:16" x14ac:dyDescent="0.2">
      <c r="A72" s="28" t="s">
        <v>51</v>
      </c>
      <c r="E72" s="29" t="s">
        <v>99</v>
      </c>
    </row>
    <row r="73" spans="1:16" ht="51" x14ac:dyDescent="0.2">
      <c r="A73" t="s">
        <v>53</v>
      </c>
      <c r="E73" s="27" t="s">
        <v>147</v>
      </c>
    </row>
    <row r="74" spans="1:16" x14ac:dyDescent="0.2">
      <c r="A74" s="17" t="s">
        <v>45</v>
      </c>
      <c r="B74" s="21" t="s">
        <v>151</v>
      </c>
      <c r="C74" s="21" t="s">
        <v>152</v>
      </c>
      <c r="D74" s="17" t="s">
        <v>47</v>
      </c>
      <c r="E74" s="22" t="s">
        <v>153</v>
      </c>
      <c r="F74" s="23" t="s">
        <v>117</v>
      </c>
      <c r="G74" s="24">
        <v>45</v>
      </c>
      <c r="H74" s="25"/>
      <c r="I74" s="25">
        <f>ROUND(ROUND(H74,2)*ROUND(G74,3),2)</f>
        <v>0</v>
      </c>
      <c r="O74">
        <f>(I74*21)/100</f>
        <v>0</v>
      </c>
      <c r="P74" t="s">
        <v>23</v>
      </c>
    </row>
    <row r="75" spans="1:16" x14ac:dyDescent="0.2">
      <c r="A75" s="26" t="s">
        <v>50</v>
      </c>
      <c r="E75" s="27" t="s">
        <v>47</v>
      </c>
    </row>
    <row r="76" spans="1:16" x14ac:dyDescent="0.2">
      <c r="A76" s="28" t="s">
        <v>51</v>
      </c>
      <c r="E76" s="29" t="s">
        <v>99</v>
      </c>
    </row>
    <row r="77" spans="1:16" ht="76.5" x14ac:dyDescent="0.2">
      <c r="A77" t="s">
        <v>53</v>
      </c>
      <c r="E77" s="27" t="s">
        <v>154</v>
      </c>
    </row>
    <row r="78" spans="1:16" x14ac:dyDescent="0.2">
      <c r="A78" s="17" t="s">
        <v>45</v>
      </c>
      <c r="B78" s="21" t="s">
        <v>155</v>
      </c>
      <c r="C78" s="21" t="s">
        <v>156</v>
      </c>
      <c r="D78" s="17" t="s">
        <v>47</v>
      </c>
      <c r="E78" s="22" t="s">
        <v>157</v>
      </c>
      <c r="F78" s="23" t="s">
        <v>117</v>
      </c>
      <c r="G78" s="24">
        <v>280</v>
      </c>
      <c r="H78" s="25"/>
      <c r="I78" s="25">
        <f>ROUND(ROUND(H78,2)*ROUND(G78,3),2)</f>
        <v>0</v>
      </c>
      <c r="O78">
        <f>(I78*21)/100</f>
        <v>0</v>
      </c>
      <c r="P78" t="s">
        <v>23</v>
      </c>
    </row>
    <row r="79" spans="1:16" x14ac:dyDescent="0.2">
      <c r="A79" s="26" t="s">
        <v>50</v>
      </c>
      <c r="E79" s="27" t="s">
        <v>47</v>
      </c>
    </row>
    <row r="80" spans="1:16" x14ac:dyDescent="0.2">
      <c r="A80" s="28" t="s">
        <v>51</v>
      </c>
      <c r="E80" s="29" t="s">
        <v>99</v>
      </c>
    </row>
    <row r="81" spans="1:16" ht="76.5" x14ac:dyDescent="0.2">
      <c r="A81" t="s">
        <v>53</v>
      </c>
      <c r="E81" s="27" t="s">
        <v>158</v>
      </c>
    </row>
    <row r="82" spans="1:16" ht="25.5" x14ac:dyDescent="0.2">
      <c r="A82" s="17" t="s">
        <v>45</v>
      </c>
      <c r="B82" s="21" t="s">
        <v>159</v>
      </c>
      <c r="C82" s="21" t="s">
        <v>160</v>
      </c>
      <c r="D82" s="17" t="s">
        <v>47</v>
      </c>
      <c r="E82" s="22" t="s">
        <v>161</v>
      </c>
      <c r="F82" s="23" t="s">
        <v>49</v>
      </c>
      <c r="G82" s="24">
        <v>6</v>
      </c>
      <c r="H82" s="25"/>
      <c r="I82" s="25">
        <f>ROUND(ROUND(H82,2)*ROUND(G82,3),2)</f>
        <v>0</v>
      </c>
      <c r="O82">
        <f>(I82*21)/100</f>
        <v>0</v>
      </c>
      <c r="P82" t="s">
        <v>23</v>
      </c>
    </row>
    <row r="83" spans="1:16" x14ac:dyDescent="0.2">
      <c r="A83" s="26" t="s">
        <v>50</v>
      </c>
      <c r="E83" s="27" t="s">
        <v>47</v>
      </c>
    </row>
    <row r="84" spans="1:16" x14ac:dyDescent="0.2">
      <c r="A84" s="28" t="s">
        <v>51</v>
      </c>
      <c r="E84" s="29" t="s">
        <v>99</v>
      </c>
    </row>
    <row r="85" spans="1:16" ht="63.75" x14ac:dyDescent="0.2">
      <c r="A85" t="s">
        <v>53</v>
      </c>
      <c r="E85" s="27" t="s">
        <v>162</v>
      </c>
    </row>
    <row r="86" spans="1:16" ht="25.5" x14ac:dyDescent="0.2">
      <c r="A86" s="17" t="s">
        <v>45</v>
      </c>
      <c r="B86" s="21" t="s">
        <v>163</v>
      </c>
      <c r="C86" s="21" t="s">
        <v>164</v>
      </c>
      <c r="D86" s="17" t="s">
        <v>47</v>
      </c>
      <c r="E86" s="22" t="s">
        <v>165</v>
      </c>
      <c r="F86" s="23" t="s">
        <v>117</v>
      </c>
      <c r="G86" s="24">
        <v>45</v>
      </c>
      <c r="H86" s="25"/>
      <c r="I86" s="25">
        <f>ROUND(ROUND(H86,2)*ROUND(G86,3),2)</f>
        <v>0</v>
      </c>
      <c r="O86">
        <f>(I86*21)/100</f>
        <v>0</v>
      </c>
      <c r="P86" t="s">
        <v>23</v>
      </c>
    </row>
    <row r="87" spans="1:16" x14ac:dyDescent="0.2">
      <c r="A87" s="26" t="s">
        <v>50</v>
      </c>
      <c r="E87" s="27" t="s">
        <v>47</v>
      </c>
    </row>
    <row r="88" spans="1:16" x14ac:dyDescent="0.2">
      <c r="A88" s="28" t="s">
        <v>51</v>
      </c>
      <c r="E88" s="29" t="s">
        <v>99</v>
      </c>
    </row>
    <row r="89" spans="1:16" ht="76.5" x14ac:dyDescent="0.2">
      <c r="A89" t="s">
        <v>53</v>
      </c>
      <c r="E89" s="27" t="s">
        <v>154</v>
      </c>
    </row>
    <row r="90" spans="1:16" ht="25.5" x14ac:dyDescent="0.2">
      <c r="A90" s="17" t="s">
        <v>45</v>
      </c>
      <c r="B90" s="21" t="s">
        <v>166</v>
      </c>
      <c r="C90" s="21" t="s">
        <v>167</v>
      </c>
      <c r="D90" s="17" t="s">
        <v>47</v>
      </c>
      <c r="E90" s="22" t="s">
        <v>168</v>
      </c>
      <c r="F90" s="23" t="s">
        <v>117</v>
      </c>
      <c r="G90" s="24">
        <v>280</v>
      </c>
      <c r="H90" s="25"/>
      <c r="I90" s="25">
        <f>ROUND(ROUND(H90,2)*ROUND(G90,3),2)</f>
        <v>0</v>
      </c>
      <c r="O90">
        <f>(I90*21)/100</f>
        <v>0</v>
      </c>
      <c r="P90" t="s">
        <v>23</v>
      </c>
    </row>
    <row r="91" spans="1:16" x14ac:dyDescent="0.2">
      <c r="A91" s="26" t="s">
        <v>50</v>
      </c>
      <c r="E91" s="27" t="s">
        <v>47</v>
      </c>
    </row>
    <row r="92" spans="1:16" x14ac:dyDescent="0.2">
      <c r="A92" s="28" t="s">
        <v>51</v>
      </c>
      <c r="E92" s="29" t="s">
        <v>99</v>
      </c>
    </row>
    <row r="93" spans="1:16" ht="63.75" x14ac:dyDescent="0.2">
      <c r="A93" t="s">
        <v>53</v>
      </c>
      <c r="E93" s="27" t="s">
        <v>169</v>
      </c>
    </row>
    <row r="94" spans="1:16" x14ac:dyDescent="0.2">
      <c r="A94" s="17" t="s">
        <v>45</v>
      </c>
      <c r="B94" s="21" t="s">
        <v>170</v>
      </c>
      <c r="C94" s="21" t="s">
        <v>171</v>
      </c>
      <c r="D94" s="17" t="s">
        <v>47</v>
      </c>
      <c r="E94" s="22" t="s">
        <v>172</v>
      </c>
      <c r="F94" s="23" t="s">
        <v>117</v>
      </c>
      <c r="G94" s="24">
        <v>26</v>
      </c>
      <c r="H94" s="25"/>
      <c r="I94" s="25">
        <f>ROUND(ROUND(H94,2)*ROUND(G94,3),2)</f>
        <v>0</v>
      </c>
      <c r="O94">
        <f>(I94*21)/100</f>
        <v>0</v>
      </c>
      <c r="P94" t="s">
        <v>23</v>
      </c>
    </row>
    <row r="95" spans="1:16" x14ac:dyDescent="0.2">
      <c r="A95" s="26" t="s">
        <v>50</v>
      </c>
      <c r="E95" s="27" t="s">
        <v>47</v>
      </c>
    </row>
    <row r="96" spans="1:16" x14ac:dyDescent="0.2">
      <c r="A96" s="28" t="s">
        <v>51</v>
      </c>
      <c r="E96" s="29" t="s">
        <v>99</v>
      </c>
    </row>
    <row r="97" spans="1:18" ht="63.75" x14ac:dyDescent="0.2">
      <c r="A97" t="s">
        <v>53</v>
      </c>
      <c r="E97" s="27" t="s">
        <v>169</v>
      </c>
    </row>
    <row r="98" spans="1:18" ht="12.75" customHeight="1" x14ac:dyDescent="0.2">
      <c r="A98" s="5" t="s">
        <v>43</v>
      </c>
      <c r="B98" s="5"/>
      <c r="C98" s="31" t="s">
        <v>173</v>
      </c>
      <c r="D98" s="5"/>
      <c r="E98" s="19" t="s">
        <v>174</v>
      </c>
      <c r="F98" s="5"/>
      <c r="G98" s="5"/>
      <c r="H98" s="5"/>
      <c r="I98" s="32">
        <f>0+Q98</f>
        <v>0</v>
      </c>
      <c r="O98">
        <f>0+R98</f>
        <v>0</v>
      </c>
      <c r="Q98">
        <f>0+I99+I103+I107+I111+I115+I119+I123+I127+I131+I135+I139+I143</f>
        <v>0</v>
      </c>
      <c r="R98">
        <f>0+O99+O103+O107+O111+O115+O119+O123+O127+O131+O135+O139+O143</f>
        <v>0</v>
      </c>
    </row>
    <row r="99" spans="1:18" x14ac:dyDescent="0.2">
      <c r="A99" s="17" t="s">
        <v>45</v>
      </c>
      <c r="B99" s="21" t="s">
        <v>175</v>
      </c>
      <c r="C99" s="21" t="s">
        <v>176</v>
      </c>
      <c r="D99" s="17" t="s">
        <v>47</v>
      </c>
      <c r="E99" s="22" t="s">
        <v>177</v>
      </c>
      <c r="F99" s="23" t="s">
        <v>117</v>
      </c>
      <c r="G99" s="24">
        <v>50</v>
      </c>
      <c r="H99" s="25"/>
      <c r="I99" s="25">
        <f>ROUND(ROUND(H99,2)*ROUND(G99,3),2)</f>
        <v>0</v>
      </c>
      <c r="O99">
        <f>(I99*21)/100</f>
        <v>0</v>
      </c>
      <c r="P99" t="s">
        <v>23</v>
      </c>
    </row>
    <row r="100" spans="1:18" x14ac:dyDescent="0.2">
      <c r="A100" s="26" t="s">
        <v>50</v>
      </c>
      <c r="E100" s="27" t="s">
        <v>47</v>
      </c>
    </row>
    <row r="101" spans="1:18" x14ac:dyDescent="0.2">
      <c r="A101" s="28" t="s">
        <v>51</v>
      </c>
      <c r="E101" s="29" t="s">
        <v>99</v>
      </c>
    </row>
    <row r="102" spans="1:18" ht="51" x14ac:dyDescent="0.2">
      <c r="A102" t="s">
        <v>53</v>
      </c>
      <c r="E102" s="27" t="s">
        <v>178</v>
      </c>
    </row>
    <row r="103" spans="1:18" x14ac:dyDescent="0.2">
      <c r="A103" s="17" t="s">
        <v>45</v>
      </c>
      <c r="B103" s="21" t="s">
        <v>179</v>
      </c>
      <c r="C103" s="21" t="s">
        <v>176</v>
      </c>
      <c r="D103" s="17" t="s">
        <v>29</v>
      </c>
      <c r="E103" s="22" t="s">
        <v>177</v>
      </c>
      <c r="F103" s="23" t="s">
        <v>117</v>
      </c>
      <c r="G103" s="24">
        <v>10</v>
      </c>
      <c r="H103" s="25"/>
      <c r="I103" s="25">
        <f>ROUND(ROUND(H103,2)*ROUND(G103,3),2)</f>
        <v>0</v>
      </c>
      <c r="O103">
        <f>(I103*21)/100</f>
        <v>0</v>
      </c>
      <c r="P103" t="s">
        <v>23</v>
      </c>
    </row>
    <row r="104" spans="1:18" x14ac:dyDescent="0.2">
      <c r="A104" s="26" t="s">
        <v>50</v>
      </c>
      <c r="E104" s="27" t="s">
        <v>180</v>
      </c>
    </row>
    <row r="105" spans="1:18" x14ac:dyDescent="0.2">
      <c r="A105" s="28" t="s">
        <v>51</v>
      </c>
      <c r="E105" s="29" t="s">
        <v>99</v>
      </c>
    </row>
    <row r="106" spans="1:18" ht="51" x14ac:dyDescent="0.2">
      <c r="A106" t="s">
        <v>53</v>
      </c>
      <c r="E106" s="27" t="s">
        <v>178</v>
      </c>
    </row>
    <row r="107" spans="1:18" x14ac:dyDescent="0.2">
      <c r="A107" s="17" t="s">
        <v>45</v>
      </c>
      <c r="B107" s="21" t="s">
        <v>181</v>
      </c>
      <c r="C107" s="21" t="s">
        <v>182</v>
      </c>
      <c r="D107" s="17" t="s">
        <v>47</v>
      </c>
      <c r="E107" s="22" t="s">
        <v>183</v>
      </c>
      <c r="F107" s="23" t="s">
        <v>49</v>
      </c>
      <c r="G107" s="24">
        <v>1</v>
      </c>
      <c r="H107" s="25"/>
      <c r="I107" s="25">
        <f>ROUND(ROUND(H107,2)*ROUND(G107,3),2)</f>
        <v>0</v>
      </c>
      <c r="O107">
        <f>(I107*21)/100</f>
        <v>0</v>
      </c>
      <c r="P107" t="s">
        <v>23</v>
      </c>
    </row>
    <row r="108" spans="1:18" x14ac:dyDescent="0.2">
      <c r="A108" s="26" t="s">
        <v>50</v>
      </c>
      <c r="E108" s="27" t="s">
        <v>47</v>
      </c>
    </row>
    <row r="109" spans="1:18" x14ac:dyDescent="0.2">
      <c r="A109" s="28" t="s">
        <v>51</v>
      </c>
      <c r="E109" s="29" t="s">
        <v>99</v>
      </c>
    </row>
    <row r="110" spans="1:18" ht="25.5" x14ac:dyDescent="0.2">
      <c r="A110" t="s">
        <v>53</v>
      </c>
      <c r="E110" s="27" t="s">
        <v>184</v>
      </c>
    </row>
    <row r="111" spans="1:18" x14ac:dyDescent="0.2">
      <c r="A111" s="17" t="s">
        <v>45</v>
      </c>
      <c r="B111" s="21" t="s">
        <v>185</v>
      </c>
      <c r="C111" s="21" t="s">
        <v>186</v>
      </c>
      <c r="D111" s="17" t="s">
        <v>47</v>
      </c>
      <c r="E111" s="22" t="s">
        <v>187</v>
      </c>
      <c r="F111" s="23" t="s">
        <v>49</v>
      </c>
      <c r="G111" s="24">
        <v>2</v>
      </c>
      <c r="H111" s="25"/>
      <c r="I111" s="25">
        <f>ROUND(ROUND(H111,2)*ROUND(G111,3),2)</f>
        <v>0</v>
      </c>
      <c r="O111">
        <f>(I111*21)/100</f>
        <v>0</v>
      </c>
      <c r="P111" t="s">
        <v>23</v>
      </c>
    </row>
    <row r="112" spans="1:18" x14ac:dyDescent="0.2">
      <c r="A112" s="26" t="s">
        <v>50</v>
      </c>
      <c r="E112" s="27" t="s">
        <v>47</v>
      </c>
    </row>
    <row r="113" spans="1:16" x14ac:dyDescent="0.2">
      <c r="A113" s="28" t="s">
        <v>51</v>
      </c>
      <c r="E113" s="29" t="s">
        <v>99</v>
      </c>
    </row>
    <row r="114" spans="1:16" ht="38.25" x14ac:dyDescent="0.2">
      <c r="A114" t="s">
        <v>53</v>
      </c>
      <c r="E114" s="27" t="s">
        <v>188</v>
      </c>
    </row>
    <row r="115" spans="1:16" x14ac:dyDescent="0.2">
      <c r="A115" s="17" t="s">
        <v>45</v>
      </c>
      <c r="B115" s="21" t="s">
        <v>189</v>
      </c>
      <c r="C115" s="21" t="s">
        <v>190</v>
      </c>
      <c r="D115" s="17" t="s">
        <v>47</v>
      </c>
      <c r="E115" s="22" t="s">
        <v>191</v>
      </c>
      <c r="F115" s="23" t="s">
        <v>49</v>
      </c>
      <c r="G115" s="24">
        <v>1</v>
      </c>
      <c r="H115" s="25"/>
      <c r="I115" s="25">
        <f>ROUND(ROUND(H115,2)*ROUND(G115,3),2)</f>
        <v>0</v>
      </c>
      <c r="O115">
        <f>(I115*21)/100</f>
        <v>0</v>
      </c>
      <c r="P115" t="s">
        <v>23</v>
      </c>
    </row>
    <row r="116" spans="1:16" x14ac:dyDescent="0.2">
      <c r="A116" s="26" t="s">
        <v>50</v>
      </c>
      <c r="E116" s="27" t="s">
        <v>47</v>
      </c>
    </row>
    <row r="117" spans="1:16" x14ac:dyDescent="0.2">
      <c r="A117" s="28" t="s">
        <v>51</v>
      </c>
      <c r="E117" s="29" t="s">
        <v>99</v>
      </c>
    </row>
    <row r="118" spans="1:16" ht="38.25" x14ac:dyDescent="0.2">
      <c r="A118" t="s">
        <v>53</v>
      </c>
      <c r="E118" s="27" t="s">
        <v>192</v>
      </c>
    </row>
    <row r="119" spans="1:16" x14ac:dyDescent="0.2">
      <c r="A119" s="17" t="s">
        <v>45</v>
      </c>
      <c r="B119" s="21" t="s">
        <v>193</v>
      </c>
      <c r="C119" s="21" t="s">
        <v>190</v>
      </c>
      <c r="D119" s="17" t="s">
        <v>29</v>
      </c>
      <c r="E119" s="22" t="s">
        <v>191</v>
      </c>
      <c r="F119" s="23" t="s">
        <v>49</v>
      </c>
      <c r="G119" s="24">
        <v>2</v>
      </c>
      <c r="H119" s="25"/>
      <c r="I119" s="25">
        <f>ROUND(ROUND(H119,2)*ROUND(G119,3),2)</f>
        <v>0</v>
      </c>
      <c r="O119">
        <f>(I119*21)/100</f>
        <v>0</v>
      </c>
      <c r="P119" t="s">
        <v>23</v>
      </c>
    </row>
    <row r="120" spans="1:16" x14ac:dyDescent="0.2">
      <c r="A120" s="26" t="s">
        <v>50</v>
      </c>
      <c r="E120" s="27" t="s">
        <v>47</v>
      </c>
    </row>
    <row r="121" spans="1:16" x14ac:dyDescent="0.2">
      <c r="A121" s="28" t="s">
        <v>51</v>
      </c>
      <c r="E121" s="29" t="s">
        <v>99</v>
      </c>
    </row>
    <row r="122" spans="1:16" ht="38.25" x14ac:dyDescent="0.2">
      <c r="A122" t="s">
        <v>53</v>
      </c>
      <c r="E122" s="27" t="s">
        <v>192</v>
      </c>
    </row>
    <row r="123" spans="1:16" x14ac:dyDescent="0.2">
      <c r="A123" s="17" t="s">
        <v>45</v>
      </c>
      <c r="B123" s="21" t="s">
        <v>194</v>
      </c>
      <c r="C123" s="21" t="s">
        <v>195</v>
      </c>
      <c r="D123" s="17" t="s">
        <v>47</v>
      </c>
      <c r="E123" s="22" t="s">
        <v>196</v>
      </c>
      <c r="F123" s="23" t="s">
        <v>117</v>
      </c>
      <c r="G123" s="24">
        <v>50</v>
      </c>
      <c r="H123" s="25"/>
      <c r="I123" s="25">
        <f>ROUND(ROUND(H123,2)*ROUND(G123,3),2)</f>
        <v>0</v>
      </c>
      <c r="O123">
        <f>(I123*21)/100</f>
        <v>0</v>
      </c>
      <c r="P123" t="s">
        <v>23</v>
      </c>
    </row>
    <row r="124" spans="1:16" x14ac:dyDescent="0.2">
      <c r="A124" s="26" t="s">
        <v>50</v>
      </c>
      <c r="E124" s="27" t="s">
        <v>47</v>
      </c>
    </row>
    <row r="125" spans="1:16" x14ac:dyDescent="0.2">
      <c r="A125" s="28" t="s">
        <v>51</v>
      </c>
      <c r="E125" s="29" t="s">
        <v>99</v>
      </c>
    </row>
    <row r="126" spans="1:16" ht="38.25" x14ac:dyDescent="0.2">
      <c r="A126" t="s">
        <v>53</v>
      </c>
      <c r="E126" s="27" t="s">
        <v>197</v>
      </c>
    </row>
    <row r="127" spans="1:16" x14ac:dyDescent="0.2">
      <c r="A127" s="17" t="s">
        <v>45</v>
      </c>
      <c r="B127" s="21" t="s">
        <v>198</v>
      </c>
      <c r="C127" s="21" t="s">
        <v>199</v>
      </c>
      <c r="D127" s="17" t="s">
        <v>47</v>
      </c>
      <c r="E127" s="22" t="s">
        <v>200</v>
      </c>
      <c r="F127" s="23" t="s">
        <v>117</v>
      </c>
      <c r="G127" s="24">
        <v>15</v>
      </c>
      <c r="H127" s="25"/>
      <c r="I127" s="25">
        <f>ROUND(ROUND(H127,2)*ROUND(G127,3),2)</f>
        <v>0</v>
      </c>
      <c r="O127">
        <f>(I127*21)/100</f>
        <v>0</v>
      </c>
      <c r="P127" t="s">
        <v>23</v>
      </c>
    </row>
    <row r="128" spans="1:16" x14ac:dyDescent="0.2">
      <c r="A128" s="26" t="s">
        <v>50</v>
      </c>
      <c r="E128" s="27" t="s">
        <v>47</v>
      </c>
    </row>
    <row r="129" spans="1:16" x14ac:dyDescent="0.2">
      <c r="A129" s="28" t="s">
        <v>51</v>
      </c>
      <c r="E129" s="29" t="s">
        <v>99</v>
      </c>
    </row>
    <row r="130" spans="1:16" ht="38.25" x14ac:dyDescent="0.2">
      <c r="A130" t="s">
        <v>53</v>
      </c>
      <c r="E130" s="27" t="s">
        <v>201</v>
      </c>
    </row>
    <row r="131" spans="1:16" x14ac:dyDescent="0.2">
      <c r="A131" s="17" t="s">
        <v>45</v>
      </c>
      <c r="B131" s="21" t="s">
        <v>202</v>
      </c>
      <c r="C131" s="21" t="s">
        <v>203</v>
      </c>
      <c r="D131" s="17" t="s">
        <v>47</v>
      </c>
      <c r="E131" s="22" t="s">
        <v>204</v>
      </c>
      <c r="F131" s="23" t="s">
        <v>117</v>
      </c>
      <c r="G131" s="24">
        <v>15</v>
      </c>
      <c r="H131" s="25"/>
      <c r="I131" s="25">
        <f>ROUND(ROUND(H131,2)*ROUND(G131,3),2)</f>
        <v>0</v>
      </c>
      <c r="O131">
        <f>(I131*21)/100</f>
        <v>0</v>
      </c>
      <c r="P131" t="s">
        <v>23</v>
      </c>
    </row>
    <row r="132" spans="1:16" x14ac:dyDescent="0.2">
      <c r="A132" s="26" t="s">
        <v>50</v>
      </c>
      <c r="E132" s="27" t="s">
        <v>47</v>
      </c>
    </row>
    <row r="133" spans="1:16" x14ac:dyDescent="0.2">
      <c r="A133" s="28" t="s">
        <v>51</v>
      </c>
      <c r="E133" s="29" t="s">
        <v>99</v>
      </c>
    </row>
    <row r="134" spans="1:16" ht="38.25" x14ac:dyDescent="0.2">
      <c r="A134" t="s">
        <v>53</v>
      </c>
      <c r="E134" s="27" t="s">
        <v>201</v>
      </c>
    </row>
    <row r="135" spans="1:16" x14ac:dyDescent="0.2">
      <c r="A135" s="17" t="s">
        <v>45</v>
      </c>
      <c r="B135" s="21" t="s">
        <v>205</v>
      </c>
      <c r="C135" s="21" t="s">
        <v>206</v>
      </c>
      <c r="D135" s="17" t="s">
        <v>47</v>
      </c>
      <c r="E135" s="22" t="s">
        <v>207</v>
      </c>
      <c r="F135" s="23" t="s">
        <v>49</v>
      </c>
      <c r="G135" s="24">
        <v>1</v>
      </c>
      <c r="H135" s="25"/>
      <c r="I135" s="25">
        <f>ROUND(ROUND(H135,2)*ROUND(G135,3),2)</f>
        <v>0</v>
      </c>
      <c r="O135">
        <f>(I135*21)/100</f>
        <v>0</v>
      </c>
      <c r="P135" t="s">
        <v>23</v>
      </c>
    </row>
    <row r="136" spans="1:16" x14ac:dyDescent="0.2">
      <c r="A136" s="26" t="s">
        <v>50</v>
      </c>
      <c r="E136" s="27" t="s">
        <v>208</v>
      </c>
    </row>
    <row r="137" spans="1:16" x14ac:dyDescent="0.2">
      <c r="A137" s="28" t="s">
        <v>51</v>
      </c>
      <c r="E137" s="29" t="s">
        <v>99</v>
      </c>
    </row>
    <row r="138" spans="1:16" ht="38.25" x14ac:dyDescent="0.2">
      <c r="A138" t="s">
        <v>53</v>
      </c>
      <c r="E138" s="27" t="s">
        <v>209</v>
      </c>
    </row>
    <row r="139" spans="1:16" x14ac:dyDescent="0.2">
      <c r="A139" s="17" t="s">
        <v>45</v>
      </c>
      <c r="B139" s="21" t="s">
        <v>210</v>
      </c>
      <c r="C139" s="21" t="s">
        <v>206</v>
      </c>
      <c r="D139" s="17" t="s">
        <v>29</v>
      </c>
      <c r="E139" s="22" t="s">
        <v>207</v>
      </c>
      <c r="F139" s="23" t="s">
        <v>49</v>
      </c>
      <c r="G139" s="24">
        <v>1</v>
      </c>
      <c r="H139" s="25"/>
      <c r="I139" s="25">
        <f>ROUND(ROUND(H139,2)*ROUND(G139,3),2)</f>
        <v>0</v>
      </c>
      <c r="O139">
        <f>(I139*21)/100</f>
        <v>0</v>
      </c>
      <c r="P139" t="s">
        <v>23</v>
      </c>
    </row>
    <row r="140" spans="1:16" x14ac:dyDescent="0.2">
      <c r="A140" s="26" t="s">
        <v>50</v>
      </c>
      <c r="E140" s="27" t="s">
        <v>211</v>
      </c>
    </row>
    <row r="141" spans="1:16" x14ac:dyDescent="0.2">
      <c r="A141" s="28" t="s">
        <v>51</v>
      </c>
      <c r="E141" s="29" t="s">
        <v>99</v>
      </c>
    </row>
    <row r="142" spans="1:16" ht="38.25" x14ac:dyDescent="0.2">
      <c r="A142" t="s">
        <v>53</v>
      </c>
      <c r="E142" s="27" t="s">
        <v>209</v>
      </c>
    </row>
    <row r="143" spans="1:16" x14ac:dyDescent="0.2">
      <c r="A143" s="17" t="s">
        <v>45</v>
      </c>
      <c r="B143" s="21" t="s">
        <v>212</v>
      </c>
      <c r="C143" s="21" t="s">
        <v>213</v>
      </c>
      <c r="D143" s="17" t="s">
        <v>47</v>
      </c>
      <c r="E143" s="22" t="s">
        <v>214</v>
      </c>
      <c r="F143" s="23" t="s">
        <v>49</v>
      </c>
      <c r="G143" s="24">
        <v>1</v>
      </c>
      <c r="H143" s="25"/>
      <c r="I143" s="25">
        <f>ROUND(ROUND(H143,2)*ROUND(G143,3),2)</f>
        <v>0</v>
      </c>
      <c r="O143">
        <f>(I143*21)/100</f>
        <v>0</v>
      </c>
      <c r="P143" t="s">
        <v>23</v>
      </c>
    </row>
    <row r="144" spans="1:16" x14ac:dyDescent="0.2">
      <c r="A144" s="26" t="s">
        <v>50</v>
      </c>
      <c r="E144" s="27" t="s">
        <v>47</v>
      </c>
    </row>
    <row r="145" spans="1:18" x14ac:dyDescent="0.2">
      <c r="A145" s="28" t="s">
        <v>51</v>
      </c>
      <c r="E145" s="29" t="s">
        <v>99</v>
      </c>
    </row>
    <row r="146" spans="1:18" x14ac:dyDescent="0.2">
      <c r="A146" t="s">
        <v>53</v>
      </c>
      <c r="E146" s="27" t="s">
        <v>47</v>
      </c>
    </row>
    <row r="147" spans="1:18" ht="12.75" customHeight="1" x14ac:dyDescent="0.2">
      <c r="A147" s="5" t="s">
        <v>43</v>
      </c>
      <c r="B147" s="5"/>
      <c r="C147" s="31" t="s">
        <v>215</v>
      </c>
      <c r="D147" s="5"/>
      <c r="E147" s="19" t="s">
        <v>216</v>
      </c>
      <c r="F147" s="5"/>
      <c r="G147" s="5"/>
      <c r="H147" s="5"/>
      <c r="I147" s="32">
        <f>0+Q147</f>
        <v>0</v>
      </c>
      <c r="O147">
        <f>0+R147</f>
        <v>0</v>
      </c>
      <c r="Q147">
        <f>0+I148+I152+I156+I160+I164+I168+I172+I176+I180+I184+I188+I192+I196+I200+I204+I208+I212+I216+I220+I224+I228+I232+I236+I240+I244+I248+I252+I256+I260+I264+I268+I272+I276+I280+I284+I288+I292+I296+I300+I304+I308+I312+I316+I320+I324+I328+I332+I336+I340+I344+I348+I352+I356+I360+I364+I368+I372+I376+I380+I384+I388+I392+I396</f>
        <v>0</v>
      </c>
      <c r="R147">
        <f>0+O148+O152+O156+O160+O164+O168+O172+O176+O180+O184+O188+O192+O196+O200+O204+O208+O212+O216+O220+O224+O228+O232+O236+O240+O244+O248+O252+O256+O260+O264+O268+O272+O276+O280+O284+O288+O292+O296+O300+O304+O308+O312+O316+O320+O324+O328+O332+O336+O340+O344+O348+O352+O356+O360+O364+O368+O372+O376+O380+O384+O388+O392+O396</f>
        <v>0</v>
      </c>
    </row>
    <row r="148" spans="1:18" x14ac:dyDescent="0.2">
      <c r="A148" s="17" t="s">
        <v>45</v>
      </c>
      <c r="B148" s="21" t="s">
        <v>217</v>
      </c>
      <c r="C148" s="21" t="s">
        <v>218</v>
      </c>
      <c r="D148" s="17" t="s">
        <v>47</v>
      </c>
      <c r="E148" s="22" t="s">
        <v>219</v>
      </c>
      <c r="F148" s="23" t="s">
        <v>49</v>
      </c>
      <c r="G148" s="24">
        <v>36</v>
      </c>
      <c r="H148" s="25"/>
      <c r="I148" s="25">
        <f>ROUND(ROUND(H148,2)*ROUND(G148,3),2)</f>
        <v>0</v>
      </c>
      <c r="O148">
        <f>(I148*21)/100</f>
        <v>0</v>
      </c>
      <c r="P148" t="s">
        <v>23</v>
      </c>
    </row>
    <row r="149" spans="1:18" x14ac:dyDescent="0.2">
      <c r="A149" s="26" t="s">
        <v>50</v>
      </c>
      <c r="E149" s="27" t="s">
        <v>47</v>
      </c>
    </row>
    <row r="150" spans="1:18" x14ac:dyDescent="0.2">
      <c r="A150" s="28" t="s">
        <v>51</v>
      </c>
      <c r="E150" s="29" t="s">
        <v>99</v>
      </c>
    </row>
    <row r="151" spans="1:18" ht="38.25" x14ac:dyDescent="0.2">
      <c r="A151" t="s">
        <v>53</v>
      </c>
      <c r="E151" s="27" t="s">
        <v>220</v>
      </c>
    </row>
    <row r="152" spans="1:18" x14ac:dyDescent="0.2">
      <c r="A152" s="17" t="s">
        <v>45</v>
      </c>
      <c r="B152" s="21" t="s">
        <v>221</v>
      </c>
      <c r="C152" s="21" t="s">
        <v>222</v>
      </c>
      <c r="D152" s="17" t="s">
        <v>47</v>
      </c>
      <c r="E152" s="22" t="s">
        <v>223</v>
      </c>
      <c r="F152" s="23" t="s">
        <v>117</v>
      </c>
      <c r="G152" s="24">
        <v>265</v>
      </c>
      <c r="H152" s="25"/>
      <c r="I152" s="25">
        <f>ROUND(ROUND(H152,2)*ROUND(G152,3),2)</f>
        <v>0</v>
      </c>
      <c r="O152">
        <f>(I152*21)/100</f>
        <v>0</v>
      </c>
      <c r="P152" t="s">
        <v>23</v>
      </c>
    </row>
    <row r="153" spans="1:18" x14ac:dyDescent="0.2">
      <c r="A153" s="26" t="s">
        <v>50</v>
      </c>
      <c r="E153" s="27" t="s">
        <v>47</v>
      </c>
    </row>
    <row r="154" spans="1:18" x14ac:dyDescent="0.2">
      <c r="A154" s="28" t="s">
        <v>51</v>
      </c>
      <c r="E154" s="29" t="s">
        <v>99</v>
      </c>
    </row>
    <row r="155" spans="1:18" ht="38.25" x14ac:dyDescent="0.2">
      <c r="A155" t="s">
        <v>53</v>
      </c>
      <c r="E155" s="27" t="s">
        <v>224</v>
      </c>
    </row>
    <row r="156" spans="1:18" ht="25.5" x14ac:dyDescent="0.2">
      <c r="A156" s="17" t="s">
        <v>45</v>
      </c>
      <c r="B156" s="21" t="s">
        <v>225</v>
      </c>
      <c r="C156" s="21" t="s">
        <v>226</v>
      </c>
      <c r="D156" s="17" t="s">
        <v>47</v>
      </c>
      <c r="E156" s="22" t="s">
        <v>227</v>
      </c>
      <c r="F156" s="23" t="s">
        <v>49</v>
      </c>
      <c r="G156" s="24">
        <v>2</v>
      </c>
      <c r="H156" s="25"/>
      <c r="I156" s="25">
        <f>ROUND(ROUND(H156,2)*ROUND(G156,3),2)</f>
        <v>0</v>
      </c>
      <c r="O156">
        <f>(I156*21)/100</f>
        <v>0</v>
      </c>
      <c r="P156" t="s">
        <v>23</v>
      </c>
    </row>
    <row r="157" spans="1:18" x14ac:dyDescent="0.2">
      <c r="A157" s="26" t="s">
        <v>50</v>
      </c>
      <c r="E157" s="27" t="s">
        <v>47</v>
      </c>
    </row>
    <row r="158" spans="1:18" x14ac:dyDescent="0.2">
      <c r="A158" s="28" t="s">
        <v>51</v>
      </c>
      <c r="E158" s="29" t="s">
        <v>99</v>
      </c>
    </row>
    <row r="159" spans="1:18" ht="51" x14ac:dyDescent="0.2">
      <c r="A159" t="s">
        <v>53</v>
      </c>
      <c r="E159" s="27" t="s">
        <v>228</v>
      </c>
    </row>
    <row r="160" spans="1:18" x14ac:dyDescent="0.2">
      <c r="A160" s="17" t="s">
        <v>45</v>
      </c>
      <c r="B160" s="21" t="s">
        <v>229</v>
      </c>
      <c r="C160" s="21" t="s">
        <v>230</v>
      </c>
      <c r="D160" s="17" t="s">
        <v>47</v>
      </c>
      <c r="E160" s="22" t="s">
        <v>231</v>
      </c>
      <c r="F160" s="23" t="s">
        <v>49</v>
      </c>
      <c r="G160" s="24">
        <v>4</v>
      </c>
      <c r="H160" s="25"/>
      <c r="I160" s="25">
        <f>ROUND(ROUND(H160,2)*ROUND(G160,3),2)</f>
        <v>0</v>
      </c>
      <c r="O160">
        <f>(I160*21)/100</f>
        <v>0</v>
      </c>
      <c r="P160" t="s">
        <v>23</v>
      </c>
    </row>
    <row r="161" spans="1:16" x14ac:dyDescent="0.2">
      <c r="A161" s="26" t="s">
        <v>50</v>
      </c>
      <c r="E161" s="27" t="s">
        <v>47</v>
      </c>
    </row>
    <row r="162" spans="1:16" x14ac:dyDescent="0.2">
      <c r="A162" s="28" t="s">
        <v>51</v>
      </c>
      <c r="E162" s="29" t="s">
        <v>99</v>
      </c>
    </row>
    <row r="163" spans="1:16" ht="25.5" x14ac:dyDescent="0.2">
      <c r="A163" t="s">
        <v>53</v>
      </c>
      <c r="E163" s="27" t="s">
        <v>232</v>
      </c>
    </row>
    <row r="164" spans="1:16" ht="25.5" x14ac:dyDescent="0.2">
      <c r="A164" s="17" t="s">
        <v>45</v>
      </c>
      <c r="B164" s="21" t="s">
        <v>233</v>
      </c>
      <c r="C164" s="21" t="s">
        <v>234</v>
      </c>
      <c r="D164" s="17" t="s">
        <v>47</v>
      </c>
      <c r="E164" s="22" t="s">
        <v>235</v>
      </c>
      <c r="F164" s="23" t="s">
        <v>236</v>
      </c>
      <c r="G164" s="24">
        <v>3.9750000000000001</v>
      </c>
      <c r="H164" s="25"/>
      <c r="I164" s="25">
        <f>ROUND(ROUND(H164,2)*ROUND(G164,3),2)</f>
        <v>0</v>
      </c>
      <c r="O164">
        <f>(I164*21)/100</f>
        <v>0</v>
      </c>
      <c r="P164" t="s">
        <v>23</v>
      </c>
    </row>
    <row r="165" spans="1:16" x14ac:dyDescent="0.2">
      <c r="A165" s="26" t="s">
        <v>50</v>
      </c>
      <c r="E165" s="27" t="s">
        <v>47</v>
      </c>
    </row>
    <row r="166" spans="1:16" x14ac:dyDescent="0.2">
      <c r="A166" s="28" t="s">
        <v>51</v>
      </c>
      <c r="E166" s="29" t="s">
        <v>99</v>
      </c>
    </row>
    <row r="167" spans="1:16" ht="89.25" x14ac:dyDescent="0.2">
      <c r="A167" t="s">
        <v>53</v>
      </c>
      <c r="E167" s="27" t="s">
        <v>237</v>
      </c>
    </row>
    <row r="168" spans="1:16" x14ac:dyDescent="0.2">
      <c r="A168" s="17" t="s">
        <v>45</v>
      </c>
      <c r="B168" s="21" t="s">
        <v>238</v>
      </c>
      <c r="C168" s="21" t="s">
        <v>239</v>
      </c>
      <c r="D168" s="17" t="s">
        <v>47</v>
      </c>
      <c r="E168" s="22" t="s">
        <v>240</v>
      </c>
      <c r="F168" s="23" t="s">
        <v>241</v>
      </c>
      <c r="G168" s="24">
        <v>3.48</v>
      </c>
      <c r="H168" s="25"/>
      <c r="I168" s="25">
        <f>ROUND(ROUND(H168,2)*ROUND(G168,3),2)</f>
        <v>0</v>
      </c>
      <c r="O168">
        <f>(I168*21)/100</f>
        <v>0</v>
      </c>
      <c r="P168" t="s">
        <v>23</v>
      </c>
    </row>
    <row r="169" spans="1:16" x14ac:dyDescent="0.2">
      <c r="A169" s="26" t="s">
        <v>50</v>
      </c>
      <c r="E169" s="27" t="s">
        <v>47</v>
      </c>
    </row>
    <row r="170" spans="1:16" x14ac:dyDescent="0.2">
      <c r="A170" s="28" t="s">
        <v>51</v>
      </c>
      <c r="E170" s="29" t="s">
        <v>99</v>
      </c>
    </row>
    <row r="171" spans="1:16" ht="89.25" x14ac:dyDescent="0.2">
      <c r="A171" t="s">
        <v>53</v>
      </c>
      <c r="E171" s="27" t="s">
        <v>242</v>
      </c>
    </row>
    <row r="172" spans="1:16" x14ac:dyDescent="0.2">
      <c r="A172" s="17" t="s">
        <v>45</v>
      </c>
      <c r="B172" s="21" t="s">
        <v>243</v>
      </c>
      <c r="C172" s="21" t="s">
        <v>244</v>
      </c>
      <c r="D172" s="17" t="s">
        <v>47</v>
      </c>
      <c r="E172" s="22" t="s">
        <v>245</v>
      </c>
      <c r="F172" s="23" t="s">
        <v>241</v>
      </c>
      <c r="G172" s="24">
        <v>1.08</v>
      </c>
      <c r="H172" s="25"/>
      <c r="I172" s="25">
        <f>ROUND(ROUND(H172,2)*ROUND(G172,3),2)</f>
        <v>0</v>
      </c>
      <c r="O172">
        <f>(I172*21)/100</f>
        <v>0</v>
      </c>
      <c r="P172" t="s">
        <v>23</v>
      </c>
    </row>
    <row r="173" spans="1:16" x14ac:dyDescent="0.2">
      <c r="A173" s="26" t="s">
        <v>50</v>
      </c>
      <c r="E173" s="27" t="s">
        <v>47</v>
      </c>
    </row>
    <row r="174" spans="1:16" x14ac:dyDescent="0.2">
      <c r="A174" s="28" t="s">
        <v>51</v>
      </c>
      <c r="E174" s="29" t="s">
        <v>99</v>
      </c>
    </row>
    <row r="175" spans="1:16" ht="89.25" x14ac:dyDescent="0.2">
      <c r="A175" t="s">
        <v>53</v>
      </c>
      <c r="E175" s="27" t="s">
        <v>242</v>
      </c>
    </row>
    <row r="176" spans="1:16" x14ac:dyDescent="0.2">
      <c r="A176" s="17" t="s">
        <v>45</v>
      </c>
      <c r="B176" s="21" t="s">
        <v>246</v>
      </c>
      <c r="C176" s="21" t="s">
        <v>247</v>
      </c>
      <c r="D176" s="17" t="s">
        <v>47</v>
      </c>
      <c r="E176" s="22" t="s">
        <v>248</v>
      </c>
      <c r="F176" s="23" t="s">
        <v>117</v>
      </c>
      <c r="G176" s="24">
        <v>290</v>
      </c>
      <c r="H176" s="25"/>
      <c r="I176" s="25">
        <f>ROUND(ROUND(H176,2)*ROUND(G176,3),2)</f>
        <v>0</v>
      </c>
      <c r="O176">
        <f>(I176*21)/100</f>
        <v>0</v>
      </c>
      <c r="P176" t="s">
        <v>23</v>
      </c>
    </row>
    <row r="177" spans="1:16" x14ac:dyDescent="0.2">
      <c r="A177" s="26" t="s">
        <v>50</v>
      </c>
      <c r="E177" s="27" t="s">
        <v>47</v>
      </c>
    </row>
    <row r="178" spans="1:16" x14ac:dyDescent="0.2">
      <c r="A178" s="28" t="s">
        <v>51</v>
      </c>
      <c r="E178" s="29" t="s">
        <v>99</v>
      </c>
    </row>
    <row r="179" spans="1:16" ht="63.75" x14ac:dyDescent="0.2">
      <c r="A179" t="s">
        <v>53</v>
      </c>
      <c r="E179" s="27" t="s">
        <v>249</v>
      </c>
    </row>
    <row r="180" spans="1:16" x14ac:dyDescent="0.2">
      <c r="A180" s="17" t="s">
        <v>45</v>
      </c>
      <c r="B180" s="21" t="s">
        <v>250</v>
      </c>
      <c r="C180" s="21" t="s">
        <v>247</v>
      </c>
      <c r="D180" s="17" t="s">
        <v>29</v>
      </c>
      <c r="E180" s="22" t="s">
        <v>251</v>
      </c>
      <c r="F180" s="23" t="s">
        <v>117</v>
      </c>
      <c r="G180" s="24">
        <v>4000</v>
      </c>
      <c r="H180" s="25"/>
      <c r="I180" s="25">
        <f>ROUND(ROUND(H180,2)*ROUND(G180,3),2)</f>
        <v>0</v>
      </c>
      <c r="O180">
        <f>(I180*21)/100</f>
        <v>0</v>
      </c>
      <c r="P180" t="s">
        <v>23</v>
      </c>
    </row>
    <row r="181" spans="1:16" x14ac:dyDescent="0.2">
      <c r="A181" s="26" t="s">
        <v>50</v>
      </c>
      <c r="E181" s="27" t="s">
        <v>252</v>
      </c>
    </row>
    <row r="182" spans="1:16" x14ac:dyDescent="0.2">
      <c r="A182" s="28" t="s">
        <v>51</v>
      </c>
      <c r="E182" s="29" t="s">
        <v>99</v>
      </c>
    </row>
    <row r="183" spans="1:16" ht="63.75" x14ac:dyDescent="0.2">
      <c r="A183" t="s">
        <v>53</v>
      </c>
      <c r="E183" s="27" t="s">
        <v>249</v>
      </c>
    </row>
    <row r="184" spans="1:16" x14ac:dyDescent="0.2">
      <c r="A184" s="17" t="s">
        <v>45</v>
      </c>
      <c r="B184" s="21" t="s">
        <v>253</v>
      </c>
      <c r="C184" s="21" t="s">
        <v>254</v>
      </c>
      <c r="D184" s="17" t="s">
        <v>47</v>
      </c>
      <c r="E184" s="22" t="s">
        <v>255</v>
      </c>
      <c r="F184" s="23" t="s">
        <v>117</v>
      </c>
      <c r="G184" s="24">
        <v>4000</v>
      </c>
      <c r="H184" s="25"/>
      <c r="I184" s="25">
        <f>ROUND(ROUND(H184,2)*ROUND(G184,3),2)</f>
        <v>0</v>
      </c>
      <c r="O184">
        <f>(I184*21)/100</f>
        <v>0</v>
      </c>
      <c r="P184" t="s">
        <v>23</v>
      </c>
    </row>
    <row r="185" spans="1:16" x14ac:dyDescent="0.2">
      <c r="A185" s="26" t="s">
        <v>50</v>
      </c>
      <c r="E185" s="27" t="s">
        <v>256</v>
      </c>
    </row>
    <row r="186" spans="1:16" x14ac:dyDescent="0.2">
      <c r="A186" s="28" t="s">
        <v>51</v>
      </c>
      <c r="E186" s="29" t="s">
        <v>99</v>
      </c>
    </row>
    <row r="187" spans="1:16" ht="89.25" x14ac:dyDescent="0.2">
      <c r="A187" t="s">
        <v>53</v>
      </c>
      <c r="E187" s="27" t="s">
        <v>257</v>
      </c>
    </row>
    <row r="188" spans="1:16" x14ac:dyDescent="0.2">
      <c r="A188" s="17" t="s">
        <v>45</v>
      </c>
      <c r="B188" s="21" t="s">
        <v>258</v>
      </c>
      <c r="C188" s="21" t="s">
        <v>259</v>
      </c>
      <c r="D188" s="17" t="s">
        <v>47</v>
      </c>
      <c r="E188" s="22" t="s">
        <v>260</v>
      </c>
      <c r="F188" s="23" t="s">
        <v>49</v>
      </c>
      <c r="G188" s="24">
        <v>2</v>
      </c>
      <c r="H188" s="25"/>
      <c r="I188" s="25">
        <f>ROUND(ROUND(H188,2)*ROUND(G188,3),2)</f>
        <v>0</v>
      </c>
      <c r="O188">
        <f>(I188*21)/100</f>
        <v>0</v>
      </c>
      <c r="P188" t="s">
        <v>23</v>
      </c>
    </row>
    <row r="189" spans="1:16" x14ac:dyDescent="0.2">
      <c r="A189" s="26" t="s">
        <v>50</v>
      </c>
      <c r="E189" s="27" t="s">
        <v>47</v>
      </c>
    </row>
    <row r="190" spans="1:16" x14ac:dyDescent="0.2">
      <c r="A190" s="28" t="s">
        <v>51</v>
      </c>
      <c r="E190" s="29" t="s">
        <v>99</v>
      </c>
    </row>
    <row r="191" spans="1:16" ht="102" x14ac:dyDescent="0.2">
      <c r="A191" t="s">
        <v>53</v>
      </c>
      <c r="E191" s="27" t="s">
        <v>261</v>
      </c>
    </row>
    <row r="192" spans="1:16" x14ac:dyDescent="0.2">
      <c r="A192" s="17" t="s">
        <v>45</v>
      </c>
      <c r="B192" s="21" t="s">
        <v>262</v>
      </c>
      <c r="C192" s="21" t="s">
        <v>263</v>
      </c>
      <c r="D192" s="17" t="s">
        <v>47</v>
      </c>
      <c r="E192" s="22" t="s">
        <v>264</v>
      </c>
      <c r="F192" s="23" t="s">
        <v>117</v>
      </c>
      <c r="G192" s="24">
        <v>525</v>
      </c>
      <c r="H192" s="25"/>
      <c r="I192" s="25">
        <f>ROUND(ROUND(H192,2)*ROUND(G192,3),2)</f>
        <v>0</v>
      </c>
      <c r="O192">
        <f>(I192*21)/100</f>
        <v>0</v>
      </c>
      <c r="P192" t="s">
        <v>23</v>
      </c>
    </row>
    <row r="193" spans="1:16" x14ac:dyDescent="0.2">
      <c r="A193" s="26" t="s">
        <v>50</v>
      </c>
      <c r="E193" s="27" t="s">
        <v>47</v>
      </c>
    </row>
    <row r="194" spans="1:16" x14ac:dyDescent="0.2">
      <c r="A194" s="28" t="s">
        <v>51</v>
      </c>
      <c r="E194" s="29" t="s">
        <v>99</v>
      </c>
    </row>
    <row r="195" spans="1:16" ht="89.25" x14ac:dyDescent="0.2">
      <c r="A195" t="s">
        <v>53</v>
      </c>
      <c r="E195" s="27" t="s">
        <v>265</v>
      </c>
    </row>
    <row r="196" spans="1:16" x14ac:dyDescent="0.2">
      <c r="A196" s="17" t="s">
        <v>45</v>
      </c>
      <c r="B196" s="21" t="s">
        <v>266</v>
      </c>
      <c r="C196" s="21" t="s">
        <v>267</v>
      </c>
      <c r="D196" s="17" t="s">
        <v>47</v>
      </c>
      <c r="E196" s="22" t="s">
        <v>268</v>
      </c>
      <c r="F196" s="23" t="s">
        <v>269</v>
      </c>
      <c r="G196" s="24">
        <v>4</v>
      </c>
      <c r="H196" s="25"/>
      <c r="I196" s="25">
        <f>ROUND(ROUND(H196,2)*ROUND(G196,3),2)</f>
        <v>0</v>
      </c>
      <c r="O196">
        <f>(I196*21)/100</f>
        <v>0</v>
      </c>
      <c r="P196" t="s">
        <v>23</v>
      </c>
    </row>
    <row r="197" spans="1:16" x14ac:dyDescent="0.2">
      <c r="A197" s="26" t="s">
        <v>50</v>
      </c>
      <c r="E197" s="27" t="s">
        <v>47</v>
      </c>
    </row>
    <row r="198" spans="1:16" x14ac:dyDescent="0.2">
      <c r="A198" s="28" t="s">
        <v>51</v>
      </c>
      <c r="E198" s="29" t="s">
        <v>99</v>
      </c>
    </row>
    <row r="199" spans="1:16" ht="76.5" x14ac:dyDescent="0.2">
      <c r="A199" t="s">
        <v>53</v>
      </c>
      <c r="E199" s="27" t="s">
        <v>270</v>
      </c>
    </row>
    <row r="200" spans="1:16" x14ac:dyDescent="0.2">
      <c r="A200" s="17" t="s">
        <v>45</v>
      </c>
      <c r="B200" s="21" t="s">
        <v>271</v>
      </c>
      <c r="C200" s="21" t="s">
        <v>272</v>
      </c>
      <c r="D200" s="17" t="s">
        <v>47</v>
      </c>
      <c r="E200" s="22" t="s">
        <v>273</v>
      </c>
      <c r="F200" s="23" t="s">
        <v>117</v>
      </c>
      <c r="G200" s="24">
        <v>525</v>
      </c>
      <c r="H200" s="25"/>
      <c r="I200" s="25">
        <f>ROUND(ROUND(H200,2)*ROUND(G200,3),2)</f>
        <v>0</v>
      </c>
      <c r="O200">
        <f>(I200*21)/100</f>
        <v>0</v>
      </c>
      <c r="P200" t="s">
        <v>23</v>
      </c>
    </row>
    <row r="201" spans="1:16" x14ac:dyDescent="0.2">
      <c r="A201" s="26" t="s">
        <v>50</v>
      </c>
      <c r="E201" s="27" t="s">
        <v>47</v>
      </c>
    </row>
    <row r="202" spans="1:16" x14ac:dyDescent="0.2">
      <c r="A202" s="28" t="s">
        <v>51</v>
      </c>
      <c r="E202" s="29" t="s">
        <v>99</v>
      </c>
    </row>
    <row r="203" spans="1:16" ht="76.5" x14ac:dyDescent="0.2">
      <c r="A203" t="s">
        <v>53</v>
      </c>
      <c r="E203" s="27" t="s">
        <v>274</v>
      </c>
    </row>
    <row r="204" spans="1:16" x14ac:dyDescent="0.2">
      <c r="A204" s="17" t="s">
        <v>45</v>
      </c>
      <c r="B204" s="21" t="s">
        <v>275</v>
      </c>
      <c r="C204" s="21" t="s">
        <v>276</v>
      </c>
      <c r="D204" s="17" t="s">
        <v>47</v>
      </c>
      <c r="E204" s="22" t="s">
        <v>277</v>
      </c>
      <c r="F204" s="23" t="s">
        <v>49</v>
      </c>
      <c r="G204" s="24">
        <v>6</v>
      </c>
      <c r="H204" s="25"/>
      <c r="I204" s="25">
        <f>ROUND(ROUND(H204,2)*ROUND(G204,3),2)</f>
        <v>0</v>
      </c>
      <c r="O204">
        <f>(I204*21)/100</f>
        <v>0</v>
      </c>
      <c r="P204" t="s">
        <v>23</v>
      </c>
    </row>
    <row r="205" spans="1:16" x14ac:dyDescent="0.2">
      <c r="A205" s="26" t="s">
        <v>50</v>
      </c>
      <c r="E205" s="27" t="s">
        <v>47</v>
      </c>
    </row>
    <row r="206" spans="1:16" x14ac:dyDescent="0.2">
      <c r="A206" s="28" t="s">
        <v>51</v>
      </c>
      <c r="E206" s="29" t="s">
        <v>99</v>
      </c>
    </row>
    <row r="207" spans="1:16" ht="102" x14ac:dyDescent="0.2">
      <c r="A207" t="s">
        <v>53</v>
      </c>
      <c r="E207" s="27" t="s">
        <v>261</v>
      </c>
    </row>
    <row r="208" spans="1:16" x14ac:dyDescent="0.2">
      <c r="A208" s="17" t="s">
        <v>45</v>
      </c>
      <c r="B208" s="21" t="s">
        <v>278</v>
      </c>
      <c r="C208" s="21" t="s">
        <v>279</v>
      </c>
      <c r="D208" s="17" t="s">
        <v>47</v>
      </c>
      <c r="E208" s="22" t="s">
        <v>280</v>
      </c>
      <c r="F208" s="23" t="s">
        <v>49</v>
      </c>
      <c r="G208" s="24">
        <v>3</v>
      </c>
      <c r="H208" s="25"/>
      <c r="I208" s="25">
        <f>ROUND(ROUND(H208,2)*ROUND(G208,3),2)</f>
        <v>0</v>
      </c>
      <c r="O208">
        <f>(I208*21)/100</f>
        <v>0</v>
      </c>
      <c r="P208" t="s">
        <v>23</v>
      </c>
    </row>
    <row r="209" spans="1:16" x14ac:dyDescent="0.2">
      <c r="A209" s="26" t="s">
        <v>50</v>
      </c>
      <c r="E209" s="27" t="s">
        <v>47</v>
      </c>
    </row>
    <row r="210" spans="1:16" x14ac:dyDescent="0.2">
      <c r="A210" s="28" t="s">
        <v>51</v>
      </c>
      <c r="E210" s="29" t="s">
        <v>99</v>
      </c>
    </row>
    <row r="211" spans="1:16" ht="102" x14ac:dyDescent="0.2">
      <c r="A211" t="s">
        <v>53</v>
      </c>
      <c r="E211" s="27" t="s">
        <v>261</v>
      </c>
    </row>
    <row r="212" spans="1:16" x14ac:dyDescent="0.2">
      <c r="A212" s="17" t="s">
        <v>45</v>
      </c>
      <c r="B212" s="21" t="s">
        <v>281</v>
      </c>
      <c r="C212" s="21" t="s">
        <v>282</v>
      </c>
      <c r="D212" s="17" t="s">
        <v>47</v>
      </c>
      <c r="E212" s="22" t="s">
        <v>283</v>
      </c>
      <c r="F212" s="23" t="s">
        <v>49</v>
      </c>
      <c r="G212" s="24">
        <v>3</v>
      </c>
      <c r="H212" s="25"/>
      <c r="I212" s="25">
        <f>ROUND(ROUND(H212,2)*ROUND(G212,3),2)</f>
        <v>0</v>
      </c>
      <c r="O212">
        <f>(I212*21)/100</f>
        <v>0</v>
      </c>
      <c r="P212" t="s">
        <v>23</v>
      </c>
    </row>
    <row r="213" spans="1:16" x14ac:dyDescent="0.2">
      <c r="A213" s="26" t="s">
        <v>50</v>
      </c>
      <c r="E213" s="27" t="s">
        <v>47</v>
      </c>
    </row>
    <row r="214" spans="1:16" x14ac:dyDescent="0.2">
      <c r="A214" s="28" t="s">
        <v>51</v>
      </c>
      <c r="E214" s="29" t="s">
        <v>99</v>
      </c>
    </row>
    <row r="215" spans="1:16" ht="102" x14ac:dyDescent="0.2">
      <c r="A215" t="s">
        <v>53</v>
      </c>
      <c r="E215" s="27" t="s">
        <v>261</v>
      </c>
    </row>
    <row r="216" spans="1:16" x14ac:dyDescent="0.2">
      <c r="A216" s="17" t="s">
        <v>45</v>
      </c>
      <c r="B216" s="21" t="s">
        <v>284</v>
      </c>
      <c r="C216" s="21" t="s">
        <v>285</v>
      </c>
      <c r="D216" s="17" t="s">
        <v>47</v>
      </c>
      <c r="E216" s="22" t="s">
        <v>286</v>
      </c>
      <c r="F216" s="23" t="s">
        <v>49</v>
      </c>
      <c r="G216" s="24">
        <v>5</v>
      </c>
      <c r="H216" s="25"/>
      <c r="I216" s="25">
        <f>ROUND(ROUND(H216,2)*ROUND(G216,3),2)</f>
        <v>0</v>
      </c>
      <c r="O216">
        <f>(I216*21)/100</f>
        <v>0</v>
      </c>
      <c r="P216" t="s">
        <v>23</v>
      </c>
    </row>
    <row r="217" spans="1:16" x14ac:dyDescent="0.2">
      <c r="A217" s="26" t="s">
        <v>50</v>
      </c>
      <c r="E217" s="27" t="s">
        <v>47</v>
      </c>
    </row>
    <row r="218" spans="1:16" x14ac:dyDescent="0.2">
      <c r="A218" s="28" t="s">
        <v>51</v>
      </c>
      <c r="E218" s="29" t="s">
        <v>99</v>
      </c>
    </row>
    <row r="219" spans="1:16" ht="102" x14ac:dyDescent="0.2">
      <c r="A219" t="s">
        <v>53</v>
      </c>
      <c r="E219" s="27" t="s">
        <v>261</v>
      </c>
    </row>
    <row r="220" spans="1:16" x14ac:dyDescent="0.2">
      <c r="A220" s="17" t="s">
        <v>45</v>
      </c>
      <c r="B220" s="21" t="s">
        <v>287</v>
      </c>
      <c r="C220" s="21" t="s">
        <v>288</v>
      </c>
      <c r="D220" s="17" t="s">
        <v>47</v>
      </c>
      <c r="E220" s="22" t="s">
        <v>289</v>
      </c>
      <c r="F220" s="23" t="s">
        <v>49</v>
      </c>
      <c r="G220" s="24">
        <v>1</v>
      </c>
      <c r="H220" s="25"/>
      <c r="I220" s="25">
        <f>ROUND(ROUND(H220,2)*ROUND(G220,3),2)</f>
        <v>0</v>
      </c>
      <c r="O220">
        <f>(I220*21)/100</f>
        <v>0</v>
      </c>
      <c r="P220" t="s">
        <v>23</v>
      </c>
    </row>
    <row r="221" spans="1:16" x14ac:dyDescent="0.2">
      <c r="A221" s="26" t="s">
        <v>50</v>
      </c>
      <c r="E221" s="27" t="s">
        <v>47</v>
      </c>
    </row>
    <row r="222" spans="1:16" x14ac:dyDescent="0.2">
      <c r="A222" s="28" t="s">
        <v>51</v>
      </c>
      <c r="E222" s="29" t="s">
        <v>99</v>
      </c>
    </row>
    <row r="223" spans="1:16" ht="51" x14ac:dyDescent="0.2">
      <c r="A223" t="s">
        <v>53</v>
      </c>
      <c r="E223" s="27" t="s">
        <v>290</v>
      </c>
    </row>
    <row r="224" spans="1:16" x14ac:dyDescent="0.2">
      <c r="A224" s="17" t="s">
        <v>45</v>
      </c>
      <c r="B224" s="21" t="s">
        <v>291</v>
      </c>
      <c r="C224" s="21" t="s">
        <v>292</v>
      </c>
      <c r="D224" s="17" t="s">
        <v>47</v>
      </c>
      <c r="E224" s="22" t="s">
        <v>293</v>
      </c>
      <c r="F224" s="23" t="s">
        <v>49</v>
      </c>
      <c r="G224" s="24">
        <v>1</v>
      </c>
      <c r="H224" s="25"/>
      <c r="I224" s="25">
        <f>ROUND(ROUND(H224,2)*ROUND(G224,3),2)</f>
        <v>0</v>
      </c>
      <c r="O224">
        <f>(I224*21)/100</f>
        <v>0</v>
      </c>
      <c r="P224" t="s">
        <v>23</v>
      </c>
    </row>
    <row r="225" spans="1:16" x14ac:dyDescent="0.2">
      <c r="A225" s="26" t="s">
        <v>50</v>
      </c>
      <c r="E225" s="27" t="s">
        <v>47</v>
      </c>
    </row>
    <row r="226" spans="1:16" x14ac:dyDescent="0.2">
      <c r="A226" s="28" t="s">
        <v>51</v>
      </c>
      <c r="E226" s="29" t="s">
        <v>99</v>
      </c>
    </row>
    <row r="227" spans="1:16" ht="51" x14ac:dyDescent="0.2">
      <c r="A227" t="s">
        <v>53</v>
      </c>
      <c r="E227" s="27" t="s">
        <v>290</v>
      </c>
    </row>
    <row r="228" spans="1:16" x14ac:dyDescent="0.2">
      <c r="A228" s="17" t="s">
        <v>45</v>
      </c>
      <c r="B228" s="21" t="s">
        <v>294</v>
      </c>
      <c r="C228" s="21" t="s">
        <v>295</v>
      </c>
      <c r="D228" s="17" t="s">
        <v>47</v>
      </c>
      <c r="E228" s="22" t="s">
        <v>296</v>
      </c>
      <c r="F228" s="23" t="s">
        <v>49</v>
      </c>
      <c r="G228" s="24">
        <v>1</v>
      </c>
      <c r="H228" s="25"/>
      <c r="I228" s="25">
        <f>ROUND(ROUND(H228,2)*ROUND(G228,3),2)</f>
        <v>0</v>
      </c>
      <c r="O228">
        <f>(I228*21)/100</f>
        <v>0</v>
      </c>
      <c r="P228" t="s">
        <v>23</v>
      </c>
    </row>
    <row r="229" spans="1:16" x14ac:dyDescent="0.2">
      <c r="A229" s="26" t="s">
        <v>50</v>
      </c>
      <c r="E229" s="27" t="s">
        <v>47</v>
      </c>
    </row>
    <row r="230" spans="1:16" x14ac:dyDescent="0.2">
      <c r="A230" s="28" t="s">
        <v>51</v>
      </c>
      <c r="E230" s="29" t="s">
        <v>99</v>
      </c>
    </row>
    <row r="231" spans="1:16" ht="51" x14ac:dyDescent="0.2">
      <c r="A231" t="s">
        <v>53</v>
      </c>
      <c r="E231" s="27" t="s">
        <v>290</v>
      </c>
    </row>
    <row r="232" spans="1:16" x14ac:dyDescent="0.2">
      <c r="A232" s="17" t="s">
        <v>45</v>
      </c>
      <c r="B232" s="21" t="s">
        <v>297</v>
      </c>
      <c r="C232" s="21" t="s">
        <v>298</v>
      </c>
      <c r="D232" s="17" t="s">
        <v>47</v>
      </c>
      <c r="E232" s="22" t="s">
        <v>299</v>
      </c>
      <c r="F232" s="23" t="s">
        <v>49</v>
      </c>
      <c r="G232" s="24">
        <v>2</v>
      </c>
      <c r="H232" s="25"/>
      <c r="I232" s="25">
        <f>ROUND(ROUND(H232,2)*ROUND(G232,3),2)</f>
        <v>0</v>
      </c>
      <c r="O232">
        <f>(I232*21)/100</f>
        <v>0</v>
      </c>
      <c r="P232" t="s">
        <v>23</v>
      </c>
    </row>
    <row r="233" spans="1:16" x14ac:dyDescent="0.2">
      <c r="A233" s="26" t="s">
        <v>50</v>
      </c>
      <c r="E233" s="27" t="s">
        <v>47</v>
      </c>
    </row>
    <row r="234" spans="1:16" x14ac:dyDescent="0.2">
      <c r="A234" s="28" t="s">
        <v>51</v>
      </c>
      <c r="E234" s="29" t="s">
        <v>99</v>
      </c>
    </row>
    <row r="235" spans="1:16" ht="51" x14ac:dyDescent="0.2">
      <c r="A235" t="s">
        <v>53</v>
      </c>
      <c r="E235" s="27" t="s">
        <v>290</v>
      </c>
    </row>
    <row r="236" spans="1:16" x14ac:dyDescent="0.2">
      <c r="A236" s="17" t="s">
        <v>45</v>
      </c>
      <c r="B236" s="21" t="s">
        <v>300</v>
      </c>
      <c r="C236" s="21" t="s">
        <v>298</v>
      </c>
      <c r="D236" s="17" t="s">
        <v>29</v>
      </c>
      <c r="E236" s="22" t="s">
        <v>301</v>
      </c>
      <c r="F236" s="23" t="s">
        <v>49</v>
      </c>
      <c r="G236" s="24">
        <v>2</v>
      </c>
      <c r="H236" s="25"/>
      <c r="I236" s="25">
        <f>ROUND(ROUND(H236,2)*ROUND(G236,3),2)</f>
        <v>0</v>
      </c>
      <c r="O236">
        <f>(I236*21)/100</f>
        <v>0</v>
      </c>
      <c r="P236" t="s">
        <v>23</v>
      </c>
    </row>
    <row r="237" spans="1:16" x14ac:dyDescent="0.2">
      <c r="A237" s="26" t="s">
        <v>50</v>
      </c>
      <c r="E237" s="27" t="s">
        <v>47</v>
      </c>
    </row>
    <row r="238" spans="1:16" x14ac:dyDescent="0.2">
      <c r="A238" s="28" t="s">
        <v>51</v>
      </c>
      <c r="E238" s="29" t="s">
        <v>99</v>
      </c>
    </row>
    <row r="239" spans="1:16" ht="51" x14ac:dyDescent="0.2">
      <c r="A239" t="s">
        <v>53</v>
      </c>
      <c r="E239" s="27" t="s">
        <v>290</v>
      </c>
    </row>
    <row r="240" spans="1:16" x14ac:dyDescent="0.2">
      <c r="A240" s="17" t="s">
        <v>45</v>
      </c>
      <c r="B240" s="21" t="s">
        <v>302</v>
      </c>
      <c r="C240" s="21" t="s">
        <v>303</v>
      </c>
      <c r="D240" s="17" t="s">
        <v>47</v>
      </c>
      <c r="E240" s="22" t="s">
        <v>304</v>
      </c>
      <c r="F240" s="23" t="s">
        <v>49</v>
      </c>
      <c r="G240" s="24">
        <v>6</v>
      </c>
      <c r="H240" s="25"/>
      <c r="I240" s="25">
        <f>ROUND(ROUND(H240,2)*ROUND(G240,3),2)</f>
        <v>0</v>
      </c>
      <c r="O240">
        <f>(I240*21)/100</f>
        <v>0</v>
      </c>
      <c r="P240" t="s">
        <v>23</v>
      </c>
    </row>
    <row r="241" spans="1:16" x14ac:dyDescent="0.2">
      <c r="A241" s="26" t="s">
        <v>50</v>
      </c>
      <c r="E241" s="27" t="s">
        <v>47</v>
      </c>
    </row>
    <row r="242" spans="1:16" x14ac:dyDescent="0.2">
      <c r="A242" s="28" t="s">
        <v>51</v>
      </c>
      <c r="E242" s="29" t="s">
        <v>99</v>
      </c>
    </row>
    <row r="243" spans="1:16" ht="76.5" x14ac:dyDescent="0.2">
      <c r="A243" t="s">
        <v>53</v>
      </c>
      <c r="E243" s="27" t="s">
        <v>305</v>
      </c>
    </row>
    <row r="244" spans="1:16" x14ac:dyDescent="0.2">
      <c r="A244" s="17" t="s">
        <v>45</v>
      </c>
      <c r="B244" s="21" t="s">
        <v>306</v>
      </c>
      <c r="C244" s="21" t="s">
        <v>307</v>
      </c>
      <c r="D244" s="17" t="s">
        <v>47</v>
      </c>
      <c r="E244" s="22" t="s">
        <v>308</v>
      </c>
      <c r="F244" s="23" t="s">
        <v>49</v>
      </c>
      <c r="G244" s="24">
        <v>1</v>
      </c>
      <c r="H244" s="25"/>
      <c r="I244" s="25">
        <f>ROUND(ROUND(H244,2)*ROUND(G244,3),2)</f>
        <v>0</v>
      </c>
      <c r="O244">
        <f>(I244*21)/100</f>
        <v>0</v>
      </c>
      <c r="P244" t="s">
        <v>23</v>
      </c>
    </row>
    <row r="245" spans="1:16" x14ac:dyDescent="0.2">
      <c r="A245" s="26" t="s">
        <v>50</v>
      </c>
      <c r="E245" s="27" t="s">
        <v>47</v>
      </c>
    </row>
    <row r="246" spans="1:16" x14ac:dyDescent="0.2">
      <c r="A246" s="28" t="s">
        <v>51</v>
      </c>
      <c r="E246" s="29" t="s">
        <v>99</v>
      </c>
    </row>
    <row r="247" spans="1:16" ht="102" x14ac:dyDescent="0.2">
      <c r="A247" t="s">
        <v>53</v>
      </c>
      <c r="E247" s="27" t="s">
        <v>261</v>
      </c>
    </row>
    <row r="248" spans="1:16" x14ac:dyDescent="0.2">
      <c r="A248" s="17" t="s">
        <v>45</v>
      </c>
      <c r="B248" s="21" t="s">
        <v>309</v>
      </c>
      <c r="C248" s="21" t="s">
        <v>310</v>
      </c>
      <c r="D248" s="17" t="s">
        <v>47</v>
      </c>
      <c r="E248" s="22" t="s">
        <v>311</v>
      </c>
      <c r="F248" s="23" t="s">
        <v>49</v>
      </c>
      <c r="G248" s="24">
        <v>1</v>
      </c>
      <c r="H248" s="25"/>
      <c r="I248" s="25">
        <f>ROUND(ROUND(H248,2)*ROUND(G248,3),2)</f>
        <v>0</v>
      </c>
      <c r="O248">
        <f>(I248*21)/100</f>
        <v>0</v>
      </c>
      <c r="P248" t="s">
        <v>23</v>
      </c>
    </row>
    <row r="249" spans="1:16" x14ac:dyDescent="0.2">
      <c r="A249" s="26" t="s">
        <v>50</v>
      </c>
      <c r="E249" s="27" t="s">
        <v>47</v>
      </c>
    </row>
    <row r="250" spans="1:16" x14ac:dyDescent="0.2">
      <c r="A250" s="28" t="s">
        <v>51</v>
      </c>
      <c r="E250" s="29" t="s">
        <v>99</v>
      </c>
    </row>
    <row r="251" spans="1:16" ht="102" x14ac:dyDescent="0.2">
      <c r="A251" t="s">
        <v>53</v>
      </c>
      <c r="E251" s="27" t="s">
        <v>261</v>
      </c>
    </row>
    <row r="252" spans="1:16" x14ac:dyDescent="0.2">
      <c r="A252" s="17" t="s">
        <v>45</v>
      </c>
      <c r="B252" s="21" t="s">
        <v>312</v>
      </c>
      <c r="C252" s="21" t="s">
        <v>313</v>
      </c>
      <c r="D252" s="17" t="s">
        <v>47</v>
      </c>
      <c r="E252" s="22" t="s">
        <v>314</v>
      </c>
      <c r="F252" s="23" t="s">
        <v>49</v>
      </c>
      <c r="G252" s="24">
        <v>4</v>
      </c>
      <c r="H252" s="25"/>
      <c r="I252" s="25">
        <f>ROUND(ROUND(H252,2)*ROUND(G252,3),2)</f>
        <v>0</v>
      </c>
      <c r="O252">
        <f>(I252*21)/100</f>
        <v>0</v>
      </c>
      <c r="P252" t="s">
        <v>23</v>
      </c>
    </row>
    <row r="253" spans="1:16" x14ac:dyDescent="0.2">
      <c r="A253" s="26" t="s">
        <v>50</v>
      </c>
      <c r="E253" s="27" t="s">
        <v>47</v>
      </c>
    </row>
    <row r="254" spans="1:16" x14ac:dyDescent="0.2">
      <c r="A254" s="28" t="s">
        <v>51</v>
      </c>
      <c r="E254" s="29" t="s">
        <v>99</v>
      </c>
    </row>
    <row r="255" spans="1:16" ht="102" x14ac:dyDescent="0.2">
      <c r="A255" t="s">
        <v>53</v>
      </c>
      <c r="E255" s="27" t="s">
        <v>261</v>
      </c>
    </row>
    <row r="256" spans="1:16" x14ac:dyDescent="0.2">
      <c r="A256" s="17" t="s">
        <v>45</v>
      </c>
      <c r="B256" s="21" t="s">
        <v>315</v>
      </c>
      <c r="C256" s="21" t="s">
        <v>316</v>
      </c>
      <c r="D256" s="17" t="s">
        <v>47</v>
      </c>
      <c r="E256" s="22" t="s">
        <v>317</v>
      </c>
      <c r="F256" s="23" t="s">
        <v>49</v>
      </c>
      <c r="G256" s="24">
        <v>40</v>
      </c>
      <c r="H256" s="25"/>
      <c r="I256" s="25">
        <f>ROUND(ROUND(H256,2)*ROUND(G256,3),2)</f>
        <v>0</v>
      </c>
      <c r="O256">
        <f>(I256*21)/100</f>
        <v>0</v>
      </c>
      <c r="P256" t="s">
        <v>23</v>
      </c>
    </row>
    <row r="257" spans="1:16" x14ac:dyDescent="0.2">
      <c r="A257" s="26" t="s">
        <v>50</v>
      </c>
      <c r="E257" s="27" t="s">
        <v>47</v>
      </c>
    </row>
    <row r="258" spans="1:16" x14ac:dyDescent="0.2">
      <c r="A258" s="28" t="s">
        <v>51</v>
      </c>
      <c r="E258" s="29" t="s">
        <v>99</v>
      </c>
    </row>
    <row r="259" spans="1:16" ht="102" x14ac:dyDescent="0.2">
      <c r="A259" t="s">
        <v>53</v>
      </c>
      <c r="E259" s="27" t="s">
        <v>261</v>
      </c>
    </row>
    <row r="260" spans="1:16" x14ac:dyDescent="0.2">
      <c r="A260" s="17" t="s">
        <v>45</v>
      </c>
      <c r="B260" s="21" t="s">
        <v>318</v>
      </c>
      <c r="C260" s="21" t="s">
        <v>319</v>
      </c>
      <c r="D260" s="17" t="s">
        <v>47</v>
      </c>
      <c r="E260" s="22" t="s">
        <v>320</v>
      </c>
      <c r="F260" s="23" t="s">
        <v>117</v>
      </c>
      <c r="G260" s="24">
        <v>50</v>
      </c>
      <c r="H260" s="25"/>
      <c r="I260" s="25">
        <f>ROUND(ROUND(H260,2)*ROUND(G260,3),2)</f>
        <v>0</v>
      </c>
      <c r="O260">
        <f>(I260*21)/100</f>
        <v>0</v>
      </c>
      <c r="P260" t="s">
        <v>23</v>
      </c>
    </row>
    <row r="261" spans="1:16" x14ac:dyDescent="0.2">
      <c r="A261" s="26" t="s">
        <v>50</v>
      </c>
      <c r="E261" s="27" t="s">
        <v>47</v>
      </c>
    </row>
    <row r="262" spans="1:16" x14ac:dyDescent="0.2">
      <c r="A262" s="28" t="s">
        <v>51</v>
      </c>
      <c r="E262" s="29" t="s">
        <v>99</v>
      </c>
    </row>
    <row r="263" spans="1:16" ht="76.5" x14ac:dyDescent="0.2">
      <c r="A263" t="s">
        <v>53</v>
      </c>
      <c r="E263" s="27" t="s">
        <v>321</v>
      </c>
    </row>
    <row r="264" spans="1:16" x14ac:dyDescent="0.2">
      <c r="A264" s="17" t="s">
        <v>45</v>
      </c>
      <c r="B264" s="21" t="s">
        <v>322</v>
      </c>
      <c r="C264" s="21" t="s">
        <v>323</v>
      </c>
      <c r="D264" s="17" t="s">
        <v>47</v>
      </c>
      <c r="E264" s="22" t="s">
        <v>324</v>
      </c>
      <c r="F264" s="23" t="s">
        <v>49</v>
      </c>
      <c r="G264" s="24">
        <v>2</v>
      </c>
      <c r="H264" s="25"/>
      <c r="I264" s="25">
        <f>ROUND(ROUND(H264,2)*ROUND(G264,3),2)</f>
        <v>0</v>
      </c>
      <c r="O264">
        <f>(I264*21)/100</f>
        <v>0</v>
      </c>
      <c r="P264" t="s">
        <v>23</v>
      </c>
    </row>
    <row r="265" spans="1:16" x14ac:dyDescent="0.2">
      <c r="A265" s="26" t="s">
        <v>50</v>
      </c>
      <c r="E265" s="27" t="s">
        <v>47</v>
      </c>
    </row>
    <row r="266" spans="1:16" x14ac:dyDescent="0.2">
      <c r="A266" s="28" t="s">
        <v>51</v>
      </c>
      <c r="E266" s="29" t="s">
        <v>99</v>
      </c>
    </row>
    <row r="267" spans="1:16" ht="76.5" x14ac:dyDescent="0.2">
      <c r="A267" t="s">
        <v>53</v>
      </c>
      <c r="E267" s="27" t="s">
        <v>325</v>
      </c>
    </row>
    <row r="268" spans="1:16" x14ac:dyDescent="0.2">
      <c r="A268" s="17" t="s">
        <v>45</v>
      </c>
      <c r="B268" s="21" t="s">
        <v>326</v>
      </c>
      <c r="C268" s="21" t="s">
        <v>327</v>
      </c>
      <c r="D268" s="17" t="s">
        <v>47</v>
      </c>
      <c r="E268" s="22" t="s">
        <v>328</v>
      </c>
      <c r="F268" s="23" t="s">
        <v>49</v>
      </c>
      <c r="G268" s="24">
        <v>2</v>
      </c>
      <c r="H268" s="25"/>
      <c r="I268" s="25">
        <f>ROUND(ROUND(H268,2)*ROUND(G268,3),2)</f>
        <v>0</v>
      </c>
      <c r="O268">
        <f>(I268*21)/100</f>
        <v>0</v>
      </c>
      <c r="P268" t="s">
        <v>23</v>
      </c>
    </row>
    <row r="269" spans="1:16" x14ac:dyDescent="0.2">
      <c r="A269" s="26" t="s">
        <v>50</v>
      </c>
      <c r="E269" s="27" t="s">
        <v>47</v>
      </c>
    </row>
    <row r="270" spans="1:16" x14ac:dyDescent="0.2">
      <c r="A270" s="28" t="s">
        <v>51</v>
      </c>
      <c r="E270" s="29" t="s">
        <v>99</v>
      </c>
    </row>
    <row r="271" spans="1:16" ht="76.5" x14ac:dyDescent="0.2">
      <c r="A271" t="s">
        <v>53</v>
      </c>
      <c r="E271" s="27" t="s">
        <v>325</v>
      </c>
    </row>
    <row r="272" spans="1:16" x14ac:dyDescent="0.2">
      <c r="A272" s="17" t="s">
        <v>45</v>
      </c>
      <c r="B272" s="21" t="s">
        <v>329</v>
      </c>
      <c r="C272" s="21" t="s">
        <v>330</v>
      </c>
      <c r="D272" s="17" t="s">
        <v>47</v>
      </c>
      <c r="E272" s="22" t="s">
        <v>331</v>
      </c>
      <c r="F272" s="23" t="s">
        <v>49</v>
      </c>
      <c r="G272" s="24">
        <v>1</v>
      </c>
      <c r="H272" s="25"/>
      <c r="I272" s="25">
        <f>ROUND(ROUND(H272,2)*ROUND(G272,3),2)</f>
        <v>0</v>
      </c>
      <c r="O272">
        <f>(I272*21)/100</f>
        <v>0</v>
      </c>
      <c r="P272" t="s">
        <v>23</v>
      </c>
    </row>
    <row r="273" spans="1:16" x14ac:dyDescent="0.2">
      <c r="A273" s="26" t="s">
        <v>50</v>
      </c>
      <c r="E273" s="27" t="s">
        <v>47</v>
      </c>
    </row>
    <row r="274" spans="1:16" x14ac:dyDescent="0.2">
      <c r="A274" s="28" t="s">
        <v>51</v>
      </c>
      <c r="E274" s="29" t="s">
        <v>99</v>
      </c>
    </row>
    <row r="275" spans="1:16" ht="76.5" x14ac:dyDescent="0.2">
      <c r="A275" t="s">
        <v>53</v>
      </c>
      <c r="E275" s="27" t="s">
        <v>325</v>
      </c>
    </row>
    <row r="276" spans="1:16" x14ac:dyDescent="0.2">
      <c r="A276" s="17" t="s">
        <v>45</v>
      </c>
      <c r="B276" s="21" t="s">
        <v>332</v>
      </c>
      <c r="C276" s="21" t="s">
        <v>333</v>
      </c>
      <c r="D276" s="17" t="s">
        <v>47</v>
      </c>
      <c r="E276" s="22" t="s">
        <v>334</v>
      </c>
      <c r="F276" s="23" t="s">
        <v>49</v>
      </c>
      <c r="G276" s="24">
        <v>1</v>
      </c>
      <c r="H276" s="25"/>
      <c r="I276" s="25">
        <f>ROUND(ROUND(H276,2)*ROUND(G276,3),2)</f>
        <v>0</v>
      </c>
      <c r="O276">
        <f>(I276*21)/100</f>
        <v>0</v>
      </c>
      <c r="P276" t="s">
        <v>23</v>
      </c>
    </row>
    <row r="277" spans="1:16" x14ac:dyDescent="0.2">
      <c r="A277" s="26" t="s">
        <v>50</v>
      </c>
      <c r="E277" s="27" t="s">
        <v>47</v>
      </c>
    </row>
    <row r="278" spans="1:16" x14ac:dyDescent="0.2">
      <c r="A278" s="28" t="s">
        <v>51</v>
      </c>
      <c r="E278" s="29" t="s">
        <v>99</v>
      </c>
    </row>
    <row r="279" spans="1:16" ht="76.5" x14ac:dyDescent="0.2">
      <c r="A279" t="s">
        <v>53</v>
      </c>
      <c r="E279" s="27" t="s">
        <v>325</v>
      </c>
    </row>
    <row r="280" spans="1:16" x14ac:dyDescent="0.2">
      <c r="A280" s="17" t="s">
        <v>45</v>
      </c>
      <c r="B280" s="21" t="s">
        <v>335</v>
      </c>
      <c r="C280" s="21" t="s">
        <v>336</v>
      </c>
      <c r="D280" s="17" t="s">
        <v>47</v>
      </c>
      <c r="E280" s="22" t="s">
        <v>337</v>
      </c>
      <c r="F280" s="23" t="s">
        <v>49</v>
      </c>
      <c r="G280" s="24">
        <v>2</v>
      </c>
      <c r="H280" s="25"/>
      <c r="I280" s="25">
        <f>ROUND(ROUND(H280,2)*ROUND(G280,3),2)</f>
        <v>0</v>
      </c>
      <c r="O280">
        <f>(I280*21)/100</f>
        <v>0</v>
      </c>
      <c r="P280" t="s">
        <v>23</v>
      </c>
    </row>
    <row r="281" spans="1:16" x14ac:dyDescent="0.2">
      <c r="A281" s="26" t="s">
        <v>50</v>
      </c>
      <c r="E281" s="27" t="s">
        <v>47</v>
      </c>
    </row>
    <row r="282" spans="1:16" x14ac:dyDescent="0.2">
      <c r="A282" s="28" t="s">
        <v>51</v>
      </c>
      <c r="E282" s="29" t="s">
        <v>99</v>
      </c>
    </row>
    <row r="283" spans="1:16" ht="89.25" x14ac:dyDescent="0.2">
      <c r="A283" t="s">
        <v>53</v>
      </c>
      <c r="E283" s="27" t="s">
        <v>338</v>
      </c>
    </row>
    <row r="284" spans="1:16" x14ac:dyDescent="0.2">
      <c r="A284" s="17" t="s">
        <v>45</v>
      </c>
      <c r="B284" s="21" t="s">
        <v>339</v>
      </c>
      <c r="C284" s="21" t="s">
        <v>340</v>
      </c>
      <c r="D284" s="17" t="s">
        <v>47</v>
      </c>
      <c r="E284" s="22" t="s">
        <v>341</v>
      </c>
      <c r="F284" s="23" t="s">
        <v>49</v>
      </c>
      <c r="G284" s="24">
        <v>1</v>
      </c>
      <c r="H284" s="25"/>
      <c r="I284" s="25">
        <f>ROUND(ROUND(H284,2)*ROUND(G284,3),2)</f>
        <v>0</v>
      </c>
      <c r="O284">
        <f>(I284*21)/100</f>
        <v>0</v>
      </c>
      <c r="P284" t="s">
        <v>23</v>
      </c>
    </row>
    <row r="285" spans="1:16" x14ac:dyDescent="0.2">
      <c r="A285" s="26" t="s">
        <v>50</v>
      </c>
      <c r="E285" s="27" t="s">
        <v>47</v>
      </c>
    </row>
    <row r="286" spans="1:16" x14ac:dyDescent="0.2">
      <c r="A286" s="28" t="s">
        <v>51</v>
      </c>
      <c r="E286" s="29" t="s">
        <v>99</v>
      </c>
    </row>
    <row r="287" spans="1:16" ht="89.25" x14ac:dyDescent="0.2">
      <c r="A287" t="s">
        <v>53</v>
      </c>
      <c r="E287" s="27" t="s">
        <v>338</v>
      </c>
    </row>
    <row r="288" spans="1:16" x14ac:dyDescent="0.2">
      <c r="A288" s="17" t="s">
        <v>45</v>
      </c>
      <c r="B288" s="21" t="s">
        <v>131</v>
      </c>
      <c r="C288" s="21" t="s">
        <v>342</v>
      </c>
      <c r="D288" s="17" t="s">
        <v>47</v>
      </c>
      <c r="E288" s="22" t="s">
        <v>343</v>
      </c>
      <c r="F288" s="23" t="s">
        <v>49</v>
      </c>
      <c r="G288" s="24">
        <v>3</v>
      </c>
      <c r="H288" s="25"/>
      <c r="I288" s="25">
        <f>ROUND(ROUND(H288,2)*ROUND(G288,3),2)</f>
        <v>0</v>
      </c>
      <c r="O288">
        <f>(I288*21)/100</f>
        <v>0</v>
      </c>
      <c r="P288" t="s">
        <v>23</v>
      </c>
    </row>
    <row r="289" spans="1:16" x14ac:dyDescent="0.2">
      <c r="A289" s="26" t="s">
        <v>50</v>
      </c>
      <c r="E289" s="27" t="s">
        <v>47</v>
      </c>
    </row>
    <row r="290" spans="1:16" x14ac:dyDescent="0.2">
      <c r="A290" s="28" t="s">
        <v>51</v>
      </c>
      <c r="E290" s="29" t="s">
        <v>99</v>
      </c>
    </row>
    <row r="291" spans="1:16" ht="89.25" x14ac:dyDescent="0.2">
      <c r="A291" t="s">
        <v>53</v>
      </c>
      <c r="E291" s="27" t="s">
        <v>338</v>
      </c>
    </row>
    <row r="292" spans="1:16" x14ac:dyDescent="0.2">
      <c r="A292" s="17" t="s">
        <v>45</v>
      </c>
      <c r="B292" s="21" t="s">
        <v>344</v>
      </c>
      <c r="C292" s="21" t="s">
        <v>345</v>
      </c>
      <c r="D292" s="17" t="s">
        <v>47</v>
      </c>
      <c r="E292" s="22" t="s">
        <v>346</v>
      </c>
      <c r="F292" s="23" t="s">
        <v>49</v>
      </c>
      <c r="G292" s="24">
        <v>60</v>
      </c>
      <c r="H292" s="25"/>
      <c r="I292" s="25">
        <f>ROUND(ROUND(H292,2)*ROUND(G292,3),2)</f>
        <v>0</v>
      </c>
      <c r="O292">
        <f>(I292*21)/100</f>
        <v>0</v>
      </c>
      <c r="P292" t="s">
        <v>23</v>
      </c>
    </row>
    <row r="293" spans="1:16" x14ac:dyDescent="0.2">
      <c r="A293" s="26" t="s">
        <v>50</v>
      </c>
      <c r="E293" s="27" t="s">
        <v>47</v>
      </c>
    </row>
    <row r="294" spans="1:16" x14ac:dyDescent="0.2">
      <c r="A294" s="28" t="s">
        <v>51</v>
      </c>
      <c r="E294" s="29" t="s">
        <v>99</v>
      </c>
    </row>
    <row r="295" spans="1:16" ht="89.25" x14ac:dyDescent="0.2">
      <c r="A295" t="s">
        <v>53</v>
      </c>
      <c r="E295" s="27" t="s">
        <v>347</v>
      </c>
    </row>
    <row r="296" spans="1:16" ht="25.5" x14ac:dyDescent="0.2">
      <c r="A296" s="17" t="s">
        <v>45</v>
      </c>
      <c r="B296" s="21" t="s">
        <v>348</v>
      </c>
      <c r="C296" s="21" t="s">
        <v>349</v>
      </c>
      <c r="D296" s="17" t="s">
        <v>47</v>
      </c>
      <c r="E296" s="22" t="s">
        <v>350</v>
      </c>
      <c r="F296" s="23" t="s">
        <v>49</v>
      </c>
      <c r="G296" s="24">
        <v>15</v>
      </c>
      <c r="H296" s="25"/>
      <c r="I296" s="25">
        <f>ROUND(ROUND(H296,2)*ROUND(G296,3),2)</f>
        <v>0</v>
      </c>
      <c r="O296">
        <f>(I296*21)/100</f>
        <v>0</v>
      </c>
      <c r="P296" t="s">
        <v>23</v>
      </c>
    </row>
    <row r="297" spans="1:16" x14ac:dyDescent="0.2">
      <c r="A297" s="26" t="s">
        <v>50</v>
      </c>
      <c r="E297" s="27" t="s">
        <v>47</v>
      </c>
    </row>
    <row r="298" spans="1:16" x14ac:dyDescent="0.2">
      <c r="A298" s="28" t="s">
        <v>51</v>
      </c>
      <c r="E298" s="29" t="s">
        <v>99</v>
      </c>
    </row>
    <row r="299" spans="1:16" ht="76.5" x14ac:dyDescent="0.2">
      <c r="A299" t="s">
        <v>53</v>
      </c>
      <c r="E299" s="27" t="s">
        <v>351</v>
      </c>
    </row>
    <row r="300" spans="1:16" ht="25.5" x14ac:dyDescent="0.2">
      <c r="A300" s="17" t="s">
        <v>45</v>
      </c>
      <c r="B300" s="21" t="s">
        <v>352</v>
      </c>
      <c r="C300" s="21" t="s">
        <v>353</v>
      </c>
      <c r="D300" s="17" t="s">
        <v>47</v>
      </c>
      <c r="E300" s="22" t="s">
        <v>354</v>
      </c>
      <c r="F300" s="23" t="s">
        <v>269</v>
      </c>
      <c r="G300" s="24">
        <v>15</v>
      </c>
      <c r="H300" s="25"/>
      <c r="I300" s="25">
        <f>ROUND(ROUND(H300,2)*ROUND(G300,3),2)</f>
        <v>0</v>
      </c>
      <c r="O300">
        <f>(I300*21)/100</f>
        <v>0</v>
      </c>
      <c r="P300" t="s">
        <v>23</v>
      </c>
    </row>
    <row r="301" spans="1:16" x14ac:dyDescent="0.2">
      <c r="A301" s="26" t="s">
        <v>50</v>
      </c>
      <c r="E301" s="27" t="s">
        <v>47</v>
      </c>
    </row>
    <row r="302" spans="1:16" x14ac:dyDescent="0.2">
      <c r="A302" s="28" t="s">
        <v>51</v>
      </c>
      <c r="E302" s="29" t="s">
        <v>99</v>
      </c>
    </row>
    <row r="303" spans="1:16" ht="76.5" x14ac:dyDescent="0.2">
      <c r="A303" t="s">
        <v>53</v>
      </c>
      <c r="E303" s="27" t="s">
        <v>270</v>
      </c>
    </row>
    <row r="304" spans="1:16" ht="25.5" x14ac:dyDescent="0.2">
      <c r="A304" s="17" t="s">
        <v>45</v>
      </c>
      <c r="B304" s="21" t="s">
        <v>173</v>
      </c>
      <c r="C304" s="21" t="s">
        <v>355</v>
      </c>
      <c r="D304" s="17" t="s">
        <v>47</v>
      </c>
      <c r="E304" s="22" t="s">
        <v>356</v>
      </c>
      <c r="F304" s="23" t="s">
        <v>269</v>
      </c>
      <c r="G304" s="24">
        <v>15</v>
      </c>
      <c r="H304" s="25"/>
      <c r="I304" s="25">
        <f>ROUND(ROUND(H304,2)*ROUND(G304,3),2)</f>
        <v>0</v>
      </c>
      <c r="O304">
        <f>(I304*21)/100</f>
        <v>0</v>
      </c>
      <c r="P304" t="s">
        <v>23</v>
      </c>
    </row>
    <row r="305" spans="1:16" x14ac:dyDescent="0.2">
      <c r="A305" s="26" t="s">
        <v>50</v>
      </c>
      <c r="E305" s="27" t="s">
        <v>47</v>
      </c>
    </row>
    <row r="306" spans="1:16" x14ac:dyDescent="0.2">
      <c r="A306" s="28" t="s">
        <v>51</v>
      </c>
      <c r="E306" s="29" t="s">
        <v>99</v>
      </c>
    </row>
    <row r="307" spans="1:16" ht="76.5" x14ac:dyDescent="0.2">
      <c r="A307" t="s">
        <v>53</v>
      </c>
      <c r="E307" s="27" t="s">
        <v>270</v>
      </c>
    </row>
    <row r="308" spans="1:16" x14ac:dyDescent="0.2">
      <c r="A308" s="17" t="s">
        <v>45</v>
      </c>
      <c r="B308" s="21" t="s">
        <v>215</v>
      </c>
      <c r="C308" s="21" t="s">
        <v>357</v>
      </c>
      <c r="D308" s="17" t="s">
        <v>47</v>
      </c>
      <c r="E308" s="22" t="s">
        <v>358</v>
      </c>
      <c r="F308" s="23" t="s">
        <v>359</v>
      </c>
      <c r="G308" s="24">
        <v>72</v>
      </c>
      <c r="H308" s="25"/>
      <c r="I308" s="25">
        <f>ROUND(ROUND(H308,2)*ROUND(G308,3),2)</f>
        <v>0</v>
      </c>
      <c r="O308">
        <f>(I308*21)/100</f>
        <v>0</v>
      </c>
      <c r="P308" t="s">
        <v>23</v>
      </c>
    </row>
    <row r="309" spans="1:16" x14ac:dyDescent="0.2">
      <c r="A309" s="26" t="s">
        <v>50</v>
      </c>
      <c r="E309" s="27" t="s">
        <v>47</v>
      </c>
    </row>
    <row r="310" spans="1:16" x14ac:dyDescent="0.2">
      <c r="A310" s="28" t="s">
        <v>51</v>
      </c>
      <c r="E310" s="29" t="s">
        <v>99</v>
      </c>
    </row>
    <row r="311" spans="1:16" ht="102" x14ac:dyDescent="0.2">
      <c r="A311" t="s">
        <v>53</v>
      </c>
      <c r="E311" s="27" t="s">
        <v>360</v>
      </c>
    </row>
    <row r="312" spans="1:16" x14ac:dyDescent="0.2">
      <c r="A312" s="17" t="s">
        <v>45</v>
      </c>
      <c r="B312" s="21" t="s">
        <v>361</v>
      </c>
      <c r="C312" s="21" t="s">
        <v>362</v>
      </c>
      <c r="D312" s="17" t="s">
        <v>47</v>
      </c>
      <c r="E312" s="22" t="s">
        <v>363</v>
      </c>
      <c r="F312" s="23" t="s">
        <v>359</v>
      </c>
      <c r="G312" s="24">
        <v>156</v>
      </c>
      <c r="H312" s="25"/>
      <c r="I312" s="25">
        <f>ROUND(ROUND(H312,2)*ROUND(G312,3),2)</f>
        <v>0</v>
      </c>
      <c r="O312">
        <f>(I312*21)/100</f>
        <v>0</v>
      </c>
      <c r="P312" t="s">
        <v>23</v>
      </c>
    </row>
    <row r="313" spans="1:16" x14ac:dyDescent="0.2">
      <c r="A313" s="26" t="s">
        <v>50</v>
      </c>
      <c r="E313" s="27" t="s">
        <v>364</v>
      </c>
    </row>
    <row r="314" spans="1:16" x14ac:dyDescent="0.2">
      <c r="A314" s="28" t="s">
        <v>51</v>
      </c>
      <c r="E314" s="29" t="s">
        <v>99</v>
      </c>
    </row>
    <row r="315" spans="1:16" ht="114.75" x14ac:dyDescent="0.2">
      <c r="A315" t="s">
        <v>53</v>
      </c>
      <c r="E315" s="27" t="s">
        <v>365</v>
      </c>
    </row>
    <row r="316" spans="1:16" x14ac:dyDescent="0.2">
      <c r="A316" s="17" t="s">
        <v>45</v>
      </c>
      <c r="B316" s="21" t="s">
        <v>366</v>
      </c>
      <c r="C316" s="21" t="s">
        <v>367</v>
      </c>
      <c r="D316" s="17" t="s">
        <v>47</v>
      </c>
      <c r="E316" s="22" t="s">
        <v>368</v>
      </c>
      <c r="F316" s="23" t="s">
        <v>57</v>
      </c>
      <c r="G316" s="24">
        <v>0.2</v>
      </c>
      <c r="H316" s="25"/>
      <c r="I316" s="25">
        <f>ROUND(ROUND(H316,2)*ROUND(G316,3),2)</f>
        <v>0</v>
      </c>
      <c r="O316">
        <f>(I316*21)/100</f>
        <v>0</v>
      </c>
      <c r="P316" t="s">
        <v>23</v>
      </c>
    </row>
    <row r="317" spans="1:16" x14ac:dyDescent="0.2">
      <c r="A317" s="26" t="s">
        <v>50</v>
      </c>
      <c r="E317" s="27" t="s">
        <v>47</v>
      </c>
    </row>
    <row r="318" spans="1:16" x14ac:dyDescent="0.2">
      <c r="A318" s="28" t="s">
        <v>51</v>
      </c>
      <c r="E318" s="29" t="s">
        <v>99</v>
      </c>
    </row>
    <row r="319" spans="1:16" ht="76.5" x14ac:dyDescent="0.2">
      <c r="A319" t="s">
        <v>53</v>
      </c>
      <c r="E319" s="27" t="s">
        <v>369</v>
      </c>
    </row>
    <row r="320" spans="1:16" x14ac:dyDescent="0.2">
      <c r="A320" s="17" t="s">
        <v>45</v>
      </c>
      <c r="B320" s="21" t="s">
        <v>370</v>
      </c>
      <c r="C320" s="21" t="s">
        <v>371</v>
      </c>
      <c r="D320" s="17" t="s">
        <v>47</v>
      </c>
      <c r="E320" s="22" t="s">
        <v>372</v>
      </c>
      <c r="F320" s="23" t="s">
        <v>117</v>
      </c>
      <c r="G320" s="24">
        <v>10</v>
      </c>
      <c r="H320" s="25"/>
      <c r="I320" s="25">
        <f>ROUND(ROUND(H320,2)*ROUND(G320,3),2)</f>
        <v>0</v>
      </c>
      <c r="O320">
        <f>(I320*21)/100</f>
        <v>0</v>
      </c>
      <c r="P320" t="s">
        <v>23</v>
      </c>
    </row>
    <row r="321" spans="1:16" x14ac:dyDescent="0.2">
      <c r="A321" s="26" t="s">
        <v>50</v>
      </c>
      <c r="E321" s="27" t="s">
        <v>47</v>
      </c>
    </row>
    <row r="322" spans="1:16" x14ac:dyDescent="0.2">
      <c r="A322" s="28" t="s">
        <v>51</v>
      </c>
      <c r="E322" s="29" t="s">
        <v>99</v>
      </c>
    </row>
    <row r="323" spans="1:16" ht="63.75" x14ac:dyDescent="0.2">
      <c r="A323" t="s">
        <v>53</v>
      </c>
      <c r="E323" s="27" t="s">
        <v>373</v>
      </c>
    </row>
    <row r="324" spans="1:16" x14ac:dyDescent="0.2">
      <c r="A324" s="17" t="s">
        <v>45</v>
      </c>
      <c r="B324" s="21" t="s">
        <v>374</v>
      </c>
      <c r="C324" s="21" t="s">
        <v>375</v>
      </c>
      <c r="D324" s="17" t="s">
        <v>47</v>
      </c>
      <c r="E324" s="22" t="s">
        <v>376</v>
      </c>
      <c r="F324" s="23" t="s">
        <v>49</v>
      </c>
      <c r="G324" s="24">
        <v>36</v>
      </c>
      <c r="H324" s="25"/>
      <c r="I324" s="25">
        <f>ROUND(ROUND(H324,2)*ROUND(G324,3),2)</f>
        <v>0</v>
      </c>
      <c r="O324">
        <f>(I324*21)/100</f>
        <v>0</v>
      </c>
      <c r="P324" t="s">
        <v>23</v>
      </c>
    </row>
    <row r="325" spans="1:16" x14ac:dyDescent="0.2">
      <c r="A325" s="26" t="s">
        <v>50</v>
      </c>
      <c r="E325" s="27" t="s">
        <v>47</v>
      </c>
    </row>
    <row r="326" spans="1:16" x14ac:dyDescent="0.2">
      <c r="A326" s="28" t="s">
        <v>51</v>
      </c>
      <c r="E326" s="29" t="s">
        <v>99</v>
      </c>
    </row>
    <row r="327" spans="1:16" ht="38.25" x14ac:dyDescent="0.2">
      <c r="A327" t="s">
        <v>53</v>
      </c>
      <c r="E327" s="27" t="s">
        <v>377</v>
      </c>
    </row>
    <row r="328" spans="1:16" x14ac:dyDescent="0.2">
      <c r="A328" s="17" t="s">
        <v>45</v>
      </c>
      <c r="B328" s="21" t="s">
        <v>378</v>
      </c>
      <c r="C328" s="21" t="s">
        <v>379</v>
      </c>
      <c r="D328" s="17" t="s">
        <v>47</v>
      </c>
      <c r="E328" s="22" t="s">
        <v>380</v>
      </c>
      <c r="F328" s="23" t="s">
        <v>49</v>
      </c>
      <c r="G328" s="24">
        <v>36</v>
      </c>
      <c r="H328" s="25"/>
      <c r="I328" s="25">
        <f>ROUND(ROUND(H328,2)*ROUND(G328,3),2)</f>
        <v>0</v>
      </c>
      <c r="O328">
        <f>(I328*21)/100</f>
        <v>0</v>
      </c>
      <c r="P328" t="s">
        <v>23</v>
      </c>
    </row>
    <row r="329" spans="1:16" x14ac:dyDescent="0.2">
      <c r="A329" s="26" t="s">
        <v>50</v>
      </c>
      <c r="E329" s="27" t="s">
        <v>47</v>
      </c>
    </row>
    <row r="330" spans="1:16" x14ac:dyDescent="0.2">
      <c r="A330" s="28" t="s">
        <v>51</v>
      </c>
      <c r="E330" s="29" t="s">
        <v>99</v>
      </c>
    </row>
    <row r="331" spans="1:16" ht="63.75" x14ac:dyDescent="0.2">
      <c r="A331" t="s">
        <v>53</v>
      </c>
      <c r="E331" s="27" t="s">
        <v>381</v>
      </c>
    </row>
    <row r="332" spans="1:16" x14ac:dyDescent="0.2">
      <c r="A332" s="17" t="s">
        <v>45</v>
      </c>
      <c r="B332" s="21" t="s">
        <v>382</v>
      </c>
      <c r="C332" s="21" t="s">
        <v>383</v>
      </c>
      <c r="D332" s="17" t="s">
        <v>47</v>
      </c>
      <c r="E332" s="22" t="s">
        <v>384</v>
      </c>
      <c r="F332" s="23" t="s">
        <v>49</v>
      </c>
      <c r="G332" s="24">
        <v>1</v>
      </c>
      <c r="H332" s="25"/>
      <c r="I332" s="25">
        <f>ROUND(ROUND(H332,2)*ROUND(G332,3),2)</f>
        <v>0</v>
      </c>
      <c r="O332">
        <f>(I332*21)/100</f>
        <v>0</v>
      </c>
      <c r="P332" t="s">
        <v>23</v>
      </c>
    </row>
    <row r="333" spans="1:16" x14ac:dyDescent="0.2">
      <c r="A333" s="26" t="s">
        <v>50</v>
      </c>
      <c r="E333" s="27" t="s">
        <v>47</v>
      </c>
    </row>
    <row r="334" spans="1:16" x14ac:dyDescent="0.2">
      <c r="A334" s="28" t="s">
        <v>51</v>
      </c>
      <c r="E334" s="29" t="s">
        <v>99</v>
      </c>
    </row>
    <row r="335" spans="1:16" ht="51" x14ac:dyDescent="0.2">
      <c r="A335" t="s">
        <v>53</v>
      </c>
      <c r="E335" s="27" t="s">
        <v>290</v>
      </c>
    </row>
    <row r="336" spans="1:16" x14ac:dyDescent="0.2">
      <c r="A336" s="17" t="s">
        <v>45</v>
      </c>
      <c r="B336" s="21" t="s">
        <v>385</v>
      </c>
      <c r="C336" s="21" t="s">
        <v>386</v>
      </c>
      <c r="D336" s="17" t="s">
        <v>47</v>
      </c>
      <c r="E336" s="22" t="s">
        <v>387</v>
      </c>
      <c r="F336" s="23" t="s">
        <v>49</v>
      </c>
      <c r="G336" s="24">
        <v>1</v>
      </c>
      <c r="H336" s="25"/>
      <c r="I336" s="25">
        <f>ROUND(ROUND(H336,2)*ROUND(G336,3),2)</f>
        <v>0</v>
      </c>
      <c r="O336">
        <f>(I336*21)/100</f>
        <v>0</v>
      </c>
      <c r="P336" t="s">
        <v>23</v>
      </c>
    </row>
    <row r="337" spans="1:16" x14ac:dyDescent="0.2">
      <c r="A337" s="26" t="s">
        <v>50</v>
      </c>
      <c r="E337" s="27" t="s">
        <v>47</v>
      </c>
    </row>
    <row r="338" spans="1:16" x14ac:dyDescent="0.2">
      <c r="A338" s="28" t="s">
        <v>51</v>
      </c>
      <c r="E338" s="29" t="s">
        <v>99</v>
      </c>
    </row>
    <row r="339" spans="1:16" ht="76.5" x14ac:dyDescent="0.2">
      <c r="A339" t="s">
        <v>53</v>
      </c>
      <c r="E339" s="27" t="s">
        <v>388</v>
      </c>
    </row>
    <row r="340" spans="1:16" x14ac:dyDescent="0.2">
      <c r="A340" s="17" t="s">
        <v>45</v>
      </c>
      <c r="B340" s="21" t="s">
        <v>389</v>
      </c>
      <c r="C340" s="21" t="s">
        <v>390</v>
      </c>
      <c r="D340" s="17" t="s">
        <v>47</v>
      </c>
      <c r="E340" s="22" t="s">
        <v>391</v>
      </c>
      <c r="F340" s="23" t="s">
        <v>49</v>
      </c>
      <c r="G340" s="24">
        <v>1</v>
      </c>
      <c r="H340" s="25"/>
      <c r="I340" s="25">
        <f>ROUND(ROUND(H340,2)*ROUND(G340,3),2)</f>
        <v>0</v>
      </c>
      <c r="O340">
        <f>(I340*21)/100</f>
        <v>0</v>
      </c>
      <c r="P340" t="s">
        <v>23</v>
      </c>
    </row>
    <row r="341" spans="1:16" x14ac:dyDescent="0.2">
      <c r="A341" s="26" t="s">
        <v>50</v>
      </c>
      <c r="E341" s="27" t="s">
        <v>392</v>
      </c>
    </row>
    <row r="342" spans="1:16" x14ac:dyDescent="0.2">
      <c r="A342" s="28" t="s">
        <v>51</v>
      </c>
      <c r="E342" s="29" t="s">
        <v>99</v>
      </c>
    </row>
    <row r="343" spans="1:16" ht="89.25" x14ac:dyDescent="0.2">
      <c r="A343" t="s">
        <v>53</v>
      </c>
      <c r="E343" s="27" t="s">
        <v>393</v>
      </c>
    </row>
    <row r="344" spans="1:16" x14ac:dyDescent="0.2">
      <c r="A344" s="17" t="s">
        <v>45</v>
      </c>
      <c r="B344" s="21" t="s">
        <v>394</v>
      </c>
      <c r="C344" s="21" t="s">
        <v>395</v>
      </c>
      <c r="D344" s="17" t="s">
        <v>47</v>
      </c>
      <c r="E344" s="22" t="s">
        <v>396</v>
      </c>
      <c r="F344" s="23" t="s">
        <v>117</v>
      </c>
      <c r="G344" s="24">
        <v>6</v>
      </c>
      <c r="H344" s="25"/>
      <c r="I344" s="25">
        <f>ROUND(ROUND(H344,2)*ROUND(G344,3),2)</f>
        <v>0</v>
      </c>
      <c r="O344">
        <f>(I344*21)/100</f>
        <v>0</v>
      </c>
      <c r="P344" t="s">
        <v>23</v>
      </c>
    </row>
    <row r="345" spans="1:16" x14ac:dyDescent="0.2">
      <c r="A345" s="26" t="s">
        <v>50</v>
      </c>
      <c r="E345" s="27" t="s">
        <v>397</v>
      </c>
    </row>
    <row r="346" spans="1:16" x14ac:dyDescent="0.2">
      <c r="A346" s="28" t="s">
        <v>51</v>
      </c>
      <c r="E346" s="29" t="s">
        <v>99</v>
      </c>
    </row>
    <row r="347" spans="1:16" ht="51" x14ac:dyDescent="0.2">
      <c r="A347" t="s">
        <v>53</v>
      </c>
      <c r="E347" s="27" t="s">
        <v>398</v>
      </c>
    </row>
    <row r="348" spans="1:16" x14ac:dyDescent="0.2">
      <c r="A348" s="17" t="s">
        <v>45</v>
      </c>
      <c r="B348" s="21" t="s">
        <v>399</v>
      </c>
      <c r="C348" s="21" t="s">
        <v>400</v>
      </c>
      <c r="D348" s="17" t="s">
        <v>47</v>
      </c>
      <c r="E348" s="22" t="s">
        <v>401</v>
      </c>
      <c r="F348" s="23" t="s">
        <v>117</v>
      </c>
      <c r="G348" s="24">
        <v>6</v>
      </c>
      <c r="H348" s="25"/>
      <c r="I348" s="25">
        <f>ROUND(ROUND(H348,2)*ROUND(G348,3),2)</f>
        <v>0</v>
      </c>
      <c r="O348">
        <f>(I348*21)/100</f>
        <v>0</v>
      </c>
      <c r="P348" t="s">
        <v>23</v>
      </c>
    </row>
    <row r="349" spans="1:16" x14ac:dyDescent="0.2">
      <c r="A349" s="26" t="s">
        <v>50</v>
      </c>
      <c r="E349" s="27" t="s">
        <v>397</v>
      </c>
    </row>
    <row r="350" spans="1:16" x14ac:dyDescent="0.2">
      <c r="A350" s="28" t="s">
        <v>51</v>
      </c>
      <c r="E350" s="29" t="s">
        <v>99</v>
      </c>
    </row>
    <row r="351" spans="1:16" ht="63.75" x14ac:dyDescent="0.2">
      <c r="A351" t="s">
        <v>53</v>
      </c>
      <c r="E351" s="27" t="s">
        <v>402</v>
      </c>
    </row>
    <row r="352" spans="1:16" x14ac:dyDescent="0.2">
      <c r="A352" s="17" t="s">
        <v>45</v>
      </c>
      <c r="B352" s="21" t="s">
        <v>403</v>
      </c>
      <c r="C352" s="21" t="s">
        <v>404</v>
      </c>
      <c r="D352" s="17" t="s">
        <v>47</v>
      </c>
      <c r="E352" s="22" t="s">
        <v>405</v>
      </c>
      <c r="F352" s="23" t="s">
        <v>117</v>
      </c>
      <c r="G352" s="24">
        <v>6</v>
      </c>
      <c r="H352" s="25"/>
      <c r="I352" s="25">
        <f>ROUND(ROUND(H352,2)*ROUND(G352,3),2)</f>
        <v>0</v>
      </c>
      <c r="O352">
        <f>(I352*21)/100</f>
        <v>0</v>
      </c>
      <c r="P352" t="s">
        <v>23</v>
      </c>
    </row>
    <row r="353" spans="1:16" x14ac:dyDescent="0.2">
      <c r="A353" s="26" t="s">
        <v>50</v>
      </c>
      <c r="E353" s="27" t="s">
        <v>392</v>
      </c>
    </row>
    <row r="354" spans="1:16" x14ac:dyDescent="0.2">
      <c r="A354" s="28" t="s">
        <v>51</v>
      </c>
      <c r="E354" s="29" t="s">
        <v>99</v>
      </c>
    </row>
    <row r="355" spans="1:16" ht="89.25" x14ac:dyDescent="0.2">
      <c r="A355" t="s">
        <v>53</v>
      </c>
      <c r="E355" s="27" t="s">
        <v>406</v>
      </c>
    </row>
    <row r="356" spans="1:16" x14ac:dyDescent="0.2">
      <c r="A356" s="17" t="s">
        <v>45</v>
      </c>
      <c r="B356" s="21" t="s">
        <v>407</v>
      </c>
      <c r="C356" s="21" t="s">
        <v>408</v>
      </c>
      <c r="D356" s="17" t="s">
        <v>47</v>
      </c>
      <c r="E356" s="22" t="s">
        <v>409</v>
      </c>
      <c r="F356" s="23" t="s">
        <v>49</v>
      </c>
      <c r="G356" s="24">
        <v>1</v>
      </c>
      <c r="H356" s="25"/>
      <c r="I356" s="25">
        <f>ROUND(ROUND(H356,2)*ROUND(G356,3),2)</f>
        <v>0</v>
      </c>
      <c r="O356">
        <f>(I356*21)/100</f>
        <v>0</v>
      </c>
      <c r="P356" t="s">
        <v>23</v>
      </c>
    </row>
    <row r="357" spans="1:16" x14ac:dyDescent="0.2">
      <c r="A357" s="26" t="s">
        <v>50</v>
      </c>
      <c r="E357" s="27" t="s">
        <v>397</v>
      </c>
    </row>
    <row r="358" spans="1:16" x14ac:dyDescent="0.2">
      <c r="A358" s="28" t="s">
        <v>51</v>
      </c>
      <c r="E358" s="29" t="s">
        <v>99</v>
      </c>
    </row>
    <row r="359" spans="1:16" ht="76.5" x14ac:dyDescent="0.2">
      <c r="A359" t="s">
        <v>53</v>
      </c>
      <c r="E359" s="27" t="s">
        <v>305</v>
      </c>
    </row>
    <row r="360" spans="1:16" x14ac:dyDescent="0.2">
      <c r="A360" s="17" t="s">
        <v>45</v>
      </c>
      <c r="B360" s="21" t="s">
        <v>410</v>
      </c>
      <c r="C360" s="21" t="s">
        <v>411</v>
      </c>
      <c r="D360" s="17" t="s">
        <v>47</v>
      </c>
      <c r="E360" s="22" t="s">
        <v>412</v>
      </c>
      <c r="F360" s="23" t="s">
        <v>49</v>
      </c>
      <c r="G360" s="24">
        <v>1</v>
      </c>
      <c r="H360" s="25"/>
      <c r="I360" s="25">
        <f>ROUND(ROUND(H360,2)*ROUND(G360,3),2)</f>
        <v>0</v>
      </c>
      <c r="O360">
        <f>(I360*21)/100</f>
        <v>0</v>
      </c>
      <c r="P360" t="s">
        <v>23</v>
      </c>
    </row>
    <row r="361" spans="1:16" x14ac:dyDescent="0.2">
      <c r="A361" s="26" t="s">
        <v>50</v>
      </c>
      <c r="E361" s="27" t="s">
        <v>392</v>
      </c>
    </row>
    <row r="362" spans="1:16" x14ac:dyDescent="0.2">
      <c r="A362" s="28" t="s">
        <v>51</v>
      </c>
      <c r="E362" s="29" t="s">
        <v>99</v>
      </c>
    </row>
    <row r="363" spans="1:16" ht="89.25" x14ac:dyDescent="0.2">
      <c r="A363" t="s">
        <v>53</v>
      </c>
      <c r="E363" s="27" t="s">
        <v>393</v>
      </c>
    </row>
    <row r="364" spans="1:16" x14ac:dyDescent="0.2">
      <c r="A364" s="17" t="s">
        <v>45</v>
      </c>
      <c r="B364" s="21" t="s">
        <v>413</v>
      </c>
      <c r="C364" s="21" t="s">
        <v>414</v>
      </c>
      <c r="D364" s="17" t="s">
        <v>47</v>
      </c>
      <c r="E364" s="22" t="s">
        <v>415</v>
      </c>
      <c r="F364" s="23" t="s">
        <v>49</v>
      </c>
      <c r="G364" s="24">
        <v>1</v>
      </c>
      <c r="H364" s="25"/>
      <c r="I364" s="25">
        <f>ROUND(ROUND(H364,2)*ROUND(G364,3),2)</f>
        <v>0</v>
      </c>
      <c r="O364">
        <f>(I364*21)/100</f>
        <v>0</v>
      </c>
      <c r="P364" t="s">
        <v>23</v>
      </c>
    </row>
    <row r="365" spans="1:16" x14ac:dyDescent="0.2">
      <c r="A365" s="26" t="s">
        <v>50</v>
      </c>
      <c r="E365" s="27" t="s">
        <v>416</v>
      </c>
    </row>
    <row r="366" spans="1:16" x14ac:dyDescent="0.2">
      <c r="A366" s="28" t="s">
        <v>51</v>
      </c>
      <c r="E366" s="29" t="s">
        <v>99</v>
      </c>
    </row>
    <row r="367" spans="1:16" ht="51" x14ac:dyDescent="0.2">
      <c r="A367" t="s">
        <v>53</v>
      </c>
      <c r="E367" s="27" t="s">
        <v>290</v>
      </c>
    </row>
    <row r="368" spans="1:16" x14ac:dyDescent="0.2">
      <c r="A368" s="17" t="s">
        <v>45</v>
      </c>
      <c r="B368" s="21" t="s">
        <v>417</v>
      </c>
      <c r="C368" s="21" t="s">
        <v>418</v>
      </c>
      <c r="D368" s="17" t="s">
        <v>47</v>
      </c>
      <c r="E368" s="22" t="s">
        <v>419</v>
      </c>
      <c r="F368" s="23" t="s">
        <v>49</v>
      </c>
      <c r="G368" s="24">
        <v>1</v>
      </c>
      <c r="H368" s="25"/>
      <c r="I368" s="25">
        <f>ROUND(ROUND(H368,2)*ROUND(G368,3),2)</f>
        <v>0</v>
      </c>
      <c r="O368">
        <f>(I368*21)/100</f>
        <v>0</v>
      </c>
      <c r="P368" t="s">
        <v>23</v>
      </c>
    </row>
    <row r="369" spans="1:16" x14ac:dyDescent="0.2">
      <c r="A369" s="26" t="s">
        <v>50</v>
      </c>
      <c r="E369" s="27" t="s">
        <v>392</v>
      </c>
    </row>
    <row r="370" spans="1:16" x14ac:dyDescent="0.2">
      <c r="A370" s="28" t="s">
        <v>51</v>
      </c>
      <c r="E370" s="29" t="s">
        <v>99</v>
      </c>
    </row>
    <row r="371" spans="1:16" ht="89.25" x14ac:dyDescent="0.2">
      <c r="A371" t="s">
        <v>53</v>
      </c>
      <c r="E371" s="27" t="s">
        <v>393</v>
      </c>
    </row>
    <row r="372" spans="1:16" x14ac:dyDescent="0.2">
      <c r="A372" s="17" t="s">
        <v>45</v>
      </c>
      <c r="B372" s="21" t="s">
        <v>420</v>
      </c>
      <c r="C372" s="21" t="s">
        <v>421</v>
      </c>
      <c r="D372" s="17" t="s">
        <v>47</v>
      </c>
      <c r="E372" s="22" t="s">
        <v>422</v>
      </c>
      <c r="F372" s="23" t="s">
        <v>49</v>
      </c>
      <c r="G372" s="24">
        <v>1</v>
      </c>
      <c r="H372" s="25"/>
      <c r="I372" s="25">
        <f>ROUND(ROUND(H372,2)*ROUND(G372,3),2)</f>
        <v>0</v>
      </c>
      <c r="O372">
        <f>(I372*21)/100</f>
        <v>0</v>
      </c>
      <c r="P372" t="s">
        <v>23</v>
      </c>
    </row>
    <row r="373" spans="1:16" x14ac:dyDescent="0.2">
      <c r="A373" s="26" t="s">
        <v>50</v>
      </c>
      <c r="E373" s="27" t="s">
        <v>47</v>
      </c>
    </row>
    <row r="374" spans="1:16" x14ac:dyDescent="0.2">
      <c r="A374" s="28" t="s">
        <v>51</v>
      </c>
      <c r="E374" s="29" t="s">
        <v>99</v>
      </c>
    </row>
    <row r="375" spans="1:16" ht="76.5" x14ac:dyDescent="0.2">
      <c r="A375" t="s">
        <v>53</v>
      </c>
      <c r="E375" s="27" t="s">
        <v>423</v>
      </c>
    </row>
    <row r="376" spans="1:16" x14ac:dyDescent="0.2">
      <c r="A376" s="17" t="s">
        <v>45</v>
      </c>
      <c r="B376" s="21" t="s">
        <v>424</v>
      </c>
      <c r="C376" s="21" t="s">
        <v>425</v>
      </c>
      <c r="D376" s="17" t="s">
        <v>47</v>
      </c>
      <c r="E376" s="22" t="s">
        <v>426</v>
      </c>
      <c r="F376" s="23" t="s">
        <v>49</v>
      </c>
      <c r="G376" s="24">
        <v>1</v>
      </c>
      <c r="H376" s="25"/>
      <c r="I376" s="25">
        <f>ROUND(ROUND(H376,2)*ROUND(G376,3),2)</f>
        <v>0</v>
      </c>
      <c r="O376">
        <f>(I376*21)/100</f>
        <v>0</v>
      </c>
      <c r="P376" t="s">
        <v>23</v>
      </c>
    </row>
    <row r="377" spans="1:16" x14ac:dyDescent="0.2">
      <c r="A377" s="26" t="s">
        <v>50</v>
      </c>
      <c r="E377" s="27" t="s">
        <v>47</v>
      </c>
    </row>
    <row r="378" spans="1:16" x14ac:dyDescent="0.2">
      <c r="A378" s="28" t="s">
        <v>51</v>
      </c>
      <c r="E378" s="29" t="s">
        <v>99</v>
      </c>
    </row>
    <row r="379" spans="1:16" ht="89.25" x14ac:dyDescent="0.2">
      <c r="A379" t="s">
        <v>53</v>
      </c>
      <c r="E379" s="27" t="s">
        <v>393</v>
      </c>
    </row>
    <row r="380" spans="1:16" x14ac:dyDescent="0.2">
      <c r="A380" s="17" t="s">
        <v>45</v>
      </c>
      <c r="B380" s="21" t="s">
        <v>427</v>
      </c>
      <c r="C380" s="21" t="s">
        <v>428</v>
      </c>
      <c r="D380" s="17" t="s">
        <v>47</v>
      </c>
      <c r="E380" s="22" t="s">
        <v>429</v>
      </c>
      <c r="F380" s="23" t="s">
        <v>117</v>
      </c>
      <c r="G380" s="24">
        <v>10</v>
      </c>
      <c r="H380" s="25"/>
      <c r="I380" s="25">
        <f>ROUND(ROUND(H380,2)*ROUND(G380,3),2)</f>
        <v>0</v>
      </c>
      <c r="O380">
        <f>(I380*21)/100</f>
        <v>0</v>
      </c>
      <c r="P380" t="s">
        <v>23</v>
      </c>
    </row>
    <row r="381" spans="1:16" x14ac:dyDescent="0.2">
      <c r="A381" s="26" t="s">
        <v>50</v>
      </c>
      <c r="E381" s="27" t="s">
        <v>47</v>
      </c>
    </row>
    <row r="382" spans="1:16" x14ac:dyDescent="0.2">
      <c r="A382" s="28" t="s">
        <v>51</v>
      </c>
      <c r="E382" s="29" t="s">
        <v>99</v>
      </c>
    </row>
    <row r="383" spans="1:16" ht="102" x14ac:dyDescent="0.2">
      <c r="A383" t="s">
        <v>53</v>
      </c>
      <c r="E383" s="27" t="s">
        <v>430</v>
      </c>
    </row>
    <row r="384" spans="1:16" x14ac:dyDescent="0.2">
      <c r="A384" s="17" t="s">
        <v>45</v>
      </c>
      <c r="B384" s="21" t="s">
        <v>431</v>
      </c>
      <c r="C384" s="21" t="s">
        <v>432</v>
      </c>
      <c r="D384" s="17" t="s">
        <v>47</v>
      </c>
      <c r="E384" s="22" t="s">
        <v>433</v>
      </c>
      <c r="F384" s="23" t="s">
        <v>49</v>
      </c>
      <c r="G384" s="24">
        <v>1</v>
      </c>
      <c r="H384" s="25"/>
      <c r="I384" s="25">
        <f>ROUND(ROUND(H384,2)*ROUND(G384,3),2)</f>
        <v>0</v>
      </c>
      <c r="O384">
        <f>(I384*21)/100</f>
        <v>0</v>
      </c>
      <c r="P384" t="s">
        <v>23</v>
      </c>
    </row>
    <row r="385" spans="1:16" x14ac:dyDescent="0.2">
      <c r="A385" s="26" t="s">
        <v>50</v>
      </c>
      <c r="E385" s="27" t="s">
        <v>47</v>
      </c>
    </row>
    <row r="386" spans="1:16" x14ac:dyDescent="0.2">
      <c r="A386" s="28" t="s">
        <v>51</v>
      </c>
      <c r="E386" s="29" t="s">
        <v>99</v>
      </c>
    </row>
    <row r="387" spans="1:16" ht="114.75" x14ac:dyDescent="0.2">
      <c r="A387" t="s">
        <v>53</v>
      </c>
      <c r="E387" s="27" t="s">
        <v>434</v>
      </c>
    </row>
    <row r="388" spans="1:16" x14ac:dyDescent="0.2">
      <c r="A388" s="17" t="s">
        <v>45</v>
      </c>
      <c r="B388" s="21" t="s">
        <v>435</v>
      </c>
      <c r="C388" s="21" t="s">
        <v>436</v>
      </c>
      <c r="D388" s="17" t="s">
        <v>47</v>
      </c>
      <c r="E388" s="22" t="s">
        <v>437</v>
      </c>
      <c r="F388" s="23" t="s">
        <v>117</v>
      </c>
      <c r="G388" s="24">
        <v>10</v>
      </c>
      <c r="H388" s="25"/>
      <c r="I388" s="25">
        <f>ROUND(ROUND(H388,2)*ROUND(G388,3),2)</f>
        <v>0</v>
      </c>
      <c r="O388">
        <f>(I388*21)/100</f>
        <v>0</v>
      </c>
      <c r="P388" t="s">
        <v>23</v>
      </c>
    </row>
    <row r="389" spans="1:16" x14ac:dyDescent="0.2">
      <c r="A389" s="26" t="s">
        <v>50</v>
      </c>
      <c r="E389" s="27" t="s">
        <v>47</v>
      </c>
    </row>
    <row r="390" spans="1:16" x14ac:dyDescent="0.2">
      <c r="A390" s="28" t="s">
        <v>51</v>
      </c>
      <c r="E390" s="29" t="s">
        <v>99</v>
      </c>
    </row>
    <row r="391" spans="1:16" ht="89.25" x14ac:dyDescent="0.2">
      <c r="A391" t="s">
        <v>53</v>
      </c>
      <c r="E391" s="27" t="s">
        <v>406</v>
      </c>
    </row>
    <row r="392" spans="1:16" x14ac:dyDescent="0.2">
      <c r="A392" s="17" t="s">
        <v>45</v>
      </c>
      <c r="B392" s="21" t="s">
        <v>438</v>
      </c>
      <c r="C392" s="21" t="s">
        <v>439</v>
      </c>
      <c r="D392" s="17" t="s">
        <v>47</v>
      </c>
      <c r="E392" s="22" t="s">
        <v>440</v>
      </c>
      <c r="F392" s="23" t="s">
        <v>49</v>
      </c>
      <c r="G392" s="24">
        <v>1</v>
      </c>
      <c r="H392" s="25"/>
      <c r="I392" s="25">
        <f>ROUND(ROUND(H392,2)*ROUND(G392,3),2)</f>
        <v>0</v>
      </c>
      <c r="O392">
        <f>(I392*21)/100</f>
        <v>0</v>
      </c>
      <c r="P392" t="s">
        <v>23</v>
      </c>
    </row>
    <row r="393" spans="1:16" x14ac:dyDescent="0.2">
      <c r="A393" s="26" t="s">
        <v>50</v>
      </c>
      <c r="E393" s="27" t="s">
        <v>397</v>
      </c>
    </row>
    <row r="394" spans="1:16" x14ac:dyDescent="0.2">
      <c r="A394" s="28" t="s">
        <v>51</v>
      </c>
      <c r="E394" s="29" t="s">
        <v>99</v>
      </c>
    </row>
    <row r="395" spans="1:16" ht="76.5" x14ac:dyDescent="0.2">
      <c r="A395" t="s">
        <v>53</v>
      </c>
      <c r="E395" s="27" t="s">
        <v>305</v>
      </c>
    </row>
    <row r="396" spans="1:16" x14ac:dyDescent="0.2">
      <c r="A396" s="17" t="s">
        <v>45</v>
      </c>
      <c r="B396" s="21" t="s">
        <v>441</v>
      </c>
      <c r="C396" s="21" t="s">
        <v>442</v>
      </c>
      <c r="D396" s="17" t="s">
        <v>47</v>
      </c>
      <c r="E396" s="22" t="s">
        <v>443</v>
      </c>
      <c r="F396" s="23" t="s">
        <v>49</v>
      </c>
      <c r="G396" s="24">
        <v>1</v>
      </c>
      <c r="H396" s="25"/>
      <c r="I396" s="25">
        <f>ROUND(ROUND(H396,2)*ROUND(G396,3),2)</f>
        <v>0</v>
      </c>
      <c r="O396">
        <f>(I396*21)/100</f>
        <v>0</v>
      </c>
      <c r="P396" t="s">
        <v>23</v>
      </c>
    </row>
    <row r="397" spans="1:16" x14ac:dyDescent="0.2">
      <c r="A397" s="26" t="s">
        <v>50</v>
      </c>
      <c r="E397" s="27" t="s">
        <v>392</v>
      </c>
    </row>
    <row r="398" spans="1:16" x14ac:dyDescent="0.2">
      <c r="A398" s="28" t="s">
        <v>51</v>
      </c>
      <c r="E398" s="29" t="s">
        <v>99</v>
      </c>
    </row>
    <row r="399" spans="1:16" ht="89.25" x14ac:dyDescent="0.2">
      <c r="A399" t="s">
        <v>53</v>
      </c>
      <c r="E399" s="27" t="s">
        <v>393</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orientation="portrait" horizontalDpi="300" verticalDpi="300"/>
  <headerFooter alignWithMargins="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5"/>
  <sheetViews>
    <sheetView zoomScaleNormal="100" workbookViewId="0">
      <pane ySplit="7" topLeftCell="A8" activePane="bottomLeft" state="frozen"/>
      <selection pane="bottomLeft" activeCell="H9" sqref="H9:H568"/>
    </sheetView>
  </sheetViews>
  <sheetFormatPr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11</v>
      </c>
      <c r="B1" s="1"/>
      <c r="C1" s="1"/>
      <c r="D1" s="1"/>
      <c r="E1" s="1" t="s">
        <v>0</v>
      </c>
      <c r="F1" s="1"/>
      <c r="G1" s="1"/>
      <c r="H1" s="1"/>
      <c r="I1" s="1"/>
      <c r="P1" t="s">
        <v>22</v>
      </c>
    </row>
    <row r="2" spans="1:18" ht="24.95" customHeight="1" x14ac:dyDescent="0.2">
      <c r="B2" s="1"/>
      <c r="C2" s="1"/>
      <c r="D2" s="1"/>
      <c r="E2" s="2" t="s">
        <v>13</v>
      </c>
      <c r="F2" s="1"/>
      <c r="G2" s="1"/>
      <c r="H2" s="5"/>
      <c r="I2" s="5"/>
      <c r="O2">
        <f>0+O8+O13+O18+O23</f>
        <v>0</v>
      </c>
      <c r="P2" t="s">
        <v>22</v>
      </c>
    </row>
    <row r="3" spans="1:18" ht="15" customHeight="1" x14ac:dyDescent="0.2">
      <c r="A3" t="s">
        <v>12</v>
      </c>
      <c r="B3" s="9" t="s">
        <v>14</v>
      </c>
      <c r="C3" s="36" t="s">
        <v>15</v>
      </c>
      <c r="D3" s="33"/>
      <c r="E3" s="10" t="s">
        <v>16</v>
      </c>
      <c r="F3" s="1"/>
      <c r="G3" s="8"/>
      <c r="H3" s="7" t="s">
        <v>444</v>
      </c>
      <c r="I3" s="30">
        <f>0+I8+I13+I18+I23</f>
        <v>0</v>
      </c>
      <c r="O3" t="s">
        <v>19</v>
      </c>
      <c r="P3" t="s">
        <v>23</v>
      </c>
    </row>
    <row r="4" spans="1:18" ht="15" customHeight="1" x14ac:dyDescent="0.2">
      <c r="A4" t="s">
        <v>17</v>
      </c>
      <c r="B4" s="12" t="s">
        <v>18</v>
      </c>
      <c r="C4" s="37" t="s">
        <v>444</v>
      </c>
      <c r="D4" s="38"/>
      <c r="E4" s="13" t="s">
        <v>445</v>
      </c>
      <c r="F4" s="5"/>
      <c r="G4" s="5"/>
      <c r="H4" s="14"/>
      <c r="I4" s="14"/>
      <c r="O4" t="s">
        <v>20</v>
      </c>
      <c r="P4" t="s">
        <v>23</v>
      </c>
    </row>
    <row r="5" spans="1:18" ht="12.75" customHeight="1" x14ac:dyDescent="0.2">
      <c r="A5" s="39" t="s">
        <v>26</v>
      </c>
      <c r="B5" s="39" t="s">
        <v>28</v>
      </c>
      <c r="C5" s="39" t="s">
        <v>30</v>
      </c>
      <c r="D5" s="39" t="s">
        <v>31</v>
      </c>
      <c r="E5" s="39" t="s">
        <v>32</v>
      </c>
      <c r="F5" s="39" t="s">
        <v>34</v>
      </c>
      <c r="G5" s="39" t="s">
        <v>36</v>
      </c>
      <c r="H5" s="39" t="s">
        <v>38</v>
      </c>
      <c r="I5" s="39"/>
      <c r="O5" t="s">
        <v>21</v>
      </c>
      <c r="P5" t="s">
        <v>23</v>
      </c>
    </row>
    <row r="6" spans="1:18" ht="12.75" customHeight="1" x14ac:dyDescent="0.2">
      <c r="A6" s="39"/>
      <c r="B6" s="39"/>
      <c r="C6" s="39"/>
      <c r="D6" s="39"/>
      <c r="E6" s="39"/>
      <c r="F6" s="39"/>
      <c r="G6" s="39"/>
      <c r="H6" s="11" t="s">
        <v>39</v>
      </c>
      <c r="I6" s="11" t="s">
        <v>41</v>
      </c>
    </row>
    <row r="7" spans="1:18" ht="12.75" customHeight="1" x14ac:dyDescent="0.2">
      <c r="A7" s="11" t="s">
        <v>27</v>
      </c>
      <c r="B7" s="11" t="s">
        <v>29</v>
      </c>
      <c r="C7" s="11" t="s">
        <v>23</v>
      </c>
      <c r="D7" s="11" t="s">
        <v>22</v>
      </c>
      <c r="E7" s="11" t="s">
        <v>33</v>
      </c>
      <c r="F7" s="11" t="s">
        <v>35</v>
      </c>
      <c r="G7" s="11" t="s">
        <v>37</v>
      </c>
      <c r="H7" s="11" t="s">
        <v>40</v>
      </c>
      <c r="I7" s="11" t="s">
        <v>42</v>
      </c>
    </row>
    <row r="8" spans="1:18" ht="12.75" customHeight="1" x14ac:dyDescent="0.2">
      <c r="A8" s="14" t="s">
        <v>43</v>
      </c>
      <c r="B8" s="14"/>
      <c r="C8" s="18" t="s">
        <v>89</v>
      </c>
      <c r="D8" s="14"/>
      <c r="E8" s="19" t="s">
        <v>446</v>
      </c>
      <c r="F8" s="14"/>
      <c r="G8" s="14"/>
      <c r="H8" s="14"/>
      <c r="I8" s="20">
        <f>0+Q8</f>
        <v>0</v>
      </c>
      <c r="O8">
        <f>0+R8</f>
        <v>0</v>
      </c>
      <c r="Q8">
        <f>0+I9</f>
        <v>0</v>
      </c>
      <c r="R8">
        <f>0+O9</f>
        <v>0</v>
      </c>
    </row>
    <row r="9" spans="1:18" x14ac:dyDescent="0.2">
      <c r="A9" s="17" t="s">
        <v>45</v>
      </c>
      <c r="B9" s="21" t="s">
        <v>29</v>
      </c>
      <c r="C9" s="21" t="s">
        <v>447</v>
      </c>
      <c r="D9" s="17" t="s">
        <v>47</v>
      </c>
      <c r="E9" s="22" t="s">
        <v>448</v>
      </c>
      <c r="F9" s="23" t="s">
        <v>107</v>
      </c>
      <c r="G9" s="24">
        <v>50</v>
      </c>
      <c r="H9" s="25"/>
      <c r="I9" s="25">
        <f>ROUND(ROUND(H9,2)*ROUND(G9,3),2)</f>
        <v>0</v>
      </c>
      <c r="O9">
        <f>(I9*21)/100</f>
        <v>0</v>
      </c>
      <c r="P9" t="s">
        <v>23</v>
      </c>
    </row>
    <row r="10" spans="1:18" x14ac:dyDescent="0.2">
      <c r="A10" s="26" t="s">
        <v>50</v>
      </c>
      <c r="E10" s="27" t="s">
        <v>47</v>
      </c>
    </row>
    <row r="11" spans="1:18" x14ac:dyDescent="0.2">
      <c r="A11" s="28" t="s">
        <v>51</v>
      </c>
      <c r="E11" s="29" t="s">
        <v>449</v>
      </c>
    </row>
    <row r="12" spans="1:18" ht="229.5" x14ac:dyDescent="0.2">
      <c r="A12" t="s">
        <v>53</v>
      </c>
      <c r="E12" s="27" t="s">
        <v>108</v>
      </c>
    </row>
    <row r="13" spans="1:18" ht="12.75" customHeight="1" x14ac:dyDescent="0.2">
      <c r="A13" s="5" t="s">
        <v>43</v>
      </c>
      <c r="B13" s="5"/>
      <c r="C13" s="31" t="s">
        <v>151</v>
      </c>
      <c r="D13" s="5"/>
      <c r="E13" s="19" t="s">
        <v>450</v>
      </c>
      <c r="F13" s="5"/>
      <c r="G13" s="5"/>
      <c r="H13" s="5"/>
      <c r="I13" s="32">
        <f>0+Q13</f>
        <v>0</v>
      </c>
      <c r="O13">
        <f>0+R13</f>
        <v>0</v>
      </c>
      <c r="Q13">
        <f>0+I14</f>
        <v>0</v>
      </c>
      <c r="R13">
        <f>0+O14</f>
        <v>0</v>
      </c>
    </row>
    <row r="14" spans="1:18" x14ac:dyDescent="0.2">
      <c r="A14" s="17" t="s">
        <v>45</v>
      </c>
      <c r="B14" s="21" t="s">
        <v>23</v>
      </c>
      <c r="C14" s="21" t="s">
        <v>119</v>
      </c>
      <c r="D14" s="17" t="s">
        <v>47</v>
      </c>
      <c r="E14" s="22" t="s">
        <v>120</v>
      </c>
      <c r="F14" s="23" t="s">
        <v>107</v>
      </c>
      <c r="G14" s="24">
        <v>50</v>
      </c>
      <c r="H14" s="25"/>
      <c r="I14" s="25">
        <f>ROUND(ROUND(H14,2)*ROUND(G14,3),2)</f>
        <v>0</v>
      </c>
      <c r="O14">
        <f>(I14*21)/100</f>
        <v>0</v>
      </c>
      <c r="P14" t="s">
        <v>23</v>
      </c>
    </row>
    <row r="15" spans="1:18" x14ac:dyDescent="0.2">
      <c r="A15" s="26" t="s">
        <v>50</v>
      </c>
      <c r="E15" s="27" t="s">
        <v>47</v>
      </c>
    </row>
    <row r="16" spans="1:18" x14ac:dyDescent="0.2">
      <c r="A16" s="28" t="s">
        <v>51</v>
      </c>
      <c r="E16" s="29" t="s">
        <v>449</v>
      </c>
    </row>
    <row r="17" spans="1:18" ht="165.75" x14ac:dyDescent="0.2">
      <c r="A17" t="s">
        <v>53</v>
      </c>
      <c r="E17" s="27" t="s">
        <v>121</v>
      </c>
    </row>
    <row r="18" spans="1:18" ht="12.75" customHeight="1" x14ac:dyDescent="0.2">
      <c r="A18" s="5" t="s">
        <v>43</v>
      </c>
      <c r="B18" s="5"/>
      <c r="C18" s="31" t="s">
        <v>173</v>
      </c>
      <c r="D18" s="5"/>
      <c r="E18" s="19" t="s">
        <v>451</v>
      </c>
      <c r="F18" s="5"/>
      <c r="G18" s="5"/>
      <c r="H18" s="5"/>
      <c r="I18" s="32">
        <f>0+Q18</f>
        <v>0</v>
      </c>
      <c r="O18">
        <f>0+R18</f>
        <v>0</v>
      </c>
      <c r="Q18">
        <f>0+I19</f>
        <v>0</v>
      </c>
      <c r="R18">
        <f>0+O19</f>
        <v>0</v>
      </c>
    </row>
    <row r="19" spans="1:18" ht="25.5" x14ac:dyDescent="0.2">
      <c r="A19" s="17" t="s">
        <v>45</v>
      </c>
      <c r="B19" s="21" t="s">
        <v>22</v>
      </c>
      <c r="C19" s="21" t="s">
        <v>452</v>
      </c>
      <c r="D19" s="17" t="s">
        <v>47</v>
      </c>
      <c r="E19" s="22" t="s">
        <v>453</v>
      </c>
      <c r="F19" s="23" t="s">
        <v>49</v>
      </c>
      <c r="G19" s="24">
        <v>1</v>
      </c>
      <c r="H19" s="25"/>
      <c r="I19" s="25">
        <f>ROUND(ROUND(H19,2)*ROUND(G19,3),2)</f>
        <v>0</v>
      </c>
      <c r="O19">
        <f>(I19*21)/100</f>
        <v>0</v>
      </c>
      <c r="P19" t="s">
        <v>23</v>
      </c>
    </row>
    <row r="20" spans="1:18" x14ac:dyDescent="0.2">
      <c r="A20" s="26" t="s">
        <v>50</v>
      </c>
      <c r="E20" s="27" t="s">
        <v>47</v>
      </c>
    </row>
    <row r="21" spans="1:18" x14ac:dyDescent="0.2">
      <c r="A21" s="28" t="s">
        <v>51</v>
      </c>
      <c r="E21" s="29" t="s">
        <v>454</v>
      </c>
    </row>
    <row r="22" spans="1:18" ht="25.5" x14ac:dyDescent="0.2">
      <c r="A22" t="s">
        <v>53</v>
      </c>
      <c r="E22" s="27" t="s">
        <v>455</v>
      </c>
    </row>
    <row r="23" spans="1:18" ht="12.75" customHeight="1" x14ac:dyDescent="0.2">
      <c r="A23" s="5" t="s">
        <v>43</v>
      </c>
      <c r="B23" s="5"/>
      <c r="C23" s="31" t="s">
        <v>215</v>
      </c>
      <c r="D23" s="5"/>
      <c r="E23" s="19" t="s">
        <v>456</v>
      </c>
      <c r="F23" s="5"/>
      <c r="G23" s="5"/>
      <c r="H23" s="5"/>
      <c r="I23" s="32">
        <f>0+Q23</f>
        <v>0</v>
      </c>
      <c r="O23">
        <f>0+R23</f>
        <v>0</v>
      </c>
      <c r="Q23">
        <f>0+I24+I28+I32+I36+I40+I44+I48+I52+I56+I60+I64+I68+I72+I76+I80+I84+I88+I92+I96+I100+I104+I108+I112</f>
        <v>0</v>
      </c>
      <c r="R23">
        <f>0+O24+O28+O32+O36+O40+O44+O48+O52+O56+O60+O64+O68+O72+O76+O80+O84+O88+O92+O96+O100+O104+O108+O112</f>
        <v>0</v>
      </c>
    </row>
    <row r="24" spans="1:18" x14ac:dyDescent="0.2">
      <c r="A24" s="17" t="s">
        <v>45</v>
      </c>
      <c r="B24" s="21" t="s">
        <v>33</v>
      </c>
      <c r="C24" s="21" t="s">
        <v>457</v>
      </c>
      <c r="D24" s="17" t="s">
        <v>47</v>
      </c>
      <c r="E24" s="22" t="s">
        <v>458</v>
      </c>
      <c r="F24" s="23" t="s">
        <v>459</v>
      </c>
      <c r="G24" s="24">
        <v>16</v>
      </c>
      <c r="H24" s="25"/>
      <c r="I24" s="25">
        <f>ROUND(ROUND(H24,2)*ROUND(G24,3),2)</f>
        <v>0</v>
      </c>
      <c r="O24">
        <f>(I24*21)/100</f>
        <v>0</v>
      </c>
      <c r="P24" t="s">
        <v>23</v>
      </c>
    </row>
    <row r="25" spans="1:18" x14ac:dyDescent="0.2">
      <c r="A25" s="26" t="s">
        <v>50</v>
      </c>
      <c r="E25" s="27" t="s">
        <v>47</v>
      </c>
    </row>
    <row r="26" spans="1:18" x14ac:dyDescent="0.2">
      <c r="A26" s="28" t="s">
        <v>51</v>
      </c>
      <c r="E26" s="29" t="s">
        <v>454</v>
      </c>
    </row>
    <row r="27" spans="1:18" ht="63.75" x14ac:dyDescent="0.2">
      <c r="A27" t="s">
        <v>53</v>
      </c>
      <c r="E27" s="27" t="s">
        <v>460</v>
      </c>
    </row>
    <row r="28" spans="1:18" ht="25.5" x14ac:dyDescent="0.2">
      <c r="A28" s="17" t="s">
        <v>45</v>
      </c>
      <c r="B28" s="21" t="s">
        <v>35</v>
      </c>
      <c r="C28" s="21" t="s">
        <v>461</v>
      </c>
      <c r="D28" s="17" t="s">
        <v>47</v>
      </c>
      <c r="E28" s="22" t="s">
        <v>462</v>
      </c>
      <c r="F28" s="23" t="s">
        <v>49</v>
      </c>
      <c r="G28" s="24">
        <v>1</v>
      </c>
      <c r="H28" s="25"/>
      <c r="I28" s="25">
        <f>ROUND(ROUND(H28,2)*ROUND(G28,3),2)</f>
        <v>0</v>
      </c>
      <c r="O28">
        <f>(I28*21)/100</f>
        <v>0</v>
      </c>
      <c r="P28" t="s">
        <v>23</v>
      </c>
    </row>
    <row r="29" spans="1:18" x14ac:dyDescent="0.2">
      <c r="A29" s="26" t="s">
        <v>50</v>
      </c>
      <c r="E29" s="27" t="s">
        <v>47</v>
      </c>
    </row>
    <row r="30" spans="1:18" x14ac:dyDescent="0.2">
      <c r="A30" s="28" t="s">
        <v>51</v>
      </c>
      <c r="E30" s="29" t="s">
        <v>454</v>
      </c>
    </row>
    <row r="31" spans="1:18" ht="114.75" x14ac:dyDescent="0.2">
      <c r="A31" t="s">
        <v>53</v>
      </c>
      <c r="E31" s="27" t="s">
        <v>463</v>
      </c>
    </row>
    <row r="32" spans="1:18" x14ac:dyDescent="0.2">
      <c r="A32" s="17" t="s">
        <v>45</v>
      </c>
      <c r="B32" s="21" t="s">
        <v>37</v>
      </c>
      <c r="C32" s="21" t="s">
        <v>464</v>
      </c>
      <c r="D32" s="17" t="s">
        <v>47</v>
      </c>
      <c r="E32" s="22" t="s">
        <v>465</v>
      </c>
      <c r="F32" s="23" t="s">
        <v>49</v>
      </c>
      <c r="G32" s="24">
        <v>1</v>
      </c>
      <c r="H32" s="25"/>
      <c r="I32" s="25">
        <f>ROUND(ROUND(H32,2)*ROUND(G32,3),2)</f>
        <v>0</v>
      </c>
      <c r="O32">
        <f>(I32*21)/100</f>
        <v>0</v>
      </c>
      <c r="P32" t="s">
        <v>23</v>
      </c>
    </row>
    <row r="33" spans="1:16" x14ac:dyDescent="0.2">
      <c r="A33" s="26" t="s">
        <v>50</v>
      </c>
      <c r="E33" s="27" t="s">
        <v>47</v>
      </c>
    </row>
    <row r="34" spans="1:16" x14ac:dyDescent="0.2">
      <c r="A34" s="28" t="s">
        <v>51</v>
      </c>
      <c r="E34" s="29" t="s">
        <v>454</v>
      </c>
    </row>
    <row r="35" spans="1:16" ht="114.75" x14ac:dyDescent="0.2">
      <c r="A35" t="s">
        <v>53</v>
      </c>
      <c r="E35" s="27" t="s">
        <v>463</v>
      </c>
    </row>
    <row r="36" spans="1:16" x14ac:dyDescent="0.2">
      <c r="A36" s="17" t="s">
        <v>45</v>
      </c>
      <c r="B36" s="21" t="s">
        <v>70</v>
      </c>
      <c r="C36" s="21" t="s">
        <v>466</v>
      </c>
      <c r="D36" s="17" t="s">
        <v>47</v>
      </c>
      <c r="E36" s="22" t="s">
        <v>467</v>
      </c>
      <c r="F36" s="23" t="s">
        <v>49</v>
      </c>
      <c r="G36" s="24">
        <v>1</v>
      </c>
      <c r="H36" s="25"/>
      <c r="I36" s="25">
        <f>ROUND(ROUND(H36,2)*ROUND(G36,3),2)</f>
        <v>0</v>
      </c>
      <c r="O36">
        <f>(I36*21)/100</f>
        <v>0</v>
      </c>
      <c r="P36" t="s">
        <v>23</v>
      </c>
    </row>
    <row r="37" spans="1:16" x14ac:dyDescent="0.2">
      <c r="A37" s="26" t="s">
        <v>50</v>
      </c>
      <c r="E37" s="27" t="s">
        <v>47</v>
      </c>
    </row>
    <row r="38" spans="1:16" x14ac:dyDescent="0.2">
      <c r="A38" s="28" t="s">
        <v>51</v>
      </c>
      <c r="E38" s="29" t="s">
        <v>454</v>
      </c>
    </row>
    <row r="39" spans="1:16" ht="114.75" x14ac:dyDescent="0.2">
      <c r="A39" t="s">
        <v>53</v>
      </c>
      <c r="E39" s="27" t="s">
        <v>463</v>
      </c>
    </row>
    <row r="40" spans="1:16" x14ac:dyDescent="0.2">
      <c r="A40" s="17" t="s">
        <v>45</v>
      </c>
      <c r="B40" s="21" t="s">
        <v>74</v>
      </c>
      <c r="C40" s="21" t="s">
        <v>468</v>
      </c>
      <c r="D40" s="17" t="s">
        <v>47</v>
      </c>
      <c r="E40" s="22" t="s">
        <v>469</v>
      </c>
      <c r="F40" s="23" t="s">
        <v>49</v>
      </c>
      <c r="G40" s="24">
        <v>3</v>
      </c>
      <c r="H40" s="25"/>
      <c r="I40" s="25">
        <f>ROUND(ROUND(H40,2)*ROUND(G40,3),2)</f>
        <v>0</v>
      </c>
      <c r="O40">
        <f>(I40*21)/100</f>
        <v>0</v>
      </c>
      <c r="P40" t="s">
        <v>23</v>
      </c>
    </row>
    <row r="41" spans="1:16" x14ac:dyDescent="0.2">
      <c r="A41" s="26" t="s">
        <v>50</v>
      </c>
      <c r="E41" s="27" t="s">
        <v>47</v>
      </c>
    </row>
    <row r="42" spans="1:16" x14ac:dyDescent="0.2">
      <c r="A42" s="28" t="s">
        <v>51</v>
      </c>
      <c r="E42" s="29" t="s">
        <v>454</v>
      </c>
    </row>
    <row r="43" spans="1:16" ht="76.5" x14ac:dyDescent="0.2">
      <c r="A43" t="s">
        <v>53</v>
      </c>
      <c r="E43" s="27" t="s">
        <v>423</v>
      </c>
    </row>
    <row r="44" spans="1:16" x14ac:dyDescent="0.2">
      <c r="A44" s="17" t="s">
        <v>45</v>
      </c>
      <c r="B44" s="21" t="s">
        <v>40</v>
      </c>
      <c r="C44" s="21" t="s">
        <v>470</v>
      </c>
      <c r="D44" s="17" t="s">
        <v>47</v>
      </c>
      <c r="E44" s="22" t="s">
        <v>471</v>
      </c>
      <c r="F44" s="23" t="s">
        <v>49</v>
      </c>
      <c r="G44" s="24">
        <v>1</v>
      </c>
      <c r="H44" s="25"/>
      <c r="I44" s="25">
        <f>ROUND(ROUND(H44,2)*ROUND(G44,3),2)</f>
        <v>0</v>
      </c>
      <c r="O44">
        <f>(I44*21)/100</f>
        <v>0</v>
      </c>
      <c r="P44" t="s">
        <v>23</v>
      </c>
    </row>
    <row r="45" spans="1:16" x14ac:dyDescent="0.2">
      <c r="A45" s="26" t="s">
        <v>50</v>
      </c>
      <c r="E45" s="27" t="s">
        <v>47</v>
      </c>
    </row>
    <row r="46" spans="1:16" x14ac:dyDescent="0.2">
      <c r="A46" s="28" t="s">
        <v>51</v>
      </c>
      <c r="E46" s="29" t="s">
        <v>454</v>
      </c>
    </row>
    <row r="47" spans="1:16" ht="114.75" x14ac:dyDescent="0.2">
      <c r="A47" t="s">
        <v>53</v>
      </c>
      <c r="E47" s="27" t="s">
        <v>463</v>
      </c>
    </row>
    <row r="48" spans="1:16" x14ac:dyDescent="0.2">
      <c r="A48" s="17" t="s">
        <v>45</v>
      </c>
      <c r="B48" s="21" t="s">
        <v>42</v>
      </c>
      <c r="C48" s="21" t="s">
        <v>472</v>
      </c>
      <c r="D48" s="17" t="s">
        <v>47</v>
      </c>
      <c r="E48" s="22" t="s">
        <v>473</v>
      </c>
      <c r="F48" s="23" t="s">
        <v>49</v>
      </c>
      <c r="G48" s="24">
        <v>1</v>
      </c>
      <c r="H48" s="25"/>
      <c r="I48" s="25">
        <f>ROUND(ROUND(H48,2)*ROUND(G48,3),2)</f>
        <v>0</v>
      </c>
      <c r="O48">
        <f>(I48*21)/100</f>
        <v>0</v>
      </c>
      <c r="P48" t="s">
        <v>23</v>
      </c>
    </row>
    <row r="49" spans="1:16" x14ac:dyDescent="0.2">
      <c r="A49" s="26" t="s">
        <v>50</v>
      </c>
      <c r="E49" s="27" t="s">
        <v>47</v>
      </c>
    </row>
    <row r="50" spans="1:16" x14ac:dyDescent="0.2">
      <c r="A50" s="28" t="s">
        <v>51</v>
      </c>
      <c r="E50" s="29" t="s">
        <v>454</v>
      </c>
    </row>
    <row r="51" spans="1:16" ht="114.75" x14ac:dyDescent="0.2">
      <c r="A51" t="s">
        <v>53</v>
      </c>
      <c r="E51" s="27" t="s">
        <v>463</v>
      </c>
    </row>
    <row r="52" spans="1:16" x14ac:dyDescent="0.2">
      <c r="A52" s="17" t="s">
        <v>45</v>
      </c>
      <c r="B52" s="21" t="s">
        <v>82</v>
      </c>
      <c r="C52" s="21" t="s">
        <v>474</v>
      </c>
      <c r="D52" s="17" t="s">
        <v>47</v>
      </c>
      <c r="E52" s="22" t="s">
        <v>475</v>
      </c>
      <c r="F52" s="23" t="s">
        <v>49</v>
      </c>
      <c r="G52" s="24">
        <v>1</v>
      </c>
      <c r="H52" s="25"/>
      <c r="I52" s="25">
        <f>ROUND(ROUND(H52,2)*ROUND(G52,3),2)</f>
        <v>0</v>
      </c>
      <c r="O52">
        <f>(I52*21)/100</f>
        <v>0</v>
      </c>
      <c r="P52" t="s">
        <v>23</v>
      </c>
    </row>
    <row r="53" spans="1:16" x14ac:dyDescent="0.2">
      <c r="A53" s="26" t="s">
        <v>50</v>
      </c>
      <c r="E53" s="27" t="s">
        <v>47</v>
      </c>
    </row>
    <row r="54" spans="1:16" x14ac:dyDescent="0.2">
      <c r="A54" s="28" t="s">
        <v>51</v>
      </c>
      <c r="E54" s="29" t="s">
        <v>454</v>
      </c>
    </row>
    <row r="55" spans="1:16" ht="114.75" x14ac:dyDescent="0.2">
      <c r="A55" t="s">
        <v>53</v>
      </c>
      <c r="E55" s="27" t="s">
        <v>463</v>
      </c>
    </row>
    <row r="56" spans="1:16" x14ac:dyDescent="0.2">
      <c r="A56" s="17" t="s">
        <v>45</v>
      </c>
      <c r="B56" s="21" t="s">
        <v>85</v>
      </c>
      <c r="C56" s="21" t="s">
        <v>476</v>
      </c>
      <c r="D56" s="17" t="s">
        <v>47</v>
      </c>
      <c r="E56" s="22" t="s">
        <v>477</v>
      </c>
      <c r="F56" s="23" t="s">
        <v>49</v>
      </c>
      <c r="G56" s="24">
        <v>1</v>
      </c>
      <c r="H56" s="25"/>
      <c r="I56" s="25">
        <f>ROUND(ROUND(H56,2)*ROUND(G56,3),2)</f>
        <v>0</v>
      </c>
      <c r="O56">
        <f>(I56*21)/100</f>
        <v>0</v>
      </c>
      <c r="P56" t="s">
        <v>23</v>
      </c>
    </row>
    <row r="57" spans="1:16" x14ac:dyDescent="0.2">
      <c r="A57" s="26" t="s">
        <v>50</v>
      </c>
      <c r="E57" s="27" t="s">
        <v>47</v>
      </c>
    </row>
    <row r="58" spans="1:16" x14ac:dyDescent="0.2">
      <c r="A58" s="28" t="s">
        <v>51</v>
      </c>
      <c r="E58" s="29" t="s">
        <v>454</v>
      </c>
    </row>
    <row r="59" spans="1:16" ht="114.75" x14ac:dyDescent="0.2">
      <c r="A59" t="s">
        <v>53</v>
      </c>
      <c r="E59" s="27" t="s">
        <v>463</v>
      </c>
    </row>
    <row r="60" spans="1:16" x14ac:dyDescent="0.2">
      <c r="A60" s="17" t="s">
        <v>45</v>
      </c>
      <c r="B60" s="21" t="s">
        <v>89</v>
      </c>
      <c r="C60" s="21" t="s">
        <v>478</v>
      </c>
      <c r="D60" s="17" t="s">
        <v>47</v>
      </c>
      <c r="E60" s="22" t="s">
        <v>479</v>
      </c>
      <c r="F60" s="23" t="s">
        <v>49</v>
      </c>
      <c r="G60" s="24">
        <v>4</v>
      </c>
      <c r="H60" s="25"/>
      <c r="I60" s="25">
        <f>ROUND(ROUND(H60,2)*ROUND(G60,3),2)</f>
        <v>0</v>
      </c>
      <c r="O60">
        <f>(I60*21)/100</f>
        <v>0</v>
      </c>
      <c r="P60" t="s">
        <v>23</v>
      </c>
    </row>
    <row r="61" spans="1:16" x14ac:dyDescent="0.2">
      <c r="A61" s="26" t="s">
        <v>50</v>
      </c>
      <c r="E61" s="27" t="s">
        <v>47</v>
      </c>
    </row>
    <row r="62" spans="1:16" x14ac:dyDescent="0.2">
      <c r="A62" s="28" t="s">
        <v>51</v>
      </c>
      <c r="E62" s="29" t="s">
        <v>454</v>
      </c>
    </row>
    <row r="63" spans="1:16" ht="76.5" x14ac:dyDescent="0.2">
      <c r="A63" t="s">
        <v>53</v>
      </c>
      <c r="E63" s="27" t="s">
        <v>423</v>
      </c>
    </row>
    <row r="64" spans="1:16" x14ac:dyDescent="0.2">
      <c r="A64" s="17" t="s">
        <v>45</v>
      </c>
      <c r="B64" s="21" t="s">
        <v>142</v>
      </c>
      <c r="C64" s="21" t="s">
        <v>480</v>
      </c>
      <c r="D64" s="17" t="s">
        <v>47</v>
      </c>
      <c r="E64" s="22" t="s">
        <v>481</v>
      </c>
      <c r="F64" s="23" t="s">
        <v>49</v>
      </c>
      <c r="G64" s="24">
        <v>1</v>
      </c>
      <c r="H64" s="25"/>
      <c r="I64" s="25">
        <f>ROUND(ROUND(H64,2)*ROUND(G64,3),2)</f>
        <v>0</v>
      </c>
      <c r="O64">
        <f>(I64*21)/100</f>
        <v>0</v>
      </c>
      <c r="P64" t="s">
        <v>23</v>
      </c>
    </row>
    <row r="65" spans="1:16" x14ac:dyDescent="0.2">
      <c r="A65" s="26" t="s">
        <v>50</v>
      </c>
      <c r="E65" s="27" t="s">
        <v>47</v>
      </c>
    </row>
    <row r="66" spans="1:16" x14ac:dyDescent="0.2">
      <c r="A66" s="28" t="s">
        <v>51</v>
      </c>
      <c r="E66" s="29" t="s">
        <v>454</v>
      </c>
    </row>
    <row r="67" spans="1:16" ht="114.75" x14ac:dyDescent="0.2">
      <c r="A67" t="s">
        <v>53</v>
      </c>
      <c r="E67" s="27" t="s">
        <v>482</v>
      </c>
    </row>
    <row r="68" spans="1:16" x14ac:dyDescent="0.2">
      <c r="A68" s="17" t="s">
        <v>45</v>
      </c>
      <c r="B68" s="21" t="s">
        <v>144</v>
      </c>
      <c r="C68" s="21" t="s">
        <v>483</v>
      </c>
      <c r="D68" s="17" t="s">
        <v>47</v>
      </c>
      <c r="E68" s="22" t="s">
        <v>484</v>
      </c>
      <c r="F68" s="23" t="s">
        <v>49</v>
      </c>
      <c r="G68" s="24">
        <v>1</v>
      </c>
      <c r="H68" s="25"/>
      <c r="I68" s="25">
        <f>ROUND(ROUND(H68,2)*ROUND(G68,3),2)</f>
        <v>0</v>
      </c>
      <c r="O68">
        <f>(I68*21)/100</f>
        <v>0</v>
      </c>
      <c r="P68" t="s">
        <v>23</v>
      </c>
    </row>
    <row r="69" spans="1:16" x14ac:dyDescent="0.2">
      <c r="A69" s="26" t="s">
        <v>50</v>
      </c>
      <c r="E69" s="27" t="s">
        <v>47</v>
      </c>
    </row>
    <row r="70" spans="1:16" x14ac:dyDescent="0.2">
      <c r="A70" s="28" t="s">
        <v>51</v>
      </c>
      <c r="E70" s="29" t="s">
        <v>454</v>
      </c>
    </row>
    <row r="71" spans="1:16" ht="76.5" x14ac:dyDescent="0.2">
      <c r="A71" t="s">
        <v>53</v>
      </c>
      <c r="E71" s="27" t="s">
        <v>423</v>
      </c>
    </row>
    <row r="72" spans="1:16" x14ac:dyDescent="0.2">
      <c r="A72" s="17" t="s">
        <v>45</v>
      </c>
      <c r="B72" s="21" t="s">
        <v>148</v>
      </c>
      <c r="C72" s="21" t="s">
        <v>485</v>
      </c>
      <c r="D72" s="17" t="s">
        <v>47</v>
      </c>
      <c r="E72" s="22" t="s">
        <v>486</v>
      </c>
      <c r="F72" s="23" t="s">
        <v>49</v>
      </c>
      <c r="G72" s="24">
        <v>3</v>
      </c>
      <c r="H72" s="25"/>
      <c r="I72" s="25">
        <f>ROUND(ROUND(H72,2)*ROUND(G72,3),2)</f>
        <v>0</v>
      </c>
      <c r="O72">
        <f>(I72*21)/100</f>
        <v>0</v>
      </c>
      <c r="P72" t="s">
        <v>23</v>
      </c>
    </row>
    <row r="73" spans="1:16" x14ac:dyDescent="0.2">
      <c r="A73" s="26" t="s">
        <v>50</v>
      </c>
      <c r="E73" s="27" t="s">
        <v>47</v>
      </c>
    </row>
    <row r="74" spans="1:16" x14ac:dyDescent="0.2">
      <c r="A74" s="28" t="s">
        <v>51</v>
      </c>
      <c r="E74" s="29" t="s">
        <v>454</v>
      </c>
    </row>
    <row r="75" spans="1:16" ht="114.75" x14ac:dyDescent="0.2">
      <c r="A75" t="s">
        <v>53</v>
      </c>
      <c r="E75" s="27" t="s">
        <v>463</v>
      </c>
    </row>
    <row r="76" spans="1:16" ht="25.5" x14ac:dyDescent="0.2">
      <c r="A76" s="17" t="s">
        <v>45</v>
      </c>
      <c r="B76" s="21" t="s">
        <v>151</v>
      </c>
      <c r="C76" s="21" t="s">
        <v>487</v>
      </c>
      <c r="D76" s="17" t="s">
        <v>47</v>
      </c>
      <c r="E76" s="22" t="s">
        <v>488</v>
      </c>
      <c r="F76" s="23" t="s">
        <v>49</v>
      </c>
      <c r="G76" s="24">
        <v>3</v>
      </c>
      <c r="H76" s="25"/>
      <c r="I76" s="25">
        <f>ROUND(ROUND(H76,2)*ROUND(G76,3),2)</f>
        <v>0</v>
      </c>
      <c r="O76">
        <f>(I76*21)/100</f>
        <v>0</v>
      </c>
      <c r="P76" t="s">
        <v>23</v>
      </c>
    </row>
    <row r="77" spans="1:16" x14ac:dyDescent="0.2">
      <c r="A77" s="26" t="s">
        <v>50</v>
      </c>
      <c r="E77" s="27" t="s">
        <v>47</v>
      </c>
    </row>
    <row r="78" spans="1:16" x14ac:dyDescent="0.2">
      <c r="A78" s="28" t="s">
        <v>51</v>
      </c>
      <c r="E78" s="29" t="s">
        <v>454</v>
      </c>
    </row>
    <row r="79" spans="1:16" ht="114.75" x14ac:dyDescent="0.2">
      <c r="A79" t="s">
        <v>53</v>
      </c>
      <c r="E79" s="27" t="s">
        <v>463</v>
      </c>
    </row>
    <row r="80" spans="1:16" x14ac:dyDescent="0.2">
      <c r="A80" s="17" t="s">
        <v>45</v>
      </c>
      <c r="B80" s="21" t="s">
        <v>155</v>
      </c>
      <c r="C80" s="21" t="s">
        <v>489</v>
      </c>
      <c r="D80" s="17" t="s">
        <v>47</v>
      </c>
      <c r="E80" s="22" t="s">
        <v>490</v>
      </c>
      <c r="F80" s="23" t="s">
        <v>49</v>
      </c>
      <c r="G80" s="24">
        <v>3</v>
      </c>
      <c r="H80" s="25"/>
      <c r="I80" s="25">
        <f>ROUND(ROUND(H80,2)*ROUND(G80,3),2)</f>
        <v>0</v>
      </c>
      <c r="O80">
        <f>(I80*21)/100</f>
        <v>0</v>
      </c>
      <c r="P80" t="s">
        <v>23</v>
      </c>
    </row>
    <row r="81" spans="1:16" x14ac:dyDescent="0.2">
      <c r="A81" s="26" t="s">
        <v>50</v>
      </c>
      <c r="E81" s="27" t="s">
        <v>47</v>
      </c>
    </row>
    <row r="82" spans="1:16" x14ac:dyDescent="0.2">
      <c r="A82" s="28" t="s">
        <v>51</v>
      </c>
      <c r="E82" s="29" t="s">
        <v>454</v>
      </c>
    </row>
    <row r="83" spans="1:16" ht="114.75" x14ac:dyDescent="0.2">
      <c r="A83" t="s">
        <v>53</v>
      </c>
      <c r="E83" s="27" t="s">
        <v>463</v>
      </c>
    </row>
    <row r="84" spans="1:16" x14ac:dyDescent="0.2">
      <c r="A84" s="17" t="s">
        <v>45</v>
      </c>
      <c r="B84" s="21" t="s">
        <v>159</v>
      </c>
      <c r="C84" s="21" t="s">
        <v>491</v>
      </c>
      <c r="D84" s="17" t="s">
        <v>47</v>
      </c>
      <c r="E84" s="22" t="s">
        <v>492</v>
      </c>
      <c r="F84" s="23" t="s">
        <v>49</v>
      </c>
      <c r="G84" s="24">
        <v>9</v>
      </c>
      <c r="H84" s="25"/>
      <c r="I84" s="25">
        <f>ROUND(ROUND(H84,2)*ROUND(G84,3),2)</f>
        <v>0</v>
      </c>
      <c r="O84">
        <f>(I84*21)/100</f>
        <v>0</v>
      </c>
      <c r="P84" t="s">
        <v>23</v>
      </c>
    </row>
    <row r="85" spans="1:16" x14ac:dyDescent="0.2">
      <c r="A85" s="26" t="s">
        <v>50</v>
      </c>
      <c r="E85" s="27" t="s">
        <v>47</v>
      </c>
    </row>
    <row r="86" spans="1:16" x14ac:dyDescent="0.2">
      <c r="A86" s="28" t="s">
        <v>51</v>
      </c>
      <c r="E86" s="29" t="s">
        <v>454</v>
      </c>
    </row>
    <row r="87" spans="1:16" ht="76.5" x14ac:dyDescent="0.2">
      <c r="A87" t="s">
        <v>53</v>
      </c>
      <c r="E87" s="27" t="s">
        <v>423</v>
      </c>
    </row>
    <row r="88" spans="1:16" x14ac:dyDescent="0.2">
      <c r="A88" s="17" t="s">
        <v>45</v>
      </c>
      <c r="B88" s="21" t="s">
        <v>163</v>
      </c>
      <c r="C88" s="21" t="s">
        <v>493</v>
      </c>
      <c r="D88" s="17" t="s">
        <v>47</v>
      </c>
      <c r="E88" s="22" t="s">
        <v>494</v>
      </c>
      <c r="F88" s="23" t="s">
        <v>49</v>
      </c>
      <c r="G88" s="24">
        <v>3</v>
      </c>
      <c r="H88" s="25"/>
      <c r="I88" s="25">
        <f>ROUND(ROUND(H88,2)*ROUND(G88,3),2)</f>
        <v>0</v>
      </c>
      <c r="O88">
        <f>(I88*21)/100</f>
        <v>0</v>
      </c>
      <c r="P88" t="s">
        <v>23</v>
      </c>
    </row>
    <row r="89" spans="1:16" x14ac:dyDescent="0.2">
      <c r="A89" s="26" t="s">
        <v>50</v>
      </c>
      <c r="E89" s="27" t="s">
        <v>47</v>
      </c>
    </row>
    <row r="90" spans="1:16" x14ac:dyDescent="0.2">
      <c r="A90" s="28" t="s">
        <v>51</v>
      </c>
      <c r="E90" s="29" t="s">
        <v>454</v>
      </c>
    </row>
    <row r="91" spans="1:16" ht="114.75" x14ac:dyDescent="0.2">
      <c r="A91" t="s">
        <v>53</v>
      </c>
      <c r="E91" s="27" t="s">
        <v>463</v>
      </c>
    </row>
    <row r="92" spans="1:16" x14ac:dyDescent="0.2">
      <c r="A92" s="17" t="s">
        <v>45</v>
      </c>
      <c r="B92" s="21" t="s">
        <v>166</v>
      </c>
      <c r="C92" s="21" t="s">
        <v>495</v>
      </c>
      <c r="D92" s="17" t="s">
        <v>47</v>
      </c>
      <c r="E92" s="22" t="s">
        <v>496</v>
      </c>
      <c r="F92" s="23" t="s">
        <v>49</v>
      </c>
      <c r="G92" s="24">
        <v>3</v>
      </c>
      <c r="H92" s="25"/>
      <c r="I92" s="25">
        <f>ROUND(ROUND(H92,2)*ROUND(G92,3),2)</f>
        <v>0</v>
      </c>
      <c r="O92">
        <f>(I92*21)/100</f>
        <v>0</v>
      </c>
      <c r="P92" t="s">
        <v>23</v>
      </c>
    </row>
    <row r="93" spans="1:16" x14ac:dyDescent="0.2">
      <c r="A93" s="26" t="s">
        <v>50</v>
      </c>
      <c r="E93" s="27" t="s">
        <v>47</v>
      </c>
    </row>
    <row r="94" spans="1:16" x14ac:dyDescent="0.2">
      <c r="A94" s="28" t="s">
        <v>51</v>
      </c>
      <c r="E94" s="29" t="s">
        <v>454</v>
      </c>
    </row>
    <row r="95" spans="1:16" ht="76.5" x14ac:dyDescent="0.2">
      <c r="A95" t="s">
        <v>53</v>
      </c>
      <c r="E95" s="27" t="s">
        <v>423</v>
      </c>
    </row>
    <row r="96" spans="1:16" x14ac:dyDescent="0.2">
      <c r="A96" s="17" t="s">
        <v>45</v>
      </c>
      <c r="B96" s="21" t="s">
        <v>170</v>
      </c>
      <c r="C96" s="21" t="s">
        <v>497</v>
      </c>
      <c r="D96" s="17" t="s">
        <v>47</v>
      </c>
      <c r="E96" s="22" t="s">
        <v>498</v>
      </c>
      <c r="F96" s="23" t="s">
        <v>499</v>
      </c>
      <c r="G96" s="24">
        <v>1.5</v>
      </c>
      <c r="H96" s="25"/>
      <c r="I96" s="25">
        <f>ROUND(ROUND(H96,2)*ROUND(G96,3),2)</f>
        <v>0</v>
      </c>
      <c r="O96">
        <f>(I96*21)/100</f>
        <v>0</v>
      </c>
      <c r="P96" t="s">
        <v>23</v>
      </c>
    </row>
    <row r="97" spans="1:16" x14ac:dyDescent="0.2">
      <c r="A97" s="26" t="s">
        <v>50</v>
      </c>
      <c r="E97" s="27" t="s">
        <v>47</v>
      </c>
    </row>
    <row r="98" spans="1:16" x14ac:dyDescent="0.2">
      <c r="A98" s="28" t="s">
        <v>51</v>
      </c>
      <c r="E98" s="29" t="s">
        <v>449</v>
      </c>
    </row>
    <row r="99" spans="1:16" ht="114.75" x14ac:dyDescent="0.2">
      <c r="A99" t="s">
        <v>53</v>
      </c>
      <c r="E99" s="27" t="s">
        <v>500</v>
      </c>
    </row>
    <row r="100" spans="1:16" x14ac:dyDescent="0.2">
      <c r="A100" s="17" t="s">
        <v>45</v>
      </c>
      <c r="B100" s="21" t="s">
        <v>175</v>
      </c>
      <c r="C100" s="21" t="s">
        <v>501</v>
      </c>
      <c r="D100" s="17" t="s">
        <v>47</v>
      </c>
      <c r="E100" s="22" t="s">
        <v>502</v>
      </c>
      <c r="F100" s="23" t="s">
        <v>499</v>
      </c>
      <c r="G100" s="24">
        <v>1.5</v>
      </c>
      <c r="H100" s="25"/>
      <c r="I100" s="25">
        <f>ROUND(ROUND(H100,2)*ROUND(G100,3),2)</f>
        <v>0</v>
      </c>
      <c r="O100">
        <f>(I100*21)/100</f>
        <v>0</v>
      </c>
      <c r="P100" t="s">
        <v>23</v>
      </c>
    </row>
    <row r="101" spans="1:16" x14ac:dyDescent="0.2">
      <c r="A101" s="26" t="s">
        <v>50</v>
      </c>
      <c r="E101" s="27" t="s">
        <v>47</v>
      </c>
    </row>
    <row r="102" spans="1:16" x14ac:dyDescent="0.2">
      <c r="A102" s="28" t="s">
        <v>51</v>
      </c>
      <c r="E102" s="29" t="s">
        <v>449</v>
      </c>
    </row>
    <row r="103" spans="1:16" ht="63.75" x14ac:dyDescent="0.2">
      <c r="A103" t="s">
        <v>53</v>
      </c>
      <c r="E103" s="27" t="s">
        <v>503</v>
      </c>
    </row>
    <row r="104" spans="1:16" x14ac:dyDescent="0.2">
      <c r="A104" s="17" t="s">
        <v>45</v>
      </c>
      <c r="B104" s="21" t="s">
        <v>179</v>
      </c>
      <c r="C104" s="21" t="s">
        <v>504</v>
      </c>
      <c r="D104" s="17" t="s">
        <v>47</v>
      </c>
      <c r="E104" s="22" t="s">
        <v>505</v>
      </c>
      <c r="F104" s="23" t="s">
        <v>506</v>
      </c>
      <c r="G104" s="24">
        <v>1</v>
      </c>
      <c r="H104" s="25"/>
      <c r="I104" s="25">
        <f>ROUND(ROUND(H104,2)*ROUND(G104,3),2)</f>
        <v>0</v>
      </c>
      <c r="O104">
        <f>(I104*21)/100</f>
        <v>0</v>
      </c>
      <c r="P104" t="s">
        <v>23</v>
      </c>
    </row>
    <row r="105" spans="1:16" x14ac:dyDescent="0.2">
      <c r="A105" s="26" t="s">
        <v>50</v>
      </c>
      <c r="E105" s="27" t="s">
        <v>47</v>
      </c>
    </row>
    <row r="106" spans="1:16" x14ac:dyDescent="0.2">
      <c r="A106" s="28" t="s">
        <v>51</v>
      </c>
      <c r="E106" s="29" t="s">
        <v>454</v>
      </c>
    </row>
    <row r="107" spans="1:16" ht="89.25" x14ac:dyDescent="0.2">
      <c r="A107" t="s">
        <v>53</v>
      </c>
      <c r="E107" s="27" t="s">
        <v>507</v>
      </c>
    </row>
    <row r="108" spans="1:16" x14ac:dyDescent="0.2">
      <c r="A108" s="17" t="s">
        <v>45</v>
      </c>
      <c r="B108" s="21" t="s">
        <v>181</v>
      </c>
      <c r="C108" s="21" t="s">
        <v>508</v>
      </c>
      <c r="D108" s="17" t="s">
        <v>47</v>
      </c>
      <c r="E108" s="22" t="s">
        <v>509</v>
      </c>
      <c r="F108" s="23" t="s">
        <v>506</v>
      </c>
      <c r="G108" s="24">
        <v>1</v>
      </c>
      <c r="H108" s="25"/>
      <c r="I108" s="25">
        <f>ROUND(ROUND(H108,2)*ROUND(G108,3),2)</f>
        <v>0</v>
      </c>
      <c r="O108">
        <f>(I108*21)/100</f>
        <v>0</v>
      </c>
      <c r="P108" t="s">
        <v>23</v>
      </c>
    </row>
    <row r="109" spans="1:16" x14ac:dyDescent="0.2">
      <c r="A109" s="26" t="s">
        <v>50</v>
      </c>
      <c r="E109" s="27" t="s">
        <v>47</v>
      </c>
    </row>
    <row r="110" spans="1:16" x14ac:dyDescent="0.2">
      <c r="A110" s="28" t="s">
        <v>51</v>
      </c>
      <c r="E110" s="29" t="s">
        <v>454</v>
      </c>
    </row>
    <row r="111" spans="1:16" ht="89.25" x14ac:dyDescent="0.2">
      <c r="A111" t="s">
        <v>53</v>
      </c>
      <c r="E111" s="27" t="s">
        <v>510</v>
      </c>
    </row>
    <row r="112" spans="1:16" ht="25.5" x14ac:dyDescent="0.2">
      <c r="A112" s="17" t="s">
        <v>45</v>
      </c>
      <c r="B112" s="21" t="s">
        <v>185</v>
      </c>
      <c r="C112" s="21" t="s">
        <v>511</v>
      </c>
      <c r="D112" s="17" t="s">
        <v>47</v>
      </c>
      <c r="E112" s="22" t="s">
        <v>512</v>
      </c>
      <c r="F112" s="23" t="s">
        <v>506</v>
      </c>
      <c r="G112" s="24">
        <v>1</v>
      </c>
      <c r="H112" s="25"/>
      <c r="I112" s="25">
        <f>ROUND(ROUND(H112,2)*ROUND(G112,3),2)</f>
        <v>0</v>
      </c>
      <c r="O112">
        <f>(I112*21)/100</f>
        <v>0</v>
      </c>
      <c r="P112" t="s">
        <v>23</v>
      </c>
    </row>
    <row r="113" spans="1:5" x14ac:dyDescent="0.2">
      <c r="A113" s="26" t="s">
        <v>50</v>
      </c>
      <c r="E113" s="27" t="s">
        <v>47</v>
      </c>
    </row>
    <row r="114" spans="1:5" x14ac:dyDescent="0.2">
      <c r="A114" s="28" t="s">
        <v>51</v>
      </c>
      <c r="E114" s="29" t="s">
        <v>454</v>
      </c>
    </row>
    <row r="115" spans="1:5" ht="89.25" x14ac:dyDescent="0.2">
      <c r="A115" t="s">
        <v>53</v>
      </c>
      <c r="E115" s="27" t="s">
        <v>513</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orientation="portrait" horizontalDpi="300" verticalDpi="300"/>
  <headerFooter alignWithMargins="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2"/>
  <sheetViews>
    <sheetView zoomScaleNormal="100" workbookViewId="0">
      <pane ySplit="7" topLeftCell="A8" activePane="bottomLeft" state="frozen"/>
      <selection pane="bottomLeft" activeCell="H8" sqref="H8"/>
    </sheetView>
  </sheetViews>
  <sheetFormatPr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11</v>
      </c>
      <c r="B1" s="1"/>
      <c r="C1" s="1"/>
      <c r="D1" s="1"/>
      <c r="E1" s="1" t="s">
        <v>0</v>
      </c>
      <c r="F1" s="1"/>
      <c r="G1" s="1"/>
      <c r="H1" s="1"/>
      <c r="I1" s="1"/>
      <c r="P1" t="s">
        <v>22</v>
      </c>
    </row>
    <row r="2" spans="1:18" ht="24.95" customHeight="1" x14ac:dyDescent="0.2">
      <c r="B2" s="1"/>
      <c r="C2" s="1"/>
      <c r="D2" s="1"/>
      <c r="E2" s="2" t="s">
        <v>13</v>
      </c>
      <c r="F2" s="1"/>
      <c r="G2" s="1"/>
      <c r="H2" s="5"/>
      <c r="I2" s="5"/>
      <c r="O2">
        <f>0+O8</f>
        <v>0</v>
      </c>
      <c r="P2" t="s">
        <v>22</v>
      </c>
    </row>
    <row r="3" spans="1:18" ht="15" customHeight="1" x14ac:dyDescent="0.2">
      <c r="A3" t="s">
        <v>12</v>
      </c>
      <c r="B3" s="9" t="s">
        <v>14</v>
      </c>
      <c r="C3" s="36" t="s">
        <v>15</v>
      </c>
      <c r="D3" s="33"/>
      <c r="E3" s="10" t="s">
        <v>16</v>
      </c>
      <c r="F3" s="1"/>
      <c r="G3" s="8"/>
      <c r="H3" s="7" t="s">
        <v>514</v>
      </c>
      <c r="I3" s="30">
        <f>0+I8</f>
        <v>0</v>
      </c>
      <c r="O3" t="s">
        <v>19</v>
      </c>
      <c r="P3" t="s">
        <v>23</v>
      </c>
    </row>
    <row r="4" spans="1:18" ht="15" customHeight="1" x14ac:dyDescent="0.2">
      <c r="A4" t="s">
        <v>17</v>
      </c>
      <c r="B4" s="12" t="s">
        <v>18</v>
      </c>
      <c r="C4" s="37" t="s">
        <v>514</v>
      </c>
      <c r="D4" s="38"/>
      <c r="E4" s="13" t="s">
        <v>515</v>
      </c>
      <c r="F4" s="5"/>
      <c r="G4" s="5"/>
      <c r="H4" s="14"/>
      <c r="I4" s="14"/>
      <c r="O4" t="s">
        <v>20</v>
      </c>
      <c r="P4" t="s">
        <v>23</v>
      </c>
    </row>
    <row r="5" spans="1:18" ht="12.75" customHeight="1" x14ac:dyDescent="0.2">
      <c r="A5" s="39" t="s">
        <v>26</v>
      </c>
      <c r="B5" s="39" t="s">
        <v>28</v>
      </c>
      <c r="C5" s="39" t="s">
        <v>30</v>
      </c>
      <c r="D5" s="39" t="s">
        <v>31</v>
      </c>
      <c r="E5" s="39" t="s">
        <v>32</v>
      </c>
      <c r="F5" s="39" t="s">
        <v>34</v>
      </c>
      <c r="G5" s="39" t="s">
        <v>36</v>
      </c>
      <c r="H5" s="39" t="s">
        <v>38</v>
      </c>
      <c r="I5" s="39"/>
      <c r="O5" t="s">
        <v>21</v>
      </c>
      <c r="P5" t="s">
        <v>23</v>
      </c>
    </row>
    <row r="6" spans="1:18" ht="12.75" customHeight="1" x14ac:dyDescent="0.2">
      <c r="A6" s="39"/>
      <c r="B6" s="39"/>
      <c r="C6" s="39"/>
      <c r="D6" s="39"/>
      <c r="E6" s="39"/>
      <c r="F6" s="39"/>
      <c r="G6" s="39"/>
      <c r="H6" s="11" t="s">
        <v>39</v>
      </c>
      <c r="I6" s="11" t="s">
        <v>41</v>
      </c>
    </row>
    <row r="7" spans="1:18" ht="12.75" customHeight="1" x14ac:dyDescent="0.2">
      <c r="A7" s="11" t="s">
        <v>27</v>
      </c>
      <c r="B7" s="11" t="s">
        <v>29</v>
      </c>
      <c r="C7" s="11" t="s">
        <v>23</v>
      </c>
      <c r="D7" s="11" t="s">
        <v>22</v>
      </c>
      <c r="E7" s="11" t="s">
        <v>33</v>
      </c>
      <c r="F7" s="11" t="s">
        <v>35</v>
      </c>
      <c r="G7" s="11" t="s">
        <v>37</v>
      </c>
      <c r="H7" s="11" t="s">
        <v>40</v>
      </c>
      <c r="I7" s="11" t="s">
        <v>42</v>
      </c>
    </row>
    <row r="8" spans="1:18" ht="12.75" customHeight="1" x14ac:dyDescent="0.2">
      <c r="A8" s="14" t="s">
        <v>43</v>
      </c>
      <c r="B8" s="14"/>
      <c r="C8" s="18" t="s">
        <v>29</v>
      </c>
      <c r="D8" s="14"/>
      <c r="E8" s="19" t="s">
        <v>516</v>
      </c>
      <c r="F8" s="14"/>
      <c r="G8" s="14"/>
      <c r="H8" s="14"/>
      <c r="I8" s="20">
        <f>0+Q8</f>
        <v>0</v>
      </c>
      <c r="O8">
        <f>0+R8</f>
        <v>0</v>
      </c>
      <c r="Q8">
        <f>0+I9+I13+I17+I21+I25+I29+I33+I37+I41+I45+I49+I53+I57+I61+I65+I69+I73+I77+I81+I85+I89+I93+I97+I101+I105+I109</f>
        <v>0</v>
      </c>
      <c r="R8">
        <f>0+O9+O13+O17+O21+O25+O29+O33+O37+O41+O45+O49+O53+O57+O61+O65+O69+O73+O77+O81+O85+O89+O93+O97+O101+O105+O109</f>
        <v>0</v>
      </c>
    </row>
    <row r="9" spans="1:18" x14ac:dyDescent="0.2">
      <c r="A9" s="17" t="s">
        <v>45</v>
      </c>
      <c r="B9" s="21" t="s">
        <v>29</v>
      </c>
      <c r="C9" s="21" t="s">
        <v>517</v>
      </c>
      <c r="D9" s="17" t="s">
        <v>47</v>
      </c>
      <c r="E9" s="22" t="s">
        <v>518</v>
      </c>
      <c r="F9" s="23" t="s">
        <v>117</v>
      </c>
      <c r="G9" s="24">
        <v>50</v>
      </c>
      <c r="H9" s="25"/>
      <c r="I9" s="25">
        <f>ROUND(ROUND(H9,2)*ROUND(G9,3),2)</f>
        <v>0</v>
      </c>
      <c r="O9">
        <f>(I9*21)/100</f>
        <v>0</v>
      </c>
      <c r="P9" t="s">
        <v>23</v>
      </c>
    </row>
    <row r="10" spans="1:18" x14ac:dyDescent="0.2">
      <c r="A10" s="26" t="s">
        <v>50</v>
      </c>
      <c r="E10" s="27" t="s">
        <v>47</v>
      </c>
    </row>
    <row r="11" spans="1:18" x14ac:dyDescent="0.2">
      <c r="A11" s="28" t="s">
        <v>51</v>
      </c>
      <c r="E11" s="29" t="s">
        <v>519</v>
      </c>
    </row>
    <row r="12" spans="1:18" x14ac:dyDescent="0.2">
      <c r="A12" t="s">
        <v>53</v>
      </c>
      <c r="E12" s="27" t="s">
        <v>54</v>
      </c>
    </row>
    <row r="13" spans="1:18" x14ac:dyDescent="0.2">
      <c r="A13" s="17" t="s">
        <v>45</v>
      </c>
      <c r="B13" s="21" t="s">
        <v>23</v>
      </c>
      <c r="C13" s="21" t="s">
        <v>520</v>
      </c>
      <c r="D13" s="17" t="s">
        <v>47</v>
      </c>
      <c r="E13" s="22" t="s">
        <v>521</v>
      </c>
      <c r="F13" s="23" t="s">
        <v>117</v>
      </c>
      <c r="G13" s="24">
        <v>50</v>
      </c>
      <c r="H13" s="25"/>
      <c r="I13" s="25">
        <f>ROUND(ROUND(H13,2)*ROUND(G13,3),2)</f>
        <v>0</v>
      </c>
      <c r="O13">
        <f>(I13*21)/100</f>
        <v>0</v>
      </c>
      <c r="P13" t="s">
        <v>23</v>
      </c>
    </row>
    <row r="14" spans="1:18" x14ac:dyDescent="0.2">
      <c r="A14" s="26" t="s">
        <v>50</v>
      </c>
      <c r="E14" s="27" t="s">
        <v>47</v>
      </c>
    </row>
    <row r="15" spans="1:18" x14ac:dyDescent="0.2">
      <c r="A15" s="28" t="s">
        <v>51</v>
      </c>
      <c r="E15" s="29" t="s">
        <v>522</v>
      </c>
    </row>
    <row r="16" spans="1:18" x14ac:dyDescent="0.2">
      <c r="A16" t="s">
        <v>53</v>
      </c>
      <c r="E16" s="27" t="s">
        <v>54</v>
      </c>
    </row>
    <row r="17" spans="1:16" x14ac:dyDescent="0.2">
      <c r="A17" s="17" t="s">
        <v>45</v>
      </c>
      <c r="B17" s="21" t="s">
        <v>22</v>
      </c>
      <c r="C17" s="21" t="s">
        <v>523</v>
      </c>
      <c r="D17" s="17" t="s">
        <v>47</v>
      </c>
      <c r="E17" s="22" t="s">
        <v>524</v>
      </c>
      <c r="F17" s="23" t="s">
        <v>49</v>
      </c>
      <c r="G17" s="24">
        <v>1</v>
      </c>
      <c r="H17" s="25"/>
      <c r="I17" s="25">
        <f>ROUND(ROUND(H17,2)*ROUND(G17,3),2)</f>
        <v>0</v>
      </c>
      <c r="O17">
        <f>(I17*21)/100</f>
        <v>0</v>
      </c>
      <c r="P17" t="s">
        <v>23</v>
      </c>
    </row>
    <row r="18" spans="1:16" x14ac:dyDescent="0.2">
      <c r="A18" s="26" t="s">
        <v>50</v>
      </c>
      <c r="E18" s="27" t="s">
        <v>47</v>
      </c>
    </row>
    <row r="19" spans="1:16" x14ac:dyDescent="0.2">
      <c r="A19" s="28" t="s">
        <v>51</v>
      </c>
      <c r="E19" s="29" t="s">
        <v>88</v>
      </c>
    </row>
    <row r="20" spans="1:16" x14ac:dyDescent="0.2">
      <c r="A20" t="s">
        <v>53</v>
      </c>
      <c r="E20" s="27" t="s">
        <v>54</v>
      </c>
    </row>
    <row r="21" spans="1:16" x14ac:dyDescent="0.2">
      <c r="A21" s="17" t="s">
        <v>45</v>
      </c>
      <c r="B21" s="21" t="s">
        <v>33</v>
      </c>
      <c r="C21" s="21" t="s">
        <v>525</v>
      </c>
      <c r="D21" s="17" t="s">
        <v>47</v>
      </c>
      <c r="E21" s="22" t="s">
        <v>526</v>
      </c>
      <c r="F21" s="23" t="s">
        <v>49</v>
      </c>
      <c r="G21" s="24">
        <v>1</v>
      </c>
      <c r="H21" s="25"/>
      <c r="I21" s="25">
        <f>ROUND(ROUND(H21,2)*ROUND(G21,3),2)</f>
        <v>0</v>
      </c>
      <c r="O21">
        <f>(I21*21)/100</f>
        <v>0</v>
      </c>
      <c r="P21" t="s">
        <v>23</v>
      </c>
    </row>
    <row r="22" spans="1:16" x14ac:dyDescent="0.2">
      <c r="A22" s="26" t="s">
        <v>50</v>
      </c>
      <c r="E22" s="27" t="s">
        <v>47</v>
      </c>
    </row>
    <row r="23" spans="1:16" x14ac:dyDescent="0.2">
      <c r="A23" s="28" t="s">
        <v>51</v>
      </c>
      <c r="E23" s="29" t="s">
        <v>88</v>
      </c>
    </row>
    <row r="24" spans="1:16" x14ac:dyDescent="0.2">
      <c r="A24" t="s">
        <v>53</v>
      </c>
      <c r="E24" s="27" t="s">
        <v>54</v>
      </c>
    </row>
    <row r="25" spans="1:16" x14ac:dyDescent="0.2">
      <c r="A25" s="17" t="s">
        <v>45</v>
      </c>
      <c r="B25" s="21" t="s">
        <v>35</v>
      </c>
      <c r="C25" s="21" t="s">
        <v>527</v>
      </c>
      <c r="D25" s="17" t="s">
        <v>47</v>
      </c>
      <c r="E25" s="22" t="s">
        <v>528</v>
      </c>
      <c r="F25" s="23" t="s">
        <v>49</v>
      </c>
      <c r="G25" s="24">
        <v>2</v>
      </c>
      <c r="H25" s="25"/>
      <c r="I25" s="25">
        <f>ROUND(ROUND(H25,2)*ROUND(G25,3),2)</f>
        <v>0</v>
      </c>
      <c r="O25">
        <f>(I25*21)/100</f>
        <v>0</v>
      </c>
      <c r="P25" t="s">
        <v>23</v>
      </c>
    </row>
    <row r="26" spans="1:16" x14ac:dyDescent="0.2">
      <c r="A26" s="26" t="s">
        <v>50</v>
      </c>
      <c r="E26" s="27" t="s">
        <v>47</v>
      </c>
    </row>
    <row r="27" spans="1:16" x14ac:dyDescent="0.2">
      <c r="A27" s="28" t="s">
        <v>51</v>
      </c>
      <c r="E27" s="29" t="s">
        <v>529</v>
      </c>
    </row>
    <row r="28" spans="1:16" x14ac:dyDescent="0.2">
      <c r="A28" t="s">
        <v>53</v>
      </c>
      <c r="E28" s="27" t="s">
        <v>54</v>
      </c>
    </row>
    <row r="29" spans="1:16" x14ac:dyDescent="0.2">
      <c r="A29" s="17" t="s">
        <v>45</v>
      </c>
      <c r="B29" s="21" t="s">
        <v>37</v>
      </c>
      <c r="C29" s="21" t="s">
        <v>530</v>
      </c>
      <c r="D29" s="17" t="s">
        <v>47</v>
      </c>
      <c r="E29" s="22" t="s">
        <v>531</v>
      </c>
      <c r="F29" s="23" t="s">
        <v>49</v>
      </c>
      <c r="G29" s="24">
        <v>2</v>
      </c>
      <c r="H29" s="25"/>
      <c r="I29" s="25">
        <f>ROUND(ROUND(H29,2)*ROUND(G29,3),2)</f>
        <v>0</v>
      </c>
      <c r="O29">
        <f>(I29*21)/100</f>
        <v>0</v>
      </c>
      <c r="P29" t="s">
        <v>23</v>
      </c>
    </row>
    <row r="30" spans="1:16" x14ac:dyDescent="0.2">
      <c r="A30" s="26" t="s">
        <v>50</v>
      </c>
      <c r="E30" s="27" t="s">
        <v>47</v>
      </c>
    </row>
    <row r="31" spans="1:16" x14ac:dyDescent="0.2">
      <c r="A31" s="28" t="s">
        <v>51</v>
      </c>
      <c r="E31" s="29" t="s">
        <v>529</v>
      </c>
    </row>
    <row r="32" spans="1:16" x14ac:dyDescent="0.2">
      <c r="A32" t="s">
        <v>53</v>
      </c>
      <c r="E32" s="27" t="s">
        <v>54</v>
      </c>
    </row>
    <row r="33" spans="1:16" x14ac:dyDescent="0.2">
      <c r="A33" s="17" t="s">
        <v>45</v>
      </c>
      <c r="B33" s="21" t="s">
        <v>70</v>
      </c>
      <c r="C33" s="21" t="s">
        <v>532</v>
      </c>
      <c r="D33" s="17" t="s">
        <v>47</v>
      </c>
      <c r="E33" s="22" t="s">
        <v>533</v>
      </c>
      <c r="F33" s="23" t="s">
        <v>49</v>
      </c>
      <c r="G33" s="24">
        <v>1</v>
      </c>
      <c r="H33" s="25"/>
      <c r="I33" s="25">
        <f>ROUND(ROUND(H33,2)*ROUND(G33,3),2)</f>
        <v>0</v>
      </c>
      <c r="O33">
        <f>(I33*21)/100</f>
        <v>0</v>
      </c>
      <c r="P33" t="s">
        <v>23</v>
      </c>
    </row>
    <row r="34" spans="1:16" x14ac:dyDescent="0.2">
      <c r="A34" s="26" t="s">
        <v>50</v>
      </c>
      <c r="E34" s="27" t="s">
        <v>47</v>
      </c>
    </row>
    <row r="35" spans="1:16" x14ac:dyDescent="0.2">
      <c r="A35" s="28" t="s">
        <v>51</v>
      </c>
      <c r="E35" s="29" t="s">
        <v>88</v>
      </c>
    </row>
    <row r="36" spans="1:16" x14ac:dyDescent="0.2">
      <c r="A36" t="s">
        <v>53</v>
      </c>
      <c r="E36" s="27" t="s">
        <v>54</v>
      </c>
    </row>
    <row r="37" spans="1:16" x14ac:dyDescent="0.2">
      <c r="A37" s="17" t="s">
        <v>45</v>
      </c>
      <c r="B37" s="21" t="s">
        <v>74</v>
      </c>
      <c r="C37" s="21" t="s">
        <v>534</v>
      </c>
      <c r="D37" s="17" t="s">
        <v>47</v>
      </c>
      <c r="E37" s="22" t="s">
        <v>535</v>
      </c>
      <c r="F37" s="23" t="s">
        <v>49</v>
      </c>
      <c r="G37" s="24">
        <v>1</v>
      </c>
      <c r="H37" s="25"/>
      <c r="I37" s="25">
        <f>ROUND(ROUND(H37,2)*ROUND(G37,3),2)</f>
        <v>0</v>
      </c>
      <c r="O37">
        <f>(I37*21)/100</f>
        <v>0</v>
      </c>
      <c r="P37" t="s">
        <v>23</v>
      </c>
    </row>
    <row r="38" spans="1:16" x14ac:dyDescent="0.2">
      <c r="A38" s="26" t="s">
        <v>50</v>
      </c>
      <c r="E38" s="27" t="s">
        <v>47</v>
      </c>
    </row>
    <row r="39" spans="1:16" x14ac:dyDescent="0.2">
      <c r="A39" s="28" t="s">
        <v>51</v>
      </c>
      <c r="E39" s="29" t="s">
        <v>88</v>
      </c>
    </row>
    <row r="40" spans="1:16" x14ac:dyDescent="0.2">
      <c r="A40" t="s">
        <v>53</v>
      </c>
      <c r="E40" s="27" t="s">
        <v>54</v>
      </c>
    </row>
    <row r="41" spans="1:16" x14ac:dyDescent="0.2">
      <c r="A41" s="17" t="s">
        <v>45</v>
      </c>
      <c r="B41" s="21" t="s">
        <v>40</v>
      </c>
      <c r="C41" s="21" t="s">
        <v>536</v>
      </c>
      <c r="D41" s="17" t="s">
        <v>47</v>
      </c>
      <c r="E41" s="22" t="s">
        <v>537</v>
      </c>
      <c r="F41" s="23" t="s">
        <v>49</v>
      </c>
      <c r="G41" s="24">
        <v>10</v>
      </c>
      <c r="H41" s="25"/>
      <c r="I41" s="25">
        <f>ROUND(ROUND(H41,2)*ROUND(G41,3),2)</f>
        <v>0</v>
      </c>
      <c r="O41">
        <f>(I41*21)/100</f>
        <v>0</v>
      </c>
      <c r="P41" t="s">
        <v>23</v>
      </c>
    </row>
    <row r="42" spans="1:16" x14ac:dyDescent="0.2">
      <c r="A42" s="26" t="s">
        <v>50</v>
      </c>
      <c r="E42" s="27" t="s">
        <v>47</v>
      </c>
    </row>
    <row r="43" spans="1:16" x14ac:dyDescent="0.2">
      <c r="A43" s="28" t="s">
        <v>51</v>
      </c>
      <c r="E43" s="29" t="s">
        <v>538</v>
      </c>
    </row>
    <row r="44" spans="1:16" x14ac:dyDescent="0.2">
      <c r="A44" t="s">
        <v>53</v>
      </c>
      <c r="E44" s="27" t="s">
        <v>54</v>
      </c>
    </row>
    <row r="45" spans="1:16" x14ac:dyDescent="0.2">
      <c r="A45" s="17" t="s">
        <v>45</v>
      </c>
      <c r="B45" s="21" t="s">
        <v>42</v>
      </c>
      <c r="C45" s="21" t="s">
        <v>539</v>
      </c>
      <c r="D45" s="17" t="s">
        <v>47</v>
      </c>
      <c r="E45" s="22" t="s">
        <v>540</v>
      </c>
      <c r="F45" s="23" t="s">
        <v>49</v>
      </c>
      <c r="G45" s="24">
        <v>2</v>
      </c>
      <c r="H45" s="25"/>
      <c r="I45" s="25">
        <f>ROUND(ROUND(H45,2)*ROUND(G45,3),2)</f>
        <v>0</v>
      </c>
      <c r="O45">
        <f>(I45*21)/100</f>
        <v>0</v>
      </c>
      <c r="P45" t="s">
        <v>23</v>
      </c>
    </row>
    <row r="46" spans="1:16" x14ac:dyDescent="0.2">
      <c r="A46" s="26" t="s">
        <v>50</v>
      </c>
      <c r="E46" s="27" t="s">
        <v>47</v>
      </c>
    </row>
    <row r="47" spans="1:16" x14ac:dyDescent="0.2">
      <c r="A47" s="28" t="s">
        <v>51</v>
      </c>
      <c r="E47" s="29" t="s">
        <v>541</v>
      </c>
    </row>
    <row r="48" spans="1:16" x14ac:dyDescent="0.2">
      <c r="A48" t="s">
        <v>53</v>
      </c>
      <c r="E48" s="27" t="s">
        <v>54</v>
      </c>
    </row>
    <row r="49" spans="1:16" x14ac:dyDescent="0.2">
      <c r="A49" s="17" t="s">
        <v>45</v>
      </c>
      <c r="B49" s="21" t="s">
        <v>82</v>
      </c>
      <c r="C49" s="21" t="s">
        <v>542</v>
      </c>
      <c r="D49" s="17" t="s">
        <v>47</v>
      </c>
      <c r="E49" s="22" t="s">
        <v>543</v>
      </c>
      <c r="F49" s="23" t="s">
        <v>49</v>
      </c>
      <c r="G49" s="24">
        <v>9</v>
      </c>
      <c r="H49" s="25"/>
      <c r="I49" s="25">
        <f>ROUND(ROUND(H49,2)*ROUND(G49,3),2)</f>
        <v>0</v>
      </c>
      <c r="O49">
        <f>(I49*21)/100</f>
        <v>0</v>
      </c>
      <c r="P49" t="s">
        <v>23</v>
      </c>
    </row>
    <row r="50" spans="1:16" x14ac:dyDescent="0.2">
      <c r="A50" s="26" t="s">
        <v>50</v>
      </c>
      <c r="E50" s="27" t="s">
        <v>47</v>
      </c>
    </row>
    <row r="51" spans="1:16" x14ac:dyDescent="0.2">
      <c r="A51" s="28" t="s">
        <v>51</v>
      </c>
      <c r="E51" s="29" t="s">
        <v>544</v>
      </c>
    </row>
    <row r="52" spans="1:16" x14ac:dyDescent="0.2">
      <c r="A52" t="s">
        <v>53</v>
      </c>
      <c r="E52" s="27" t="s">
        <v>54</v>
      </c>
    </row>
    <row r="53" spans="1:16" x14ac:dyDescent="0.2">
      <c r="A53" s="17" t="s">
        <v>45</v>
      </c>
      <c r="B53" s="21" t="s">
        <v>85</v>
      </c>
      <c r="C53" s="21" t="s">
        <v>545</v>
      </c>
      <c r="D53" s="17" t="s">
        <v>47</v>
      </c>
      <c r="E53" s="22" t="s">
        <v>546</v>
      </c>
      <c r="F53" s="23" t="s">
        <v>49</v>
      </c>
      <c r="G53" s="24">
        <v>3</v>
      </c>
      <c r="H53" s="25"/>
      <c r="I53" s="25">
        <f>ROUND(ROUND(H53,2)*ROUND(G53,3),2)</f>
        <v>0</v>
      </c>
      <c r="O53">
        <f>(I53*21)/100</f>
        <v>0</v>
      </c>
      <c r="P53" t="s">
        <v>23</v>
      </c>
    </row>
    <row r="54" spans="1:16" x14ac:dyDescent="0.2">
      <c r="A54" s="26" t="s">
        <v>50</v>
      </c>
      <c r="E54" s="27" t="s">
        <v>47</v>
      </c>
    </row>
    <row r="55" spans="1:16" x14ac:dyDescent="0.2">
      <c r="A55" s="28" t="s">
        <v>51</v>
      </c>
      <c r="E55" s="29" t="s">
        <v>547</v>
      </c>
    </row>
    <row r="56" spans="1:16" x14ac:dyDescent="0.2">
      <c r="A56" t="s">
        <v>53</v>
      </c>
      <c r="E56" s="27" t="s">
        <v>54</v>
      </c>
    </row>
    <row r="57" spans="1:16" x14ac:dyDescent="0.2">
      <c r="A57" s="17" t="s">
        <v>45</v>
      </c>
      <c r="B57" s="21" t="s">
        <v>89</v>
      </c>
      <c r="C57" s="21" t="s">
        <v>548</v>
      </c>
      <c r="D57" s="17" t="s">
        <v>47</v>
      </c>
      <c r="E57" s="22" t="s">
        <v>549</v>
      </c>
      <c r="F57" s="23" t="s">
        <v>49</v>
      </c>
      <c r="G57" s="24">
        <v>1</v>
      </c>
      <c r="H57" s="25"/>
      <c r="I57" s="25">
        <f>ROUND(ROUND(H57,2)*ROUND(G57,3),2)</f>
        <v>0</v>
      </c>
      <c r="O57">
        <f>(I57*21)/100</f>
        <v>0</v>
      </c>
      <c r="P57" t="s">
        <v>23</v>
      </c>
    </row>
    <row r="58" spans="1:16" x14ac:dyDescent="0.2">
      <c r="A58" s="26" t="s">
        <v>50</v>
      </c>
      <c r="E58" s="27" t="s">
        <v>47</v>
      </c>
    </row>
    <row r="59" spans="1:16" x14ac:dyDescent="0.2">
      <c r="A59" s="28" t="s">
        <v>51</v>
      </c>
      <c r="E59" s="29" t="s">
        <v>541</v>
      </c>
    </row>
    <row r="60" spans="1:16" x14ac:dyDescent="0.2">
      <c r="A60" t="s">
        <v>53</v>
      </c>
      <c r="E60" s="27" t="s">
        <v>54</v>
      </c>
    </row>
    <row r="61" spans="1:16" x14ac:dyDescent="0.2">
      <c r="A61" s="17" t="s">
        <v>45</v>
      </c>
      <c r="B61" s="21" t="s">
        <v>142</v>
      </c>
      <c r="C61" s="21" t="s">
        <v>550</v>
      </c>
      <c r="D61" s="17" t="s">
        <v>47</v>
      </c>
      <c r="E61" s="22" t="s">
        <v>551</v>
      </c>
      <c r="F61" s="23" t="s">
        <v>49</v>
      </c>
      <c r="G61" s="24">
        <v>1</v>
      </c>
      <c r="H61" s="25"/>
      <c r="I61" s="25">
        <f>ROUND(ROUND(H61,2)*ROUND(G61,3),2)</f>
        <v>0</v>
      </c>
      <c r="O61">
        <f>(I61*21)/100</f>
        <v>0</v>
      </c>
      <c r="P61" t="s">
        <v>23</v>
      </c>
    </row>
    <row r="62" spans="1:16" x14ac:dyDescent="0.2">
      <c r="A62" s="26" t="s">
        <v>50</v>
      </c>
      <c r="E62" s="27" t="s">
        <v>47</v>
      </c>
    </row>
    <row r="63" spans="1:16" x14ac:dyDescent="0.2">
      <c r="A63" s="28" t="s">
        <v>51</v>
      </c>
      <c r="E63" s="29" t="s">
        <v>541</v>
      </c>
    </row>
    <row r="64" spans="1:16" x14ac:dyDescent="0.2">
      <c r="A64" t="s">
        <v>53</v>
      </c>
      <c r="E64" s="27" t="s">
        <v>54</v>
      </c>
    </row>
    <row r="65" spans="1:16" x14ac:dyDescent="0.2">
      <c r="A65" s="17" t="s">
        <v>45</v>
      </c>
      <c r="B65" s="21" t="s">
        <v>144</v>
      </c>
      <c r="C65" s="21" t="s">
        <v>552</v>
      </c>
      <c r="D65" s="17" t="s">
        <v>47</v>
      </c>
      <c r="E65" s="22" t="s">
        <v>553</v>
      </c>
      <c r="F65" s="23" t="s">
        <v>49</v>
      </c>
      <c r="G65" s="24">
        <v>1</v>
      </c>
      <c r="H65" s="25"/>
      <c r="I65" s="25">
        <f>ROUND(ROUND(H65,2)*ROUND(G65,3),2)</f>
        <v>0</v>
      </c>
      <c r="O65">
        <f>(I65*21)/100</f>
        <v>0</v>
      </c>
      <c r="P65" t="s">
        <v>23</v>
      </c>
    </row>
    <row r="66" spans="1:16" x14ac:dyDescent="0.2">
      <c r="A66" s="26" t="s">
        <v>50</v>
      </c>
      <c r="E66" s="27" t="s">
        <v>47</v>
      </c>
    </row>
    <row r="67" spans="1:16" x14ac:dyDescent="0.2">
      <c r="A67" s="28" t="s">
        <v>51</v>
      </c>
      <c r="E67" s="29" t="s">
        <v>541</v>
      </c>
    </row>
    <row r="68" spans="1:16" x14ac:dyDescent="0.2">
      <c r="A68" t="s">
        <v>53</v>
      </c>
      <c r="E68" s="27" t="s">
        <v>54</v>
      </c>
    </row>
    <row r="69" spans="1:16" x14ac:dyDescent="0.2">
      <c r="A69" s="17" t="s">
        <v>45</v>
      </c>
      <c r="B69" s="21" t="s">
        <v>148</v>
      </c>
      <c r="C69" s="21" t="s">
        <v>554</v>
      </c>
      <c r="D69" s="17" t="s">
        <v>47</v>
      </c>
      <c r="E69" s="22" t="s">
        <v>555</v>
      </c>
      <c r="F69" s="23" t="s">
        <v>49</v>
      </c>
      <c r="G69" s="24">
        <v>1</v>
      </c>
      <c r="H69" s="25"/>
      <c r="I69" s="25">
        <f>ROUND(ROUND(H69,2)*ROUND(G69,3),2)</f>
        <v>0</v>
      </c>
      <c r="O69">
        <f>(I69*21)/100</f>
        <v>0</v>
      </c>
      <c r="P69" t="s">
        <v>23</v>
      </c>
    </row>
    <row r="70" spans="1:16" x14ac:dyDescent="0.2">
      <c r="A70" s="26" t="s">
        <v>50</v>
      </c>
      <c r="E70" s="27" t="s">
        <v>47</v>
      </c>
    </row>
    <row r="71" spans="1:16" x14ac:dyDescent="0.2">
      <c r="A71" s="28" t="s">
        <v>51</v>
      </c>
      <c r="E71" s="29" t="s">
        <v>541</v>
      </c>
    </row>
    <row r="72" spans="1:16" x14ac:dyDescent="0.2">
      <c r="A72" t="s">
        <v>53</v>
      </c>
      <c r="E72" s="27" t="s">
        <v>54</v>
      </c>
    </row>
    <row r="73" spans="1:16" x14ac:dyDescent="0.2">
      <c r="A73" s="17" t="s">
        <v>45</v>
      </c>
      <c r="B73" s="21" t="s">
        <v>151</v>
      </c>
      <c r="C73" s="21" t="s">
        <v>556</v>
      </c>
      <c r="D73" s="17" t="s">
        <v>47</v>
      </c>
      <c r="E73" s="22" t="s">
        <v>557</v>
      </c>
      <c r="F73" s="23" t="s">
        <v>49</v>
      </c>
      <c r="G73" s="24">
        <v>1</v>
      </c>
      <c r="H73" s="25"/>
      <c r="I73" s="25">
        <f>ROUND(ROUND(H73,2)*ROUND(G73,3),2)</f>
        <v>0</v>
      </c>
      <c r="O73">
        <f>(I73*21)/100</f>
        <v>0</v>
      </c>
      <c r="P73" t="s">
        <v>23</v>
      </c>
    </row>
    <row r="74" spans="1:16" x14ac:dyDescent="0.2">
      <c r="A74" s="26" t="s">
        <v>50</v>
      </c>
      <c r="E74" s="27" t="s">
        <v>47</v>
      </c>
    </row>
    <row r="75" spans="1:16" x14ac:dyDescent="0.2">
      <c r="A75" s="28" t="s">
        <v>51</v>
      </c>
      <c r="E75" s="29" t="s">
        <v>558</v>
      </c>
    </row>
    <row r="76" spans="1:16" x14ac:dyDescent="0.2">
      <c r="A76" t="s">
        <v>53</v>
      </c>
      <c r="E76" s="27" t="s">
        <v>54</v>
      </c>
    </row>
    <row r="77" spans="1:16" x14ac:dyDescent="0.2">
      <c r="A77" s="17" t="s">
        <v>45</v>
      </c>
      <c r="B77" s="21" t="s">
        <v>155</v>
      </c>
      <c r="C77" s="21" t="s">
        <v>559</v>
      </c>
      <c r="D77" s="17" t="s">
        <v>47</v>
      </c>
      <c r="E77" s="22" t="s">
        <v>560</v>
      </c>
      <c r="F77" s="23" t="s">
        <v>49</v>
      </c>
      <c r="G77" s="24">
        <v>1</v>
      </c>
      <c r="H77" s="25"/>
      <c r="I77" s="25">
        <f>ROUND(ROUND(H77,2)*ROUND(G77,3),2)</f>
        <v>0</v>
      </c>
      <c r="O77">
        <f>(I77*21)/100</f>
        <v>0</v>
      </c>
      <c r="P77" t="s">
        <v>23</v>
      </c>
    </row>
    <row r="78" spans="1:16" x14ac:dyDescent="0.2">
      <c r="A78" s="26" t="s">
        <v>50</v>
      </c>
      <c r="E78" s="27" t="s">
        <v>47</v>
      </c>
    </row>
    <row r="79" spans="1:16" x14ac:dyDescent="0.2">
      <c r="A79" s="28" t="s">
        <v>51</v>
      </c>
      <c r="E79" s="29" t="s">
        <v>88</v>
      </c>
    </row>
    <row r="80" spans="1:16" x14ac:dyDescent="0.2">
      <c r="A80" t="s">
        <v>53</v>
      </c>
      <c r="E80" s="27" t="s">
        <v>54</v>
      </c>
    </row>
    <row r="81" spans="1:16" x14ac:dyDescent="0.2">
      <c r="A81" s="17" t="s">
        <v>45</v>
      </c>
      <c r="B81" s="21" t="s">
        <v>159</v>
      </c>
      <c r="C81" s="21" t="s">
        <v>561</v>
      </c>
      <c r="D81" s="17" t="s">
        <v>47</v>
      </c>
      <c r="E81" s="22" t="s">
        <v>562</v>
      </c>
      <c r="F81" s="23" t="s">
        <v>49</v>
      </c>
      <c r="G81" s="24">
        <v>1</v>
      </c>
      <c r="H81" s="25"/>
      <c r="I81" s="25">
        <f>ROUND(ROUND(H81,2)*ROUND(G81,3),2)</f>
        <v>0</v>
      </c>
      <c r="O81">
        <f>(I81*21)/100</f>
        <v>0</v>
      </c>
      <c r="P81" t="s">
        <v>23</v>
      </c>
    </row>
    <row r="82" spans="1:16" x14ac:dyDescent="0.2">
      <c r="A82" s="26" t="s">
        <v>50</v>
      </c>
      <c r="E82" s="27" t="s">
        <v>47</v>
      </c>
    </row>
    <row r="83" spans="1:16" x14ac:dyDescent="0.2">
      <c r="A83" s="28" t="s">
        <v>51</v>
      </c>
      <c r="E83" s="29" t="s">
        <v>88</v>
      </c>
    </row>
    <row r="84" spans="1:16" x14ac:dyDescent="0.2">
      <c r="A84" t="s">
        <v>53</v>
      </c>
      <c r="E84" s="27" t="s">
        <v>54</v>
      </c>
    </row>
    <row r="85" spans="1:16" ht="25.5" x14ac:dyDescent="0.2">
      <c r="A85" s="17" t="s">
        <v>45</v>
      </c>
      <c r="B85" s="21" t="s">
        <v>163</v>
      </c>
      <c r="C85" s="21" t="s">
        <v>563</v>
      </c>
      <c r="D85" s="17" t="s">
        <v>47</v>
      </c>
      <c r="E85" s="22" t="s">
        <v>564</v>
      </c>
      <c r="F85" s="23" t="s">
        <v>49</v>
      </c>
      <c r="G85" s="24">
        <v>1</v>
      </c>
      <c r="H85" s="25"/>
      <c r="I85" s="25">
        <f>ROUND(ROUND(H85,2)*ROUND(G85,3),2)</f>
        <v>0</v>
      </c>
      <c r="O85">
        <f>(I85*21)/100</f>
        <v>0</v>
      </c>
      <c r="P85" t="s">
        <v>23</v>
      </c>
    </row>
    <row r="86" spans="1:16" x14ac:dyDescent="0.2">
      <c r="A86" s="26" t="s">
        <v>50</v>
      </c>
      <c r="E86" s="27" t="s">
        <v>47</v>
      </c>
    </row>
    <row r="87" spans="1:16" x14ac:dyDescent="0.2">
      <c r="A87" s="28" t="s">
        <v>51</v>
      </c>
      <c r="E87" s="29" t="s">
        <v>88</v>
      </c>
    </row>
    <row r="88" spans="1:16" x14ac:dyDescent="0.2">
      <c r="A88" t="s">
        <v>53</v>
      </c>
      <c r="E88" s="27" t="s">
        <v>54</v>
      </c>
    </row>
    <row r="89" spans="1:16" x14ac:dyDescent="0.2">
      <c r="A89" s="17" t="s">
        <v>45</v>
      </c>
      <c r="B89" s="21" t="s">
        <v>166</v>
      </c>
      <c r="C89" s="21" t="s">
        <v>565</v>
      </c>
      <c r="D89" s="17" t="s">
        <v>47</v>
      </c>
      <c r="E89" s="22" t="s">
        <v>566</v>
      </c>
      <c r="F89" s="23" t="s">
        <v>49</v>
      </c>
      <c r="G89" s="24">
        <v>1</v>
      </c>
      <c r="H89" s="25"/>
      <c r="I89" s="25">
        <f>ROUND(ROUND(H89,2)*ROUND(G89,3),2)</f>
        <v>0</v>
      </c>
      <c r="O89">
        <f>(I89*21)/100</f>
        <v>0</v>
      </c>
      <c r="P89" t="s">
        <v>23</v>
      </c>
    </row>
    <row r="90" spans="1:16" x14ac:dyDescent="0.2">
      <c r="A90" s="26" t="s">
        <v>50</v>
      </c>
      <c r="E90" s="27" t="s">
        <v>47</v>
      </c>
    </row>
    <row r="91" spans="1:16" x14ac:dyDescent="0.2">
      <c r="A91" s="28" t="s">
        <v>51</v>
      </c>
      <c r="E91" s="29" t="s">
        <v>88</v>
      </c>
    </row>
    <row r="92" spans="1:16" x14ac:dyDescent="0.2">
      <c r="A92" t="s">
        <v>53</v>
      </c>
      <c r="E92" s="27" t="s">
        <v>54</v>
      </c>
    </row>
    <row r="93" spans="1:16" x14ac:dyDescent="0.2">
      <c r="A93" s="17" t="s">
        <v>45</v>
      </c>
      <c r="B93" s="21" t="s">
        <v>170</v>
      </c>
      <c r="C93" s="21" t="s">
        <v>567</v>
      </c>
      <c r="D93" s="17" t="s">
        <v>47</v>
      </c>
      <c r="E93" s="22" t="s">
        <v>568</v>
      </c>
      <c r="F93" s="23" t="s">
        <v>49</v>
      </c>
      <c r="G93" s="24">
        <v>5</v>
      </c>
      <c r="H93" s="25"/>
      <c r="I93" s="25">
        <f>ROUND(ROUND(H93,2)*ROUND(G93,3),2)</f>
        <v>0</v>
      </c>
      <c r="O93">
        <f>(I93*21)/100</f>
        <v>0</v>
      </c>
      <c r="P93" t="s">
        <v>23</v>
      </c>
    </row>
    <row r="94" spans="1:16" x14ac:dyDescent="0.2">
      <c r="A94" s="26" t="s">
        <v>50</v>
      </c>
      <c r="E94" s="27" t="s">
        <v>47</v>
      </c>
    </row>
    <row r="95" spans="1:16" x14ac:dyDescent="0.2">
      <c r="A95" s="28" t="s">
        <v>51</v>
      </c>
      <c r="E95" s="29" t="s">
        <v>569</v>
      </c>
    </row>
    <row r="96" spans="1:16" x14ac:dyDescent="0.2">
      <c r="A96" t="s">
        <v>53</v>
      </c>
      <c r="E96" s="27" t="s">
        <v>54</v>
      </c>
    </row>
    <row r="97" spans="1:16" x14ac:dyDescent="0.2">
      <c r="A97" s="17" t="s">
        <v>45</v>
      </c>
      <c r="B97" s="21" t="s">
        <v>175</v>
      </c>
      <c r="C97" s="21" t="s">
        <v>570</v>
      </c>
      <c r="D97" s="17" t="s">
        <v>47</v>
      </c>
      <c r="E97" s="22" t="s">
        <v>571</v>
      </c>
      <c r="F97" s="23" t="s">
        <v>49</v>
      </c>
      <c r="G97" s="24">
        <v>1</v>
      </c>
      <c r="H97" s="25"/>
      <c r="I97" s="25">
        <f>ROUND(ROUND(H97,2)*ROUND(G97,3),2)</f>
        <v>0</v>
      </c>
      <c r="O97">
        <f>(I97*21)/100</f>
        <v>0</v>
      </c>
      <c r="P97" t="s">
        <v>23</v>
      </c>
    </row>
    <row r="98" spans="1:16" x14ac:dyDescent="0.2">
      <c r="A98" s="26" t="s">
        <v>50</v>
      </c>
      <c r="E98" s="27" t="s">
        <v>47</v>
      </c>
    </row>
    <row r="99" spans="1:16" x14ac:dyDescent="0.2">
      <c r="A99" s="28" t="s">
        <v>51</v>
      </c>
      <c r="E99" s="29" t="s">
        <v>88</v>
      </c>
    </row>
    <row r="100" spans="1:16" x14ac:dyDescent="0.2">
      <c r="A100" t="s">
        <v>53</v>
      </c>
      <c r="E100" s="27" t="s">
        <v>54</v>
      </c>
    </row>
    <row r="101" spans="1:16" x14ac:dyDescent="0.2">
      <c r="A101" s="17" t="s">
        <v>45</v>
      </c>
      <c r="B101" s="21" t="s">
        <v>179</v>
      </c>
      <c r="C101" s="21" t="s">
        <v>572</v>
      </c>
      <c r="D101" s="17" t="s">
        <v>47</v>
      </c>
      <c r="E101" s="22" t="s">
        <v>562</v>
      </c>
      <c r="F101" s="23" t="s">
        <v>49</v>
      </c>
      <c r="G101" s="24">
        <v>1</v>
      </c>
      <c r="H101" s="25"/>
      <c r="I101" s="25">
        <f>ROUND(ROUND(H101,2)*ROUND(G101,3),2)</f>
        <v>0</v>
      </c>
      <c r="O101">
        <f>(I101*21)/100</f>
        <v>0</v>
      </c>
      <c r="P101" t="s">
        <v>23</v>
      </c>
    </row>
    <row r="102" spans="1:16" x14ac:dyDescent="0.2">
      <c r="A102" s="26" t="s">
        <v>50</v>
      </c>
      <c r="E102" s="27" t="s">
        <v>47</v>
      </c>
    </row>
    <row r="103" spans="1:16" x14ac:dyDescent="0.2">
      <c r="A103" s="28" t="s">
        <v>51</v>
      </c>
      <c r="E103" s="29" t="s">
        <v>88</v>
      </c>
    </row>
    <row r="104" spans="1:16" x14ac:dyDescent="0.2">
      <c r="A104" t="s">
        <v>53</v>
      </c>
      <c r="E104" s="27" t="s">
        <v>54</v>
      </c>
    </row>
    <row r="105" spans="1:16" x14ac:dyDescent="0.2">
      <c r="A105" s="17" t="s">
        <v>45</v>
      </c>
      <c r="B105" s="21" t="s">
        <v>181</v>
      </c>
      <c r="C105" s="21" t="s">
        <v>573</v>
      </c>
      <c r="D105" s="17" t="s">
        <v>47</v>
      </c>
      <c r="E105" s="22" t="s">
        <v>574</v>
      </c>
      <c r="F105" s="23" t="s">
        <v>459</v>
      </c>
      <c r="G105" s="24">
        <v>10</v>
      </c>
      <c r="H105" s="25"/>
      <c r="I105" s="25">
        <f>ROUND(ROUND(H105,2)*ROUND(G105,3),2)</f>
        <v>0</v>
      </c>
      <c r="O105">
        <f>(I105*21)/100</f>
        <v>0</v>
      </c>
      <c r="P105" t="s">
        <v>23</v>
      </c>
    </row>
    <row r="106" spans="1:16" x14ac:dyDescent="0.2">
      <c r="A106" s="26" t="s">
        <v>50</v>
      </c>
      <c r="E106" s="27" t="s">
        <v>47</v>
      </c>
    </row>
    <row r="107" spans="1:16" x14ac:dyDescent="0.2">
      <c r="A107" s="28" t="s">
        <v>51</v>
      </c>
      <c r="E107" s="29" t="s">
        <v>519</v>
      </c>
    </row>
    <row r="108" spans="1:16" x14ac:dyDescent="0.2">
      <c r="A108" t="s">
        <v>53</v>
      </c>
      <c r="E108" s="27" t="s">
        <v>54</v>
      </c>
    </row>
    <row r="109" spans="1:16" ht="25.5" x14ac:dyDescent="0.2">
      <c r="A109" s="17" t="s">
        <v>45</v>
      </c>
      <c r="B109" s="21" t="s">
        <v>185</v>
      </c>
      <c r="C109" s="21" t="s">
        <v>575</v>
      </c>
      <c r="D109" s="17" t="s">
        <v>47</v>
      </c>
      <c r="E109" s="22" t="s">
        <v>576</v>
      </c>
      <c r="F109" s="23" t="s">
        <v>49</v>
      </c>
      <c r="G109" s="24">
        <v>1</v>
      </c>
      <c r="H109" s="25"/>
      <c r="I109" s="25">
        <f>ROUND(ROUND(H109,2)*ROUND(G109,3),2)</f>
        <v>0</v>
      </c>
      <c r="O109">
        <f>(I109*21)/100</f>
        <v>0</v>
      </c>
      <c r="P109" t="s">
        <v>23</v>
      </c>
    </row>
    <row r="110" spans="1:16" x14ac:dyDescent="0.2">
      <c r="A110" s="26" t="s">
        <v>50</v>
      </c>
      <c r="E110" s="27" t="s">
        <v>47</v>
      </c>
    </row>
    <row r="111" spans="1:16" x14ac:dyDescent="0.2">
      <c r="A111" s="28" t="s">
        <v>51</v>
      </c>
      <c r="E111" s="29" t="s">
        <v>577</v>
      </c>
    </row>
    <row r="112" spans="1:16" x14ac:dyDescent="0.2">
      <c r="A112" t="s">
        <v>53</v>
      </c>
      <c r="E112" s="27" t="s">
        <v>54</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orientation="portrait" horizontalDpi="300" verticalDpi="300"/>
  <headerFooter alignWithMargins="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1"/>
  <sheetViews>
    <sheetView zoomScaleNormal="100" workbookViewId="0">
      <pane ySplit="7" topLeftCell="A8" activePane="bottomLeft" state="frozen"/>
      <selection pane="bottomLeft" activeCell="H8" sqref="H8"/>
    </sheetView>
  </sheetViews>
  <sheetFormatPr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11</v>
      </c>
      <c r="B1" s="1"/>
      <c r="C1" s="1"/>
      <c r="D1" s="1"/>
      <c r="E1" s="1" t="s">
        <v>0</v>
      </c>
      <c r="F1" s="1"/>
      <c r="G1" s="1"/>
      <c r="H1" s="1"/>
      <c r="I1" s="1"/>
      <c r="P1" t="s">
        <v>22</v>
      </c>
    </row>
    <row r="2" spans="1:18" ht="24.95" customHeight="1" x14ac:dyDescent="0.2">
      <c r="B2" s="1"/>
      <c r="C2" s="1"/>
      <c r="D2" s="1"/>
      <c r="E2" s="2" t="s">
        <v>13</v>
      </c>
      <c r="F2" s="1"/>
      <c r="G2" s="1"/>
      <c r="H2" s="5"/>
      <c r="I2" s="5"/>
      <c r="O2">
        <f>0+O8+O17+O22+O31+O52+O65+O70+O83+O116+O125</f>
        <v>0</v>
      </c>
      <c r="P2" t="s">
        <v>22</v>
      </c>
    </row>
    <row r="3" spans="1:18" ht="15" customHeight="1" x14ac:dyDescent="0.2">
      <c r="A3" t="s">
        <v>12</v>
      </c>
      <c r="B3" s="9" t="s">
        <v>14</v>
      </c>
      <c r="C3" s="36" t="s">
        <v>15</v>
      </c>
      <c r="D3" s="33"/>
      <c r="E3" s="10" t="s">
        <v>16</v>
      </c>
      <c r="F3" s="1"/>
      <c r="G3" s="8"/>
      <c r="H3" s="7" t="s">
        <v>578</v>
      </c>
      <c r="I3" s="30">
        <f>0+I8+I17+I22+I31+I52+I65+I70+I83+I116+I125</f>
        <v>0</v>
      </c>
      <c r="O3" t="s">
        <v>19</v>
      </c>
      <c r="P3" t="s">
        <v>23</v>
      </c>
    </row>
    <row r="4" spans="1:18" ht="15" customHeight="1" x14ac:dyDescent="0.2">
      <c r="A4" t="s">
        <v>17</v>
      </c>
      <c r="B4" s="12" t="s">
        <v>18</v>
      </c>
      <c r="C4" s="37" t="s">
        <v>578</v>
      </c>
      <c r="D4" s="38"/>
      <c r="E4" s="13" t="s">
        <v>579</v>
      </c>
      <c r="F4" s="5"/>
      <c r="G4" s="5"/>
      <c r="H4" s="14"/>
      <c r="I4" s="14"/>
      <c r="O4" t="s">
        <v>20</v>
      </c>
      <c r="P4" t="s">
        <v>23</v>
      </c>
    </row>
    <row r="5" spans="1:18" ht="12.75" customHeight="1" x14ac:dyDescent="0.2">
      <c r="A5" s="39" t="s">
        <v>26</v>
      </c>
      <c r="B5" s="39" t="s">
        <v>28</v>
      </c>
      <c r="C5" s="39" t="s">
        <v>30</v>
      </c>
      <c r="D5" s="39" t="s">
        <v>31</v>
      </c>
      <c r="E5" s="39" t="s">
        <v>32</v>
      </c>
      <c r="F5" s="39" t="s">
        <v>34</v>
      </c>
      <c r="G5" s="39" t="s">
        <v>36</v>
      </c>
      <c r="H5" s="39" t="s">
        <v>38</v>
      </c>
      <c r="I5" s="39"/>
      <c r="O5" t="s">
        <v>21</v>
      </c>
      <c r="P5" t="s">
        <v>23</v>
      </c>
    </row>
    <row r="6" spans="1:18" ht="12.75" customHeight="1" x14ac:dyDescent="0.2">
      <c r="A6" s="39"/>
      <c r="B6" s="39"/>
      <c r="C6" s="39"/>
      <c r="D6" s="39"/>
      <c r="E6" s="39"/>
      <c r="F6" s="39"/>
      <c r="G6" s="39"/>
      <c r="H6" s="11" t="s">
        <v>39</v>
      </c>
      <c r="I6" s="11" t="s">
        <v>41</v>
      </c>
    </row>
    <row r="7" spans="1:18" ht="12.75" customHeight="1" x14ac:dyDescent="0.2">
      <c r="A7" s="11" t="s">
        <v>27</v>
      </c>
      <c r="B7" s="11" t="s">
        <v>29</v>
      </c>
      <c r="C7" s="11" t="s">
        <v>23</v>
      </c>
      <c r="D7" s="11" t="s">
        <v>22</v>
      </c>
      <c r="E7" s="11" t="s">
        <v>33</v>
      </c>
      <c r="F7" s="11" t="s">
        <v>35</v>
      </c>
      <c r="G7" s="11" t="s">
        <v>37</v>
      </c>
      <c r="H7" s="11" t="s">
        <v>40</v>
      </c>
      <c r="I7" s="11" t="s">
        <v>42</v>
      </c>
    </row>
    <row r="8" spans="1:18" ht="12.75" customHeight="1" x14ac:dyDescent="0.2">
      <c r="A8" s="14" t="s">
        <v>43</v>
      </c>
      <c r="B8" s="14"/>
      <c r="C8" s="18" t="s">
        <v>89</v>
      </c>
      <c r="D8" s="14"/>
      <c r="E8" s="19" t="s">
        <v>580</v>
      </c>
      <c r="F8" s="14"/>
      <c r="G8" s="14"/>
      <c r="H8" s="14"/>
      <c r="I8" s="20">
        <f>0+Q8</f>
        <v>0</v>
      </c>
      <c r="O8">
        <f>0+R8</f>
        <v>0</v>
      </c>
      <c r="Q8">
        <f>0+I9+I13</f>
        <v>0</v>
      </c>
      <c r="R8">
        <f>0+O9+O13</f>
        <v>0</v>
      </c>
    </row>
    <row r="9" spans="1:18" x14ac:dyDescent="0.2">
      <c r="A9" s="17" t="s">
        <v>45</v>
      </c>
      <c r="B9" s="21" t="s">
        <v>29</v>
      </c>
      <c r="C9" s="21" t="s">
        <v>581</v>
      </c>
      <c r="D9" s="17" t="s">
        <v>47</v>
      </c>
      <c r="E9" s="22" t="s">
        <v>582</v>
      </c>
      <c r="F9" s="23" t="s">
        <v>107</v>
      </c>
      <c r="G9" s="24">
        <v>1</v>
      </c>
      <c r="H9" s="25"/>
      <c r="I9" s="25">
        <f>ROUND(ROUND(H9,2)*ROUND(G9,3),2)</f>
        <v>0</v>
      </c>
      <c r="O9">
        <f>(I9*21)/100</f>
        <v>0</v>
      </c>
      <c r="P9" t="s">
        <v>23</v>
      </c>
    </row>
    <row r="10" spans="1:18" x14ac:dyDescent="0.2">
      <c r="A10" s="26" t="s">
        <v>50</v>
      </c>
      <c r="E10" s="27" t="s">
        <v>47</v>
      </c>
    </row>
    <row r="11" spans="1:18" x14ac:dyDescent="0.2">
      <c r="A11" s="28" t="s">
        <v>51</v>
      </c>
      <c r="E11" s="29" t="s">
        <v>81</v>
      </c>
    </row>
    <row r="12" spans="1:18" x14ac:dyDescent="0.2">
      <c r="A12" t="s">
        <v>53</v>
      </c>
      <c r="E12" s="27" t="s">
        <v>54</v>
      </c>
    </row>
    <row r="13" spans="1:18" x14ac:dyDescent="0.2">
      <c r="A13" s="17" t="s">
        <v>45</v>
      </c>
      <c r="B13" s="21" t="s">
        <v>23</v>
      </c>
      <c r="C13" s="21" t="s">
        <v>583</v>
      </c>
      <c r="D13" s="17" t="s">
        <v>47</v>
      </c>
      <c r="E13" s="22" t="s">
        <v>584</v>
      </c>
      <c r="F13" s="23" t="s">
        <v>107</v>
      </c>
      <c r="G13" s="24">
        <v>1</v>
      </c>
      <c r="H13" s="25"/>
      <c r="I13" s="25">
        <f>ROUND(ROUND(H13,2)*ROUND(G13,3),2)</f>
        <v>0</v>
      </c>
      <c r="O13">
        <f>(I13*21)/100</f>
        <v>0</v>
      </c>
      <c r="P13" t="s">
        <v>23</v>
      </c>
    </row>
    <row r="14" spans="1:18" x14ac:dyDescent="0.2">
      <c r="A14" s="26" t="s">
        <v>50</v>
      </c>
      <c r="E14" s="27" t="s">
        <v>47</v>
      </c>
    </row>
    <row r="15" spans="1:18" x14ac:dyDescent="0.2">
      <c r="A15" s="28" t="s">
        <v>51</v>
      </c>
      <c r="E15" s="29" t="s">
        <v>81</v>
      </c>
    </row>
    <row r="16" spans="1:18" x14ac:dyDescent="0.2">
      <c r="A16" t="s">
        <v>53</v>
      </c>
      <c r="E16" s="27" t="s">
        <v>54</v>
      </c>
    </row>
    <row r="17" spans="1:18" ht="12.75" customHeight="1" x14ac:dyDescent="0.2">
      <c r="A17" s="5" t="s">
        <v>43</v>
      </c>
      <c r="B17" s="5"/>
      <c r="C17" s="31" t="s">
        <v>151</v>
      </c>
      <c r="D17" s="5"/>
      <c r="E17" s="19" t="s">
        <v>450</v>
      </c>
      <c r="F17" s="5"/>
      <c r="G17" s="5"/>
      <c r="H17" s="5"/>
      <c r="I17" s="32">
        <f>0+Q17</f>
        <v>0</v>
      </c>
      <c r="O17">
        <f>0+R17</f>
        <v>0</v>
      </c>
      <c r="Q17">
        <f>0+I18</f>
        <v>0</v>
      </c>
      <c r="R17">
        <f>0+O18</f>
        <v>0</v>
      </c>
    </row>
    <row r="18" spans="1:18" x14ac:dyDescent="0.2">
      <c r="A18" s="17" t="s">
        <v>45</v>
      </c>
      <c r="B18" s="21" t="s">
        <v>22</v>
      </c>
      <c r="C18" s="21" t="s">
        <v>119</v>
      </c>
      <c r="D18" s="17" t="s">
        <v>47</v>
      </c>
      <c r="E18" s="22" t="s">
        <v>120</v>
      </c>
      <c r="F18" s="23" t="s">
        <v>107</v>
      </c>
      <c r="G18" s="24">
        <v>1</v>
      </c>
      <c r="H18" s="25"/>
      <c r="I18" s="25">
        <f>ROUND(ROUND(H18,2)*ROUND(G18,3),2)</f>
        <v>0</v>
      </c>
      <c r="O18">
        <f>(I18*21)/100</f>
        <v>0</v>
      </c>
      <c r="P18" t="s">
        <v>23</v>
      </c>
    </row>
    <row r="19" spans="1:18" x14ac:dyDescent="0.2">
      <c r="A19" s="26" t="s">
        <v>50</v>
      </c>
      <c r="E19" s="27" t="s">
        <v>47</v>
      </c>
    </row>
    <row r="20" spans="1:18" x14ac:dyDescent="0.2">
      <c r="A20" s="28" t="s">
        <v>51</v>
      </c>
      <c r="E20" s="29" t="s">
        <v>81</v>
      </c>
    </row>
    <row r="21" spans="1:18" x14ac:dyDescent="0.2">
      <c r="A21" t="s">
        <v>53</v>
      </c>
      <c r="E21" s="27" t="s">
        <v>54</v>
      </c>
    </row>
    <row r="22" spans="1:18" ht="12.75" customHeight="1" x14ac:dyDescent="0.2">
      <c r="A22" s="5" t="s">
        <v>43</v>
      </c>
      <c r="B22" s="5"/>
      <c r="C22" s="31" t="s">
        <v>585</v>
      </c>
      <c r="D22" s="5"/>
      <c r="E22" s="19" t="s">
        <v>586</v>
      </c>
      <c r="F22" s="5"/>
      <c r="G22" s="5"/>
      <c r="H22" s="5"/>
      <c r="I22" s="32">
        <f>0+Q22</f>
        <v>0</v>
      </c>
      <c r="O22">
        <f>0+R22</f>
        <v>0</v>
      </c>
      <c r="Q22">
        <f>0+I23+I27</f>
        <v>0</v>
      </c>
      <c r="R22">
        <f>0+O23+O27</f>
        <v>0</v>
      </c>
    </row>
    <row r="23" spans="1:18" x14ac:dyDescent="0.2">
      <c r="A23" s="17" t="s">
        <v>45</v>
      </c>
      <c r="B23" s="21" t="s">
        <v>33</v>
      </c>
      <c r="C23" s="21" t="s">
        <v>587</v>
      </c>
      <c r="D23" s="17" t="s">
        <v>47</v>
      </c>
      <c r="E23" s="22" t="s">
        <v>588</v>
      </c>
      <c r="F23" s="23" t="s">
        <v>117</v>
      </c>
      <c r="G23" s="24">
        <v>10</v>
      </c>
      <c r="H23" s="25"/>
      <c r="I23" s="25">
        <f>ROUND(ROUND(H23,2)*ROUND(G23,3),2)</f>
        <v>0</v>
      </c>
      <c r="O23">
        <f>(I23*21)/100</f>
        <v>0</v>
      </c>
      <c r="P23" t="s">
        <v>23</v>
      </c>
    </row>
    <row r="24" spans="1:18" x14ac:dyDescent="0.2">
      <c r="A24" s="26" t="s">
        <v>50</v>
      </c>
      <c r="E24" s="27" t="s">
        <v>47</v>
      </c>
    </row>
    <row r="25" spans="1:18" x14ac:dyDescent="0.2">
      <c r="A25" s="28" t="s">
        <v>51</v>
      </c>
      <c r="E25" s="29" t="s">
        <v>589</v>
      </c>
    </row>
    <row r="26" spans="1:18" x14ac:dyDescent="0.2">
      <c r="A26" t="s">
        <v>53</v>
      </c>
      <c r="E26" s="27" t="s">
        <v>54</v>
      </c>
    </row>
    <row r="27" spans="1:18" x14ac:dyDescent="0.2">
      <c r="A27" s="17" t="s">
        <v>45</v>
      </c>
      <c r="B27" s="21" t="s">
        <v>35</v>
      </c>
      <c r="C27" s="21" t="s">
        <v>156</v>
      </c>
      <c r="D27" s="17" t="s">
        <v>47</v>
      </c>
      <c r="E27" s="22" t="s">
        <v>157</v>
      </c>
      <c r="F27" s="23" t="s">
        <v>117</v>
      </c>
      <c r="G27" s="24">
        <v>10</v>
      </c>
      <c r="H27" s="25"/>
      <c r="I27" s="25">
        <f>ROUND(ROUND(H27,2)*ROUND(G27,3),2)</f>
        <v>0</v>
      </c>
      <c r="O27">
        <f>(I27*21)/100</f>
        <v>0</v>
      </c>
      <c r="P27" t="s">
        <v>23</v>
      </c>
    </row>
    <row r="28" spans="1:18" x14ac:dyDescent="0.2">
      <c r="A28" s="26" t="s">
        <v>50</v>
      </c>
      <c r="E28" s="27" t="s">
        <v>47</v>
      </c>
    </row>
    <row r="29" spans="1:18" x14ac:dyDescent="0.2">
      <c r="A29" s="28" t="s">
        <v>51</v>
      </c>
      <c r="E29" s="29" t="s">
        <v>589</v>
      </c>
    </row>
    <row r="30" spans="1:18" x14ac:dyDescent="0.2">
      <c r="A30" t="s">
        <v>53</v>
      </c>
      <c r="E30" s="27" t="s">
        <v>54</v>
      </c>
    </row>
    <row r="31" spans="1:18" ht="12.75" customHeight="1" x14ac:dyDescent="0.2">
      <c r="A31" s="5" t="s">
        <v>43</v>
      </c>
      <c r="B31" s="5"/>
      <c r="C31" s="31" t="s">
        <v>590</v>
      </c>
      <c r="D31" s="5"/>
      <c r="E31" s="19" t="s">
        <v>591</v>
      </c>
      <c r="F31" s="5"/>
      <c r="G31" s="5"/>
      <c r="H31" s="5"/>
      <c r="I31" s="32">
        <f>0+Q31</f>
        <v>0</v>
      </c>
      <c r="O31">
        <f>0+R31</f>
        <v>0</v>
      </c>
      <c r="Q31">
        <f>0+I32+I36+I40+I44+I48</f>
        <v>0</v>
      </c>
      <c r="R31">
        <f>0+O32+O36+O40+O44+O48</f>
        <v>0</v>
      </c>
    </row>
    <row r="32" spans="1:18" ht="25.5" x14ac:dyDescent="0.2">
      <c r="A32" s="17" t="s">
        <v>45</v>
      </c>
      <c r="B32" s="21" t="s">
        <v>37</v>
      </c>
      <c r="C32" s="21" t="s">
        <v>592</v>
      </c>
      <c r="D32" s="17" t="s">
        <v>47</v>
      </c>
      <c r="E32" s="22" t="s">
        <v>593</v>
      </c>
      <c r="F32" s="23" t="s">
        <v>49</v>
      </c>
      <c r="G32" s="24">
        <v>2</v>
      </c>
      <c r="H32" s="25"/>
      <c r="I32" s="25">
        <f>ROUND(ROUND(H32,2)*ROUND(G32,3),2)</f>
        <v>0</v>
      </c>
      <c r="O32">
        <f>(I32*21)/100</f>
        <v>0</v>
      </c>
      <c r="P32" t="s">
        <v>23</v>
      </c>
    </row>
    <row r="33" spans="1:16" x14ac:dyDescent="0.2">
      <c r="A33" s="26" t="s">
        <v>50</v>
      </c>
      <c r="E33" s="27" t="s">
        <v>47</v>
      </c>
    </row>
    <row r="34" spans="1:16" x14ac:dyDescent="0.2">
      <c r="A34" s="28" t="s">
        <v>51</v>
      </c>
      <c r="E34" s="29" t="s">
        <v>541</v>
      </c>
    </row>
    <row r="35" spans="1:16" x14ac:dyDescent="0.2">
      <c r="A35" t="s">
        <v>53</v>
      </c>
      <c r="E35" s="27" t="s">
        <v>54</v>
      </c>
    </row>
    <row r="36" spans="1:16" x14ac:dyDescent="0.2">
      <c r="A36" s="17" t="s">
        <v>45</v>
      </c>
      <c r="B36" s="21" t="s">
        <v>70</v>
      </c>
      <c r="C36" s="21" t="s">
        <v>176</v>
      </c>
      <c r="D36" s="17" t="s">
        <v>47</v>
      </c>
      <c r="E36" s="22" t="s">
        <v>177</v>
      </c>
      <c r="F36" s="23" t="s">
        <v>117</v>
      </c>
      <c r="G36" s="24">
        <v>20</v>
      </c>
      <c r="H36" s="25"/>
      <c r="I36" s="25">
        <f>ROUND(ROUND(H36,2)*ROUND(G36,3),2)</f>
        <v>0</v>
      </c>
      <c r="O36">
        <f>(I36*21)/100</f>
        <v>0</v>
      </c>
      <c r="P36" t="s">
        <v>23</v>
      </c>
    </row>
    <row r="37" spans="1:16" x14ac:dyDescent="0.2">
      <c r="A37" s="26" t="s">
        <v>50</v>
      </c>
      <c r="E37" s="27" t="s">
        <v>47</v>
      </c>
    </row>
    <row r="38" spans="1:16" x14ac:dyDescent="0.2">
      <c r="A38" s="28" t="s">
        <v>51</v>
      </c>
      <c r="E38" s="29" t="s">
        <v>594</v>
      </c>
    </row>
    <row r="39" spans="1:16" x14ac:dyDescent="0.2">
      <c r="A39" t="s">
        <v>53</v>
      </c>
      <c r="E39" s="27" t="s">
        <v>54</v>
      </c>
    </row>
    <row r="40" spans="1:16" x14ac:dyDescent="0.2">
      <c r="A40" s="17" t="s">
        <v>45</v>
      </c>
      <c r="B40" s="21" t="s">
        <v>74</v>
      </c>
      <c r="C40" s="21" t="s">
        <v>182</v>
      </c>
      <c r="D40" s="17" t="s">
        <v>47</v>
      </c>
      <c r="E40" s="22" t="s">
        <v>183</v>
      </c>
      <c r="F40" s="23" t="s">
        <v>49</v>
      </c>
      <c r="G40" s="24">
        <v>2</v>
      </c>
      <c r="H40" s="25"/>
      <c r="I40" s="25">
        <f>ROUND(ROUND(H40,2)*ROUND(G40,3),2)</f>
        <v>0</v>
      </c>
      <c r="O40">
        <f>(I40*21)/100</f>
        <v>0</v>
      </c>
      <c r="P40" t="s">
        <v>23</v>
      </c>
    </row>
    <row r="41" spans="1:16" x14ac:dyDescent="0.2">
      <c r="A41" s="26" t="s">
        <v>50</v>
      </c>
      <c r="E41" s="27" t="s">
        <v>47</v>
      </c>
    </row>
    <row r="42" spans="1:16" x14ac:dyDescent="0.2">
      <c r="A42" s="28" t="s">
        <v>51</v>
      </c>
      <c r="E42" s="29" t="s">
        <v>541</v>
      </c>
    </row>
    <row r="43" spans="1:16" x14ac:dyDescent="0.2">
      <c r="A43" t="s">
        <v>53</v>
      </c>
      <c r="E43" s="27" t="s">
        <v>54</v>
      </c>
    </row>
    <row r="44" spans="1:16" x14ac:dyDescent="0.2">
      <c r="A44" s="17" t="s">
        <v>45</v>
      </c>
      <c r="B44" s="21" t="s">
        <v>40</v>
      </c>
      <c r="C44" s="21" t="s">
        <v>190</v>
      </c>
      <c r="D44" s="17" t="s">
        <v>47</v>
      </c>
      <c r="E44" s="22" t="s">
        <v>191</v>
      </c>
      <c r="F44" s="23" t="s">
        <v>49</v>
      </c>
      <c r="G44" s="24">
        <v>2</v>
      </c>
      <c r="H44" s="25"/>
      <c r="I44" s="25">
        <f>ROUND(ROUND(H44,2)*ROUND(G44,3),2)</f>
        <v>0</v>
      </c>
      <c r="O44">
        <f>(I44*21)/100</f>
        <v>0</v>
      </c>
      <c r="P44" t="s">
        <v>23</v>
      </c>
    </row>
    <row r="45" spans="1:16" x14ac:dyDescent="0.2">
      <c r="A45" s="26" t="s">
        <v>50</v>
      </c>
      <c r="E45" s="27" t="s">
        <v>47</v>
      </c>
    </row>
    <row r="46" spans="1:16" x14ac:dyDescent="0.2">
      <c r="A46" s="28" t="s">
        <v>51</v>
      </c>
      <c r="E46" s="29" t="s">
        <v>595</v>
      </c>
    </row>
    <row r="47" spans="1:16" x14ac:dyDescent="0.2">
      <c r="A47" t="s">
        <v>53</v>
      </c>
      <c r="E47" s="27" t="s">
        <v>54</v>
      </c>
    </row>
    <row r="48" spans="1:16" x14ac:dyDescent="0.2">
      <c r="A48" s="17" t="s">
        <v>45</v>
      </c>
      <c r="B48" s="21" t="s">
        <v>42</v>
      </c>
      <c r="C48" s="21" t="s">
        <v>596</v>
      </c>
      <c r="D48" s="17" t="s">
        <v>47</v>
      </c>
      <c r="E48" s="22" t="s">
        <v>597</v>
      </c>
      <c r="F48" s="23" t="s">
        <v>49</v>
      </c>
      <c r="G48" s="24">
        <v>1</v>
      </c>
      <c r="H48" s="25"/>
      <c r="I48" s="25">
        <f>ROUND(ROUND(H48,2)*ROUND(G48,3),2)</f>
        <v>0</v>
      </c>
      <c r="O48">
        <f>(I48*21)/100</f>
        <v>0</v>
      </c>
      <c r="P48" t="s">
        <v>23</v>
      </c>
    </row>
    <row r="49" spans="1:18" x14ac:dyDescent="0.2">
      <c r="A49" s="26" t="s">
        <v>50</v>
      </c>
      <c r="E49" s="27" t="s">
        <v>47</v>
      </c>
    </row>
    <row r="50" spans="1:18" x14ac:dyDescent="0.2">
      <c r="A50" s="28" t="s">
        <v>51</v>
      </c>
      <c r="E50" s="29" t="s">
        <v>81</v>
      </c>
    </row>
    <row r="51" spans="1:18" x14ac:dyDescent="0.2">
      <c r="A51" t="s">
        <v>53</v>
      </c>
      <c r="E51" s="27" t="s">
        <v>54</v>
      </c>
    </row>
    <row r="52" spans="1:18" ht="12.75" customHeight="1" x14ac:dyDescent="0.2">
      <c r="A52" s="5" t="s">
        <v>43</v>
      </c>
      <c r="B52" s="5"/>
      <c r="C52" s="31" t="s">
        <v>598</v>
      </c>
      <c r="D52" s="5"/>
      <c r="E52" s="19" t="s">
        <v>599</v>
      </c>
      <c r="F52" s="5"/>
      <c r="G52" s="5"/>
      <c r="H52" s="5"/>
      <c r="I52" s="32">
        <f>0+Q52</f>
        <v>0</v>
      </c>
      <c r="O52">
        <f>0+R52</f>
        <v>0</v>
      </c>
      <c r="Q52">
        <f>0+I53+I57+I61</f>
        <v>0</v>
      </c>
      <c r="R52">
        <f>0+O53+O57+O61</f>
        <v>0</v>
      </c>
    </row>
    <row r="53" spans="1:18" x14ac:dyDescent="0.2">
      <c r="A53" s="17" t="s">
        <v>45</v>
      </c>
      <c r="B53" s="21" t="s">
        <v>82</v>
      </c>
      <c r="C53" s="21" t="s">
        <v>199</v>
      </c>
      <c r="D53" s="17" t="s">
        <v>47</v>
      </c>
      <c r="E53" s="22" t="s">
        <v>200</v>
      </c>
      <c r="F53" s="23" t="s">
        <v>117</v>
      </c>
      <c r="G53" s="24">
        <v>180</v>
      </c>
      <c r="H53" s="25"/>
      <c r="I53" s="25">
        <f>ROUND(ROUND(H53,2)*ROUND(G53,3),2)</f>
        <v>0</v>
      </c>
      <c r="O53">
        <f>(I53*21)/100</f>
        <v>0</v>
      </c>
      <c r="P53" t="s">
        <v>23</v>
      </c>
    </row>
    <row r="54" spans="1:18" x14ac:dyDescent="0.2">
      <c r="A54" s="26" t="s">
        <v>50</v>
      </c>
      <c r="E54" s="27" t="s">
        <v>47</v>
      </c>
    </row>
    <row r="55" spans="1:18" x14ac:dyDescent="0.2">
      <c r="A55" s="28" t="s">
        <v>51</v>
      </c>
      <c r="E55" s="29" t="s">
        <v>600</v>
      </c>
    </row>
    <row r="56" spans="1:18" x14ac:dyDescent="0.2">
      <c r="A56" t="s">
        <v>53</v>
      </c>
      <c r="E56" s="27" t="s">
        <v>54</v>
      </c>
    </row>
    <row r="57" spans="1:18" x14ac:dyDescent="0.2">
      <c r="A57" s="17" t="s">
        <v>45</v>
      </c>
      <c r="B57" s="21" t="s">
        <v>85</v>
      </c>
      <c r="C57" s="21" t="s">
        <v>520</v>
      </c>
      <c r="D57" s="17" t="s">
        <v>47</v>
      </c>
      <c r="E57" s="22" t="s">
        <v>521</v>
      </c>
      <c r="F57" s="23" t="s">
        <v>117</v>
      </c>
      <c r="G57" s="24">
        <v>5</v>
      </c>
      <c r="H57" s="25"/>
      <c r="I57" s="25">
        <f>ROUND(ROUND(H57,2)*ROUND(G57,3),2)</f>
        <v>0</v>
      </c>
      <c r="O57">
        <f>(I57*21)/100</f>
        <v>0</v>
      </c>
      <c r="P57" t="s">
        <v>23</v>
      </c>
    </row>
    <row r="58" spans="1:18" x14ac:dyDescent="0.2">
      <c r="A58" s="26" t="s">
        <v>50</v>
      </c>
      <c r="E58" s="27" t="s">
        <v>47</v>
      </c>
    </row>
    <row r="59" spans="1:18" x14ac:dyDescent="0.2">
      <c r="A59" s="28" t="s">
        <v>51</v>
      </c>
      <c r="E59" s="29" t="s">
        <v>601</v>
      </c>
    </row>
    <row r="60" spans="1:18" x14ac:dyDescent="0.2">
      <c r="A60" t="s">
        <v>53</v>
      </c>
      <c r="E60" s="27" t="s">
        <v>54</v>
      </c>
    </row>
    <row r="61" spans="1:18" ht="25.5" x14ac:dyDescent="0.2">
      <c r="A61" s="17" t="s">
        <v>45</v>
      </c>
      <c r="B61" s="21" t="s">
        <v>89</v>
      </c>
      <c r="C61" s="21" t="s">
        <v>602</v>
      </c>
      <c r="D61" s="17" t="s">
        <v>47</v>
      </c>
      <c r="E61" s="22" t="s">
        <v>603</v>
      </c>
      <c r="F61" s="23" t="s">
        <v>49</v>
      </c>
      <c r="G61" s="24">
        <v>2</v>
      </c>
      <c r="H61" s="25"/>
      <c r="I61" s="25">
        <f>ROUND(ROUND(H61,2)*ROUND(G61,3),2)</f>
        <v>0</v>
      </c>
      <c r="O61">
        <f>(I61*21)/100</f>
        <v>0</v>
      </c>
      <c r="P61" t="s">
        <v>23</v>
      </c>
    </row>
    <row r="62" spans="1:18" x14ac:dyDescent="0.2">
      <c r="A62" s="26" t="s">
        <v>50</v>
      </c>
      <c r="E62" s="27" t="s">
        <v>47</v>
      </c>
    </row>
    <row r="63" spans="1:18" x14ac:dyDescent="0.2">
      <c r="A63" s="28" t="s">
        <v>51</v>
      </c>
      <c r="E63" s="29" t="s">
        <v>541</v>
      </c>
    </row>
    <row r="64" spans="1:18" x14ac:dyDescent="0.2">
      <c r="A64" t="s">
        <v>53</v>
      </c>
      <c r="E64" s="27" t="s">
        <v>54</v>
      </c>
    </row>
    <row r="65" spans="1:18" ht="12.75" customHeight="1" x14ac:dyDescent="0.2">
      <c r="A65" s="5" t="s">
        <v>43</v>
      </c>
      <c r="B65" s="5"/>
      <c r="C65" s="31" t="s">
        <v>604</v>
      </c>
      <c r="D65" s="5"/>
      <c r="E65" s="19" t="s">
        <v>605</v>
      </c>
      <c r="F65" s="5"/>
      <c r="G65" s="5"/>
      <c r="H65" s="5"/>
      <c r="I65" s="32">
        <f>0+Q65</f>
        <v>0</v>
      </c>
      <c r="O65">
        <f>0+R65</f>
        <v>0</v>
      </c>
      <c r="Q65">
        <f>0+I66</f>
        <v>0</v>
      </c>
      <c r="R65">
        <f>0+O66</f>
        <v>0</v>
      </c>
    </row>
    <row r="66" spans="1:18" ht="25.5" x14ac:dyDescent="0.2">
      <c r="A66" s="17" t="s">
        <v>45</v>
      </c>
      <c r="B66" s="21" t="s">
        <v>142</v>
      </c>
      <c r="C66" s="21" t="s">
        <v>606</v>
      </c>
      <c r="D66" s="17" t="s">
        <v>47</v>
      </c>
      <c r="E66" s="22" t="s">
        <v>607</v>
      </c>
      <c r="F66" s="23" t="s">
        <v>49</v>
      </c>
      <c r="G66" s="24">
        <v>1</v>
      </c>
      <c r="H66" s="25"/>
      <c r="I66" s="25">
        <f>ROUND(ROUND(H66,2)*ROUND(G66,3),2)</f>
        <v>0</v>
      </c>
      <c r="O66">
        <f>(I66*21)/100</f>
        <v>0</v>
      </c>
      <c r="P66" t="s">
        <v>23</v>
      </c>
    </row>
    <row r="67" spans="1:18" x14ac:dyDescent="0.2">
      <c r="A67" s="26" t="s">
        <v>50</v>
      </c>
      <c r="E67" s="27" t="s">
        <v>47</v>
      </c>
    </row>
    <row r="68" spans="1:18" x14ac:dyDescent="0.2">
      <c r="A68" s="28" t="s">
        <v>51</v>
      </c>
      <c r="E68" s="29" t="s">
        <v>81</v>
      </c>
    </row>
    <row r="69" spans="1:18" x14ac:dyDescent="0.2">
      <c r="A69" t="s">
        <v>53</v>
      </c>
      <c r="E69" s="27" t="s">
        <v>54</v>
      </c>
    </row>
    <row r="70" spans="1:18" ht="12.75" customHeight="1" x14ac:dyDescent="0.2">
      <c r="A70" s="5" t="s">
        <v>43</v>
      </c>
      <c r="B70" s="5"/>
      <c r="C70" s="31" t="s">
        <v>608</v>
      </c>
      <c r="D70" s="5"/>
      <c r="E70" s="19" t="s">
        <v>609</v>
      </c>
      <c r="F70" s="5"/>
      <c r="G70" s="5"/>
      <c r="H70" s="5"/>
      <c r="I70" s="32">
        <f>0+Q70</f>
        <v>0</v>
      </c>
      <c r="O70">
        <f>0+R70</f>
        <v>0</v>
      </c>
      <c r="Q70">
        <f>0+I71+I75+I79</f>
        <v>0</v>
      </c>
      <c r="R70">
        <f>0+O71+O75+O79</f>
        <v>0</v>
      </c>
    </row>
    <row r="71" spans="1:18" ht="25.5" x14ac:dyDescent="0.2">
      <c r="A71" s="17" t="s">
        <v>45</v>
      </c>
      <c r="B71" s="21" t="s">
        <v>144</v>
      </c>
      <c r="C71" s="21" t="s">
        <v>610</v>
      </c>
      <c r="D71" s="17" t="s">
        <v>47</v>
      </c>
      <c r="E71" s="22" t="s">
        <v>611</v>
      </c>
      <c r="F71" s="23" t="s">
        <v>49</v>
      </c>
      <c r="G71" s="24">
        <v>1</v>
      </c>
      <c r="H71" s="25"/>
      <c r="I71" s="25">
        <f>ROUND(ROUND(H71,2)*ROUND(G71,3),2)</f>
        <v>0</v>
      </c>
      <c r="O71">
        <f>(I71*21)/100</f>
        <v>0</v>
      </c>
      <c r="P71" t="s">
        <v>23</v>
      </c>
    </row>
    <row r="72" spans="1:18" x14ac:dyDescent="0.2">
      <c r="A72" s="26" t="s">
        <v>50</v>
      </c>
      <c r="E72" s="27" t="s">
        <v>47</v>
      </c>
    </row>
    <row r="73" spans="1:18" x14ac:dyDescent="0.2">
      <c r="A73" s="28" t="s">
        <v>51</v>
      </c>
      <c r="E73" s="29" t="s">
        <v>81</v>
      </c>
    </row>
    <row r="74" spans="1:18" x14ac:dyDescent="0.2">
      <c r="A74" t="s">
        <v>53</v>
      </c>
      <c r="E74" s="27" t="s">
        <v>54</v>
      </c>
    </row>
    <row r="75" spans="1:18" ht="25.5" x14ac:dyDescent="0.2">
      <c r="A75" s="17" t="s">
        <v>45</v>
      </c>
      <c r="B75" s="21" t="s">
        <v>148</v>
      </c>
      <c r="C75" s="21" t="s">
        <v>612</v>
      </c>
      <c r="D75" s="17" t="s">
        <v>47</v>
      </c>
      <c r="E75" s="22" t="s">
        <v>613</v>
      </c>
      <c r="F75" s="23" t="s">
        <v>49</v>
      </c>
      <c r="G75" s="24">
        <v>1</v>
      </c>
      <c r="H75" s="25"/>
      <c r="I75" s="25">
        <f>ROUND(ROUND(H75,2)*ROUND(G75,3),2)</f>
        <v>0</v>
      </c>
      <c r="O75">
        <f>(I75*21)/100</f>
        <v>0</v>
      </c>
      <c r="P75" t="s">
        <v>23</v>
      </c>
    </row>
    <row r="76" spans="1:18" x14ac:dyDescent="0.2">
      <c r="A76" s="26" t="s">
        <v>50</v>
      </c>
      <c r="E76" s="27" t="s">
        <v>47</v>
      </c>
    </row>
    <row r="77" spans="1:18" x14ac:dyDescent="0.2">
      <c r="A77" s="28" t="s">
        <v>51</v>
      </c>
      <c r="E77" s="29" t="s">
        <v>81</v>
      </c>
    </row>
    <row r="78" spans="1:18" x14ac:dyDescent="0.2">
      <c r="A78" t="s">
        <v>53</v>
      </c>
      <c r="E78" s="27" t="s">
        <v>54</v>
      </c>
    </row>
    <row r="79" spans="1:18" x14ac:dyDescent="0.2">
      <c r="A79" s="17" t="s">
        <v>45</v>
      </c>
      <c r="B79" s="21" t="s">
        <v>151</v>
      </c>
      <c r="C79" s="21" t="s">
        <v>614</v>
      </c>
      <c r="D79" s="17" t="s">
        <v>47</v>
      </c>
      <c r="E79" s="22" t="s">
        <v>615</v>
      </c>
      <c r="F79" s="23" t="s">
        <v>49</v>
      </c>
      <c r="G79" s="24">
        <v>1</v>
      </c>
      <c r="H79" s="25"/>
      <c r="I79" s="25">
        <f>ROUND(ROUND(H79,2)*ROUND(G79,3),2)</f>
        <v>0</v>
      </c>
      <c r="O79">
        <f>(I79*21)/100</f>
        <v>0</v>
      </c>
      <c r="P79" t="s">
        <v>23</v>
      </c>
    </row>
    <row r="80" spans="1:18" x14ac:dyDescent="0.2">
      <c r="A80" s="26" t="s">
        <v>50</v>
      </c>
      <c r="E80" s="27" t="s">
        <v>47</v>
      </c>
    </row>
    <row r="81" spans="1:18" x14ac:dyDescent="0.2">
      <c r="A81" s="28" t="s">
        <v>51</v>
      </c>
      <c r="E81" s="29" t="s">
        <v>81</v>
      </c>
    </row>
    <row r="82" spans="1:18" x14ac:dyDescent="0.2">
      <c r="A82" t="s">
        <v>53</v>
      </c>
      <c r="E82" s="27" t="s">
        <v>54</v>
      </c>
    </row>
    <row r="83" spans="1:18" ht="12.75" customHeight="1" x14ac:dyDescent="0.2">
      <c r="A83" s="5" t="s">
        <v>43</v>
      </c>
      <c r="B83" s="5"/>
      <c r="C83" s="31" t="s">
        <v>616</v>
      </c>
      <c r="D83" s="5"/>
      <c r="E83" s="19" t="s">
        <v>617</v>
      </c>
      <c r="F83" s="5"/>
      <c r="G83" s="5"/>
      <c r="H83" s="5"/>
      <c r="I83" s="32">
        <f>0+Q83</f>
        <v>0</v>
      </c>
      <c r="O83">
        <f>0+R83</f>
        <v>0</v>
      </c>
      <c r="Q83">
        <f>0+I84+I88+I92+I96+I100+I104+I108+I112</f>
        <v>0</v>
      </c>
      <c r="R83">
        <f>0+O84+O88+O92+O96+O100+O104+O108+O112</f>
        <v>0</v>
      </c>
    </row>
    <row r="84" spans="1:18" x14ac:dyDescent="0.2">
      <c r="A84" s="17" t="s">
        <v>45</v>
      </c>
      <c r="B84" s="21" t="s">
        <v>155</v>
      </c>
      <c r="C84" s="21" t="s">
        <v>263</v>
      </c>
      <c r="D84" s="17" t="s">
        <v>47</v>
      </c>
      <c r="E84" s="22" t="s">
        <v>264</v>
      </c>
      <c r="F84" s="23" t="s">
        <v>117</v>
      </c>
      <c r="G84" s="24">
        <v>350</v>
      </c>
      <c r="H84" s="25"/>
      <c r="I84" s="25">
        <f>ROUND(ROUND(H84,2)*ROUND(G84,3),2)</f>
        <v>0</v>
      </c>
      <c r="O84">
        <f>(I84*21)/100</f>
        <v>0</v>
      </c>
      <c r="P84" t="s">
        <v>23</v>
      </c>
    </row>
    <row r="85" spans="1:18" x14ac:dyDescent="0.2">
      <c r="A85" s="26" t="s">
        <v>50</v>
      </c>
      <c r="E85" s="27" t="s">
        <v>47</v>
      </c>
    </row>
    <row r="86" spans="1:18" x14ac:dyDescent="0.2">
      <c r="A86" s="28" t="s">
        <v>51</v>
      </c>
      <c r="E86" s="29" t="s">
        <v>618</v>
      </c>
    </row>
    <row r="87" spans="1:18" x14ac:dyDescent="0.2">
      <c r="A87" t="s">
        <v>53</v>
      </c>
      <c r="E87" s="27" t="s">
        <v>54</v>
      </c>
    </row>
    <row r="88" spans="1:18" x14ac:dyDescent="0.2">
      <c r="A88" s="17" t="s">
        <v>45</v>
      </c>
      <c r="B88" s="21" t="s">
        <v>159</v>
      </c>
      <c r="C88" s="21" t="s">
        <v>619</v>
      </c>
      <c r="D88" s="17" t="s">
        <v>47</v>
      </c>
      <c r="E88" s="22" t="s">
        <v>620</v>
      </c>
      <c r="F88" s="23" t="s">
        <v>117</v>
      </c>
      <c r="G88" s="24">
        <v>350</v>
      </c>
      <c r="H88" s="25"/>
      <c r="I88" s="25">
        <f>ROUND(ROUND(H88,2)*ROUND(G88,3),2)</f>
        <v>0</v>
      </c>
      <c r="O88">
        <f>(I88*21)/100</f>
        <v>0</v>
      </c>
      <c r="P88" t="s">
        <v>23</v>
      </c>
    </row>
    <row r="89" spans="1:18" x14ac:dyDescent="0.2">
      <c r="A89" s="26" t="s">
        <v>50</v>
      </c>
      <c r="E89" s="27" t="s">
        <v>47</v>
      </c>
    </row>
    <row r="90" spans="1:18" x14ac:dyDescent="0.2">
      <c r="A90" s="28" t="s">
        <v>51</v>
      </c>
      <c r="E90" s="29" t="s">
        <v>621</v>
      </c>
    </row>
    <row r="91" spans="1:18" x14ac:dyDescent="0.2">
      <c r="A91" t="s">
        <v>53</v>
      </c>
      <c r="E91" s="27" t="s">
        <v>54</v>
      </c>
    </row>
    <row r="92" spans="1:18" x14ac:dyDescent="0.2">
      <c r="A92" s="17" t="s">
        <v>45</v>
      </c>
      <c r="B92" s="21" t="s">
        <v>163</v>
      </c>
      <c r="C92" s="21" t="s">
        <v>267</v>
      </c>
      <c r="D92" s="17" t="s">
        <v>47</v>
      </c>
      <c r="E92" s="22" t="s">
        <v>268</v>
      </c>
      <c r="F92" s="23" t="s">
        <v>269</v>
      </c>
      <c r="G92" s="24">
        <v>1</v>
      </c>
      <c r="H92" s="25"/>
      <c r="I92" s="25">
        <f>ROUND(ROUND(H92,2)*ROUND(G92,3),2)</f>
        <v>0</v>
      </c>
      <c r="O92">
        <f>(I92*21)/100</f>
        <v>0</v>
      </c>
      <c r="P92" t="s">
        <v>23</v>
      </c>
    </row>
    <row r="93" spans="1:18" x14ac:dyDescent="0.2">
      <c r="A93" s="26" t="s">
        <v>50</v>
      </c>
      <c r="E93" s="27" t="s">
        <v>47</v>
      </c>
    </row>
    <row r="94" spans="1:18" x14ac:dyDescent="0.2">
      <c r="A94" s="28" t="s">
        <v>51</v>
      </c>
      <c r="E94" s="29" t="s">
        <v>81</v>
      </c>
    </row>
    <row r="95" spans="1:18" x14ac:dyDescent="0.2">
      <c r="A95" t="s">
        <v>53</v>
      </c>
      <c r="E95" s="27" t="s">
        <v>54</v>
      </c>
    </row>
    <row r="96" spans="1:18" x14ac:dyDescent="0.2">
      <c r="A96" s="17" t="s">
        <v>45</v>
      </c>
      <c r="B96" s="21" t="s">
        <v>166</v>
      </c>
      <c r="C96" s="21" t="s">
        <v>272</v>
      </c>
      <c r="D96" s="17" t="s">
        <v>47</v>
      </c>
      <c r="E96" s="22" t="s">
        <v>273</v>
      </c>
      <c r="F96" s="23" t="s">
        <v>117</v>
      </c>
      <c r="G96" s="24">
        <v>350</v>
      </c>
      <c r="H96" s="25"/>
      <c r="I96" s="25">
        <f>ROUND(ROUND(H96,2)*ROUND(G96,3),2)</f>
        <v>0</v>
      </c>
      <c r="O96">
        <f>(I96*21)/100</f>
        <v>0</v>
      </c>
      <c r="P96" t="s">
        <v>23</v>
      </c>
    </row>
    <row r="97" spans="1:16" x14ac:dyDescent="0.2">
      <c r="A97" s="26" t="s">
        <v>50</v>
      </c>
      <c r="E97" s="27" t="s">
        <v>47</v>
      </c>
    </row>
    <row r="98" spans="1:16" x14ac:dyDescent="0.2">
      <c r="A98" s="28" t="s">
        <v>51</v>
      </c>
      <c r="E98" s="29" t="s">
        <v>621</v>
      </c>
    </row>
    <row r="99" spans="1:16" x14ac:dyDescent="0.2">
      <c r="A99" t="s">
        <v>53</v>
      </c>
      <c r="E99" s="27" t="s">
        <v>54</v>
      </c>
    </row>
    <row r="100" spans="1:16" x14ac:dyDescent="0.2">
      <c r="A100" s="17" t="s">
        <v>45</v>
      </c>
      <c r="B100" s="21" t="s">
        <v>170</v>
      </c>
      <c r="C100" s="21" t="s">
        <v>276</v>
      </c>
      <c r="D100" s="17" t="s">
        <v>47</v>
      </c>
      <c r="E100" s="22" t="s">
        <v>277</v>
      </c>
      <c r="F100" s="23" t="s">
        <v>49</v>
      </c>
      <c r="G100" s="24">
        <v>2</v>
      </c>
      <c r="H100" s="25"/>
      <c r="I100" s="25">
        <f>ROUND(ROUND(H100,2)*ROUND(G100,3),2)</f>
        <v>0</v>
      </c>
      <c r="O100">
        <f>(I100*21)/100</f>
        <v>0</v>
      </c>
      <c r="P100" t="s">
        <v>23</v>
      </c>
    </row>
    <row r="101" spans="1:16" x14ac:dyDescent="0.2">
      <c r="A101" s="26" t="s">
        <v>50</v>
      </c>
      <c r="E101" s="27" t="s">
        <v>47</v>
      </c>
    </row>
    <row r="102" spans="1:16" x14ac:dyDescent="0.2">
      <c r="A102" s="28" t="s">
        <v>51</v>
      </c>
      <c r="E102" s="29" t="s">
        <v>541</v>
      </c>
    </row>
    <row r="103" spans="1:16" x14ac:dyDescent="0.2">
      <c r="A103" t="s">
        <v>53</v>
      </c>
      <c r="E103" s="27" t="s">
        <v>54</v>
      </c>
    </row>
    <row r="104" spans="1:16" x14ac:dyDescent="0.2">
      <c r="A104" s="17" t="s">
        <v>45</v>
      </c>
      <c r="B104" s="21" t="s">
        <v>175</v>
      </c>
      <c r="C104" s="21" t="s">
        <v>622</v>
      </c>
      <c r="D104" s="17" t="s">
        <v>47</v>
      </c>
      <c r="E104" s="22" t="s">
        <v>623</v>
      </c>
      <c r="F104" s="23" t="s">
        <v>49</v>
      </c>
      <c r="G104" s="24">
        <v>2</v>
      </c>
      <c r="H104" s="25"/>
      <c r="I104" s="25">
        <f>ROUND(ROUND(H104,2)*ROUND(G104,3),2)</f>
        <v>0</v>
      </c>
      <c r="O104">
        <f>(I104*21)/100</f>
        <v>0</v>
      </c>
      <c r="P104" t="s">
        <v>23</v>
      </c>
    </row>
    <row r="105" spans="1:16" x14ac:dyDescent="0.2">
      <c r="A105" s="26" t="s">
        <v>50</v>
      </c>
      <c r="E105" s="27" t="s">
        <v>47</v>
      </c>
    </row>
    <row r="106" spans="1:16" x14ac:dyDescent="0.2">
      <c r="A106" s="28" t="s">
        <v>51</v>
      </c>
      <c r="E106" s="29" t="s">
        <v>595</v>
      </c>
    </row>
    <row r="107" spans="1:16" x14ac:dyDescent="0.2">
      <c r="A107" t="s">
        <v>53</v>
      </c>
      <c r="E107" s="27" t="s">
        <v>54</v>
      </c>
    </row>
    <row r="108" spans="1:16" x14ac:dyDescent="0.2">
      <c r="A108" s="17" t="s">
        <v>45</v>
      </c>
      <c r="B108" s="21" t="s">
        <v>179</v>
      </c>
      <c r="C108" s="21" t="s">
        <v>285</v>
      </c>
      <c r="D108" s="17" t="s">
        <v>47</v>
      </c>
      <c r="E108" s="22" t="s">
        <v>286</v>
      </c>
      <c r="F108" s="23" t="s">
        <v>49</v>
      </c>
      <c r="G108" s="24">
        <v>4</v>
      </c>
      <c r="H108" s="25"/>
      <c r="I108" s="25">
        <f>ROUND(ROUND(H108,2)*ROUND(G108,3),2)</f>
        <v>0</v>
      </c>
      <c r="O108">
        <f>(I108*21)/100</f>
        <v>0</v>
      </c>
      <c r="P108" t="s">
        <v>23</v>
      </c>
    </row>
    <row r="109" spans="1:16" x14ac:dyDescent="0.2">
      <c r="A109" s="26" t="s">
        <v>50</v>
      </c>
      <c r="E109" s="27" t="s">
        <v>47</v>
      </c>
    </row>
    <row r="110" spans="1:16" x14ac:dyDescent="0.2">
      <c r="A110" s="28" t="s">
        <v>51</v>
      </c>
      <c r="E110" s="29" t="s">
        <v>624</v>
      </c>
    </row>
    <row r="111" spans="1:16" x14ac:dyDescent="0.2">
      <c r="A111" t="s">
        <v>53</v>
      </c>
      <c r="E111" s="27" t="s">
        <v>54</v>
      </c>
    </row>
    <row r="112" spans="1:16" x14ac:dyDescent="0.2">
      <c r="A112" s="17" t="s">
        <v>45</v>
      </c>
      <c r="B112" s="21" t="s">
        <v>181</v>
      </c>
      <c r="C112" s="21" t="s">
        <v>625</v>
      </c>
      <c r="D112" s="17" t="s">
        <v>47</v>
      </c>
      <c r="E112" s="22" t="s">
        <v>626</v>
      </c>
      <c r="F112" s="23" t="s">
        <v>49</v>
      </c>
      <c r="G112" s="24">
        <v>4</v>
      </c>
      <c r="H112" s="25"/>
      <c r="I112" s="25">
        <f>ROUND(ROUND(H112,2)*ROUND(G112,3),2)</f>
        <v>0</v>
      </c>
      <c r="O112">
        <f>(I112*21)/100</f>
        <v>0</v>
      </c>
      <c r="P112" t="s">
        <v>23</v>
      </c>
    </row>
    <row r="113" spans="1:18" x14ac:dyDescent="0.2">
      <c r="A113" s="26" t="s">
        <v>50</v>
      </c>
      <c r="E113" s="27" t="s">
        <v>47</v>
      </c>
    </row>
    <row r="114" spans="1:18" x14ac:dyDescent="0.2">
      <c r="A114" s="28" t="s">
        <v>51</v>
      </c>
      <c r="E114" s="29" t="s">
        <v>81</v>
      </c>
    </row>
    <row r="115" spans="1:18" x14ac:dyDescent="0.2">
      <c r="A115" t="s">
        <v>53</v>
      </c>
      <c r="E115" s="27" t="s">
        <v>54</v>
      </c>
    </row>
    <row r="116" spans="1:18" ht="12.75" customHeight="1" x14ac:dyDescent="0.2">
      <c r="A116" s="5" t="s">
        <v>43</v>
      </c>
      <c r="B116" s="5"/>
      <c r="C116" s="31" t="s">
        <v>627</v>
      </c>
      <c r="D116" s="5"/>
      <c r="E116" s="19" t="s">
        <v>628</v>
      </c>
      <c r="F116" s="5"/>
      <c r="G116" s="5"/>
      <c r="H116" s="5"/>
      <c r="I116" s="32">
        <f>0+Q116</f>
        <v>0</v>
      </c>
      <c r="O116">
        <f>0+R116</f>
        <v>0</v>
      </c>
      <c r="Q116">
        <f>0+I117+I121</f>
        <v>0</v>
      </c>
      <c r="R116">
        <f>0+O117+O121</f>
        <v>0</v>
      </c>
    </row>
    <row r="117" spans="1:18" x14ac:dyDescent="0.2">
      <c r="A117" s="17" t="s">
        <v>45</v>
      </c>
      <c r="B117" s="21" t="s">
        <v>185</v>
      </c>
      <c r="C117" s="21" t="s">
        <v>629</v>
      </c>
      <c r="D117" s="17" t="s">
        <v>47</v>
      </c>
      <c r="E117" s="22" t="s">
        <v>630</v>
      </c>
      <c r="F117" s="23" t="s">
        <v>57</v>
      </c>
      <c r="G117" s="24">
        <v>0.74</v>
      </c>
      <c r="H117" s="25"/>
      <c r="I117" s="25">
        <f>ROUND(ROUND(H117,2)*ROUND(G117,3),2)</f>
        <v>0</v>
      </c>
      <c r="O117">
        <f>(I117*21)/100</f>
        <v>0</v>
      </c>
      <c r="P117" t="s">
        <v>23</v>
      </c>
    </row>
    <row r="118" spans="1:18" x14ac:dyDescent="0.2">
      <c r="A118" s="26" t="s">
        <v>50</v>
      </c>
      <c r="E118" s="27" t="s">
        <v>47</v>
      </c>
    </row>
    <row r="119" spans="1:18" x14ac:dyDescent="0.2">
      <c r="A119" s="28" t="s">
        <v>51</v>
      </c>
      <c r="E119" s="29" t="s">
        <v>631</v>
      </c>
    </row>
    <row r="120" spans="1:18" x14ac:dyDescent="0.2">
      <c r="A120" t="s">
        <v>53</v>
      </c>
      <c r="E120" s="27" t="s">
        <v>54</v>
      </c>
    </row>
    <row r="121" spans="1:18" x14ac:dyDescent="0.2">
      <c r="A121" s="17" t="s">
        <v>45</v>
      </c>
      <c r="B121" s="21" t="s">
        <v>189</v>
      </c>
      <c r="C121" s="21" t="s">
        <v>632</v>
      </c>
      <c r="D121" s="17" t="s">
        <v>47</v>
      </c>
      <c r="E121" s="22" t="s">
        <v>633</v>
      </c>
      <c r="F121" s="23" t="s">
        <v>57</v>
      </c>
      <c r="G121" s="24">
        <v>0.74</v>
      </c>
      <c r="H121" s="25"/>
      <c r="I121" s="25">
        <f>ROUND(ROUND(H121,2)*ROUND(G121,3),2)</f>
        <v>0</v>
      </c>
      <c r="O121">
        <f>(I121*21)/100</f>
        <v>0</v>
      </c>
      <c r="P121" t="s">
        <v>23</v>
      </c>
    </row>
    <row r="122" spans="1:18" x14ac:dyDescent="0.2">
      <c r="A122" s="26" t="s">
        <v>50</v>
      </c>
      <c r="E122" s="27" t="s">
        <v>47</v>
      </c>
    </row>
    <row r="123" spans="1:18" x14ac:dyDescent="0.2">
      <c r="A123" s="28" t="s">
        <v>51</v>
      </c>
      <c r="E123" s="29" t="s">
        <v>634</v>
      </c>
    </row>
    <row r="124" spans="1:18" x14ac:dyDescent="0.2">
      <c r="A124" t="s">
        <v>53</v>
      </c>
      <c r="E124" s="27" t="s">
        <v>54</v>
      </c>
    </row>
    <row r="125" spans="1:18" ht="12.75" customHeight="1" x14ac:dyDescent="0.2">
      <c r="A125" s="5" t="s">
        <v>43</v>
      </c>
      <c r="B125" s="5"/>
      <c r="C125" s="31" t="s">
        <v>635</v>
      </c>
      <c r="D125" s="5"/>
      <c r="E125" s="19" t="s">
        <v>636</v>
      </c>
      <c r="F125" s="5"/>
      <c r="G125" s="5"/>
      <c r="H125" s="5"/>
      <c r="I125" s="32">
        <f>0+Q125</f>
        <v>0</v>
      </c>
      <c r="O125">
        <f>0+R125</f>
        <v>0</v>
      </c>
      <c r="Q125">
        <f>0+I126+I130+I134+I138+I142+I146+I150+I154+I158+I162+I166+I170+I174+I178+I182+I186+I190+I194+I198</f>
        <v>0</v>
      </c>
      <c r="R125">
        <f>0+O126+O130+O134+O138+O142+O146+O150+O154+O158+O162+O166+O170+O174+O178+O182+O186+O190+O194+O198</f>
        <v>0</v>
      </c>
    </row>
    <row r="126" spans="1:18" ht="25.5" x14ac:dyDescent="0.2">
      <c r="A126" s="17" t="s">
        <v>45</v>
      </c>
      <c r="B126" s="21" t="s">
        <v>193</v>
      </c>
      <c r="C126" s="21" t="s">
        <v>637</v>
      </c>
      <c r="D126" s="17" t="s">
        <v>47</v>
      </c>
      <c r="E126" s="22" t="s">
        <v>638</v>
      </c>
      <c r="F126" s="23" t="s">
        <v>49</v>
      </c>
      <c r="G126" s="24">
        <v>1</v>
      </c>
      <c r="H126" s="25"/>
      <c r="I126" s="25">
        <f>ROUND(ROUND(H126,2)*ROUND(G126,3),2)</f>
        <v>0</v>
      </c>
      <c r="O126">
        <f>(I126*21)/100</f>
        <v>0</v>
      </c>
      <c r="P126" t="s">
        <v>23</v>
      </c>
    </row>
    <row r="127" spans="1:18" ht="25.5" x14ac:dyDescent="0.2">
      <c r="A127" s="26" t="s">
        <v>50</v>
      </c>
      <c r="E127" s="27" t="s">
        <v>639</v>
      </c>
    </row>
    <row r="128" spans="1:18" x14ac:dyDescent="0.2">
      <c r="A128" s="28" t="s">
        <v>51</v>
      </c>
      <c r="E128" s="29" t="s">
        <v>81</v>
      </c>
    </row>
    <row r="129" spans="1:16" x14ac:dyDescent="0.2">
      <c r="A129" t="s">
        <v>53</v>
      </c>
      <c r="E129" s="27" t="s">
        <v>54</v>
      </c>
    </row>
    <row r="130" spans="1:16" ht="25.5" x14ac:dyDescent="0.2">
      <c r="A130" s="17" t="s">
        <v>45</v>
      </c>
      <c r="B130" s="21" t="s">
        <v>194</v>
      </c>
      <c r="C130" s="21" t="s">
        <v>640</v>
      </c>
      <c r="D130" s="17" t="s">
        <v>47</v>
      </c>
      <c r="E130" s="22" t="s">
        <v>641</v>
      </c>
      <c r="F130" s="23" t="s">
        <v>49</v>
      </c>
      <c r="G130" s="24">
        <v>1</v>
      </c>
      <c r="H130" s="25"/>
      <c r="I130" s="25">
        <f>ROUND(ROUND(H130,2)*ROUND(G130,3),2)</f>
        <v>0</v>
      </c>
      <c r="O130">
        <f>(I130*21)/100</f>
        <v>0</v>
      </c>
      <c r="P130" t="s">
        <v>23</v>
      </c>
    </row>
    <row r="131" spans="1:16" x14ac:dyDescent="0.2">
      <c r="A131" s="26" t="s">
        <v>50</v>
      </c>
      <c r="E131" s="27" t="s">
        <v>47</v>
      </c>
    </row>
    <row r="132" spans="1:16" x14ac:dyDescent="0.2">
      <c r="A132" s="28" t="s">
        <v>51</v>
      </c>
      <c r="E132" s="29" t="s">
        <v>81</v>
      </c>
    </row>
    <row r="133" spans="1:16" x14ac:dyDescent="0.2">
      <c r="A133" t="s">
        <v>53</v>
      </c>
      <c r="E133" s="27" t="s">
        <v>54</v>
      </c>
    </row>
    <row r="134" spans="1:16" x14ac:dyDescent="0.2">
      <c r="A134" s="17" t="s">
        <v>45</v>
      </c>
      <c r="B134" s="21" t="s">
        <v>198</v>
      </c>
      <c r="C134" s="21" t="s">
        <v>642</v>
      </c>
      <c r="D134" s="17" t="s">
        <v>47</v>
      </c>
      <c r="E134" s="22" t="s">
        <v>643</v>
      </c>
      <c r="F134" s="23" t="s">
        <v>49</v>
      </c>
      <c r="G134" s="24">
        <v>1</v>
      </c>
      <c r="H134" s="25"/>
      <c r="I134" s="25">
        <f>ROUND(ROUND(H134,2)*ROUND(G134,3),2)</f>
        <v>0</v>
      </c>
      <c r="O134">
        <f>(I134*21)/100</f>
        <v>0</v>
      </c>
      <c r="P134" t="s">
        <v>23</v>
      </c>
    </row>
    <row r="135" spans="1:16" x14ac:dyDescent="0.2">
      <c r="A135" s="26" t="s">
        <v>50</v>
      </c>
      <c r="E135" s="27" t="s">
        <v>644</v>
      </c>
    </row>
    <row r="136" spans="1:16" x14ac:dyDescent="0.2">
      <c r="A136" s="28" t="s">
        <v>51</v>
      </c>
      <c r="E136" s="29" t="s">
        <v>81</v>
      </c>
    </row>
    <row r="137" spans="1:16" x14ac:dyDescent="0.2">
      <c r="A137" t="s">
        <v>53</v>
      </c>
      <c r="E137" s="27" t="s">
        <v>54</v>
      </c>
    </row>
    <row r="138" spans="1:16" x14ac:dyDescent="0.2">
      <c r="A138" s="17" t="s">
        <v>45</v>
      </c>
      <c r="B138" s="21" t="s">
        <v>202</v>
      </c>
      <c r="C138" s="21" t="s">
        <v>645</v>
      </c>
      <c r="D138" s="17" t="s">
        <v>47</v>
      </c>
      <c r="E138" s="22" t="s">
        <v>646</v>
      </c>
      <c r="F138" s="23" t="s">
        <v>49</v>
      </c>
      <c r="G138" s="24">
        <v>1</v>
      </c>
      <c r="H138" s="25"/>
      <c r="I138" s="25">
        <f>ROUND(ROUND(H138,2)*ROUND(G138,3),2)</f>
        <v>0</v>
      </c>
      <c r="O138">
        <f>(I138*21)/100</f>
        <v>0</v>
      </c>
      <c r="P138" t="s">
        <v>23</v>
      </c>
    </row>
    <row r="139" spans="1:16" x14ac:dyDescent="0.2">
      <c r="A139" s="26" t="s">
        <v>50</v>
      </c>
      <c r="E139" s="27" t="s">
        <v>647</v>
      </c>
    </row>
    <row r="140" spans="1:16" x14ac:dyDescent="0.2">
      <c r="A140" s="28" t="s">
        <v>51</v>
      </c>
      <c r="E140" s="29" t="s">
        <v>81</v>
      </c>
    </row>
    <row r="141" spans="1:16" x14ac:dyDescent="0.2">
      <c r="A141" t="s">
        <v>53</v>
      </c>
      <c r="E141" s="27" t="s">
        <v>54</v>
      </c>
    </row>
    <row r="142" spans="1:16" x14ac:dyDescent="0.2">
      <c r="A142" s="17" t="s">
        <v>45</v>
      </c>
      <c r="B142" s="21" t="s">
        <v>205</v>
      </c>
      <c r="C142" s="21" t="s">
        <v>648</v>
      </c>
      <c r="D142" s="17" t="s">
        <v>47</v>
      </c>
      <c r="E142" s="22" t="s">
        <v>649</v>
      </c>
      <c r="F142" s="23" t="s">
        <v>49</v>
      </c>
      <c r="G142" s="24">
        <v>1</v>
      </c>
      <c r="H142" s="25"/>
      <c r="I142" s="25">
        <f>ROUND(ROUND(H142,2)*ROUND(G142,3),2)</f>
        <v>0</v>
      </c>
      <c r="O142">
        <f>(I142*21)/100</f>
        <v>0</v>
      </c>
      <c r="P142" t="s">
        <v>23</v>
      </c>
    </row>
    <row r="143" spans="1:16" x14ac:dyDescent="0.2">
      <c r="A143" s="26" t="s">
        <v>50</v>
      </c>
      <c r="E143" s="27" t="s">
        <v>650</v>
      </c>
    </row>
    <row r="144" spans="1:16" x14ac:dyDescent="0.2">
      <c r="A144" s="28" t="s">
        <v>51</v>
      </c>
      <c r="E144" s="29" t="s">
        <v>81</v>
      </c>
    </row>
    <row r="145" spans="1:16" x14ac:dyDescent="0.2">
      <c r="A145" t="s">
        <v>53</v>
      </c>
      <c r="E145" s="27" t="s">
        <v>54</v>
      </c>
    </row>
    <row r="146" spans="1:16" ht="25.5" x14ac:dyDescent="0.2">
      <c r="A146" s="17" t="s">
        <v>45</v>
      </c>
      <c r="B146" s="21" t="s">
        <v>210</v>
      </c>
      <c r="C146" s="21" t="s">
        <v>651</v>
      </c>
      <c r="D146" s="17" t="s">
        <v>47</v>
      </c>
      <c r="E146" s="22" t="s">
        <v>652</v>
      </c>
      <c r="F146" s="23" t="s">
        <v>49</v>
      </c>
      <c r="G146" s="24">
        <v>1</v>
      </c>
      <c r="H146" s="25"/>
      <c r="I146" s="25">
        <f>ROUND(ROUND(H146,2)*ROUND(G146,3),2)</f>
        <v>0</v>
      </c>
      <c r="O146">
        <f>(I146*21)/100</f>
        <v>0</v>
      </c>
      <c r="P146" t="s">
        <v>23</v>
      </c>
    </row>
    <row r="147" spans="1:16" ht="25.5" x14ac:dyDescent="0.2">
      <c r="A147" s="26" t="s">
        <v>50</v>
      </c>
      <c r="E147" s="27" t="s">
        <v>653</v>
      </c>
    </row>
    <row r="148" spans="1:16" x14ac:dyDescent="0.2">
      <c r="A148" s="28" t="s">
        <v>51</v>
      </c>
      <c r="E148" s="29" t="s">
        <v>81</v>
      </c>
    </row>
    <row r="149" spans="1:16" x14ac:dyDescent="0.2">
      <c r="A149" t="s">
        <v>53</v>
      </c>
      <c r="E149" s="27" t="s">
        <v>54</v>
      </c>
    </row>
    <row r="150" spans="1:16" x14ac:dyDescent="0.2">
      <c r="A150" s="17" t="s">
        <v>45</v>
      </c>
      <c r="B150" s="21" t="s">
        <v>212</v>
      </c>
      <c r="C150" s="21" t="s">
        <v>654</v>
      </c>
      <c r="D150" s="17" t="s">
        <v>47</v>
      </c>
      <c r="E150" s="22" t="s">
        <v>655</v>
      </c>
      <c r="F150" s="23" t="s">
        <v>49</v>
      </c>
      <c r="G150" s="24">
        <v>4</v>
      </c>
      <c r="H150" s="25"/>
      <c r="I150" s="25">
        <f>ROUND(ROUND(H150,2)*ROUND(G150,3),2)</f>
        <v>0</v>
      </c>
      <c r="O150">
        <f>(I150*21)/100</f>
        <v>0</v>
      </c>
      <c r="P150" t="s">
        <v>23</v>
      </c>
    </row>
    <row r="151" spans="1:16" x14ac:dyDescent="0.2">
      <c r="A151" s="26" t="s">
        <v>50</v>
      </c>
      <c r="E151" s="27" t="s">
        <v>47</v>
      </c>
    </row>
    <row r="152" spans="1:16" x14ac:dyDescent="0.2">
      <c r="A152" s="28" t="s">
        <v>51</v>
      </c>
      <c r="E152" s="29" t="s">
        <v>656</v>
      </c>
    </row>
    <row r="153" spans="1:16" x14ac:dyDescent="0.2">
      <c r="A153" t="s">
        <v>53</v>
      </c>
      <c r="E153" s="27" t="s">
        <v>54</v>
      </c>
    </row>
    <row r="154" spans="1:16" x14ac:dyDescent="0.2">
      <c r="A154" s="17" t="s">
        <v>45</v>
      </c>
      <c r="B154" s="21" t="s">
        <v>217</v>
      </c>
      <c r="C154" s="21" t="s">
        <v>657</v>
      </c>
      <c r="D154" s="17" t="s">
        <v>47</v>
      </c>
      <c r="E154" s="22" t="s">
        <v>658</v>
      </c>
      <c r="F154" s="23" t="s">
        <v>49</v>
      </c>
      <c r="G154" s="24">
        <v>1</v>
      </c>
      <c r="H154" s="25"/>
      <c r="I154" s="25">
        <f>ROUND(ROUND(H154,2)*ROUND(G154,3),2)</f>
        <v>0</v>
      </c>
      <c r="O154">
        <f>(I154*21)/100</f>
        <v>0</v>
      </c>
      <c r="P154" t="s">
        <v>23</v>
      </c>
    </row>
    <row r="155" spans="1:16" x14ac:dyDescent="0.2">
      <c r="A155" s="26" t="s">
        <v>50</v>
      </c>
      <c r="E155" s="27" t="s">
        <v>659</v>
      </c>
    </row>
    <row r="156" spans="1:16" x14ac:dyDescent="0.2">
      <c r="A156" s="28" t="s">
        <v>51</v>
      </c>
      <c r="E156" s="29" t="s">
        <v>81</v>
      </c>
    </row>
    <row r="157" spans="1:16" x14ac:dyDescent="0.2">
      <c r="A157" t="s">
        <v>53</v>
      </c>
      <c r="E157" s="27" t="s">
        <v>54</v>
      </c>
    </row>
    <row r="158" spans="1:16" x14ac:dyDescent="0.2">
      <c r="A158" s="17" t="s">
        <v>45</v>
      </c>
      <c r="B158" s="21" t="s">
        <v>221</v>
      </c>
      <c r="C158" s="21" t="s">
        <v>660</v>
      </c>
      <c r="D158" s="17" t="s">
        <v>47</v>
      </c>
      <c r="E158" s="22" t="s">
        <v>661</v>
      </c>
      <c r="F158" s="23" t="s">
        <v>49</v>
      </c>
      <c r="G158" s="24">
        <v>1</v>
      </c>
      <c r="H158" s="25"/>
      <c r="I158" s="25">
        <f>ROUND(ROUND(H158,2)*ROUND(G158,3),2)</f>
        <v>0</v>
      </c>
      <c r="O158">
        <f>(I158*21)/100</f>
        <v>0</v>
      </c>
      <c r="P158" t="s">
        <v>23</v>
      </c>
    </row>
    <row r="159" spans="1:16" x14ac:dyDescent="0.2">
      <c r="A159" s="26" t="s">
        <v>50</v>
      </c>
      <c r="E159" s="27" t="s">
        <v>47</v>
      </c>
    </row>
    <row r="160" spans="1:16" x14ac:dyDescent="0.2">
      <c r="A160" s="28" t="s">
        <v>51</v>
      </c>
      <c r="E160" s="29" t="s">
        <v>81</v>
      </c>
    </row>
    <row r="161" spans="1:16" x14ac:dyDescent="0.2">
      <c r="A161" t="s">
        <v>53</v>
      </c>
      <c r="E161" s="27" t="s">
        <v>54</v>
      </c>
    </row>
    <row r="162" spans="1:16" x14ac:dyDescent="0.2">
      <c r="A162" s="17" t="s">
        <v>45</v>
      </c>
      <c r="B162" s="21" t="s">
        <v>225</v>
      </c>
      <c r="C162" s="21" t="s">
        <v>662</v>
      </c>
      <c r="D162" s="17" t="s">
        <v>47</v>
      </c>
      <c r="E162" s="22" t="s">
        <v>663</v>
      </c>
      <c r="F162" s="23" t="s">
        <v>49</v>
      </c>
      <c r="G162" s="24">
        <v>1</v>
      </c>
      <c r="H162" s="25"/>
      <c r="I162" s="25">
        <f>ROUND(ROUND(H162,2)*ROUND(G162,3),2)</f>
        <v>0</v>
      </c>
      <c r="O162">
        <f>(I162*21)/100</f>
        <v>0</v>
      </c>
      <c r="P162" t="s">
        <v>23</v>
      </c>
    </row>
    <row r="163" spans="1:16" x14ac:dyDescent="0.2">
      <c r="A163" s="26" t="s">
        <v>50</v>
      </c>
      <c r="E163" s="27" t="s">
        <v>664</v>
      </c>
    </row>
    <row r="164" spans="1:16" x14ac:dyDescent="0.2">
      <c r="A164" s="28" t="s">
        <v>51</v>
      </c>
      <c r="E164" s="29" t="s">
        <v>81</v>
      </c>
    </row>
    <row r="165" spans="1:16" x14ac:dyDescent="0.2">
      <c r="A165" t="s">
        <v>53</v>
      </c>
      <c r="E165" s="27" t="s">
        <v>54</v>
      </c>
    </row>
    <row r="166" spans="1:16" ht="25.5" x14ac:dyDescent="0.2">
      <c r="A166" s="17" t="s">
        <v>45</v>
      </c>
      <c r="B166" s="21" t="s">
        <v>229</v>
      </c>
      <c r="C166" s="21" t="s">
        <v>665</v>
      </c>
      <c r="D166" s="17" t="s">
        <v>47</v>
      </c>
      <c r="E166" s="22" t="s">
        <v>666</v>
      </c>
      <c r="F166" s="23" t="s">
        <v>49</v>
      </c>
      <c r="G166" s="24">
        <v>1</v>
      </c>
      <c r="H166" s="25"/>
      <c r="I166" s="25">
        <f>ROUND(ROUND(H166,2)*ROUND(G166,3),2)</f>
        <v>0</v>
      </c>
      <c r="O166">
        <f>(I166*21)/100</f>
        <v>0</v>
      </c>
      <c r="P166" t="s">
        <v>23</v>
      </c>
    </row>
    <row r="167" spans="1:16" x14ac:dyDescent="0.2">
      <c r="A167" s="26" t="s">
        <v>50</v>
      </c>
      <c r="E167" s="27" t="s">
        <v>47</v>
      </c>
    </row>
    <row r="168" spans="1:16" x14ac:dyDescent="0.2">
      <c r="A168" s="28" t="s">
        <v>51</v>
      </c>
      <c r="E168" s="29" t="s">
        <v>81</v>
      </c>
    </row>
    <row r="169" spans="1:16" x14ac:dyDescent="0.2">
      <c r="A169" t="s">
        <v>53</v>
      </c>
      <c r="E169" s="27" t="s">
        <v>54</v>
      </c>
    </row>
    <row r="170" spans="1:16" x14ac:dyDescent="0.2">
      <c r="A170" s="17" t="s">
        <v>45</v>
      </c>
      <c r="B170" s="21" t="s">
        <v>233</v>
      </c>
      <c r="C170" s="21" t="s">
        <v>667</v>
      </c>
      <c r="D170" s="17" t="s">
        <v>47</v>
      </c>
      <c r="E170" s="22" t="s">
        <v>668</v>
      </c>
      <c r="F170" s="23" t="s">
        <v>49</v>
      </c>
      <c r="G170" s="24">
        <v>1</v>
      </c>
      <c r="H170" s="25"/>
      <c r="I170" s="25">
        <f>ROUND(ROUND(H170,2)*ROUND(G170,3),2)</f>
        <v>0</v>
      </c>
      <c r="O170">
        <f>(I170*21)/100</f>
        <v>0</v>
      </c>
      <c r="P170" t="s">
        <v>23</v>
      </c>
    </row>
    <row r="171" spans="1:16" x14ac:dyDescent="0.2">
      <c r="A171" s="26" t="s">
        <v>50</v>
      </c>
      <c r="E171" s="27" t="s">
        <v>47</v>
      </c>
    </row>
    <row r="172" spans="1:16" x14ac:dyDescent="0.2">
      <c r="A172" s="28" t="s">
        <v>51</v>
      </c>
      <c r="E172" s="29" t="s">
        <v>81</v>
      </c>
    </row>
    <row r="173" spans="1:16" x14ac:dyDescent="0.2">
      <c r="A173" t="s">
        <v>53</v>
      </c>
      <c r="E173" s="27" t="s">
        <v>54</v>
      </c>
    </row>
    <row r="174" spans="1:16" ht="25.5" x14ac:dyDescent="0.2">
      <c r="A174" s="17" t="s">
        <v>45</v>
      </c>
      <c r="B174" s="21" t="s">
        <v>238</v>
      </c>
      <c r="C174" s="21" t="s">
        <v>669</v>
      </c>
      <c r="D174" s="17" t="s">
        <v>47</v>
      </c>
      <c r="E174" s="22" t="s">
        <v>670</v>
      </c>
      <c r="F174" s="23" t="s">
        <v>49</v>
      </c>
      <c r="G174" s="24">
        <v>1</v>
      </c>
      <c r="H174" s="25"/>
      <c r="I174" s="25">
        <f>ROUND(ROUND(H174,2)*ROUND(G174,3),2)</f>
        <v>0</v>
      </c>
      <c r="O174">
        <f>(I174*21)/100</f>
        <v>0</v>
      </c>
      <c r="P174" t="s">
        <v>23</v>
      </c>
    </row>
    <row r="175" spans="1:16" x14ac:dyDescent="0.2">
      <c r="A175" s="26" t="s">
        <v>50</v>
      </c>
      <c r="E175" s="27" t="s">
        <v>47</v>
      </c>
    </row>
    <row r="176" spans="1:16" x14ac:dyDescent="0.2">
      <c r="A176" s="28" t="s">
        <v>51</v>
      </c>
      <c r="E176" s="29" t="s">
        <v>81</v>
      </c>
    </row>
    <row r="177" spans="1:16" x14ac:dyDescent="0.2">
      <c r="A177" t="s">
        <v>53</v>
      </c>
      <c r="E177" s="27" t="s">
        <v>54</v>
      </c>
    </row>
    <row r="178" spans="1:16" x14ac:dyDescent="0.2">
      <c r="A178" s="17" t="s">
        <v>45</v>
      </c>
      <c r="B178" s="21" t="s">
        <v>243</v>
      </c>
      <c r="C178" s="21" t="s">
        <v>671</v>
      </c>
      <c r="D178" s="17" t="s">
        <v>47</v>
      </c>
      <c r="E178" s="22" t="s">
        <v>672</v>
      </c>
      <c r="F178" s="23" t="s">
        <v>49</v>
      </c>
      <c r="G178" s="24">
        <v>1</v>
      </c>
      <c r="H178" s="25"/>
      <c r="I178" s="25">
        <f>ROUND(ROUND(H178,2)*ROUND(G178,3),2)</f>
        <v>0</v>
      </c>
      <c r="O178">
        <f>(I178*21)/100</f>
        <v>0</v>
      </c>
      <c r="P178" t="s">
        <v>23</v>
      </c>
    </row>
    <row r="179" spans="1:16" x14ac:dyDescent="0.2">
      <c r="A179" s="26" t="s">
        <v>50</v>
      </c>
      <c r="E179" s="27" t="s">
        <v>47</v>
      </c>
    </row>
    <row r="180" spans="1:16" x14ac:dyDescent="0.2">
      <c r="A180" s="28" t="s">
        <v>51</v>
      </c>
      <c r="E180" s="29" t="s">
        <v>81</v>
      </c>
    </row>
    <row r="181" spans="1:16" x14ac:dyDescent="0.2">
      <c r="A181" t="s">
        <v>53</v>
      </c>
      <c r="E181" s="27" t="s">
        <v>54</v>
      </c>
    </row>
    <row r="182" spans="1:16" x14ac:dyDescent="0.2">
      <c r="A182" s="17" t="s">
        <v>45</v>
      </c>
      <c r="B182" s="21" t="s">
        <v>246</v>
      </c>
      <c r="C182" s="21" t="s">
        <v>673</v>
      </c>
      <c r="D182" s="17" t="s">
        <v>47</v>
      </c>
      <c r="E182" s="22" t="s">
        <v>674</v>
      </c>
      <c r="F182" s="23" t="s">
        <v>49</v>
      </c>
      <c r="G182" s="24">
        <v>4</v>
      </c>
      <c r="H182" s="25"/>
      <c r="I182" s="25">
        <f>ROUND(ROUND(H182,2)*ROUND(G182,3),2)</f>
        <v>0</v>
      </c>
      <c r="O182">
        <f>(I182*21)/100</f>
        <v>0</v>
      </c>
      <c r="P182" t="s">
        <v>23</v>
      </c>
    </row>
    <row r="183" spans="1:16" x14ac:dyDescent="0.2">
      <c r="A183" s="26" t="s">
        <v>50</v>
      </c>
      <c r="E183" s="27" t="s">
        <v>47</v>
      </c>
    </row>
    <row r="184" spans="1:16" x14ac:dyDescent="0.2">
      <c r="A184" s="28" t="s">
        <v>51</v>
      </c>
      <c r="E184" s="29" t="s">
        <v>656</v>
      </c>
    </row>
    <row r="185" spans="1:16" x14ac:dyDescent="0.2">
      <c r="A185" t="s">
        <v>53</v>
      </c>
      <c r="E185" s="27" t="s">
        <v>54</v>
      </c>
    </row>
    <row r="186" spans="1:16" ht="25.5" x14ac:dyDescent="0.2">
      <c r="A186" s="17" t="s">
        <v>45</v>
      </c>
      <c r="B186" s="21" t="s">
        <v>250</v>
      </c>
      <c r="C186" s="21" t="s">
        <v>675</v>
      </c>
      <c r="D186" s="17" t="s">
        <v>47</v>
      </c>
      <c r="E186" s="22" t="s">
        <v>676</v>
      </c>
      <c r="F186" s="23" t="s">
        <v>49</v>
      </c>
      <c r="G186" s="24">
        <v>1</v>
      </c>
      <c r="H186" s="25"/>
      <c r="I186" s="25">
        <f>ROUND(ROUND(H186,2)*ROUND(G186,3),2)</f>
        <v>0</v>
      </c>
      <c r="O186">
        <f>(I186*21)/100</f>
        <v>0</v>
      </c>
      <c r="P186" t="s">
        <v>23</v>
      </c>
    </row>
    <row r="187" spans="1:16" x14ac:dyDescent="0.2">
      <c r="A187" s="26" t="s">
        <v>50</v>
      </c>
      <c r="E187" s="27" t="s">
        <v>47</v>
      </c>
    </row>
    <row r="188" spans="1:16" x14ac:dyDescent="0.2">
      <c r="A188" s="28" t="s">
        <v>51</v>
      </c>
      <c r="E188" s="29" t="s">
        <v>81</v>
      </c>
    </row>
    <row r="189" spans="1:16" x14ac:dyDescent="0.2">
      <c r="A189" t="s">
        <v>53</v>
      </c>
      <c r="E189" s="27" t="s">
        <v>54</v>
      </c>
    </row>
    <row r="190" spans="1:16" x14ac:dyDescent="0.2">
      <c r="A190" s="17" t="s">
        <v>45</v>
      </c>
      <c r="B190" s="21" t="s">
        <v>253</v>
      </c>
      <c r="C190" s="21" t="s">
        <v>677</v>
      </c>
      <c r="D190" s="17" t="s">
        <v>47</v>
      </c>
      <c r="E190" s="22" t="s">
        <v>678</v>
      </c>
      <c r="F190" s="23" t="s">
        <v>49</v>
      </c>
      <c r="G190" s="24">
        <v>1</v>
      </c>
      <c r="H190" s="25"/>
      <c r="I190" s="25">
        <f>ROUND(ROUND(H190,2)*ROUND(G190,3),2)</f>
        <v>0</v>
      </c>
      <c r="O190">
        <f>(I190*21)/100</f>
        <v>0</v>
      </c>
      <c r="P190" t="s">
        <v>23</v>
      </c>
    </row>
    <row r="191" spans="1:16" x14ac:dyDescent="0.2">
      <c r="A191" s="26" t="s">
        <v>50</v>
      </c>
      <c r="E191" s="27" t="s">
        <v>47</v>
      </c>
    </row>
    <row r="192" spans="1:16" x14ac:dyDescent="0.2">
      <c r="A192" s="28" t="s">
        <v>51</v>
      </c>
      <c r="E192" s="29" t="s">
        <v>81</v>
      </c>
    </row>
    <row r="193" spans="1:16" x14ac:dyDescent="0.2">
      <c r="A193" t="s">
        <v>53</v>
      </c>
      <c r="E193" s="27" t="s">
        <v>54</v>
      </c>
    </row>
    <row r="194" spans="1:16" x14ac:dyDescent="0.2">
      <c r="A194" s="17" t="s">
        <v>45</v>
      </c>
      <c r="B194" s="21" t="s">
        <v>258</v>
      </c>
      <c r="C194" s="21" t="s">
        <v>679</v>
      </c>
      <c r="D194" s="17" t="s">
        <v>47</v>
      </c>
      <c r="E194" s="22" t="s">
        <v>680</v>
      </c>
      <c r="F194" s="23" t="s">
        <v>49</v>
      </c>
      <c r="G194" s="24">
        <v>1</v>
      </c>
      <c r="H194" s="25"/>
      <c r="I194" s="25">
        <f>ROUND(ROUND(H194,2)*ROUND(G194,3),2)</f>
        <v>0</v>
      </c>
      <c r="O194">
        <f>(I194*21)/100</f>
        <v>0</v>
      </c>
      <c r="P194" t="s">
        <v>23</v>
      </c>
    </row>
    <row r="195" spans="1:16" x14ac:dyDescent="0.2">
      <c r="A195" s="26" t="s">
        <v>50</v>
      </c>
      <c r="E195" s="27" t="s">
        <v>47</v>
      </c>
    </row>
    <row r="196" spans="1:16" x14ac:dyDescent="0.2">
      <c r="A196" s="28" t="s">
        <v>51</v>
      </c>
      <c r="E196" s="29" t="s">
        <v>81</v>
      </c>
    </row>
    <row r="197" spans="1:16" x14ac:dyDescent="0.2">
      <c r="A197" t="s">
        <v>53</v>
      </c>
      <c r="E197" s="27" t="s">
        <v>54</v>
      </c>
    </row>
    <row r="198" spans="1:16" ht="25.5" x14ac:dyDescent="0.2">
      <c r="A198" s="17" t="s">
        <v>45</v>
      </c>
      <c r="B198" s="21" t="s">
        <v>262</v>
      </c>
      <c r="C198" s="21" t="s">
        <v>681</v>
      </c>
      <c r="D198" s="17" t="s">
        <v>47</v>
      </c>
      <c r="E198" s="22" t="s">
        <v>682</v>
      </c>
      <c r="F198" s="23" t="s">
        <v>49</v>
      </c>
      <c r="G198" s="24">
        <v>1</v>
      </c>
      <c r="H198" s="25"/>
      <c r="I198" s="25">
        <f>ROUND(ROUND(H198,2)*ROUND(G198,3),2)</f>
        <v>0</v>
      </c>
      <c r="O198">
        <f>(I198*21)/100</f>
        <v>0</v>
      </c>
      <c r="P198" t="s">
        <v>23</v>
      </c>
    </row>
    <row r="199" spans="1:16" x14ac:dyDescent="0.2">
      <c r="A199" s="26" t="s">
        <v>50</v>
      </c>
      <c r="E199" s="27" t="s">
        <v>47</v>
      </c>
    </row>
    <row r="200" spans="1:16" x14ac:dyDescent="0.2">
      <c r="A200" s="28" t="s">
        <v>51</v>
      </c>
      <c r="E200" s="29" t="s">
        <v>81</v>
      </c>
    </row>
    <row r="201" spans="1:16" x14ac:dyDescent="0.2">
      <c r="A201" t="s">
        <v>53</v>
      </c>
      <c r="E201" s="27" t="s">
        <v>54</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orientation="portrait" horizontalDpi="300" verticalDpi="300"/>
  <headerFooter alignWithMargins="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2"/>
  <sheetViews>
    <sheetView zoomScaleNormal="100" workbookViewId="0">
      <pane ySplit="7" topLeftCell="A8" activePane="bottomLeft" state="frozen"/>
      <selection pane="bottomLeft" activeCell="H8" sqref="H8"/>
    </sheetView>
  </sheetViews>
  <sheetFormatPr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11</v>
      </c>
      <c r="B1" s="1"/>
      <c r="C1" s="1"/>
      <c r="D1" s="1"/>
      <c r="E1" s="1" t="s">
        <v>0</v>
      </c>
      <c r="F1" s="1"/>
      <c r="G1" s="1"/>
      <c r="H1" s="1"/>
      <c r="I1" s="1"/>
      <c r="P1" t="s">
        <v>22</v>
      </c>
    </row>
    <row r="2" spans="1:18" ht="24.95" customHeight="1" x14ac:dyDescent="0.2">
      <c r="B2" s="1"/>
      <c r="C2" s="1"/>
      <c r="D2" s="1"/>
      <c r="E2" s="2" t="s">
        <v>13</v>
      </c>
      <c r="F2" s="1"/>
      <c r="G2" s="1"/>
      <c r="H2" s="5"/>
      <c r="I2" s="5"/>
      <c r="O2">
        <f>0+O8+O33+O58</f>
        <v>0</v>
      </c>
      <c r="P2" t="s">
        <v>22</v>
      </c>
    </row>
    <row r="3" spans="1:18" ht="15" customHeight="1" x14ac:dyDescent="0.2">
      <c r="A3" t="s">
        <v>12</v>
      </c>
      <c r="B3" s="9" t="s">
        <v>14</v>
      </c>
      <c r="C3" s="36" t="s">
        <v>15</v>
      </c>
      <c r="D3" s="33"/>
      <c r="E3" s="10" t="s">
        <v>16</v>
      </c>
      <c r="F3" s="1"/>
      <c r="G3" s="8"/>
      <c r="H3" s="7" t="s">
        <v>683</v>
      </c>
      <c r="I3" s="30">
        <f>0+I8+I33+I58</f>
        <v>0</v>
      </c>
      <c r="O3" t="s">
        <v>19</v>
      </c>
      <c r="P3" t="s">
        <v>23</v>
      </c>
    </row>
    <row r="4" spans="1:18" ht="15" customHeight="1" x14ac:dyDescent="0.2">
      <c r="A4" t="s">
        <v>17</v>
      </c>
      <c r="B4" s="12" t="s">
        <v>18</v>
      </c>
      <c r="C4" s="37" t="s">
        <v>683</v>
      </c>
      <c r="D4" s="38"/>
      <c r="E4" s="13" t="s">
        <v>684</v>
      </c>
      <c r="F4" s="5"/>
      <c r="G4" s="5"/>
      <c r="H4" s="14"/>
      <c r="I4" s="14"/>
      <c r="O4" t="s">
        <v>20</v>
      </c>
      <c r="P4" t="s">
        <v>23</v>
      </c>
    </row>
    <row r="5" spans="1:18" ht="12.75" customHeight="1" x14ac:dyDescent="0.2">
      <c r="A5" s="39" t="s">
        <v>26</v>
      </c>
      <c r="B5" s="39" t="s">
        <v>28</v>
      </c>
      <c r="C5" s="39" t="s">
        <v>30</v>
      </c>
      <c r="D5" s="39" t="s">
        <v>31</v>
      </c>
      <c r="E5" s="39" t="s">
        <v>32</v>
      </c>
      <c r="F5" s="39" t="s">
        <v>34</v>
      </c>
      <c r="G5" s="39" t="s">
        <v>36</v>
      </c>
      <c r="H5" s="39" t="s">
        <v>38</v>
      </c>
      <c r="I5" s="39"/>
      <c r="O5" t="s">
        <v>21</v>
      </c>
      <c r="P5" t="s">
        <v>23</v>
      </c>
    </row>
    <row r="6" spans="1:18" ht="12.75" customHeight="1" x14ac:dyDescent="0.2">
      <c r="A6" s="39"/>
      <c r="B6" s="39"/>
      <c r="C6" s="39"/>
      <c r="D6" s="39"/>
      <c r="E6" s="39"/>
      <c r="F6" s="39"/>
      <c r="G6" s="39"/>
      <c r="H6" s="11" t="s">
        <v>39</v>
      </c>
      <c r="I6" s="11" t="s">
        <v>41</v>
      </c>
    </row>
    <row r="7" spans="1:18" ht="12.75" customHeight="1" x14ac:dyDescent="0.2">
      <c r="A7" s="11" t="s">
        <v>27</v>
      </c>
      <c r="B7" s="11" t="s">
        <v>29</v>
      </c>
      <c r="C7" s="11" t="s">
        <v>23</v>
      </c>
      <c r="D7" s="11" t="s">
        <v>22</v>
      </c>
      <c r="E7" s="11" t="s">
        <v>33</v>
      </c>
      <c r="F7" s="11" t="s">
        <v>35</v>
      </c>
      <c r="G7" s="11" t="s">
        <v>37</v>
      </c>
      <c r="H7" s="11" t="s">
        <v>40</v>
      </c>
      <c r="I7" s="11" t="s">
        <v>42</v>
      </c>
    </row>
    <row r="8" spans="1:18" ht="12.75" customHeight="1" x14ac:dyDescent="0.2">
      <c r="A8" s="14" t="s">
        <v>43</v>
      </c>
      <c r="B8" s="14"/>
      <c r="C8" s="18" t="s">
        <v>29</v>
      </c>
      <c r="D8" s="14"/>
      <c r="E8" s="19" t="s">
        <v>95</v>
      </c>
      <c r="F8" s="14"/>
      <c r="G8" s="14"/>
      <c r="H8" s="14"/>
      <c r="I8" s="20">
        <f>0+Q8</f>
        <v>0</v>
      </c>
      <c r="O8">
        <f>0+R8</f>
        <v>0</v>
      </c>
      <c r="Q8">
        <f>0+I9+I13+I17+I21+I25+I29</f>
        <v>0</v>
      </c>
      <c r="R8">
        <f>0+O9+O13+O17+O21+O25+O29</f>
        <v>0</v>
      </c>
    </row>
    <row r="9" spans="1:18" x14ac:dyDescent="0.2">
      <c r="A9" s="17" t="s">
        <v>45</v>
      </c>
      <c r="B9" s="21" t="s">
        <v>29</v>
      </c>
      <c r="C9" s="21" t="s">
        <v>101</v>
      </c>
      <c r="D9" s="17" t="s">
        <v>47</v>
      </c>
      <c r="E9" s="22" t="s">
        <v>102</v>
      </c>
      <c r="F9" s="23" t="s">
        <v>103</v>
      </c>
      <c r="G9" s="24">
        <v>1</v>
      </c>
      <c r="H9" s="25"/>
      <c r="I9" s="25">
        <f>ROUND(ROUND(H9,2)*ROUND(G9,3),2)</f>
        <v>0</v>
      </c>
      <c r="O9">
        <f>(I9*21)/100</f>
        <v>0</v>
      </c>
      <c r="P9" t="s">
        <v>23</v>
      </c>
    </row>
    <row r="10" spans="1:18" x14ac:dyDescent="0.2">
      <c r="A10" s="26" t="s">
        <v>50</v>
      </c>
      <c r="E10" s="27" t="s">
        <v>47</v>
      </c>
    </row>
    <row r="11" spans="1:18" x14ac:dyDescent="0.2">
      <c r="A11" s="28" t="s">
        <v>51</v>
      </c>
      <c r="E11" s="29" t="s">
        <v>99</v>
      </c>
    </row>
    <row r="12" spans="1:18" x14ac:dyDescent="0.2">
      <c r="A12" t="s">
        <v>53</v>
      </c>
      <c r="E12" s="27" t="s">
        <v>104</v>
      </c>
    </row>
    <row r="13" spans="1:18" x14ac:dyDescent="0.2">
      <c r="A13" s="17" t="s">
        <v>45</v>
      </c>
      <c r="B13" s="21" t="s">
        <v>23</v>
      </c>
      <c r="C13" s="21" t="s">
        <v>113</v>
      </c>
      <c r="D13" s="17" t="s">
        <v>47</v>
      </c>
      <c r="E13" s="22" t="s">
        <v>114</v>
      </c>
      <c r="F13" s="23" t="s">
        <v>107</v>
      </c>
      <c r="G13" s="24">
        <v>0.6</v>
      </c>
      <c r="H13" s="25"/>
      <c r="I13" s="25">
        <f>ROUND(ROUND(H13,2)*ROUND(G13,3),2)</f>
        <v>0</v>
      </c>
      <c r="O13">
        <f>(I13*21)/100</f>
        <v>0</v>
      </c>
      <c r="P13" t="s">
        <v>23</v>
      </c>
    </row>
    <row r="14" spans="1:18" x14ac:dyDescent="0.2">
      <c r="A14" s="26" t="s">
        <v>50</v>
      </c>
      <c r="E14" s="27" t="s">
        <v>47</v>
      </c>
    </row>
    <row r="15" spans="1:18" x14ac:dyDescent="0.2">
      <c r="A15" s="28" t="s">
        <v>51</v>
      </c>
      <c r="E15" s="29" t="s">
        <v>99</v>
      </c>
    </row>
    <row r="16" spans="1:18" ht="229.5" x14ac:dyDescent="0.2">
      <c r="A16" t="s">
        <v>53</v>
      </c>
      <c r="E16" s="27" t="s">
        <v>108</v>
      </c>
    </row>
    <row r="17" spans="1:16" x14ac:dyDescent="0.2">
      <c r="A17" s="17" t="s">
        <v>45</v>
      </c>
      <c r="B17" s="21" t="s">
        <v>22</v>
      </c>
      <c r="C17" s="21" t="s">
        <v>119</v>
      </c>
      <c r="D17" s="17" t="s">
        <v>47</v>
      </c>
      <c r="E17" s="22" t="s">
        <v>120</v>
      </c>
      <c r="F17" s="23" t="s">
        <v>107</v>
      </c>
      <c r="G17" s="24">
        <v>0.6</v>
      </c>
      <c r="H17" s="25"/>
      <c r="I17" s="25">
        <f>ROUND(ROUND(H17,2)*ROUND(G17,3),2)</f>
        <v>0</v>
      </c>
      <c r="O17">
        <f>(I17*21)/100</f>
        <v>0</v>
      </c>
      <c r="P17" t="s">
        <v>23</v>
      </c>
    </row>
    <row r="18" spans="1:16" x14ac:dyDescent="0.2">
      <c r="A18" s="26" t="s">
        <v>50</v>
      </c>
      <c r="E18" s="27" t="s">
        <v>47</v>
      </c>
    </row>
    <row r="19" spans="1:16" x14ac:dyDescent="0.2">
      <c r="A19" s="28" t="s">
        <v>51</v>
      </c>
      <c r="E19" s="29" t="s">
        <v>99</v>
      </c>
    </row>
    <row r="20" spans="1:16" ht="165.75" x14ac:dyDescent="0.2">
      <c r="A20" t="s">
        <v>53</v>
      </c>
      <c r="E20" s="27" t="s">
        <v>121</v>
      </c>
    </row>
    <row r="21" spans="1:16" x14ac:dyDescent="0.2">
      <c r="A21" s="17" t="s">
        <v>45</v>
      </c>
      <c r="B21" s="21" t="s">
        <v>33</v>
      </c>
      <c r="C21" s="21" t="s">
        <v>122</v>
      </c>
      <c r="D21" s="17" t="s">
        <v>47</v>
      </c>
      <c r="E21" s="22" t="s">
        <v>123</v>
      </c>
      <c r="F21" s="23" t="s">
        <v>103</v>
      </c>
      <c r="G21" s="24">
        <v>1</v>
      </c>
      <c r="H21" s="25"/>
      <c r="I21" s="25">
        <f>ROUND(ROUND(H21,2)*ROUND(G21,3),2)</f>
        <v>0</v>
      </c>
      <c r="O21">
        <f>(I21*21)/100</f>
        <v>0</v>
      </c>
      <c r="P21" t="s">
        <v>23</v>
      </c>
    </row>
    <row r="22" spans="1:16" x14ac:dyDescent="0.2">
      <c r="A22" s="26" t="s">
        <v>50</v>
      </c>
      <c r="E22" s="27" t="s">
        <v>47</v>
      </c>
    </row>
    <row r="23" spans="1:16" x14ac:dyDescent="0.2">
      <c r="A23" s="28" t="s">
        <v>51</v>
      </c>
      <c r="E23" s="29" t="s">
        <v>99</v>
      </c>
    </row>
    <row r="24" spans="1:16" x14ac:dyDescent="0.2">
      <c r="A24" t="s">
        <v>53</v>
      </c>
      <c r="E24" s="27" t="s">
        <v>124</v>
      </c>
    </row>
    <row r="25" spans="1:16" x14ac:dyDescent="0.2">
      <c r="A25" s="17" t="s">
        <v>45</v>
      </c>
      <c r="B25" s="21" t="s">
        <v>35</v>
      </c>
      <c r="C25" s="21" t="s">
        <v>125</v>
      </c>
      <c r="D25" s="17" t="s">
        <v>47</v>
      </c>
      <c r="E25" s="22" t="s">
        <v>126</v>
      </c>
      <c r="F25" s="23" t="s">
        <v>103</v>
      </c>
      <c r="G25" s="24">
        <v>1</v>
      </c>
      <c r="H25" s="25"/>
      <c r="I25" s="25">
        <f>ROUND(ROUND(H25,2)*ROUND(G25,3),2)</f>
        <v>0</v>
      </c>
      <c r="O25">
        <f>(I25*21)/100</f>
        <v>0</v>
      </c>
      <c r="P25" t="s">
        <v>23</v>
      </c>
    </row>
    <row r="26" spans="1:16" x14ac:dyDescent="0.2">
      <c r="A26" s="26" t="s">
        <v>50</v>
      </c>
      <c r="E26" s="27" t="s">
        <v>47</v>
      </c>
    </row>
    <row r="27" spans="1:16" x14ac:dyDescent="0.2">
      <c r="A27" s="28" t="s">
        <v>51</v>
      </c>
      <c r="E27" s="29" t="s">
        <v>99</v>
      </c>
    </row>
    <row r="28" spans="1:16" ht="25.5" x14ac:dyDescent="0.2">
      <c r="A28" t="s">
        <v>53</v>
      </c>
      <c r="E28" s="27" t="s">
        <v>127</v>
      </c>
    </row>
    <row r="29" spans="1:16" x14ac:dyDescent="0.2">
      <c r="A29" s="17" t="s">
        <v>45</v>
      </c>
      <c r="B29" s="21" t="s">
        <v>37</v>
      </c>
      <c r="C29" s="21" t="s">
        <v>128</v>
      </c>
      <c r="D29" s="17" t="s">
        <v>47</v>
      </c>
      <c r="E29" s="22" t="s">
        <v>129</v>
      </c>
      <c r="F29" s="23" t="s">
        <v>103</v>
      </c>
      <c r="G29" s="24">
        <v>1</v>
      </c>
      <c r="H29" s="25"/>
      <c r="I29" s="25">
        <f>ROUND(ROUND(H29,2)*ROUND(G29,3),2)</f>
        <v>0</v>
      </c>
      <c r="O29">
        <f>(I29*21)/100</f>
        <v>0</v>
      </c>
      <c r="P29" t="s">
        <v>23</v>
      </c>
    </row>
    <row r="30" spans="1:16" x14ac:dyDescent="0.2">
      <c r="A30" s="26" t="s">
        <v>50</v>
      </c>
      <c r="E30" s="27" t="s">
        <v>47</v>
      </c>
    </row>
    <row r="31" spans="1:16" x14ac:dyDescent="0.2">
      <c r="A31" s="28" t="s">
        <v>51</v>
      </c>
      <c r="E31" s="29" t="s">
        <v>99</v>
      </c>
    </row>
    <row r="32" spans="1:16" ht="25.5" x14ac:dyDescent="0.2">
      <c r="A32" t="s">
        <v>53</v>
      </c>
      <c r="E32" s="27" t="s">
        <v>130</v>
      </c>
    </row>
    <row r="33" spans="1:18" ht="12.75" customHeight="1" x14ac:dyDescent="0.2">
      <c r="A33" s="5" t="s">
        <v>43</v>
      </c>
      <c r="B33" s="5"/>
      <c r="C33" s="31" t="s">
        <v>131</v>
      </c>
      <c r="D33" s="5"/>
      <c r="E33" s="19" t="s">
        <v>132</v>
      </c>
      <c r="F33" s="5"/>
      <c r="G33" s="5"/>
      <c r="H33" s="5"/>
      <c r="I33" s="32">
        <f>0+Q33</f>
        <v>0</v>
      </c>
      <c r="O33">
        <f>0+R33</f>
        <v>0</v>
      </c>
      <c r="Q33">
        <f>0+I34+I38+I42+I46+I50+I54</f>
        <v>0</v>
      </c>
      <c r="R33">
        <f>0+O34+O38+O42+O46+O50+O54</f>
        <v>0</v>
      </c>
    </row>
    <row r="34" spans="1:18" ht="25.5" x14ac:dyDescent="0.2">
      <c r="A34" s="17" t="s">
        <v>45</v>
      </c>
      <c r="B34" s="21" t="s">
        <v>70</v>
      </c>
      <c r="C34" s="21" t="s">
        <v>133</v>
      </c>
      <c r="D34" s="17" t="s">
        <v>47</v>
      </c>
      <c r="E34" s="22" t="s">
        <v>134</v>
      </c>
      <c r="F34" s="23" t="s">
        <v>49</v>
      </c>
      <c r="G34" s="24">
        <v>2</v>
      </c>
      <c r="H34" s="25"/>
      <c r="I34" s="25">
        <f>ROUND(ROUND(H34,2)*ROUND(G34,3),2)</f>
        <v>0</v>
      </c>
      <c r="O34">
        <f>(I34*21)/100</f>
        <v>0</v>
      </c>
      <c r="P34" t="s">
        <v>23</v>
      </c>
    </row>
    <row r="35" spans="1:18" x14ac:dyDescent="0.2">
      <c r="A35" s="26" t="s">
        <v>50</v>
      </c>
      <c r="E35" s="27" t="s">
        <v>47</v>
      </c>
    </row>
    <row r="36" spans="1:18" x14ac:dyDescent="0.2">
      <c r="A36" s="28" t="s">
        <v>51</v>
      </c>
      <c r="E36" s="29" t="s">
        <v>99</v>
      </c>
    </row>
    <row r="37" spans="1:18" ht="25.5" x14ac:dyDescent="0.2">
      <c r="A37" t="s">
        <v>53</v>
      </c>
      <c r="E37" s="27" t="s">
        <v>135</v>
      </c>
    </row>
    <row r="38" spans="1:18" x14ac:dyDescent="0.2">
      <c r="A38" s="17" t="s">
        <v>45</v>
      </c>
      <c r="B38" s="21" t="s">
        <v>74</v>
      </c>
      <c r="C38" s="21" t="s">
        <v>136</v>
      </c>
      <c r="D38" s="17" t="s">
        <v>47</v>
      </c>
      <c r="E38" s="22" t="s">
        <v>137</v>
      </c>
      <c r="F38" s="23" t="s">
        <v>49</v>
      </c>
      <c r="G38" s="24">
        <v>2</v>
      </c>
      <c r="H38" s="25"/>
      <c r="I38" s="25">
        <f>ROUND(ROUND(H38,2)*ROUND(G38,3),2)</f>
        <v>0</v>
      </c>
      <c r="O38">
        <f>(I38*21)/100</f>
        <v>0</v>
      </c>
      <c r="P38" t="s">
        <v>23</v>
      </c>
    </row>
    <row r="39" spans="1:18" x14ac:dyDescent="0.2">
      <c r="A39" s="26" t="s">
        <v>50</v>
      </c>
      <c r="E39" s="27" t="s">
        <v>47</v>
      </c>
    </row>
    <row r="40" spans="1:18" x14ac:dyDescent="0.2">
      <c r="A40" s="28" t="s">
        <v>51</v>
      </c>
      <c r="E40" s="29" t="s">
        <v>99</v>
      </c>
    </row>
    <row r="41" spans="1:18" ht="38.25" x14ac:dyDescent="0.2">
      <c r="A41" t="s">
        <v>53</v>
      </c>
      <c r="E41" s="27" t="s">
        <v>138</v>
      </c>
    </row>
    <row r="42" spans="1:18" x14ac:dyDescent="0.2">
      <c r="A42" s="17" t="s">
        <v>45</v>
      </c>
      <c r="B42" s="21" t="s">
        <v>40</v>
      </c>
      <c r="C42" s="21" t="s">
        <v>139</v>
      </c>
      <c r="D42" s="17" t="s">
        <v>47</v>
      </c>
      <c r="E42" s="22" t="s">
        <v>140</v>
      </c>
      <c r="F42" s="23" t="s">
        <v>49</v>
      </c>
      <c r="G42" s="24">
        <v>2</v>
      </c>
      <c r="H42" s="25"/>
      <c r="I42" s="25">
        <f>ROUND(ROUND(H42,2)*ROUND(G42,3),2)</f>
        <v>0</v>
      </c>
      <c r="O42">
        <f>(I42*21)/100</f>
        <v>0</v>
      </c>
      <c r="P42" t="s">
        <v>23</v>
      </c>
    </row>
    <row r="43" spans="1:18" x14ac:dyDescent="0.2">
      <c r="A43" s="26" t="s">
        <v>50</v>
      </c>
      <c r="E43" s="27" t="s">
        <v>47</v>
      </c>
    </row>
    <row r="44" spans="1:18" x14ac:dyDescent="0.2">
      <c r="A44" s="28" t="s">
        <v>51</v>
      </c>
      <c r="E44" s="29" t="s">
        <v>99</v>
      </c>
    </row>
    <row r="45" spans="1:18" ht="63.75" x14ac:dyDescent="0.2">
      <c r="A45" t="s">
        <v>53</v>
      </c>
      <c r="E45" s="27" t="s">
        <v>141</v>
      </c>
    </row>
    <row r="46" spans="1:18" x14ac:dyDescent="0.2">
      <c r="A46" s="17" t="s">
        <v>45</v>
      </c>
      <c r="B46" s="21" t="s">
        <v>42</v>
      </c>
      <c r="C46" s="21" t="s">
        <v>145</v>
      </c>
      <c r="D46" s="17" t="s">
        <v>47</v>
      </c>
      <c r="E46" s="22" t="s">
        <v>146</v>
      </c>
      <c r="F46" s="23" t="s">
        <v>117</v>
      </c>
      <c r="G46" s="24">
        <v>2</v>
      </c>
      <c r="H46" s="25"/>
      <c r="I46" s="25">
        <f>ROUND(ROUND(H46,2)*ROUND(G46,3),2)</f>
        <v>0</v>
      </c>
      <c r="O46">
        <f>(I46*21)/100</f>
        <v>0</v>
      </c>
      <c r="P46" t="s">
        <v>23</v>
      </c>
    </row>
    <row r="47" spans="1:18" x14ac:dyDescent="0.2">
      <c r="A47" s="26" t="s">
        <v>50</v>
      </c>
      <c r="E47" s="27" t="s">
        <v>47</v>
      </c>
    </row>
    <row r="48" spans="1:18" x14ac:dyDescent="0.2">
      <c r="A48" s="28" t="s">
        <v>51</v>
      </c>
      <c r="E48" s="29" t="s">
        <v>99</v>
      </c>
    </row>
    <row r="49" spans="1:18" ht="51" x14ac:dyDescent="0.2">
      <c r="A49" t="s">
        <v>53</v>
      </c>
      <c r="E49" s="27" t="s">
        <v>147</v>
      </c>
    </row>
    <row r="50" spans="1:18" x14ac:dyDescent="0.2">
      <c r="A50" s="17" t="s">
        <v>45</v>
      </c>
      <c r="B50" s="21" t="s">
        <v>82</v>
      </c>
      <c r="C50" s="21" t="s">
        <v>152</v>
      </c>
      <c r="D50" s="17" t="s">
        <v>47</v>
      </c>
      <c r="E50" s="22" t="s">
        <v>153</v>
      </c>
      <c r="F50" s="23" t="s">
        <v>117</v>
      </c>
      <c r="G50" s="24">
        <v>2</v>
      </c>
      <c r="H50" s="25"/>
      <c r="I50" s="25">
        <f>ROUND(ROUND(H50,2)*ROUND(G50,3),2)</f>
        <v>0</v>
      </c>
      <c r="O50">
        <f>(I50*21)/100</f>
        <v>0</v>
      </c>
      <c r="P50" t="s">
        <v>23</v>
      </c>
    </row>
    <row r="51" spans="1:18" x14ac:dyDescent="0.2">
      <c r="A51" s="26" t="s">
        <v>50</v>
      </c>
      <c r="E51" s="27" t="s">
        <v>47</v>
      </c>
    </row>
    <row r="52" spans="1:18" x14ac:dyDescent="0.2">
      <c r="A52" s="28" t="s">
        <v>51</v>
      </c>
      <c r="E52" s="29" t="s">
        <v>99</v>
      </c>
    </row>
    <row r="53" spans="1:18" ht="76.5" x14ac:dyDescent="0.2">
      <c r="A53" t="s">
        <v>53</v>
      </c>
      <c r="E53" s="27" t="s">
        <v>154</v>
      </c>
    </row>
    <row r="54" spans="1:18" ht="25.5" x14ac:dyDescent="0.2">
      <c r="A54" s="17" t="s">
        <v>45</v>
      </c>
      <c r="B54" s="21" t="s">
        <v>85</v>
      </c>
      <c r="C54" s="21" t="s">
        <v>164</v>
      </c>
      <c r="D54" s="17" t="s">
        <v>47</v>
      </c>
      <c r="E54" s="22" t="s">
        <v>165</v>
      </c>
      <c r="F54" s="23" t="s">
        <v>117</v>
      </c>
      <c r="G54" s="24">
        <v>2</v>
      </c>
      <c r="H54" s="25"/>
      <c r="I54" s="25">
        <f>ROUND(ROUND(H54,2)*ROUND(G54,3),2)</f>
        <v>0</v>
      </c>
      <c r="O54">
        <f>(I54*21)/100</f>
        <v>0</v>
      </c>
      <c r="P54" t="s">
        <v>23</v>
      </c>
    </row>
    <row r="55" spans="1:18" x14ac:dyDescent="0.2">
      <c r="A55" s="26" t="s">
        <v>50</v>
      </c>
      <c r="E55" s="27" t="s">
        <v>47</v>
      </c>
    </row>
    <row r="56" spans="1:18" x14ac:dyDescent="0.2">
      <c r="A56" s="28" t="s">
        <v>51</v>
      </c>
      <c r="E56" s="29" t="s">
        <v>99</v>
      </c>
    </row>
    <row r="57" spans="1:18" ht="76.5" x14ac:dyDescent="0.2">
      <c r="A57" t="s">
        <v>53</v>
      </c>
      <c r="E57" s="27" t="s">
        <v>154</v>
      </c>
    </row>
    <row r="58" spans="1:18" ht="12.75" customHeight="1" x14ac:dyDescent="0.2">
      <c r="A58" s="5" t="s">
        <v>43</v>
      </c>
      <c r="B58" s="5"/>
      <c r="C58" s="31" t="s">
        <v>215</v>
      </c>
      <c r="D58" s="5"/>
      <c r="E58" s="19" t="s">
        <v>216</v>
      </c>
      <c r="F58" s="5"/>
      <c r="G58" s="5"/>
      <c r="H58" s="5"/>
      <c r="I58" s="32">
        <f>0+Q58</f>
        <v>0</v>
      </c>
      <c r="O58">
        <f>0+R58</f>
        <v>0</v>
      </c>
      <c r="Q58">
        <f>0+I59+I63+I67+I71+I75+I79</f>
        <v>0</v>
      </c>
      <c r="R58">
        <f>0+O59+O63+O67+O71+O75+O79</f>
        <v>0</v>
      </c>
    </row>
    <row r="59" spans="1:18" x14ac:dyDescent="0.2">
      <c r="A59" s="17" t="s">
        <v>45</v>
      </c>
      <c r="B59" s="21" t="s">
        <v>89</v>
      </c>
      <c r="C59" s="21" t="s">
        <v>230</v>
      </c>
      <c r="D59" s="17" t="s">
        <v>47</v>
      </c>
      <c r="E59" s="22" t="s">
        <v>231</v>
      </c>
      <c r="F59" s="23" t="s">
        <v>49</v>
      </c>
      <c r="G59" s="24">
        <v>2</v>
      </c>
      <c r="H59" s="25"/>
      <c r="I59" s="25">
        <f>ROUND(ROUND(H59,2)*ROUND(G59,3),2)</f>
        <v>0</v>
      </c>
      <c r="O59">
        <f>(I59*21)/100</f>
        <v>0</v>
      </c>
      <c r="P59" t="s">
        <v>23</v>
      </c>
    </row>
    <row r="60" spans="1:18" x14ac:dyDescent="0.2">
      <c r="A60" s="26" t="s">
        <v>50</v>
      </c>
      <c r="E60" s="27" t="s">
        <v>47</v>
      </c>
    </row>
    <row r="61" spans="1:18" x14ac:dyDescent="0.2">
      <c r="A61" s="28" t="s">
        <v>51</v>
      </c>
      <c r="E61" s="29" t="s">
        <v>99</v>
      </c>
    </row>
    <row r="62" spans="1:18" ht="25.5" x14ac:dyDescent="0.2">
      <c r="A62" t="s">
        <v>53</v>
      </c>
      <c r="E62" s="27" t="s">
        <v>232</v>
      </c>
    </row>
    <row r="63" spans="1:18" x14ac:dyDescent="0.2">
      <c r="A63" s="17" t="s">
        <v>45</v>
      </c>
      <c r="B63" s="21" t="s">
        <v>142</v>
      </c>
      <c r="C63" s="21" t="s">
        <v>685</v>
      </c>
      <c r="D63" s="17" t="s">
        <v>47</v>
      </c>
      <c r="E63" s="22" t="s">
        <v>686</v>
      </c>
      <c r="F63" s="23" t="s">
        <v>117</v>
      </c>
      <c r="G63" s="24">
        <v>480</v>
      </c>
      <c r="H63" s="25"/>
      <c r="I63" s="25">
        <f>ROUND(ROUND(H63,2)*ROUND(G63,3),2)</f>
        <v>0</v>
      </c>
      <c r="O63">
        <f>(I63*21)/100</f>
        <v>0</v>
      </c>
      <c r="P63" t="s">
        <v>23</v>
      </c>
    </row>
    <row r="64" spans="1:18" x14ac:dyDescent="0.2">
      <c r="A64" s="26" t="s">
        <v>50</v>
      </c>
      <c r="E64" s="27" t="s">
        <v>47</v>
      </c>
    </row>
    <row r="65" spans="1:16" x14ac:dyDescent="0.2">
      <c r="A65" s="28" t="s">
        <v>51</v>
      </c>
      <c r="E65" s="29" t="s">
        <v>99</v>
      </c>
    </row>
    <row r="66" spans="1:16" ht="89.25" x14ac:dyDescent="0.2">
      <c r="A66" t="s">
        <v>53</v>
      </c>
      <c r="E66" s="27" t="s">
        <v>265</v>
      </c>
    </row>
    <row r="67" spans="1:16" x14ac:dyDescent="0.2">
      <c r="A67" s="17" t="s">
        <v>45</v>
      </c>
      <c r="B67" s="21" t="s">
        <v>144</v>
      </c>
      <c r="C67" s="21" t="s">
        <v>267</v>
      </c>
      <c r="D67" s="17" t="s">
        <v>47</v>
      </c>
      <c r="E67" s="22" t="s">
        <v>268</v>
      </c>
      <c r="F67" s="23" t="s">
        <v>269</v>
      </c>
      <c r="G67" s="24">
        <v>4</v>
      </c>
      <c r="H67" s="25"/>
      <c r="I67" s="25">
        <f>ROUND(ROUND(H67,2)*ROUND(G67,3),2)</f>
        <v>0</v>
      </c>
      <c r="O67">
        <f>(I67*21)/100</f>
        <v>0</v>
      </c>
      <c r="P67" t="s">
        <v>23</v>
      </c>
    </row>
    <row r="68" spans="1:16" x14ac:dyDescent="0.2">
      <c r="A68" s="26" t="s">
        <v>50</v>
      </c>
      <c r="E68" s="27" t="s">
        <v>47</v>
      </c>
    </row>
    <row r="69" spans="1:16" x14ac:dyDescent="0.2">
      <c r="A69" s="28" t="s">
        <v>51</v>
      </c>
      <c r="E69" s="29" t="s">
        <v>99</v>
      </c>
    </row>
    <row r="70" spans="1:16" ht="76.5" x14ac:dyDescent="0.2">
      <c r="A70" t="s">
        <v>53</v>
      </c>
      <c r="E70" s="27" t="s">
        <v>270</v>
      </c>
    </row>
    <row r="71" spans="1:16" x14ac:dyDescent="0.2">
      <c r="A71" s="17" t="s">
        <v>45</v>
      </c>
      <c r="B71" s="21" t="s">
        <v>148</v>
      </c>
      <c r="C71" s="21" t="s">
        <v>272</v>
      </c>
      <c r="D71" s="17" t="s">
        <v>47</v>
      </c>
      <c r="E71" s="22" t="s">
        <v>273</v>
      </c>
      <c r="F71" s="23" t="s">
        <v>117</v>
      </c>
      <c r="G71" s="24">
        <v>480</v>
      </c>
      <c r="H71" s="25"/>
      <c r="I71" s="25">
        <f>ROUND(ROUND(H71,2)*ROUND(G71,3),2)</f>
        <v>0</v>
      </c>
      <c r="O71">
        <f>(I71*21)/100</f>
        <v>0</v>
      </c>
      <c r="P71" t="s">
        <v>23</v>
      </c>
    </row>
    <row r="72" spans="1:16" x14ac:dyDescent="0.2">
      <c r="A72" s="26" t="s">
        <v>50</v>
      </c>
      <c r="E72" s="27" t="s">
        <v>47</v>
      </c>
    </row>
    <row r="73" spans="1:16" x14ac:dyDescent="0.2">
      <c r="A73" s="28" t="s">
        <v>51</v>
      </c>
      <c r="E73" s="29" t="s">
        <v>99</v>
      </c>
    </row>
    <row r="74" spans="1:16" ht="76.5" x14ac:dyDescent="0.2">
      <c r="A74" t="s">
        <v>53</v>
      </c>
      <c r="E74" s="27" t="s">
        <v>274</v>
      </c>
    </row>
    <row r="75" spans="1:16" x14ac:dyDescent="0.2">
      <c r="A75" s="17" t="s">
        <v>45</v>
      </c>
      <c r="B75" s="21" t="s">
        <v>151</v>
      </c>
      <c r="C75" s="21" t="s">
        <v>279</v>
      </c>
      <c r="D75" s="17" t="s">
        <v>47</v>
      </c>
      <c r="E75" s="22" t="s">
        <v>280</v>
      </c>
      <c r="F75" s="23" t="s">
        <v>49</v>
      </c>
      <c r="G75" s="24">
        <v>3</v>
      </c>
      <c r="H75" s="25"/>
      <c r="I75" s="25">
        <f>ROUND(ROUND(H75,2)*ROUND(G75,3),2)</f>
        <v>0</v>
      </c>
      <c r="O75">
        <f>(I75*21)/100</f>
        <v>0</v>
      </c>
      <c r="P75" t="s">
        <v>23</v>
      </c>
    </row>
    <row r="76" spans="1:16" x14ac:dyDescent="0.2">
      <c r="A76" s="26" t="s">
        <v>50</v>
      </c>
      <c r="E76" s="27" t="s">
        <v>47</v>
      </c>
    </row>
    <row r="77" spans="1:16" x14ac:dyDescent="0.2">
      <c r="A77" s="28" t="s">
        <v>51</v>
      </c>
      <c r="E77" s="29" t="s">
        <v>99</v>
      </c>
    </row>
    <row r="78" spans="1:16" ht="102" x14ac:dyDescent="0.2">
      <c r="A78" t="s">
        <v>53</v>
      </c>
      <c r="E78" s="27" t="s">
        <v>261</v>
      </c>
    </row>
    <row r="79" spans="1:16" x14ac:dyDescent="0.2">
      <c r="A79" s="17" t="s">
        <v>45</v>
      </c>
      <c r="B79" s="21" t="s">
        <v>155</v>
      </c>
      <c r="C79" s="21" t="s">
        <v>282</v>
      </c>
      <c r="D79" s="17" t="s">
        <v>47</v>
      </c>
      <c r="E79" s="22" t="s">
        <v>283</v>
      </c>
      <c r="F79" s="23" t="s">
        <v>49</v>
      </c>
      <c r="G79" s="24">
        <v>2</v>
      </c>
      <c r="H79" s="25"/>
      <c r="I79" s="25">
        <f>ROUND(ROUND(H79,2)*ROUND(G79,3),2)</f>
        <v>0</v>
      </c>
      <c r="O79">
        <f>(I79*21)/100</f>
        <v>0</v>
      </c>
      <c r="P79" t="s">
        <v>23</v>
      </c>
    </row>
    <row r="80" spans="1:16" x14ac:dyDescent="0.2">
      <c r="A80" s="26" t="s">
        <v>50</v>
      </c>
      <c r="E80" s="27" t="s">
        <v>47</v>
      </c>
    </row>
    <row r="81" spans="1:5" x14ac:dyDescent="0.2">
      <c r="A81" s="28" t="s">
        <v>51</v>
      </c>
      <c r="E81" s="29" t="s">
        <v>99</v>
      </c>
    </row>
    <row r="82" spans="1:5" ht="102" x14ac:dyDescent="0.2">
      <c r="A82" t="s">
        <v>53</v>
      </c>
      <c r="E82" s="27" t="s">
        <v>261</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orientation="portrait" horizontalDpi="300" verticalDpi="300"/>
  <headerFooter alignWithMargins="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5"/>
  <sheetViews>
    <sheetView zoomScaleNormal="100" workbookViewId="0">
      <pane ySplit="7" topLeftCell="A8" activePane="bottomLeft" state="frozen"/>
      <selection pane="bottomLeft" activeCell="H8" sqref="H8"/>
    </sheetView>
  </sheetViews>
  <sheetFormatPr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11</v>
      </c>
      <c r="B1" s="1"/>
      <c r="C1" s="1"/>
      <c r="D1" s="1"/>
      <c r="E1" s="1" t="s">
        <v>0</v>
      </c>
      <c r="F1" s="1"/>
      <c r="G1" s="1"/>
      <c r="H1" s="1"/>
      <c r="I1" s="1"/>
      <c r="P1" t="s">
        <v>22</v>
      </c>
    </row>
    <row r="2" spans="1:18" ht="24.95" customHeight="1" x14ac:dyDescent="0.2">
      <c r="B2" s="1"/>
      <c r="C2" s="1"/>
      <c r="D2" s="1"/>
      <c r="E2" s="2" t="s">
        <v>13</v>
      </c>
      <c r="F2" s="1"/>
      <c r="G2" s="1"/>
      <c r="H2" s="5"/>
      <c r="I2" s="5"/>
      <c r="O2">
        <f>0+O8+O65</f>
        <v>0</v>
      </c>
      <c r="P2" t="s">
        <v>22</v>
      </c>
    </row>
    <row r="3" spans="1:18" ht="15" customHeight="1" x14ac:dyDescent="0.2">
      <c r="A3" t="s">
        <v>12</v>
      </c>
      <c r="B3" s="9" t="s">
        <v>14</v>
      </c>
      <c r="C3" s="36" t="s">
        <v>15</v>
      </c>
      <c r="D3" s="33"/>
      <c r="E3" s="10" t="s">
        <v>16</v>
      </c>
      <c r="F3" s="1"/>
      <c r="G3" s="8"/>
      <c r="H3" s="7" t="s">
        <v>687</v>
      </c>
      <c r="I3" s="30">
        <f>0+I8+I65</f>
        <v>0</v>
      </c>
      <c r="O3" t="s">
        <v>19</v>
      </c>
      <c r="P3" t="s">
        <v>23</v>
      </c>
    </row>
    <row r="4" spans="1:18" ht="15" customHeight="1" x14ac:dyDescent="0.2">
      <c r="A4" t="s">
        <v>17</v>
      </c>
      <c r="B4" s="12" t="s">
        <v>18</v>
      </c>
      <c r="C4" s="37" t="s">
        <v>687</v>
      </c>
      <c r="D4" s="38"/>
      <c r="E4" s="13" t="s">
        <v>688</v>
      </c>
      <c r="F4" s="5"/>
      <c r="G4" s="5"/>
      <c r="H4" s="14"/>
      <c r="I4" s="14"/>
      <c r="O4" t="s">
        <v>20</v>
      </c>
      <c r="P4" t="s">
        <v>23</v>
      </c>
    </row>
    <row r="5" spans="1:18" ht="12.75" customHeight="1" x14ac:dyDescent="0.2">
      <c r="A5" s="39" t="s">
        <v>26</v>
      </c>
      <c r="B5" s="39" t="s">
        <v>28</v>
      </c>
      <c r="C5" s="39" t="s">
        <v>30</v>
      </c>
      <c r="D5" s="39" t="s">
        <v>31</v>
      </c>
      <c r="E5" s="39" t="s">
        <v>32</v>
      </c>
      <c r="F5" s="39" t="s">
        <v>34</v>
      </c>
      <c r="G5" s="39" t="s">
        <v>36</v>
      </c>
      <c r="H5" s="39" t="s">
        <v>38</v>
      </c>
      <c r="I5" s="39"/>
      <c r="O5" t="s">
        <v>21</v>
      </c>
      <c r="P5" t="s">
        <v>23</v>
      </c>
    </row>
    <row r="6" spans="1:18" ht="12.75" customHeight="1" x14ac:dyDescent="0.2">
      <c r="A6" s="39"/>
      <c r="B6" s="39"/>
      <c r="C6" s="39"/>
      <c r="D6" s="39"/>
      <c r="E6" s="39"/>
      <c r="F6" s="39"/>
      <c r="G6" s="39"/>
      <c r="H6" s="11" t="s">
        <v>39</v>
      </c>
      <c r="I6" s="11" t="s">
        <v>41</v>
      </c>
    </row>
    <row r="7" spans="1:18" ht="12.75" customHeight="1" x14ac:dyDescent="0.2">
      <c r="A7" s="11" t="s">
        <v>27</v>
      </c>
      <c r="B7" s="11" t="s">
        <v>29</v>
      </c>
      <c r="C7" s="11" t="s">
        <v>23</v>
      </c>
      <c r="D7" s="11" t="s">
        <v>22</v>
      </c>
      <c r="E7" s="11" t="s">
        <v>33</v>
      </c>
      <c r="F7" s="11" t="s">
        <v>35</v>
      </c>
      <c r="G7" s="11" t="s">
        <v>37</v>
      </c>
      <c r="H7" s="11" t="s">
        <v>40</v>
      </c>
      <c r="I7" s="11" t="s">
        <v>42</v>
      </c>
    </row>
    <row r="8" spans="1:18" ht="12.75" customHeight="1" x14ac:dyDescent="0.2">
      <c r="A8" s="14" t="s">
        <v>43</v>
      </c>
      <c r="B8" s="14"/>
      <c r="C8" s="18" t="s">
        <v>29</v>
      </c>
      <c r="D8" s="14"/>
      <c r="E8" s="19" t="s">
        <v>44</v>
      </c>
      <c r="F8" s="14"/>
      <c r="G8" s="14"/>
      <c r="H8" s="14"/>
      <c r="I8" s="20">
        <f>0+Q8</f>
        <v>0</v>
      </c>
      <c r="O8">
        <f>0+R8</f>
        <v>0</v>
      </c>
      <c r="Q8">
        <f>0+I9+I13+I17+I21+I25+I29+I33+I37+I41+I45+I49+I53+I57+I61</f>
        <v>0</v>
      </c>
      <c r="R8">
        <f>0+O9+O13+O17+O21+O25+O29+O33+O37+O41+O45+O49+O53+O57+O61</f>
        <v>0</v>
      </c>
    </row>
    <row r="9" spans="1:18" x14ac:dyDescent="0.2">
      <c r="A9" s="17" t="s">
        <v>45</v>
      </c>
      <c r="B9" s="21" t="s">
        <v>29</v>
      </c>
      <c r="C9" s="21" t="s">
        <v>46</v>
      </c>
      <c r="D9" s="17" t="s">
        <v>47</v>
      </c>
      <c r="E9" s="22" t="s">
        <v>48</v>
      </c>
      <c r="F9" s="23" t="s">
        <v>49</v>
      </c>
      <c r="G9" s="24">
        <v>4</v>
      </c>
      <c r="H9" s="25"/>
      <c r="I9" s="25">
        <f>ROUND(ROUND(H9,2)*ROUND(G9,3),2)</f>
        <v>0</v>
      </c>
      <c r="O9">
        <f>(I9*21)/100</f>
        <v>0</v>
      </c>
      <c r="P9" t="s">
        <v>23</v>
      </c>
    </row>
    <row r="10" spans="1:18" x14ac:dyDescent="0.2">
      <c r="A10" s="26" t="s">
        <v>50</v>
      </c>
      <c r="E10" s="27" t="s">
        <v>47</v>
      </c>
    </row>
    <row r="11" spans="1:18" x14ac:dyDescent="0.2">
      <c r="A11" s="28" t="s">
        <v>51</v>
      </c>
      <c r="E11" s="29" t="s">
        <v>52</v>
      </c>
    </row>
    <row r="12" spans="1:18" x14ac:dyDescent="0.2">
      <c r="A12" t="s">
        <v>53</v>
      </c>
      <c r="E12" s="27" t="s">
        <v>54</v>
      </c>
    </row>
    <row r="13" spans="1:18" x14ac:dyDescent="0.2">
      <c r="A13" s="17" t="s">
        <v>45</v>
      </c>
      <c r="B13" s="21" t="s">
        <v>23</v>
      </c>
      <c r="C13" s="21" t="s">
        <v>55</v>
      </c>
      <c r="D13" s="17" t="s">
        <v>47</v>
      </c>
      <c r="E13" s="22" t="s">
        <v>56</v>
      </c>
      <c r="F13" s="23" t="s">
        <v>57</v>
      </c>
      <c r="G13" s="24">
        <v>0.79500000000000004</v>
      </c>
      <c r="H13" s="25"/>
      <c r="I13" s="25">
        <f>ROUND(ROUND(H13,2)*ROUND(G13,3),2)</f>
        <v>0</v>
      </c>
      <c r="O13">
        <f>(I13*21)/100</f>
        <v>0</v>
      </c>
      <c r="P13" t="s">
        <v>23</v>
      </c>
    </row>
    <row r="14" spans="1:18" x14ac:dyDescent="0.2">
      <c r="A14" s="26" t="s">
        <v>50</v>
      </c>
      <c r="E14" s="27" t="s">
        <v>47</v>
      </c>
    </row>
    <row r="15" spans="1:18" x14ac:dyDescent="0.2">
      <c r="A15" s="28" t="s">
        <v>51</v>
      </c>
      <c r="E15" s="29" t="s">
        <v>689</v>
      </c>
    </row>
    <row r="16" spans="1:18" x14ac:dyDescent="0.2">
      <c r="A16" t="s">
        <v>53</v>
      </c>
      <c r="E16" s="27" t="s">
        <v>54</v>
      </c>
    </row>
    <row r="17" spans="1:16" x14ac:dyDescent="0.2">
      <c r="A17" s="17" t="s">
        <v>45</v>
      </c>
      <c r="B17" s="21" t="s">
        <v>22</v>
      </c>
      <c r="C17" s="21" t="s">
        <v>690</v>
      </c>
      <c r="D17" s="17" t="s">
        <v>47</v>
      </c>
      <c r="E17" s="22" t="s">
        <v>691</v>
      </c>
      <c r="F17" s="23" t="s">
        <v>57</v>
      </c>
      <c r="G17" s="24">
        <v>1.488</v>
      </c>
      <c r="H17" s="25"/>
      <c r="I17" s="25">
        <f>ROUND(ROUND(H17,2)*ROUND(G17,3),2)</f>
        <v>0</v>
      </c>
      <c r="O17">
        <f>(I17*21)/100</f>
        <v>0</v>
      </c>
      <c r="P17" t="s">
        <v>23</v>
      </c>
    </row>
    <row r="18" spans="1:16" x14ac:dyDescent="0.2">
      <c r="A18" s="26" t="s">
        <v>50</v>
      </c>
      <c r="E18" s="27" t="s">
        <v>47</v>
      </c>
    </row>
    <row r="19" spans="1:16" x14ac:dyDescent="0.2">
      <c r="A19" s="28" t="s">
        <v>51</v>
      </c>
      <c r="E19" s="29" t="s">
        <v>692</v>
      </c>
    </row>
    <row r="20" spans="1:16" x14ac:dyDescent="0.2">
      <c r="A20" t="s">
        <v>53</v>
      </c>
      <c r="E20" s="27" t="s">
        <v>54</v>
      </c>
    </row>
    <row r="21" spans="1:16" x14ac:dyDescent="0.2">
      <c r="A21" s="17" t="s">
        <v>45</v>
      </c>
      <c r="B21" s="21" t="s">
        <v>33</v>
      </c>
      <c r="C21" s="21" t="s">
        <v>62</v>
      </c>
      <c r="D21" s="17" t="s">
        <v>47</v>
      </c>
      <c r="E21" s="22" t="s">
        <v>63</v>
      </c>
      <c r="F21" s="23" t="s">
        <v>57</v>
      </c>
      <c r="G21" s="24">
        <v>0.94499999999999995</v>
      </c>
      <c r="H21" s="25"/>
      <c r="I21" s="25">
        <f>ROUND(ROUND(H21,2)*ROUND(G21,3),2)</f>
        <v>0</v>
      </c>
      <c r="O21">
        <f>(I21*21)/100</f>
        <v>0</v>
      </c>
      <c r="P21" t="s">
        <v>23</v>
      </c>
    </row>
    <row r="22" spans="1:16" x14ac:dyDescent="0.2">
      <c r="A22" s="26" t="s">
        <v>50</v>
      </c>
      <c r="E22" s="27" t="s">
        <v>47</v>
      </c>
    </row>
    <row r="23" spans="1:16" x14ac:dyDescent="0.2">
      <c r="A23" s="28" t="s">
        <v>51</v>
      </c>
      <c r="E23" s="29" t="s">
        <v>693</v>
      </c>
    </row>
    <row r="24" spans="1:16" x14ac:dyDescent="0.2">
      <c r="A24" t="s">
        <v>53</v>
      </c>
      <c r="E24" s="27" t="s">
        <v>54</v>
      </c>
    </row>
    <row r="25" spans="1:16" x14ac:dyDescent="0.2">
      <c r="A25" s="17" t="s">
        <v>45</v>
      </c>
      <c r="B25" s="21" t="s">
        <v>35</v>
      </c>
      <c r="C25" s="21" t="s">
        <v>694</v>
      </c>
      <c r="D25" s="17" t="s">
        <v>47</v>
      </c>
      <c r="E25" s="22" t="s">
        <v>695</v>
      </c>
      <c r="F25" s="23" t="s">
        <v>57</v>
      </c>
      <c r="G25" s="24">
        <v>1.488</v>
      </c>
      <c r="H25" s="25"/>
      <c r="I25" s="25">
        <f>ROUND(ROUND(H25,2)*ROUND(G25,3),2)</f>
        <v>0</v>
      </c>
      <c r="O25">
        <f>(I25*21)/100</f>
        <v>0</v>
      </c>
      <c r="P25" t="s">
        <v>23</v>
      </c>
    </row>
    <row r="26" spans="1:16" x14ac:dyDescent="0.2">
      <c r="A26" s="26" t="s">
        <v>50</v>
      </c>
      <c r="E26" s="27" t="s">
        <v>47</v>
      </c>
    </row>
    <row r="27" spans="1:16" x14ac:dyDescent="0.2">
      <c r="A27" s="28" t="s">
        <v>51</v>
      </c>
      <c r="E27" s="29" t="s">
        <v>692</v>
      </c>
    </row>
    <row r="28" spans="1:16" x14ac:dyDescent="0.2">
      <c r="A28" t="s">
        <v>53</v>
      </c>
      <c r="E28" s="27" t="s">
        <v>54</v>
      </c>
    </row>
    <row r="29" spans="1:16" ht="25.5" x14ac:dyDescent="0.2">
      <c r="A29" s="17" t="s">
        <v>45</v>
      </c>
      <c r="B29" s="21" t="s">
        <v>37</v>
      </c>
      <c r="C29" s="21" t="s">
        <v>68</v>
      </c>
      <c r="D29" s="17" t="s">
        <v>47</v>
      </c>
      <c r="E29" s="22" t="s">
        <v>69</v>
      </c>
      <c r="F29" s="23" t="s">
        <v>49</v>
      </c>
      <c r="G29" s="24">
        <v>2</v>
      </c>
      <c r="H29" s="25"/>
      <c r="I29" s="25">
        <f>ROUND(ROUND(H29,2)*ROUND(G29,3),2)</f>
        <v>0</v>
      </c>
      <c r="O29">
        <f>(I29*21)/100</f>
        <v>0</v>
      </c>
      <c r="P29" t="s">
        <v>23</v>
      </c>
    </row>
    <row r="30" spans="1:16" x14ac:dyDescent="0.2">
      <c r="A30" s="26" t="s">
        <v>50</v>
      </c>
      <c r="E30" s="27" t="s">
        <v>47</v>
      </c>
    </row>
    <row r="31" spans="1:16" x14ac:dyDescent="0.2">
      <c r="A31" s="28" t="s">
        <v>51</v>
      </c>
      <c r="E31" s="29" t="s">
        <v>73</v>
      </c>
    </row>
    <row r="32" spans="1:16" x14ac:dyDescent="0.2">
      <c r="A32" t="s">
        <v>53</v>
      </c>
      <c r="E32" s="27" t="s">
        <v>54</v>
      </c>
    </row>
    <row r="33" spans="1:16" ht="25.5" x14ac:dyDescent="0.2">
      <c r="A33" s="17" t="s">
        <v>45</v>
      </c>
      <c r="B33" s="21" t="s">
        <v>70</v>
      </c>
      <c r="C33" s="21" t="s">
        <v>71</v>
      </c>
      <c r="D33" s="17" t="s">
        <v>47</v>
      </c>
      <c r="E33" s="22" t="s">
        <v>72</v>
      </c>
      <c r="F33" s="23" t="s">
        <v>49</v>
      </c>
      <c r="G33" s="24">
        <v>6</v>
      </c>
      <c r="H33" s="25"/>
      <c r="I33" s="25">
        <f>ROUND(ROUND(H33,2)*ROUND(G33,3),2)</f>
        <v>0</v>
      </c>
      <c r="O33">
        <f>(I33*21)/100</f>
        <v>0</v>
      </c>
      <c r="P33" t="s">
        <v>23</v>
      </c>
    </row>
    <row r="34" spans="1:16" x14ac:dyDescent="0.2">
      <c r="A34" s="26" t="s">
        <v>50</v>
      </c>
      <c r="E34" s="27" t="s">
        <v>47</v>
      </c>
    </row>
    <row r="35" spans="1:16" x14ac:dyDescent="0.2">
      <c r="A35" s="28" t="s">
        <v>51</v>
      </c>
      <c r="E35" s="29" t="s">
        <v>696</v>
      </c>
    </row>
    <row r="36" spans="1:16" x14ac:dyDescent="0.2">
      <c r="A36" t="s">
        <v>53</v>
      </c>
      <c r="E36" s="27" t="s">
        <v>54</v>
      </c>
    </row>
    <row r="37" spans="1:16" ht="25.5" x14ac:dyDescent="0.2">
      <c r="A37" s="17" t="s">
        <v>45</v>
      </c>
      <c r="B37" s="21" t="s">
        <v>74</v>
      </c>
      <c r="C37" s="21" t="s">
        <v>75</v>
      </c>
      <c r="D37" s="17" t="s">
        <v>47</v>
      </c>
      <c r="E37" s="22" t="s">
        <v>76</v>
      </c>
      <c r="F37" s="23" t="s">
        <v>49</v>
      </c>
      <c r="G37" s="24">
        <v>2</v>
      </c>
      <c r="H37" s="25"/>
      <c r="I37" s="25">
        <f>ROUND(ROUND(H37,2)*ROUND(G37,3),2)</f>
        <v>0</v>
      </c>
      <c r="O37">
        <f>(I37*21)/100</f>
        <v>0</v>
      </c>
      <c r="P37" t="s">
        <v>23</v>
      </c>
    </row>
    <row r="38" spans="1:16" x14ac:dyDescent="0.2">
      <c r="A38" s="26" t="s">
        <v>50</v>
      </c>
      <c r="E38" s="27" t="s">
        <v>47</v>
      </c>
    </row>
    <row r="39" spans="1:16" x14ac:dyDescent="0.2">
      <c r="A39" s="28" t="s">
        <v>51</v>
      </c>
      <c r="E39" s="29" t="s">
        <v>73</v>
      </c>
    </row>
    <row r="40" spans="1:16" x14ac:dyDescent="0.2">
      <c r="A40" t="s">
        <v>53</v>
      </c>
      <c r="E40" s="27" t="s">
        <v>54</v>
      </c>
    </row>
    <row r="41" spans="1:16" ht="25.5" x14ac:dyDescent="0.2">
      <c r="A41" s="17" t="s">
        <v>45</v>
      </c>
      <c r="B41" s="21" t="s">
        <v>40</v>
      </c>
      <c r="C41" s="21" t="s">
        <v>697</v>
      </c>
      <c r="D41" s="17" t="s">
        <v>47</v>
      </c>
      <c r="E41" s="22" t="s">
        <v>698</v>
      </c>
      <c r="F41" s="23" t="s">
        <v>49</v>
      </c>
      <c r="G41" s="24">
        <v>2</v>
      </c>
      <c r="H41" s="25"/>
      <c r="I41" s="25">
        <f>ROUND(ROUND(H41,2)*ROUND(G41,3),2)</f>
        <v>0</v>
      </c>
      <c r="O41">
        <f>(I41*21)/100</f>
        <v>0</v>
      </c>
      <c r="P41" t="s">
        <v>23</v>
      </c>
    </row>
    <row r="42" spans="1:16" x14ac:dyDescent="0.2">
      <c r="A42" s="26" t="s">
        <v>50</v>
      </c>
      <c r="E42" s="27" t="s">
        <v>47</v>
      </c>
    </row>
    <row r="43" spans="1:16" x14ac:dyDescent="0.2">
      <c r="A43" s="28" t="s">
        <v>51</v>
      </c>
      <c r="E43" s="29" t="s">
        <v>595</v>
      </c>
    </row>
    <row r="44" spans="1:16" x14ac:dyDescent="0.2">
      <c r="A44" t="s">
        <v>53</v>
      </c>
      <c r="E44" s="27" t="s">
        <v>54</v>
      </c>
    </row>
    <row r="45" spans="1:16" x14ac:dyDescent="0.2">
      <c r="A45" s="17" t="s">
        <v>45</v>
      </c>
      <c r="B45" s="21" t="s">
        <v>42</v>
      </c>
      <c r="C45" s="21" t="s">
        <v>79</v>
      </c>
      <c r="D45" s="17" t="s">
        <v>47</v>
      </c>
      <c r="E45" s="22" t="s">
        <v>80</v>
      </c>
      <c r="F45" s="23" t="s">
        <v>49</v>
      </c>
      <c r="G45" s="24">
        <v>2</v>
      </c>
      <c r="H45" s="25"/>
      <c r="I45" s="25">
        <f>ROUND(ROUND(H45,2)*ROUND(G45,3),2)</f>
        <v>0</v>
      </c>
      <c r="O45">
        <f>(I45*21)/100</f>
        <v>0</v>
      </c>
      <c r="P45" t="s">
        <v>23</v>
      </c>
    </row>
    <row r="46" spans="1:16" x14ac:dyDescent="0.2">
      <c r="A46" s="26" t="s">
        <v>50</v>
      </c>
      <c r="E46" s="27" t="s">
        <v>47</v>
      </c>
    </row>
    <row r="47" spans="1:16" x14ac:dyDescent="0.2">
      <c r="A47" s="28" t="s">
        <v>51</v>
      </c>
      <c r="E47" s="29" t="s">
        <v>595</v>
      </c>
    </row>
    <row r="48" spans="1:16" x14ac:dyDescent="0.2">
      <c r="A48" t="s">
        <v>53</v>
      </c>
      <c r="E48" s="27" t="s">
        <v>54</v>
      </c>
    </row>
    <row r="49" spans="1:16" x14ac:dyDescent="0.2">
      <c r="A49" s="17" t="s">
        <v>45</v>
      </c>
      <c r="B49" s="21" t="s">
        <v>82</v>
      </c>
      <c r="C49" s="21" t="s">
        <v>83</v>
      </c>
      <c r="D49" s="17" t="s">
        <v>47</v>
      </c>
      <c r="E49" s="22" t="s">
        <v>84</v>
      </c>
      <c r="F49" s="23" t="s">
        <v>49</v>
      </c>
      <c r="G49" s="24">
        <v>2</v>
      </c>
      <c r="H49" s="25"/>
      <c r="I49" s="25">
        <f>ROUND(ROUND(H49,2)*ROUND(G49,3),2)</f>
        <v>0</v>
      </c>
      <c r="O49">
        <f>(I49*21)/100</f>
        <v>0</v>
      </c>
      <c r="P49" t="s">
        <v>23</v>
      </c>
    </row>
    <row r="50" spans="1:16" x14ac:dyDescent="0.2">
      <c r="A50" s="26" t="s">
        <v>50</v>
      </c>
      <c r="E50" s="27" t="s">
        <v>47</v>
      </c>
    </row>
    <row r="51" spans="1:16" x14ac:dyDescent="0.2">
      <c r="A51" s="28" t="s">
        <v>51</v>
      </c>
      <c r="E51" s="29" t="s">
        <v>595</v>
      </c>
    </row>
    <row r="52" spans="1:16" x14ac:dyDescent="0.2">
      <c r="A52" t="s">
        <v>53</v>
      </c>
      <c r="E52" s="27" t="s">
        <v>54</v>
      </c>
    </row>
    <row r="53" spans="1:16" x14ac:dyDescent="0.2">
      <c r="A53" s="17" t="s">
        <v>45</v>
      </c>
      <c r="B53" s="21" t="s">
        <v>85</v>
      </c>
      <c r="C53" s="21" t="s">
        <v>86</v>
      </c>
      <c r="D53" s="17" t="s">
        <v>47</v>
      </c>
      <c r="E53" s="22" t="s">
        <v>87</v>
      </c>
      <c r="F53" s="23" t="s">
        <v>49</v>
      </c>
      <c r="G53" s="24">
        <v>1</v>
      </c>
      <c r="H53" s="25"/>
      <c r="I53" s="25">
        <f>ROUND(ROUND(H53,2)*ROUND(G53,3),2)</f>
        <v>0</v>
      </c>
      <c r="O53">
        <f>(I53*21)/100</f>
        <v>0</v>
      </c>
      <c r="P53" t="s">
        <v>23</v>
      </c>
    </row>
    <row r="54" spans="1:16" x14ac:dyDescent="0.2">
      <c r="A54" s="26" t="s">
        <v>50</v>
      </c>
      <c r="E54" s="27" t="s">
        <v>47</v>
      </c>
    </row>
    <row r="55" spans="1:16" x14ac:dyDescent="0.2">
      <c r="A55" s="28" t="s">
        <v>51</v>
      </c>
      <c r="E55" s="29" t="s">
        <v>88</v>
      </c>
    </row>
    <row r="56" spans="1:16" x14ac:dyDescent="0.2">
      <c r="A56" t="s">
        <v>53</v>
      </c>
      <c r="E56" s="27" t="s">
        <v>54</v>
      </c>
    </row>
    <row r="57" spans="1:16" ht="25.5" x14ac:dyDescent="0.2">
      <c r="A57" s="17" t="s">
        <v>45</v>
      </c>
      <c r="B57" s="21" t="s">
        <v>89</v>
      </c>
      <c r="C57" s="21" t="s">
        <v>90</v>
      </c>
      <c r="D57" s="17" t="s">
        <v>47</v>
      </c>
      <c r="E57" s="22" t="s">
        <v>91</v>
      </c>
      <c r="F57" s="23" t="s">
        <v>49</v>
      </c>
      <c r="G57" s="24">
        <v>1</v>
      </c>
      <c r="H57" s="25"/>
      <c r="I57" s="25">
        <f>ROUND(ROUND(H57,2)*ROUND(G57,3),2)</f>
        <v>0</v>
      </c>
      <c r="O57">
        <f>(I57*21)/100</f>
        <v>0</v>
      </c>
      <c r="P57" t="s">
        <v>23</v>
      </c>
    </row>
    <row r="58" spans="1:16" x14ac:dyDescent="0.2">
      <c r="A58" s="26" t="s">
        <v>50</v>
      </c>
      <c r="E58" s="27" t="s">
        <v>47</v>
      </c>
    </row>
    <row r="59" spans="1:16" x14ac:dyDescent="0.2">
      <c r="A59" s="28" t="s">
        <v>51</v>
      </c>
      <c r="E59" s="29" t="s">
        <v>88</v>
      </c>
    </row>
    <row r="60" spans="1:16" x14ac:dyDescent="0.2">
      <c r="A60" t="s">
        <v>53</v>
      </c>
      <c r="E60" s="27" t="s">
        <v>54</v>
      </c>
    </row>
    <row r="61" spans="1:16" x14ac:dyDescent="0.2">
      <c r="A61" s="17" t="s">
        <v>45</v>
      </c>
      <c r="B61" s="21" t="s">
        <v>142</v>
      </c>
      <c r="C61" s="21" t="s">
        <v>699</v>
      </c>
      <c r="D61" s="17" t="s">
        <v>47</v>
      </c>
      <c r="E61" s="22" t="s">
        <v>700</v>
      </c>
      <c r="F61" s="23" t="s">
        <v>117</v>
      </c>
      <c r="G61" s="24">
        <v>165</v>
      </c>
      <c r="H61" s="25"/>
      <c r="I61" s="25">
        <f>ROUND(ROUND(H61,2)*ROUND(G61,3),2)</f>
        <v>0</v>
      </c>
      <c r="O61">
        <f>(I61*21)/100</f>
        <v>0</v>
      </c>
      <c r="P61" t="s">
        <v>23</v>
      </c>
    </row>
    <row r="62" spans="1:16" x14ac:dyDescent="0.2">
      <c r="A62" s="26" t="s">
        <v>50</v>
      </c>
      <c r="E62" s="27" t="s">
        <v>47</v>
      </c>
    </row>
    <row r="63" spans="1:16" x14ac:dyDescent="0.2">
      <c r="A63" s="28" t="s">
        <v>51</v>
      </c>
      <c r="E63" s="29" t="s">
        <v>701</v>
      </c>
    </row>
    <row r="64" spans="1:16" x14ac:dyDescent="0.2">
      <c r="A64" t="s">
        <v>53</v>
      </c>
      <c r="E64" s="27" t="s">
        <v>54</v>
      </c>
    </row>
    <row r="65" spans="1:18" ht="12.75" customHeight="1" x14ac:dyDescent="0.2">
      <c r="A65" s="5" t="s">
        <v>43</v>
      </c>
      <c r="B65" s="5"/>
      <c r="C65" s="31" t="s">
        <v>23</v>
      </c>
      <c r="D65" s="5"/>
      <c r="E65" s="19" t="s">
        <v>702</v>
      </c>
      <c r="F65" s="5"/>
      <c r="G65" s="5"/>
      <c r="H65" s="5"/>
      <c r="I65" s="32">
        <f>0+Q65</f>
        <v>0</v>
      </c>
      <c r="O65">
        <f>0+R65</f>
        <v>0</v>
      </c>
      <c r="Q65">
        <f>0+I66+I70+I74+I78+I82+I86+I90+I94+I98+I102</f>
        <v>0</v>
      </c>
      <c r="R65">
        <f>0+O66+O70+O74+O78+O82+O86+O90+O94+O98+O102</f>
        <v>0</v>
      </c>
    </row>
    <row r="66" spans="1:18" x14ac:dyDescent="0.2">
      <c r="A66" s="17" t="s">
        <v>45</v>
      </c>
      <c r="B66" s="21" t="s">
        <v>144</v>
      </c>
      <c r="C66" s="21" t="s">
        <v>703</v>
      </c>
      <c r="D66" s="17" t="s">
        <v>47</v>
      </c>
      <c r="E66" s="22" t="s">
        <v>704</v>
      </c>
      <c r="F66" s="23" t="s">
        <v>705</v>
      </c>
      <c r="G66" s="24">
        <v>0.03</v>
      </c>
      <c r="H66" s="25"/>
      <c r="I66" s="25">
        <f>ROUND(ROUND(H66,2)*ROUND(G66,3),2)</f>
        <v>0</v>
      </c>
      <c r="O66">
        <f>(I66*21)/100</f>
        <v>0</v>
      </c>
      <c r="P66" t="s">
        <v>23</v>
      </c>
    </row>
    <row r="67" spans="1:18" x14ac:dyDescent="0.2">
      <c r="A67" s="26" t="s">
        <v>50</v>
      </c>
      <c r="E67" s="27" t="s">
        <v>47</v>
      </c>
    </row>
    <row r="68" spans="1:18" x14ac:dyDescent="0.2">
      <c r="A68" s="28" t="s">
        <v>51</v>
      </c>
      <c r="E68" s="29" t="s">
        <v>706</v>
      </c>
    </row>
    <row r="69" spans="1:18" x14ac:dyDescent="0.2">
      <c r="A69" t="s">
        <v>53</v>
      </c>
      <c r="E69" s="27" t="s">
        <v>54</v>
      </c>
    </row>
    <row r="70" spans="1:18" x14ac:dyDescent="0.2">
      <c r="A70" s="17" t="s">
        <v>45</v>
      </c>
      <c r="B70" s="21" t="s">
        <v>148</v>
      </c>
      <c r="C70" s="21" t="s">
        <v>105</v>
      </c>
      <c r="D70" s="17" t="s">
        <v>47</v>
      </c>
      <c r="E70" s="22" t="s">
        <v>106</v>
      </c>
      <c r="F70" s="23" t="s">
        <v>107</v>
      </c>
      <c r="G70" s="24">
        <v>16</v>
      </c>
      <c r="H70" s="25"/>
      <c r="I70" s="25">
        <f>ROUND(ROUND(H70,2)*ROUND(G70,3),2)</f>
        <v>0</v>
      </c>
      <c r="O70">
        <f>(I70*21)/100</f>
        <v>0</v>
      </c>
      <c r="P70" t="s">
        <v>23</v>
      </c>
    </row>
    <row r="71" spans="1:18" x14ac:dyDescent="0.2">
      <c r="A71" s="26" t="s">
        <v>50</v>
      </c>
      <c r="E71" s="27" t="s">
        <v>47</v>
      </c>
    </row>
    <row r="72" spans="1:18" x14ac:dyDescent="0.2">
      <c r="A72" s="28" t="s">
        <v>51</v>
      </c>
      <c r="E72" s="29" t="s">
        <v>707</v>
      </c>
    </row>
    <row r="73" spans="1:18" x14ac:dyDescent="0.2">
      <c r="A73" t="s">
        <v>53</v>
      </c>
      <c r="E73" s="27" t="s">
        <v>54</v>
      </c>
    </row>
    <row r="74" spans="1:18" x14ac:dyDescent="0.2">
      <c r="A74" s="17" t="s">
        <v>45</v>
      </c>
      <c r="B74" s="21" t="s">
        <v>151</v>
      </c>
      <c r="C74" s="21" t="s">
        <v>109</v>
      </c>
      <c r="D74" s="17" t="s">
        <v>47</v>
      </c>
      <c r="E74" s="22" t="s">
        <v>110</v>
      </c>
      <c r="F74" s="23" t="s">
        <v>111</v>
      </c>
      <c r="G74" s="24">
        <v>16</v>
      </c>
      <c r="H74" s="25"/>
      <c r="I74" s="25">
        <f>ROUND(ROUND(H74,2)*ROUND(G74,3),2)</f>
        <v>0</v>
      </c>
      <c r="O74">
        <f>(I74*21)/100</f>
        <v>0</v>
      </c>
      <c r="P74" t="s">
        <v>23</v>
      </c>
    </row>
    <row r="75" spans="1:18" x14ac:dyDescent="0.2">
      <c r="A75" s="26" t="s">
        <v>50</v>
      </c>
      <c r="E75" s="27" t="s">
        <v>47</v>
      </c>
    </row>
    <row r="76" spans="1:18" x14ac:dyDescent="0.2">
      <c r="A76" s="28" t="s">
        <v>51</v>
      </c>
      <c r="E76" s="29" t="s">
        <v>708</v>
      </c>
    </row>
    <row r="77" spans="1:18" x14ac:dyDescent="0.2">
      <c r="A77" t="s">
        <v>53</v>
      </c>
      <c r="E77" s="27" t="s">
        <v>54</v>
      </c>
    </row>
    <row r="78" spans="1:18" x14ac:dyDescent="0.2">
      <c r="A78" s="17" t="s">
        <v>45</v>
      </c>
      <c r="B78" s="21" t="s">
        <v>155</v>
      </c>
      <c r="C78" s="21" t="s">
        <v>113</v>
      </c>
      <c r="D78" s="17" t="s">
        <v>47</v>
      </c>
      <c r="E78" s="22" t="s">
        <v>114</v>
      </c>
      <c r="F78" s="23" t="s">
        <v>107</v>
      </c>
      <c r="G78" s="24">
        <v>5.6</v>
      </c>
      <c r="H78" s="25"/>
      <c r="I78" s="25">
        <f>ROUND(ROUND(H78,2)*ROUND(G78,3),2)</f>
        <v>0</v>
      </c>
      <c r="O78">
        <f>(I78*21)/100</f>
        <v>0</v>
      </c>
      <c r="P78" t="s">
        <v>23</v>
      </c>
    </row>
    <row r="79" spans="1:18" x14ac:dyDescent="0.2">
      <c r="A79" s="26" t="s">
        <v>50</v>
      </c>
      <c r="E79" s="27" t="s">
        <v>47</v>
      </c>
    </row>
    <row r="80" spans="1:18" x14ac:dyDescent="0.2">
      <c r="A80" s="28" t="s">
        <v>51</v>
      </c>
      <c r="E80" s="29" t="s">
        <v>709</v>
      </c>
    </row>
    <row r="81" spans="1:16" x14ac:dyDescent="0.2">
      <c r="A81" t="s">
        <v>53</v>
      </c>
      <c r="E81" s="27" t="s">
        <v>54</v>
      </c>
    </row>
    <row r="82" spans="1:16" x14ac:dyDescent="0.2">
      <c r="A82" s="17" t="s">
        <v>45</v>
      </c>
      <c r="B82" s="21" t="s">
        <v>159</v>
      </c>
      <c r="C82" s="21" t="s">
        <v>710</v>
      </c>
      <c r="D82" s="17" t="s">
        <v>47</v>
      </c>
      <c r="E82" s="22" t="s">
        <v>711</v>
      </c>
      <c r="F82" s="23" t="s">
        <v>111</v>
      </c>
      <c r="G82" s="24">
        <v>28</v>
      </c>
      <c r="H82" s="25"/>
      <c r="I82" s="25">
        <f>ROUND(ROUND(H82,2)*ROUND(G82,3),2)</f>
        <v>0</v>
      </c>
      <c r="O82">
        <f>(I82*21)/100</f>
        <v>0</v>
      </c>
      <c r="P82" t="s">
        <v>23</v>
      </c>
    </row>
    <row r="83" spans="1:16" x14ac:dyDescent="0.2">
      <c r="A83" s="26" t="s">
        <v>50</v>
      </c>
      <c r="E83" s="27" t="s">
        <v>47</v>
      </c>
    </row>
    <row r="84" spans="1:16" x14ac:dyDescent="0.2">
      <c r="A84" s="28" t="s">
        <v>51</v>
      </c>
      <c r="E84" s="29" t="s">
        <v>712</v>
      </c>
    </row>
    <row r="85" spans="1:16" x14ac:dyDescent="0.2">
      <c r="A85" t="s">
        <v>53</v>
      </c>
      <c r="E85" s="27" t="s">
        <v>54</v>
      </c>
    </row>
    <row r="86" spans="1:16" x14ac:dyDescent="0.2">
      <c r="A86" s="17" t="s">
        <v>45</v>
      </c>
      <c r="B86" s="21" t="s">
        <v>163</v>
      </c>
      <c r="C86" s="21" t="s">
        <v>713</v>
      </c>
      <c r="D86" s="17" t="s">
        <v>47</v>
      </c>
      <c r="E86" s="22" t="s">
        <v>714</v>
      </c>
      <c r="F86" s="23" t="s">
        <v>117</v>
      </c>
      <c r="G86" s="24">
        <v>10</v>
      </c>
      <c r="H86" s="25"/>
      <c r="I86" s="25">
        <f>ROUND(ROUND(H86,2)*ROUND(G86,3),2)</f>
        <v>0</v>
      </c>
      <c r="O86">
        <f>(I86*21)/100</f>
        <v>0</v>
      </c>
      <c r="P86" t="s">
        <v>23</v>
      </c>
    </row>
    <row r="87" spans="1:16" x14ac:dyDescent="0.2">
      <c r="A87" s="26" t="s">
        <v>50</v>
      </c>
      <c r="E87" s="27" t="s">
        <v>47</v>
      </c>
    </row>
    <row r="88" spans="1:16" x14ac:dyDescent="0.2">
      <c r="A88" s="28" t="s">
        <v>51</v>
      </c>
      <c r="E88" s="29" t="s">
        <v>589</v>
      </c>
    </row>
    <row r="89" spans="1:16" x14ac:dyDescent="0.2">
      <c r="A89" t="s">
        <v>53</v>
      </c>
      <c r="E89" s="27" t="s">
        <v>54</v>
      </c>
    </row>
    <row r="90" spans="1:16" x14ac:dyDescent="0.2">
      <c r="A90" s="17" t="s">
        <v>45</v>
      </c>
      <c r="B90" s="21" t="s">
        <v>166</v>
      </c>
      <c r="C90" s="21" t="s">
        <v>119</v>
      </c>
      <c r="D90" s="17" t="s">
        <v>47</v>
      </c>
      <c r="E90" s="22" t="s">
        <v>120</v>
      </c>
      <c r="F90" s="23" t="s">
        <v>107</v>
      </c>
      <c r="G90" s="24">
        <v>21.6</v>
      </c>
      <c r="H90" s="25"/>
      <c r="I90" s="25">
        <f>ROUND(ROUND(H90,2)*ROUND(G90,3),2)</f>
        <v>0</v>
      </c>
      <c r="O90">
        <f>(I90*21)/100</f>
        <v>0</v>
      </c>
      <c r="P90" t="s">
        <v>23</v>
      </c>
    </row>
    <row r="91" spans="1:16" x14ac:dyDescent="0.2">
      <c r="A91" s="26" t="s">
        <v>50</v>
      </c>
      <c r="E91" s="27" t="s">
        <v>47</v>
      </c>
    </row>
    <row r="92" spans="1:16" x14ac:dyDescent="0.2">
      <c r="A92" s="28" t="s">
        <v>51</v>
      </c>
      <c r="E92" s="29" t="s">
        <v>715</v>
      </c>
    </row>
    <row r="93" spans="1:16" x14ac:dyDescent="0.2">
      <c r="A93" t="s">
        <v>53</v>
      </c>
      <c r="E93" s="27" t="s">
        <v>54</v>
      </c>
    </row>
    <row r="94" spans="1:16" x14ac:dyDescent="0.2">
      <c r="A94" s="17" t="s">
        <v>45</v>
      </c>
      <c r="B94" s="21" t="s">
        <v>170</v>
      </c>
      <c r="C94" s="21" t="s">
        <v>136</v>
      </c>
      <c r="D94" s="17" t="s">
        <v>47</v>
      </c>
      <c r="E94" s="22" t="s">
        <v>137</v>
      </c>
      <c r="F94" s="23" t="s">
        <v>49</v>
      </c>
      <c r="G94" s="24">
        <v>2</v>
      </c>
      <c r="H94" s="25"/>
      <c r="I94" s="25">
        <f>ROUND(ROUND(H94,2)*ROUND(G94,3),2)</f>
        <v>0</v>
      </c>
      <c r="O94">
        <f>(I94*21)/100</f>
        <v>0</v>
      </c>
      <c r="P94" t="s">
        <v>23</v>
      </c>
    </row>
    <row r="95" spans="1:16" x14ac:dyDescent="0.2">
      <c r="A95" s="26" t="s">
        <v>50</v>
      </c>
      <c r="E95" s="27" t="s">
        <v>47</v>
      </c>
    </row>
    <row r="96" spans="1:16" x14ac:dyDescent="0.2">
      <c r="A96" s="28" t="s">
        <v>51</v>
      </c>
      <c r="E96" s="29" t="s">
        <v>595</v>
      </c>
    </row>
    <row r="97" spans="1:16" x14ac:dyDescent="0.2">
      <c r="A97" t="s">
        <v>53</v>
      </c>
      <c r="E97" s="27" t="s">
        <v>54</v>
      </c>
    </row>
    <row r="98" spans="1:16" x14ac:dyDescent="0.2">
      <c r="A98" s="17" t="s">
        <v>45</v>
      </c>
      <c r="B98" s="21" t="s">
        <v>175</v>
      </c>
      <c r="C98" s="21" t="s">
        <v>145</v>
      </c>
      <c r="D98" s="17" t="s">
        <v>47</v>
      </c>
      <c r="E98" s="22" t="s">
        <v>146</v>
      </c>
      <c r="F98" s="23" t="s">
        <v>117</v>
      </c>
      <c r="G98" s="24">
        <v>20</v>
      </c>
      <c r="H98" s="25"/>
      <c r="I98" s="25">
        <f>ROUND(ROUND(H98,2)*ROUND(G98,3),2)</f>
        <v>0</v>
      </c>
      <c r="O98">
        <f>(I98*21)/100</f>
        <v>0</v>
      </c>
      <c r="P98" t="s">
        <v>23</v>
      </c>
    </row>
    <row r="99" spans="1:16" x14ac:dyDescent="0.2">
      <c r="A99" s="26" t="s">
        <v>50</v>
      </c>
      <c r="E99" s="27" t="s">
        <v>47</v>
      </c>
    </row>
    <row r="100" spans="1:16" x14ac:dyDescent="0.2">
      <c r="A100" s="28" t="s">
        <v>51</v>
      </c>
      <c r="E100" s="29" t="s">
        <v>594</v>
      </c>
    </row>
    <row r="101" spans="1:16" x14ac:dyDescent="0.2">
      <c r="A101" t="s">
        <v>53</v>
      </c>
      <c r="E101" s="27" t="s">
        <v>54</v>
      </c>
    </row>
    <row r="102" spans="1:16" x14ac:dyDescent="0.2">
      <c r="A102" s="17" t="s">
        <v>45</v>
      </c>
      <c r="B102" s="21" t="s">
        <v>179</v>
      </c>
      <c r="C102" s="21" t="s">
        <v>152</v>
      </c>
      <c r="D102" s="17" t="s">
        <v>47</v>
      </c>
      <c r="E102" s="22" t="s">
        <v>153</v>
      </c>
      <c r="F102" s="23" t="s">
        <v>117</v>
      </c>
      <c r="G102" s="24">
        <v>20</v>
      </c>
      <c r="H102" s="25"/>
      <c r="I102" s="25">
        <f>ROUND(ROUND(H102,2)*ROUND(G102,3),2)</f>
        <v>0</v>
      </c>
      <c r="O102">
        <f>(I102*21)/100</f>
        <v>0</v>
      </c>
      <c r="P102" t="s">
        <v>23</v>
      </c>
    </row>
    <row r="103" spans="1:16" x14ac:dyDescent="0.2">
      <c r="A103" s="26" t="s">
        <v>50</v>
      </c>
      <c r="E103" s="27" t="s">
        <v>47</v>
      </c>
    </row>
    <row r="104" spans="1:16" x14ac:dyDescent="0.2">
      <c r="A104" s="28" t="s">
        <v>51</v>
      </c>
      <c r="E104" s="29" t="s">
        <v>594</v>
      </c>
    </row>
    <row r="105" spans="1:16" x14ac:dyDescent="0.2">
      <c r="A105" t="s">
        <v>53</v>
      </c>
      <c r="E105" s="27" t="s">
        <v>54</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orientation="portrait" horizontalDpi="300" verticalDpi="300"/>
  <headerFooter alignWithMargins="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1"/>
  <sheetViews>
    <sheetView zoomScaleNormal="100" workbookViewId="0">
      <pane ySplit="7" topLeftCell="A8" activePane="bottomLeft" state="frozen"/>
      <selection pane="bottomLeft" activeCell="H9" sqref="H9"/>
    </sheetView>
  </sheetViews>
  <sheetFormatPr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11</v>
      </c>
      <c r="B1" s="1"/>
      <c r="C1" s="1"/>
      <c r="D1" s="1"/>
      <c r="E1" s="1" t="s">
        <v>0</v>
      </c>
      <c r="F1" s="1"/>
      <c r="G1" s="1"/>
      <c r="H1" s="1"/>
      <c r="I1" s="1"/>
      <c r="P1" t="s">
        <v>22</v>
      </c>
    </row>
    <row r="2" spans="1:18" ht="24.95" customHeight="1" x14ac:dyDescent="0.2">
      <c r="B2" s="1"/>
      <c r="C2" s="1"/>
      <c r="D2" s="1"/>
      <c r="E2" s="2" t="s">
        <v>13</v>
      </c>
      <c r="F2" s="1"/>
      <c r="G2" s="1"/>
      <c r="H2" s="5"/>
      <c r="I2" s="5"/>
      <c r="O2">
        <f>0+O8+O57+O106+O139</f>
        <v>0</v>
      </c>
      <c r="P2" t="s">
        <v>22</v>
      </c>
    </row>
    <row r="3" spans="1:18" ht="15" customHeight="1" x14ac:dyDescent="0.2">
      <c r="A3" t="s">
        <v>12</v>
      </c>
      <c r="B3" s="9" t="s">
        <v>14</v>
      </c>
      <c r="C3" s="36" t="s">
        <v>15</v>
      </c>
      <c r="D3" s="33"/>
      <c r="E3" s="10" t="s">
        <v>16</v>
      </c>
      <c r="F3" s="1"/>
      <c r="G3" s="8"/>
      <c r="H3" s="7" t="s">
        <v>716</v>
      </c>
      <c r="I3" s="30">
        <f>0+I8+I57+I106+I139</f>
        <v>0</v>
      </c>
      <c r="O3" t="s">
        <v>19</v>
      </c>
      <c r="P3" t="s">
        <v>23</v>
      </c>
    </row>
    <row r="4" spans="1:18" ht="15" customHeight="1" x14ac:dyDescent="0.2">
      <c r="A4" t="s">
        <v>17</v>
      </c>
      <c r="B4" s="12" t="s">
        <v>18</v>
      </c>
      <c r="C4" s="37" t="s">
        <v>716</v>
      </c>
      <c r="D4" s="38"/>
      <c r="E4" s="13" t="s">
        <v>717</v>
      </c>
      <c r="F4" s="5"/>
      <c r="G4" s="5"/>
      <c r="H4" s="14"/>
      <c r="I4" s="14"/>
      <c r="O4" t="s">
        <v>20</v>
      </c>
      <c r="P4" t="s">
        <v>23</v>
      </c>
    </row>
    <row r="5" spans="1:18" ht="12.75" customHeight="1" x14ac:dyDescent="0.2">
      <c r="A5" s="39" t="s">
        <v>26</v>
      </c>
      <c r="B5" s="39" t="s">
        <v>28</v>
      </c>
      <c r="C5" s="39" t="s">
        <v>30</v>
      </c>
      <c r="D5" s="39" t="s">
        <v>31</v>
      </c>
      <c r="E5" s="39" t="s">
        <v>32</v>
      </c>
      <c r="F5" s="39" t="s">
        <v>34</v>
      </c>
      <c r="G5" s="39" t="s">
        <v>36</v>
      </c>
      <c r="H5" s="39" t="s">
        <v>38</v>
      </c>
      <c r="I5" s="39"/>
      <c r="O5" t="s">
        <v>21</v>
      </c>
      <c r="P5" t="s">
        <v>23</v>
      </c>
    </row>
    <row r="6" spans="1:18" ht="12.75" customHeight="1" x14ac:dyDescent="0.2">
      <c r="A6" s="39"/>
      <c r="B6" s="39"/>
      <c r="C6" s="39"/>
      <c r="D6" s="39"/>
      <c r="E6" s="39"/>
      <c r="F6" s="39"/>
      <c r="G6" s="39"/>
      <c r="H6" s="11" t="s">
        <v>39</v>
      </c>
      <c r="I6" s="11" t="s">
        <v>41</v>
      </c>
    </row>
    <row r="7" spans="1:18" ht="12.75" customHeight="1" x14ac:dyDescent="0.2">
      <c r="A7" s="11" t="s">
        <v>27</v>
      </c>
      <c r="B7" s="11" t="s">
        <v>29</v>
      </c>
      <c r="C7" s="11" t="s">
        <v>23</v>
      </c>
      <c r="D7" s="11" t="s">
        <v>22</v>
      </c>
      <c r="E7" s="11" t="s">
        <v>33</v>
      </c>
      <c r="F7" s="11" t="s">
        <v>35</v>
      </c>
      <c r="G7" s="11" t="s">
        <v>37</v>
      </c>
      <c r="H7" s="11" t="s">
        <v>40</v>
      </c>
      <c r="I7" s="11" t="s">
        <v>42</v>
      </c>
    </row>
    <row r="8" spans="1:18" ht="12.75" customHeight="1" x14ac:dyDescent="0.2">
      <c r="A8" s="14" t="s">
        <v>43</v>
      </c>
      <c r="B8" s="14"/>
      <c r="C8" s="18" t="s">
        <v>94</v>
      </c>
      <c r="D8" s="14"/>
      <c r="E8" s="19" t="s">
        <v>95</v>
      </c>
      <c r="F8" s="14"/>
      <c r="G8" s="14"/>
      <c r="H8" s="14"/>
      <c r="I8" s="20">
        <f>0+Q8</f>
        <v>0</v>
      </c>
      <c r="O8">
        <f>0+R8</f>
        <v>0</v>
      </c>
      <c r="Q8">
        <f>0+I9+I13+I17+I21+I25+I29+I33+I37+I41+I45+I49+I53</f>
        <v>0</v>
      </c>
      <c r="R8">
        <f>0+O9+O13+O17+O21+O25+O29+O33+O37+O41+O45+O49+O53</f>
        <v>0</v>
      </c>
    </row>
    <row r="9" spans="1:18" ht="25.5" x14ac:dyDescent="0.2">
      <c r="A9" s="17" t="s">
        <v>45</v>
      </c>
      <c r="B9" s="21" t="s">
        <v>29</v>
      </c>
      <c r="C9" s="21" t="s">
        <v>96</v>
      </c>
      <c r="D9" s="17" t="s">
        <v>47</v>
      </c>
      <c r="E9" s="22" t="s">
        <v>97</v>
      </c>
      <c r="F9" s="23" t="s">
        <v>98</v>
      </c>
      <c r="G9" s="24">
        <v>30</v>
      </c>
      <c r="H9" s="25"/>
      <c r="I9" s="25">
        <f>ROUND(ROUND(H9,2)*ROUND(G9,3),2)</f>
        <v>0</v>
      </c>
      <c r="O9">
        <f>(I9*21)/100</f>
        <v>0</v>
      </c>
      <c r="P9" t="s">
        <v>23</v>
      </c>
    </row>
    <row r="10" spans="1:18" x14ac:dyDescent="0.2">
      <c r="A10" s="26" t="s">
        <v>50</v>
      </c>
      <c r="E10" s="27" t="s">
        <v>47</v>
      </c>
    </row>
    <row r="11" spans="1:18" x14ac:dyDescent="0.2">
      <c r="A11" s="28" t="s">
        <v>51</v>
      </c>
      <c r="E11" s="29" t="s">
        <v>99</v>
      </c>
    </row>
    <row r="12" spans="1:18" ht="89.25" x14ac:dyDescent="0.2">
      <c r="A12" t="s">
        <v>53</v>
      </c>
      <c r="E12" s="27" t="s">
        <v>100</v>
      </c>
    </row>
    <row r="13" spans="1:18" x14ac:dyDescent="0.2">
      <c r="A13" s="17" t="s">
        <v>45</v>
      </c>
      <c r="B13" s="21" t="s">
        <v>23</v>
      </c>
      <c r="C13" s="21" t="s">
        <v>101</v>
      </c>
      <c r="D13" s="17" t="s">
        <v>47</v>
      </c>
      <c r="E13" s="22" t="s">
        <v>102</v>
      </c>
      <c r="F13" s="23" t="s">
        <v>103</v>
      </c>
      <c r="G13" s="24">
        <v>93</v>
      </c>
      <c r="H13" s="25"/>
      <c r="I13" s="25">
        <f>ROUND(ROUND(H13,2)*ROUND(G13,3),2)</f>
        <v>0</v>
      </c>
      <c r="O13">
        <f>(I13*21)/100</f>
        <v>0</v>
      </c>
      <c r="P13" t="s">
        <v>23</v>
      </c>
    </row>
    <row r="14" spans="1:18" x14ac:dyDescent="0.2">
      <c r="A14" s="26" t="s">
        <v>50</v>
      </c>
      <c r="E14" s="27" t="s">
        <v>47</v>
      </c>
    </row>
    <row r="15" spans="1:18" x14ac:dyDescent="0.2">
      <c r="A15" s="28" t="s">
        <v>51</v>
      </c>
      <c r="E15" s="29" t="s">
        <v>99</v>
      </c>
    </row>
    <row r="16" spans="1:18" x14ac:dyDescent="0.2">
      <c r="A16" t="s">
        <v>53</v>
      </c>
      <c r="E16" s="27" t="s">
        <v>104</v>
      </c>
    </row>
    <row r="17" spans="1:16" x14ac:dyDescent="0.2">
      <c r="A17" s="17" t="s">
        <v>45</v>
      </c>
      <c r="B17" s="21" t="s">
        <v>22</v>
      </c>
      <c r="C17" s="21" t="s">
        <v>105</v>
      </c>
      <c r="D17" s="17" t="s">
        <v>47</v>
      </c>
      <c r="E17" s="22" t="s">
        <v>106</v>
      </c>
      <c r="F17" s="23" t="s">
        <v>107</v>
      </c>
      <c r="G17" s="24">
        <v>16</v>
      </c>
      <c r="H17" s="25"/>
      <c r="I17" s="25">
        <f>ROUND(ROUND(H17,2)*ROUND(G17,3),2)</f>
        <v>0</v>
      </c>
      <c r="O17">
        <f>(I17*21)/100</f>
        <v>0</v>
      </c>
      <c r="P17" t="s">
        <v>23</v>
      </c>
    </row>
    <row r="18" spans="1:16" x14ac:dyDescent="0.2">
      <c r="A18" s="26" t="s">
        <v>50</v>
      </c>
      <c r="E18" s="27" t="s">
        <v>47</v>
      </c>
    </row>
    <row r="19" spans="1:16" x14ac:dyDescent="0.2">
      <c r="A19" s="28" t="s">
        <v>51</v>
      </c>
      <c r="E19" s="29" t="s">
        <v>99</v>
      </c>
    </row>
    <row r="20" spans="1:16" ht="229.5" x14ac:dyDescent="0.2">
      <c r="A20" t="s">
        <v>53</v>
      </c>
      <c r="E20" s="27" t="s">
        <v>108</v>
      </c>
    </row>
    <row r="21" spans="1:16" x14ac:dyDescent="0.2">
      <c r="A21" s="17" t="s">
        <v>45</v>
      </c>
      <c r="B21" s="21" t="s">
        <v>33</v>
      </c>
      <c r="C21" s="21" t="s">
        <v>109</v>
      </c>
      <c r="D21" s="17" t="s">
        <v>47</v>
      </c>
      <c r="E21" s="22" t="s">
        <v>110</v>
      </c>
      <c r="F21" s="23" t="s">
        <v>111</v>
      </c>
      <c r="G21" s="24">
        <v>80</v>
      </c>
      <c r="H21" s="25"/>
      <c r="I21" s="25">
        <f>ROUND(ROUND(H21,2)*ROUND(G21,3),2)</f>
        <v>0</v>
      </c>
      <c r="O21">
        <f>(I21*21)/100</f>
        <v>0</v>
      </c>
      <c r="P21" t="s">
        <v>23</v>
      </c>
    </row>
    <row r="22" spans="1:16" x14ac:dyDescent="0.2">
      <c r="A22" s="26" t="s">
        <v>50</v>
      </c>
      <c r="E22" s="27" t="s">
        <v>47</v>
      </c>
    </row>
    <row r="23" spans="1:16" x14ac:dyDescent="0.2">
      <c r="A23" s="28" t="s">
        <v>51</v>
      </c>
      <c r="E23" s="29" t="s">
        <v>99</v>
      </c>
    </row>
    <row r="24" spans="1:16" ht="25.5" x14ac:dyDescent="0.2">
      <c r="A24" t="s">
        <v>53</v>
      </c>
      <c r="E24" s="27" t="s">
        <v>112</v>
      </c>
    </row>
    <row r="25" spans="1:16" x14ac:dyDescent="0.2">
      <c r="A25" s="17" t="s">
        <v>45</v>
      </c>
      <c r="B25" s="21" t="s">
        <v>35</v>
      </c>
      <c r="C25" s="21" t="s">
        <v>113</v>
      </c>
      <c r="D25" s="17" t="s">
        <v>47</v>
      </c>
      <c r="E25" s="22" t="s">
        <v>114</v>
      </c>
      <c r="F25" s="23" t="s">
        <v>107</v>
      </c>
      <c r="G25" s="24">
        <v>162</v>
      </c>
      <c r="H25" s="25"/>
      <c r="I25" s="25">
        <f>ROUND(ROUND(H25,2)*ROUND(G25,3),2)</f>
        <v>0</v>
      </c>
      <c r="O25">
        <f>(I25*21)/100</f>
        <v>0</v>
      </c>
      <c r="P25" t="s">
        <v>23</v>
      </c>
    </row>
    <row r="26" spans="1:16" x14ac:dyDescent="0.2">
      <c r="A26" s="26" t="s">
        <v>50</v>
      </c>
      <c r="E26" s="27" t="s">
        <v>47</v>
      </c>
    </row>
    <row r="27" spans="1:16" x14ac:dyDescent="0.2">
      <c r="A27" s="28" t="s">
        <v>51</v>
      </c>
      <c r="E27" s="29" t="s">
        <v>99</v>
      </c>
    </row>
    <row r="28" spans="1:16" ht="229.5" x14ac:dyDescent="0.2">
      <c r="A28" t="s">
        <v>53</v>
      </c>
      <c r="E28" s="27" t="s">
        <v>108</v>
      </c>
    </row>
    <row r="29" spans="1:16" x14ac:dyDescent="0.2">
      <c r="A29" s="17" t="s">
        <v>45</v>
      </c>
      <c r="B29" s="21" t="s">
        <v>37</v>
      </c>
      <c r="C29" s="21" t="s">
        <v>119</v>
      </c>
      <c r="D29" s="17" t="s">
        <v>47</v>
      </c>
      <c r="E29" s="22" t="s">
        <v>120</v>
      </c>
      <c r="F29" s="23" t="s">
        <v>107</v>
      </c>
      <c r="G29" s="24">
        <v>178</v>
      </c>
      <c r="H29" s="25"/>
      <c r="I29" s="25">
        <f>ROUND(ROUND(H29,2)*ROUND(G29,3),2)</f>
        <v>0</v>
      </c>
      <c r="O29">
        <f>(I29*21)/100</f>
        <v>0</v>
      </c>
      <c r="P29" t="s">
        <v>23</v>
      </c>
    </row>
    <row r="30" spans="1:16" x14ac:dyDescent="0.2">
      <c r="A30" s="26" t="s">
        <v>50</v>
      </c>
      <c r="E30" s="27" t="s">
        <v>47</v>
      </c>
    </row>
    <row r="31" spans="1:16" x14ac:dyDescent="0.2">
      <c r="A31" s="28" t="s">
        <v>51</v>
      </c>
      <c r="E31" s="29" t="s">
        <v>99</v>
      </c>
    </row>
    <row r="32" spans="1:16" ht="165.75" x14ac:dyDescent="0.2">
      <c r="A32" t="s">
        <v>53</v>
      </c>
      <c r="E32" s="27" t="s">
        <v>121</v>
      </c>
    </row>
    <row r="33" spans="1:16" x14ac:dyDescent="0.2">
      <c r="A33" s="17" t="s">
        <v>45</v>
      </c>
      <c r="B33" s="21" t="s">
        <v>70</v>
      </c>
      <c r="C33" s="21" t="s">
        <v>718</v>
      </c>
      <c r="D33" s="17" t="s">
        <v>47</v>
      </c>
      <c r="E33" s="22" t="s">
        <v>719</v>
      </c>
      <c r="F33" s="23" t="s">
        <v>107</v>
      </c>
      <c r="G33" s="24">
        <v>15</v>
      </c>
      <c r="H33" s="25"/>
      <c r="I33" s="25">
        <f>ROUND(ROUND(H33,2)*ROUND(G33,3),2)</f>
        <v>0</v>
      </c>
      <c r="O33">
        <f>(I33*21)/100</f>
        <v>0</v>
      </c>
      <c r="P33" t="s">
        <v>23</v>
      </c>
    </row>
    <row r="34" spans="1:16" x14ac:dyDescent="0.2">
      <c r="A34" s="26" t="s">
        <v>50</v>
      </c>
      <c r="E34" s="27" t="s">
        <v>47</v>
      </c>
    </row>
    <row r="35" spans="1:16" x14ac:dyDescent="0.2">
      <c r="A35" s="28" t="s">
        <v>51</v>
      </c>
      <c r="E35" s="29" t="s">
        <v>99</v>
      </c>
    </row>
    <row r="36" spans="1:16" ht="204" x14ac:dyDescent="0.2">
      <c r="A36" t="s">
        <v>53</v>
      </c>
      <c r="E36" s="27" t="s">
        <v>720</v>
      </c>
    </row>
    <row r="37" spans="1:16" x14ac:dyDescent="0.2">
      <c r="A37" s="17" t="s">
        <v>45</v>
      </c>
      <c r="B37" s="21" t="s">
        <v>74</v>
      </c>
      <c r="C37" s="21" t="s">
        <v>122</v>
      </c>
      <c r="D37" s="17" t="s">
        <v>47</v>
      </c>
      <c r="E37" s="22" t="s">
        <v>123</v>
      </c>
      <c r="F37" s="23" t="s">
        <v>103</v>
      </c>
      <c r="G37" s="24">
        <v>173</v>
      </c>
      <c r="H37" s="25"/>
      <c r="I37" s="25">
        <f>ROUND(ROUND(H37,2)*ROUND(G37,3),2)</f>
        <v>0</v>
      </c>
      <c r="O37">
        <f>(I37*21)/100</f>
        <v>0</v>
      </c>
      <c r="P37" t="s">
        <v>23</v>
      </c>
    </row>
    <row r="38" spans="1:16" x14ac:dyDescent="0.2">
      <c r="A38" s="26" t="s">
        <v>50</v>
      </c>
      <c r="E38" s="27" t="s">
        <v>47</v>
      </c>
    </row>
    <row r="39" spans="1:16" x14ac:dyDescent="0.2">
      <c r="A39" s="28" t="s">
        <v>51</v>
      </c>
      <c r="E39" s="29" t="s">
        <v>99</v>
      </c>
    </row>
    <row r="40" spans="1:16" x14ac:dyDescent="0.2">
      <c r="A40" t="s">
        <v>53</v>
      </c>
      <c r="E40" s="27" t="s">
        <v>124</v>
      </c>
    </row>
    <row r="41" spans="1:16" x14ac:dyDescent="0.2">
      <c r="A41" s="17" t="s">
        <v>45</v>
      </c>
      <c r="B41" s="21" t="s">
        <v>40</v>
      </c>
      <c r="C41" s="21" t="s">
        <v>125</v>
      </c>
      <c r="D41" s="17" t="s">
        <v>47</v>
      </c>
      <c r="E41" s="22" t="s">
        <v>126</v>
      </c>
      <c r="F41" s="23" t="s">
        <v>103</v>
      </c>
      <c r="G41" s="24">
        <v>173</v>
      </c>
      <c r="H41" s="25"/>
      <c r="I41" s="25">
        <f>ROUND(ROUND(H41,2)*ROUND(G41,3),2)</f>
        <v>0</v>
      </c>
      <c r="O41">
        <f>(I41*21)/100</f>
        <v>0</v>
      </c>
      <c r="P41" t="s">
        <v>23</v>
      </c>
    </row>
    <row r="42" spans="1:16" x14ac:dyDescent="0.2">
      <c r="A42" s="26" t="s">
        <v>50</v>
      </c>
      <c r="E42" s="27" t="s">
        <v>47</v>
      </c>
    </row>
    <row r="43" spans="1:16" x14ac:dyDescent="0.2">
      <c r="A43" s="28" t="s">
        <v>51</v>
      </c>
      <c r="E43" s="29" t="s">
        <v>99</v>
      </c>
    </row>
    <row r="44" spans="1:16" ht="25.5" x14ac:dyDescent="0.2">
      <c r="A44" t="s">
        <v>53</v>
      </c>
      <c r="E44" s="27" t="s">
        <v>127</v>
      </c>
    </row>
    <row r="45" spans="1:16" x14ac:dyDescent="0.2">
      <c r="A45" s="17" t="s">
        <v>45</v>
      </c>
      <c r="B45" s="21" t="s">
        <v>42</v>
      </c>
      <c r="C45" s="21" t="s">
        <v>128</v>
      </c>
      <c r="D45" s="17" t="s">
        <v>47</v>
      </c>
      <c r="E45" s="22" t="s">
        <v>129</v>
      </c>
      <c r="F45" s="23" t="s">
        <v>103</v>
      </c>
      <c r="G45" s="24">
        <v>173</v>
      </c>
      <c r="H45" s="25"/>
      <c r="I45" s="25">
        <f>ROUND(ROUND(H45,2)*ROUND(G45,3),2)</f>
        <v>0</v>
      </c>
      <c r="O45">
        <f>(I45*21)/100</f>
        <v>0</v>
      </c>
      <c r="P45" t="s">
        <v>23</v>
      </c>
    </row>
    <row r="46" spans="1:16" x14ac:dyDescent="0.2">
      <c r="A46" s="26" t="s">
        <v>50</v>
      </c>
      <c r="E46" s="27" t="s">
        <v>47</v>
      </c>
    </row>
    <row r="47" spans="1:16" x14ac:dyDescent="0.2">
      <c r="A47" s="28" t="s">
        <v>51</v>
      </c>
      <c r="E47" s="29" t="s">
        <v>99</v>
      </c>
    </row>
    <row r="48" spans="1:16" ht="25.5" x14ac:dyDescent="0.2">
      <c r="A48" t="s">
        <v>53</v>
      </c>
      <c r="E48" s="27" t="s">
        <v>130</v>
      </c>
    </row>
    <row r="49" spans="1:18" x14ac:dyDescent="0.2">
      <c r="A49" s="17" t="s">
        <v>45</v>
      </c>
      <c r="B49" s="21" t="s">
        <v>82</v>
      </c>
      <c r="C49" s="21" t="s">
        <v>721</v>
      </c>
      <c r="D49" s="17" t="s">
        <v>47</v>
      </c>
      <c r="E49" s="22" t="s">
        <v>722</v>
      </c>
      <c r="F49" s="23" t="s">
        <v>117</v>
      </c>
      <c r="G49" s="24">
        <v>100</v>
      </c>
      <c r="H49" s="25"/>
      <c r="I49" s="25">
        <f>ROUND(ROUND(H49,2)*ROUND(G49,3),2)</f>
        <v>0</v>
      </c>
      <c r="O49">
        <f>(I49*21)/100</f>
        <v>0</v>
      </c>
      <c r="P49" t="s">
        <v>23</v>
      </c>
    </row>
    <row r="50" spans="1:18" x14ac:dyDescent="0.2">
      <c r="A50" s="26" t="s">
        <v>50</v>
      </c>
      <c r="E50" s="27" t="s">
        <v>47</v>
      </c>
    </row>
    <row r="51" spans="1:18" x14ac:dyDescent="0.2">
      <c r="A51" s="28" t="s">
        <v>51</v>
      </c>
      <c r="E51" s="29" t="s">
        <v>99</v>
      </c>
    </row>
    <row r="52" spans="1:18" ht="38.25" x14ac:dyDescent="0.2">
      <c r="A52" t="s">
        <v>53</v>
      </c>
      <c r="E52" s="27" t="s">
        <v>723</v>
      </c>
    </row>
    <row r="53" spans="1:18" x14ac:dyDescent="0.2">
      <c r="A53" s="17" t="s">
        <v>45</v>
      </c>
      <c r="B53" s="21" t="s">
        <v>85</v>
      </c>
      <c r="C53" s="21" t="s">
        <v>724</v>
      </c>
      <c r="D53" s="17" t="s">
        <v>47</v>
      </c>
      <c r="E53" s="22" t="s">
        <v>725</v>
      </c>
      <c r="F53" s="23" t="s">
        <v>117</v>
      </c>
      <c r="G53" s="24">
        <v>20</v>
      </c>
      <c r="H53" s="25"/>
      <c r="I53" s="25">
        <f>ROUND(ROUND(H53,2)*ROUND(G53,3),2)</f>
        <v>0</v>
      </c>
      <c r="O53">
        <f>(I53*21)/100</f>
        <v>0</v>
      </c>
      <c r="P53" t="s">
        <v>23</v>
      </c>
    </row>
    <row r="54" spans="1:18" x14ac:dyDescent="0.2">
      <c r="A54" s="26" t="s">
        <v>50</v>
      </c>
      <c r="E54" s="27" t="s">
        <v>47</v>
      </c>
    </row>
    <row r="55" spans="1:18" x14ac:dyDescent="0.2">
      <c r="A55" s="28" t="s">
        <v>51</v>
      </c>
      <c r="E55" s="29" t="s">
        <v>99</v>
      </c>
    </row>
    <row r="56" spans="1:18" ht="178.5" x14ac:dyDescent="0.2">
      <c r="A56" t="s">
        <v>53</v>
      </c>
      <c r="E56" s="27" t="s">
        <v>726</v>
      </c>
    </row>
    <row r="57" spans="1:18" ht="12.75" customHeight="1" x14ac:dyDescent="0.2">
      <c r="A57" s="5" t="s">
        <v>43</v>
      </c>
      <c r="B57" s="5"/>
      <c r="C57" s="31" t="s">
        <v>131</v>
      </c>
      <c r="D57" s="5"/>
      <c r="E57" s="19" t="s">
        <v>132</v>
      </c>
      <c r="F57" s="5"/>
      <c r="G57" s="5"/>
      <c r="H57" s="5"/>
      <c r="I57" s="32">
        <f>0+Q57</f>
        <v>0</v>
      </c>
      <c r="O57">
        <f>0+R57</f>
        <v>0</v>
      </c>
      <c r="Q57">
        <f>0+I58+I62+I66+I70+I74+I78+I82+I86+I90+I94+I98+I102</f>
        <v>0</v>
      </c>
      <c r="R57">
        <f>0+O58+O62+O66+O70+O74+O78+O82+O86+O90+O94+O98+O102</f>
        <v>0</v>
      </c>
    </row>
    <row r="58" spans="1:18" ht="25.5" x14ac:dyDescent="0.2">
      <c r="A58" s="17" t="s">
        <v>45</v>
      </c>
      <c r="B58" s="21" t="s">
        <v>89</v>
      </c>
      <c r="C58" s="21" t="s">
        <v>133</v>
      </c>
      <c r="D58" s="17" t="s">
        <v>47</v>
      </c>
      <c r="E58" s="22" t="s">
        <v>134</v>
      </c>
      <c r="F58" s="23" t="s">
        <v>49</v>
      </c>
      <c r="G58" s="24">
        <v>10</v>
      </c>
      <c r="H58" s="25"/>
      <c r="I58" s="25">
        <f>ROUND(ROUND(H58,2)*ROUND(G58,3),2)</f>
        <v>0</v>
      </c>
      <c r="O58">
        <f>(I58*21)/100</f>
        <v>0</v>
      </c>
      <c r="P58" t="s">
        <v>23</v>
      </c>
    </row>
    <row r="59" spans="1:18" x14ac:dyDescent="0.2">
      <c r="A59" s="26" t="s">
        <v>50</v>
      </c>
      <c r="E59" s="27" t="s">
        <v>47</v>
      </c>
    </row>
    <row r="60" spans="1:18" x14ac:dyDescent="0.2">
      <c r="A60" s="28" t="s">
        <v>51</v>
      </c>
      <c r="E60" s="29" t="s">
        <v>99</v>
      </c>
    </row>
    <row r="61" spans="1:18" ht="25.5" x14ac:dyDescent="0.2">
      <c r="A61" t="s">
        <v>53</v>
      </c>
      <c r="E61" s="27" t="s">
        <v>135</v>
      </c>
    </row>
    <row r="62" spans="1:18" x14ac:dyDescent="0.2">
      <c r="A62" s="17" t="s">
        <v>45</v>
      </c>
      <c r="B62" s="21" t="s">
        <v>142</v>
      </c>
      <c r="C62" s="21" t="s">
        <v>139</v>
      </c>
      <c r="D62" s="17" t="s">
        <v>47</v>
      </c>
      <c r="E62" s="22" t="s">
        <v>140</v>
      </c>
      <c r="F62" s="23" t="s">
        <v>49</v>
      </c>
      <c r="G62" s="24">
        <v>8</v>
      </c>
      <c r="H62" s="25"/>
      <c r="I62" s="25">
        <f>ROUND(ROUND(H62,2)*ROUND(G62,3),2)</f>
        <v>0</v>
      </c>
      <c r="O62">
        <f>(I62*21)/100</f>
        <v>0</v>
      </c>
      <c r="P62" t="s">
        <v>23</v>
      </c>
    </row>
    <row r="63" spans="1:18" x14ac:dyDescent="0.2">
      <c r="A63" s="26" t="s">
        <v>50</v>
      </c>
      <c r="E63" s="27" t="s">
        <v>47</v>
      </c>
    </row>
    <row r="64" spans="1:18" x14ac:dyDescent="0.2">
      <c r="A64" s="28" t="s">
        <v>51</v>
      </c>
      <c r="E64" s="29" t="s">
        <v>99</v>
      </c>
    </row>
    <row r="65" spans="1:16" ht="63.75" x14ac:dyDescent="0.2">
      <c r="A65" t="s">
        <v>53</v>
      </c>
      <c r="E65" s="27" t="s">
        <v>141</v>
      </c>
    </row>
    <row r="66" spans="1:16" x14ac:dyDescent="0.2">
      <c r="A66" s="17" t="s">
        <v>45</v>
      </c>
      <c r="B66" s="21" t="s">
        <v>144</v>
      </c>
      <c r="C66" s="21" t="s">
        <v>46</v>
      </c>
      <c r="D66" s="17" t="s">
        <v>47</v>
      </c>
      <c r="E66" s="22" t="s">
        <v>48</v>
      </c>
      <c r="F66" s="23" t="s">
        <v>49</v>
      </c>
      <c r="G66" s="24">
        <v>2</v>
      </c>
      <c r="H66" s="25"/>
      <c r="I66" s="25">
        <f>ROUND(ROUND(H66,2)*ROUND(G66,3),2)</f>
        <v>0</v>
      </c>
      <c r="O66">
        <f>(I66*21)/100</f>
        <v>0</v>
      </c>
      <c r="P66" t="s">
        <v>23</v>
      </c>
    </row>
    <row r="67" spans="1:16" x14ac:dyDescent="0.2">
      <c r="A67" s="26" t="s">
        <v>50</v>
      </c>
      <c r="E67" s="27" t="s">
        <v>47</v>
      </c>
    </row>
    <row r="68" spans="1:16" x14ac:dyDescent="0.2">
      <c r="A68" s="28" t="s">
        <v>51</v>
      </c>
      <c r="E68" s="29" t="s">
        <v>99</v>
      </c>
    </row>
    <row r="69" spans="1:16" ht="38.25" x14ac:dyDescent="0.2">
      <c r="A69" t="s">
        <v>53</v>
      </c>
      <c r="E69" s="27" t="s">
        <v>143</v>
      </c>
    </row>
    <row r="70" spans="1:16" x14ac:dyDescent="0.2">
      <c r="A70" s="17" t="s">
        <v>45</v>
      </c>
      <c r="B70" s="21" t="s">
        <v>148</v>
      </c>
      <c r="C70" s="21" t="s">
        <v>145</v>
      </c>
      <c r="D70" s="17" t="s">
        <v>47</v>
      </c>
      <c r="E70" s="22" t="s">
        <v>146</v>
      </c>
      <c r="F70" s="23" t="s">
        <v>117</v>
      </c>
      <c r="G70" s="24">
        <v>30</v>
      </c>
      <c r="H70" s="25"/>
      <c r="I70" s="25">
        <f>ROUND(ROUND(H70,2)*ROUND(G70,3),2)</f>
        <v>0</v>
      </c>
      <c r="O70">
        <f>(I70*21)/100</f>
        <v>0</v>
      </c>
      <c r="P70" t="s">
        <v>23</v>
      </c>
    </row>
    <row r="71" spans="1:16" x14ac:dyDescent="0.2">
      <c r="A71" s="26" t="s">
        <v>50</v>
      </c>
      <c r="E71" s="27" t="s">
        <v>47</v>
      </c>
    </row>
    <row r="72" spans="1:16" x14ac:dyDescent="0.2">
      <c r="A72" s="28" t="s">
        <v>51</v>
      </c>
      <c r="E72" s="29" t="s">
        <v>99</v>
      </c>
    </row>
    <row r="73" spans="1:16" ht="51" x14ac:dyDescent="0.2">
      <c r="A73" t="s">
        <v>53</v>
      </c>
      <c r="E73" s="27" t="s">
        <v>147</v>
      </c>
    </row>
    <row r="74" spans="1:16" ht="25.5" x14ac:dyDescent="0.2">
      <c r="A74" s="17" t="s">
        <v>45</v>
      </c>
      <c r="B74" s="21" t="s">
        <v>151</v>
      </c>
      <c r="C74" s="21" t="s">
        <v>149</v>
      </c>
      <c r="D74" s="17" t="s">
        <v>47</v>
      </c>
      <c r="E74" s="22" t="s">
        <v>150</v>
      </c>
      <c r="F74" s="23" t="s">
        <v>117</v>
      </c>
      <c r="G74" s="24">
        <v>170</v>
      </c>
      <c r="H74" s="25"/>
      <c r="I74" s="25">
        <f>ROUND(ROUND(H74,2)*ROUND(G74,3),2)</f>
        <v>0</v>
      </c>
      <c r="O74">
        <f>(I74*21)/100</f>
        <v>0</v>
      </c>
      <c r="P74" t="s">
        <v>23</v>
      </c>
    </row>
    <row r="75" spans="1:16" x14ac:dyDescent="0.2">
      <c r="A75" s="26" t="s">
        <v>50</v>
      </c>
      <c r="E75" s="27" t="s">
        <v>47</v>
      </c>
    </row>
    <row r="76" spans="1:16" x14ac:dyDescent="0.2">
      <c r="A76" s="28" t="s">
        <v>51</v>
      </c>
      <c r="E76" s="29" t="s">
        <v>99</v>
      </c>
    </row>
    <row r="77" spans="1:16" ht="51" x14ac:dyDescent="0.2">
      <c r="A77" t="s">
        <v>53</v>
      </c>
      <c r="E77" s="27" t="s">
        <v>147</v>
      </c>
    </row>
    <row r="78" spans="1:16" ht="25.5" x14ac:dyDescent="0.2">
      <c r="A78" s="17" t="s">
        <v>45</v>
      </c>
      <c r="B78" s="21" t="s">
        <v>155</v>
      </c>
      <c r="C78" s="21" t="s">
        <v>149</v>
      </c>
      <c r="D78" s="17" t="s">
        <v>29</v>
      </c>
      <c r="E78" s="22" t="s">
        <v>150</v>
      </c>
      <c r="F78" s="23" t="s">
        <v>117</v>
      </c>
      <c r="G78" s="24">
        <v>100</v>
      </c>
      <c r="H78" s="25"/>
      <c r="I78" s="25">
        <f>ROUND(ROUND(H78,2)*ROUND(G78,3),2)</f>
        <v>0</v>
      </c>
      <c r="O78">
        <f>(I78*21)/100</f>
        <v>0</v>
      </c>
      <c r="P78" t="s">
        <v>23</v>
      </c>
    </row>
    <row r="79" spans="1:16" x14ac:dyDescent="0.2">
      <c r="A79" s="26" t="s">
        <v>50</v>
      </c>
      <c r="E79" s="27" t="s">
        <v>727</v>
      </c>
    </row>
    <row r="80" spans="1:16" x14ac:dyDescent="0.2">
      <c r="A80" s="28" t="s">
        <v>51</v>
      </c>
      <c r="E80" s="29" t="s">
        <v>99</v>
      </c>
    </row>
    <row r="81" spans="1:16" ht="51" x14ac:dyDescent="0.2">
      <c r="A81" t="s">
        <v>53</v>
      </c>
      <c r="E81" s="27" t="s">
        <v>147</v>
      </c>
    </row>
    <row r="82" spans="1:16" x14ac:dyDescent="0.2">
      <c r="A82" s="17" t="s">
        <v>45</v>
      </c>
      <c r="B82" s="21" t="s">
        <v>159</v>
      </c>
      <c r="C82" s="21" t="s">
        <v>152</v>
      </c>
      <c r="D82" s="17" t="s">
        <v>47</v>
      </c>
      <c r="E82" s="22" t="s">
        <v>153</v>
      </c>
      <c r="F82" s="23" t="s">
        <v>117</v>
      </c>
      <c r="G82" s="24">
        <v>30</v>
      </c>
      <c r="H82" s="25"/>
      <c r="I82" s="25">
        <f>ROUND(ROUND(H82,2)*ROUND(G82,3),2)</f>
        <v>0</v>
      </c>
      <c r="O82">
        <f>(I82*21)/100</f>
        <v>0</v>
      </c>
      <c r="P82" t="s">
        <v>23</v>
      </c>
    </row>
    <row r="83" spans="1:16" x14ac:dyDescent="0.2">
      <c r="A83" s="26" t="s">
        <v>50</v>
      </c>
      <c r="E83" s="27" t="s">
        <v>47</v>
      </c>
    </row>
    <row r="84" spans="1:16" x14ac:dyDescent="0.2">
      <c r="A84" s="28" t="s">
        <v>51</v>
      </c>
      <c r="E84" s="29" t="s">
        <v>99</v>
      </c>
    </row>
    <row r="85" spans="1:16" ht="76.5" x14ac:dyDescent="0.2">
      <c r="A85" t="s">
        <v>53</v>
      </c>
      <c r="E85" s="27" t="s">
        <v>154</v>
      </c>
    </row>
    <row r="86" spans="1:16" x14ac:dyDescent="0.2">
      <c r="A86" s="17" t="s">
        <v>45</v>
      </c>
      <c r="B86" s="21" t="s">
        <v>163</v>
      </c>
      <c r="C86" s="21" t="s">
        <v>156</v>
      </c>
      <c r="D86" s="17" t="s">
        <v>47</v>
      </c>
      <c r="E86" s="22" t="s">
        <v>157</v>
      </c>
      <c r="F86" s="23" t="s">
        <v>117</v>
      </c>
      <c r="G86" s="24">
        <v>280</v>
      </c>
      <c r="H86" s="25"/>
      <c r="I86" s="25">
        <f>ROUND(ROUND(H86,2)*ROUND(G86,3),2)</f>
        <v>0</v>
      </c>
      <c r="O86">
        <f>(I86*21)/100</f>
        <v>0</v>
      </c>
      <c r="P86" t="s">
        <v>23</v>
      </c>
    </row>
    <row r="87" spans="1:16" x14ac:dyDescent="0.2">
      <c r="A87" s="26" t="s">
        <v>50</v>
      </c>
      <c r="E87" s="27" t="s">
        <v>47</v>
      </c>
    </row>
    <row r="88" spans="1:16" x14ac:dyDescent="0.2">
      <c r="A88" s="28" t="s">
        <v>51</v>
      </c>
      <c r="E88" s="29" t="s">
        <v>99</v>
      </c>
    </row>
    <row r="89" spans="1:16" ht="76.5" x14ac:dyDescent="0.2">
      <c r="A89" t="s">
        <v>53</v>
      </c>
      <c r="E89" s="27" t="s">
        <v>158</v>
      </c>
    </row>
    <row r="90" spans="1:16" ht="25.5" x14ac:dyDescent="0.2">
      <c r="A90" s="17" t="s">
        <v>45</v>
      </c>
      <c r="B90" s="21" t="s">
        <v>166</v>
      </c>
      <c r="C90" s="21" t="s">
        <v>160</v>
      </c>
      <c r="D90" s="17" t="s">
        <v>47</v>
      </c>
      <c r="E90" s="22" t="s">
        <v>161</v>
      </c>
      <c r="F90" s="23" t="s">
        <v>49</v>
      </c>
      <c r="G90" s="24">
        <v>6</v>
      </c>
      <c r="H90" s="25"/>
      <c r="I90" s="25">
        <f>ROUND(ROUND(H90,2)*ROUND(G90,3),2)</f>
        <v>0</v>
      </c>
      <c r="O90">
        <f>(I90*21)/100</f>
        <v>0</v>
      </c>
      <c r="P90" t="s">
        <v>23</v>
      </c>
    </row>
    <row r="91" spans="1:16" x14ac:dyDescent="0.2">
      <c r="A91" s="26" t="s">
        <v>50</v>
      </c>
      <c r="E91" s="27" t="s">
        <v>47</v>
      </c>
    </row>
    <row r="92" spans="1:16" x14ac:dyDescent="0.2">
      <c r="A92" s="28" t="s">
        <v>51</v>
      </c>
      <c r="E92" s="29" t="s">
        <v>99</v>
      </c>
    </row>
    <row r="93" spans="1:16" ht="63.75" x14ac:dyDescent="0.2">
      <c r="A93" t="s">
        <v>53</v>
      </c>
      <c r="E93" s="27" t="s">
        <v>162</v>
      </c>
    </row>
    <row r="94" spans="1:16" ht="25.5" x14ac:dyDescent="0.2">
      <c r="A94" s="17" t="s">
        <v>45</v>
      </c>
      <c r="B94" s="21" t="s">
        <v>170</v>
      </c>
      <c r="C94" s="21" t="s">
        <v>164</v>
      </c>
      <c r="D94" s="17" t="s">
        <v>47</v>
      </c>
      <c r="E94" s="22" t="s">
        <v>165</v>
      </c>
      <c r="F94" s="23" t="s">
        <v>117</v>
      </c>
      <c r="G94" s="24">
        <v>30</v>
      </c>
      <c r="H94" s="25"/>
      <c r="I94" s="25">
        <f>ROUND(ROUND(H94,2)*ROUND(G94,3),2)</f>
        <v>0</v>
      </c>
      <c r="O94">
        <f>(I94*21)/100</f>
        <v>0</v>
      </c>
      <c r="P94" t="s">
        <v>23</v>
      </c>
    </row>
    <row r="95" spans="1:16" x14ac:dyDescent="0.2">
      <c r="A95" s="26" t="s">
        <v>50</v>
      </c>
      <c r="E95" s="27" t="s">
        <v>47</v>
      </c>
    </row>
    <row r="96" spans="1:16" x14ac:dyDescent="0.2">
      <c r="A96" s="28" t="s">
        <v>51</v>
      </c>
      <c r="E96" s="29" t="s">
        <v>99</v>
      </c>
    </row>
    <row r="97" spans="1:18" ht="76.5" x14ac:dyDescent="0.2">
      <c r="A97" t="s">
        <v>53</v>
      </c>
      <c r="E97" s="27" t="s">
        <v>154</v>
      </c>
    </row>
    <row r="98" spans="1:18" ht="25.5" x14ac:dyDescent="0.2">
      <c r="A98" s="17" t="s">
        <v>45</v>
      </c>
      <c r="B98" s="21" t="s">
        <v>175</v>
      </c>
      <c r="C98" s="21" t="s">
        <v>167</v>
      </c>
      <c r="D98" s="17" t="s">
        <v>47</v>
      </c>
      <c r="E98" s="22" t="s">
        <v>168</v>
      </c>
      <c r="F98" s="23" t="s">
        <v>117</v>
      </c>
      <c r="G98" s="24">
        <v>280</v>
      </c>
      <c r="H98" s="25"/>
      <c r="I98" s="25">
        <f>ROUND(ROUND(H98,2)*ROUND(G98,3),2)</f>
        <v>0</v>
      </c>
      <c r="O98">
        <f>(I98*21)/100</f>
        <v>0</v>
      </c>
      <c r="P98" t="s">
        <v>23</v>
      </c>
    </row>
    <row r="99" spans="1:18" x14ac:dyDescent="0.2">
      <c r="A99" s="26" t="s">
        <v>50</v>
      </c>
      <c r="E99" s="27" t="s">
        <v>47</v>
      </c>
    </row>
    <row r="100" spans="1:18" x14ac:dyDescent="0.2">
      <c r="A100" s="28" t="s">
        <v>51</v>
      </c>
      <c r="E100" s="29" t="s">
        <v>99</v>
      </c>
    </row>
    <row r="101" spans="1:18" ht="63.75" x14ac:dyDescent="0.2">
      <c r="A101" t="s">
        <v>53</v>
      </c>
      <c r="E101" s="27" t="s">
        <v>169</v>
      </c>
    </row>
    <row r="102" spans="1:18" x14ac:dyDescent="0.2">
      <c r="A102" s="17" t="s">
        <v>45</v>
      </c>
      <c r="B102" s="21" t="s">
        <v>179</v>
      </c>
      <c r="C102" s="21" t="s">
        <v>171</v>
      </c>
      <c r="D102" s="17" t="s">
        <v>47</v>
      </c>
      <c r="E102" s="22" t="s">
        <v>172</v>
      </c>
      <c r="F102" s="23" t="s">
        <v>117</v>
      </c>
      <c r="G102" s="24">
        <v>20</v>
      </c>
      <c r="H102" s="25"/>
      <c r="I102" s="25">
        <f>ROUND(ROUND(H102,2)*ROUND(G102,3),2)</f>
        <v>0</v>
      </c>
      <c r="O102">
        <f>(I102*21)/100</f>
        <v>0</v>
      </c>
      <c r="P102" t="s">
        <v>23</v>
      </c>
    </row>
    <row r="103" spans="1:18" x14ac:dyDescent="0.2">
      <c r="A103" s="26" t="s">
        <v>50</v>
      </c>
      <c r="E103" s="27" t="s">
        <v>47</v>
      </c>
    </row>
    <row r="104" spans="1:18" x14ac:dyDescent="0.2">
      <c r="A104" s="28" t="s">
        <v>51</v>
      </c>
      <c r="E104" s="29" t="s">
        <v>99</v>
      </c>
    </row>
    <row r="105" spans="1:18" ht="63.75" x14ac:dyDescent="0.2">
      <c r="A105" t="s">
        <v>53</v>
      </c>
      <c r="E105" s="27" t="s">
        <v>169</v>
      </c>
    </row>
    <row r="106" spans="1:18" ht="12.75" customHeight="1" x14ac:dyDescent="0.2">
      <c r="A106" s="5" t="s">
        <v>43</v>
      </c>
      <c r="B106" s="5"/>
      <c r="C106" s="31" t="s">
        <v>173</v>
      </c>
      <c r="D106" s="5"/>
      <c r="E106" s="19" t="s">
        <v>174</v>
      </c>
      <c r="F106" s="5"/>
      <c r="G106" s="5"/>
      <c r="H106" s="5"/>
      <c r="I106" s="32">
        <f>0+Q106</f>
        <v>0</v>
      </c>
      <c r="O106">
        <f>0+R106</f>
        <v>0</v>
      </c>
      <c r="Q106">
        <f>0+I107+I111+I115+I119+I123+I127+I131+I135</f>
        <v>0</v>
      </c>
      <c r="R106">
        <f>0+O107+O111+O115+O119+O123+O127+O131+O135</f>
        <v>0</v>
      </c>
    </row>
    <row r="107" spans="1:18" x14ac:dyDescent="0.2">
      <c r="A107" s="17" t="s">
        <v>45</v>
      </c>
      <c r="B107" s="21" t="s">
        <v>181</v>
      </c>
      <c r="C107" s="21" t="s">
        <v>176</v>
      </c>
      <c r="D107" s="17" t="s">
        <v>47</v>
      </c>
      <c r="E107" s="22" t="s">
        <v>177</v>
      </c>
      <c r="F107" s="23" t="s">
        <v>117</v>
      </c>
      <c r="G107" s="24">
        <v>50</v>
      </c>
      <c r="H107" s="25"/>
      <c r="I107" s="25">
        <f>ROUND(ROUND(H107,2)*ROUND(G107,3),2)</f>
        <v>0</v>
      </c>
      <c r="O107">
        <f>(I107*21)/100</f>
        <v>0</v>
      </c>
      <c r="P107" t="s">
        <v>23</v>
      </c>
    </row>
    <row r="108" spans="1:18" x14ac:dyDescent="0.2">
      <c r="A108" s="26" t="s">
        <v>50</v>
      </c>
      <c r="E108" s="27" t="s">
        <v>47</v>
      </c>
    </row>
    <row r="109" spans="1:18" x14ac:dyDescent="0.2">
      <c r="A109" s="28" t="s">
        <v>51</v>
      </c>
      <c r="E109" s="29" t="s">
        <v>99</v>
      </c>
    </row>
    <row r="110" spans="1:18" ht="51" x14ac:dyDescent="0.2">
      <c r="A110" t="s">
        <v>53</v>
      </c>
      <c r="E110" s="27" t="s">
        <v>178</v>
      </c>
    </row>
    <row r="111" spans="1:18" x14ac:dyDescent="0.2">
      <c r="A111" s="17" t="s">
        <v>45</v>
      </c>
      <c r="B111" s="21" t="s">
        <v>185</v>
      </c>
      <c r="C111" s="21" t="s">
        <v>182</v>
      </c>
      <c r="D111" s="17" t="s">
        <v>47</v>
      </c>
      <c r="E111" s="22" t="s">
        <v>183</v>
      </c>
      <c r="F111" s="23" t="s">
        <v>49</v>
      </c>
      <c r="G111" s="24">
        <v>1</v>
      </c>
      <c r="H111" s="25"/>
      <c r="I111" s="25">
        <f>ROUND(ROUND(H111,2)*ROUND(G111,3),2)</f>
        <v>0</v>
      </c>
      <c r="O111">
        <f>(I111*21)/100</f>
        <v>0</v>
      </c>
      <c r="P111" t="s">
        <v>23</v>
      </c>
    </row>
    <row r="112" spans="1:18" x14ac:dyDescent="0.2">
      <c r="A112" s="26" t="s">
        <v>50</v>
      </c>
      <c r="E112" s="27" t="s">
        <v>47</v>
      </c>
    </row>
    <row r="113" spans="1:16" x14ac:dyDescent="0.2">
      <c r="A113" s="28" t="s">
        <v>51</v>
      </c>
      <c r="E113" s="29" t="s">
        <v>99</v>
      </c>
    </row>
    <row r="114" spans="1:16" ht="25.5" x14ac:dyDescent="0.2">
      <c r="A114" t="s">
        <v>53</v>
      </c>
      <c r="E114" s="27" t="s">
        <v>184</v>
      </c>
    </row>
    <row r="115" spans="1:16" x14ac:dyDescent="0.2">
      <c r="A115" s="17" t="s">
        <v>45</v>
      </c>
      <c r="B115" s="21" t="s">
        <v>189</v>
      </c>
      <c r="C115" s="21" t="s">
        <v>186</v>
      </c>
      <c r="D115" s="17" t="s">
        <v>47</v>
      </c>
      <c r="E115" s="22" t="s">
        <v>187</v>
      </c>
      <c r="F115" s="23" t="s">
        <v>49</v>
      </c>
      <c r="G115" s="24">
        <v>5</v>
      </c>
      <c r="H115" s="25"/>
      <c r="I115" s="25">
        <f>ROUND(ROUND(H115,2)*ROUND(G115,3),2)</f>
        <v>0</v>
      </c>
      <c r="O115">
        <f>(I115*21)/100</f>
        <v>0</v>
      </c>
      <c r="P115" t="s">
        <v>23</v>
      </c>
    </row>
    <row r="116" spans="1:16" x14ac:dyDescent="0.2">
      <c r="A116" s="26" t="s">
        <v>50</v>
      </c>
      <c r="E116" s="27" t="s">
        <v>47</v>
      </c>
    </row>
    <row r="117" spans="1:16" x14ac:dyDescent="0.2">
      <c r="A117" s="28" t="s">
        <v>51</v>
      </c>
      <c r="E117" s="29" t="s">
        <v>99</v>
      </c>
    </row>
    <row r="118" spans="1:16" ht="38.25" x14ac:dyDescent="0.2">
      <c r="A118" t="s">
        <v>53</v>
      </c>
      <c r="E118" s="27" t="s">
        <v>188</v>
      </c>
    </row>
    <row r="119" spans="1:16" x14ac:dyDescent="0.2">
      <c r="A119" s="17" t="s">
        <v>45</v>
      </c>
      <c r="B119" s="21" t="s">
        <v>193</v>
      </c>
      <c r="C119" s="21" t="s">
        <v>190</v>
      </c>
      <c r="D119" s="17" t="s">
        <v>47</v>
      </c>
      <c r="E119" s="22" t="s">
        <v>191</v>
      </c>
      <c r="F119" s="23" t="s">
        <v>49</v>
      </c>
      <c r="G119" s="24">
        <v>1</v>
      </c>
      <c r="H119" s="25"/>
      <c r="I119" s="25">
        <f>ROUND(ROUND(H119,2)*ROUND(G119,3),2)</f>
        <v>0</v>
      </c>
      <c r="O119">
        <f>(I119*21)/100</f>
        <v>0</v>
      </c>
      <c r="P119" t="s">
        <v>23</v>
      </c>
    </row>
    <row r="120" spans="1:16" x14ac:dyDescent="0.2">
      <c r="A120" s="26" t="s">
        <v>50</v>
      </c>
      <c r="E120" s="27" t="s">
        <v>47</v>
      </c>
    </row>
    <row r="121" spans="1:16" x14ac:dyDescent="0.2">
      <c r="A121" s="28" t="s">
        <v>51</v>
      </c>
      <c r="E121" s="29" t="s">
        <v>99</v>
      </c>
    </row>
    <row r="122" spans="1:16" ht="38.25" x14ac:dyDescent="0.2">
      <c r="A122" t="s">
        <v>53</v>
      </c>
      <c r="E122" s="27" t="s">
        <v>192</v>
      </c>
    </row>
    <row r="123" spans="1:16" x14ac:dyDescent="0.2">
      <c r="A123" s="17" t="s">
        <v>45</v>
      </c>
      <c r="B123" s="21" t="s">
        <v>194</v>
      </c>
      <c r="C123" s="21" t="s">
        <v>195</v>
      </c>
      <c r="D123" s="17" t="s">
        <v>47</v>
      </c>
      <c r="E123" s="22" t="s">
        <v>196</v>
      </c>
      <c r="F123" s="23" t="s">
        <v>117</v>
      </c>
      <c r="G123" s="24">
        <v>50</v>
      </c>
      <c r="H123" s="25"/>
      <c r="I123" s="25">
        <f>ROUND(ROUND(H123,2)*ROUND(G123,3),2)</f>
        <v>0</v>
      </c>
      <c r="O123">
        <f>(I123*21)/100</f>
        <v>0</v>
      </c>
      <c r="P123" t="s">
        <v>23</v>
      </c>
    </row>
    <row r="124" spans="1:16" x14ac:dyDescent="0.2">
      <c r="A124" s="26" t="s">
        <v>50</v>
      </c>
      <c r="E124" s="27" t="s">
        <v>47</v>
      </c>
    </row>
    <row r="125" spans="1:16" x14ac:dyDescent="0.2">
      <c r="A125" s="28" t="s">
        <v>51</v>
      </c>
      <c r="E125" s="29" t="s">
        <v>99</v>
      </c>
    </row>
    <row r="126" spans="1:16" ht="38.25" x14ac:dyDescent="0.2">
      <c r="A126" t="s">
        <v>53</v>
      </c>
      <c r="E126" s="27" t="s">
        <v>197</v>
      </c>
    </row>
    <row r="127" spans="1:16" x14ac:dyDescent="0.2">
      <c r="A127" s="17" t="s">
        <v>45</v>
      </c>
      <c r="B127" s="21" t="s">
        <v>198</v>
      </c>
      <c r="C127" s="21" t="s">
        <v>203</v>
      </c>
      <c r="D127" s="17" t="s">
        <v>47</v>
      </c>
      <c r="E127" s="22" t="s">
        <v>204</v>
      </c>
      <c r="F127" s="23" t="s">
        <v>117</v>
      </c>
      <c r="G127" s="24">
        <v>15</v>
      </c>
      <c r="H127" s="25"/>
      <c r="I127" s="25">
        <f>ROUND(ROUND(H127,2)*ROUND(G127,3),2)</f>
        <v>0</v>
      </c>
      <c r="O127">
        <f>(I127*21)/100</f>
        <v>0</v>
      </c>
      <c r="P127" t="s">
        <v>23</v>
      </c>
    </row>
    <row r="128" spans="1:16" x14ac:dyDescent="0.2">
      <c r="A128" s="26" t="s">
        <v>50</v>
      </c>
      <c r="E128" s="27" t="s">
        <v>47</v>
      </c>
    </row>
    <row r="129" spans="1:18" x14ac:dyDescent="0.2">
      <c r="A129" s="28" t="s">
        <v>51</v>
      </c>
      <c r="E129" s="29" t="s">
        <v>99</v>
      </c>
    </row>
    <row r="130" spans="1:18" ht="38.25" x14ac:dyDescent="0.2">
      <c r="A130" t="s">
        <v>53</v>
      </c>
      <c r="E130" s="27" t="s">
        <v>201</v>
      </c>
    </row>
    <row r="131" spans="1:18" x14ac:dyDescent="0.2">
      <c r="A131" s="17" t="s">
        <v>45</v>
      </c>
      <c r="B131" s="21" t="s">
        <v>202</v>
      </c>
      <c r="C131" s="21" t="s">
        <v>206</v>
      </c>
      <c r="D131" s="17" t="s">
        <v>47</v>
      </c>
      <c r="E131" s="22" t="s">
        <v>207</v>
      </c>
      <c r="F131" s="23" t="s">
        <v>49</v>
      </c>
      <c r="G131" s="24">
        <v>2</v>
      </c>
      <c r="H131" s="25"/>
      <c r="I131" s="25">
        <f>ROUND(ROUND(H131,2)*ROUND(G131,3),2)</f>
        <v>0</v>
      </c>
      <c r="O131">
        <f>(I131*21)/100</f>
        <v>0</v>
      </c>
      <c r="P131" t="s">
        <v>23</v>
      </c>
    </row>
    <row r="132" spans="1:18" x14ac:dyDescent="0.2">
      <c r="A132" s="26" t="s">
        <v>50</v>
      </c>
      <c r="E132" s="27" t="s">
        <v>728</v>
      </c>
    </row>
    <row r="133" spans="1:18" x14ac:dyDescent="0.2">
      <c r="A133" s="28" t="s">
        <v>51</v>
      </c>
      <c r="E133" s="29" t="s">
        <v>99</v>
      </c>
    </row>
    <row r="134" spans="1:18" ht="38.25" x14ac:dyDescent="0.2">
      <c r="A134" t="s">
        <v>53</v>
      </c>
      <c r="E134" s="27" t="s">
        <v>209</v>
      </c>
    </row>
    <row r="135" spans="1:18" x14ac:dyDescent="0.2">
      <c r="A135" s="17" t="s">
        <v>45</v>
      </c>
      <c r="B135" s="21" t="s">
        <v>205</v>
      </c>
      <c r="C135" s="21" t="s">
        <v>729</v>
      </c>
      <c r="D135" s="17" t="s">
        <v>47</v>
      </c>
      <c r="E135" s="22" t="s">
        <v>214</v>
      </c>
      <c r="F135" s="23" t="s">
        <v>49</v>
      </c>
      <c r="G135" s="24">
        <v>1</v>
      </c>
      <c r="H135" s="25"/>
      <c r="I135" s="25">
        <f>ROUND(ROUND(H135,2)*ROUND(G135,3),2)</f>
        <v>0</v>
      </c>
      <c r="O135">
        <f>(I135*21)/100</f>
        <v>0</v>
      </c>
      <c r="P135" t="s">
        <v>23</v>
      </c>
    </row>
    <row r="136" spans="1:18" x14ac:dyDescent="0.2">
      <c r="A136" s="26" t="s">
        <v>50</v>
      </c>
      <c r="E136" s="27" t="s">
        <v>47</v>
      </c>
    </row>
    <row r="137" spans="1:18" x14ac:dyDescent="0.2">
      <c r="A137" s="28" t="s">
        <v>51</v>
      </c>
      <c r="E137" s="29" t="s">
        <v>99</v>
      </c>
    </row>
    <row r="138" spans="1:18" x14ac:dyDescent="0.2">
      <c r="A138" t="s">
        <v>53</v>
      </c>
      <c r="E138" s="27" t="s">
        <v>47</v>
      </c>
    </row>
    <row r="139" spans="1:18" ht="12.75" customHeight="1" x14ac:dyDescent="0.2">
      <c r="A139" s="5" t="s">
        <v>43</v>
      </c>
      <c r="B139" s="5"/>
      <c r="C139" s="31" t="s">
        <v>215</v>
      </c>
      <c r="D139" s="5"/>
      <c r="E139" s="19" t="s">
        <v>216</v>
      </c>
      <c r="F139" s="5"/>
      <c r="G139" s="5"/>
      <c r="H139" s="5"/>
      <c r="I139" s="32">
        <f>0+Q139</f>
        <v>0</v>
      </c>
      <c r="O139">
        <f>0+R139</f>
        <v>0</v>
      </c>
      <c r="Q139">
        <f>0+I140+I144+I148+I152+I156+I160+I164+I168+I172+I176+I180+I184+I188+I192+I196+I200+I204+I208+I212+I216+I220+I224+I228+I232+I236+I240+I244+I248+I252+I256+I260+I264+I268+I272+I276+I280+I284+I288+I292+I296+I300+I304+I308+I312+I316+I320+I324+I328</f>
        <v>0</v>
      </c>
      <c r="R139">
        <f>0+O140+O144+O148+O152+O156+O160+O164+O168+O172+O176+O180+O184+O188+O192+O196+O200+O204+O208+O212+O216+O220+O224+O228+O232+O236+O240+O244+O248+O252+O256+O260+O264+O268+O272+O276+O280+O284+O288+O292+O296+O300+O304+O308+O312+O316+O320+O324+O328</f>
        <v>0</v>
      </c>
    </row>
    <row r="140" spans="1:18" x14ac:dyDescent="0.2">
      <c r="A140" s="17" t="s">
        <v>45</v>
      </c>
      <c r="B140" s="21" t="s">
        <v>210</v>
      </c>
      <c r="C140" s="21" t="s">
        <v>218</v>
      </c>
      <c r="D140" s="17" t="s">
        <v>47</v>
      </c>
      <c r="E140" s="22" t="s">
        <v>219</v>
      </c>
      <c r="F140" s="23" t="s">
        <v>49</v>
      </c>
      <c r="G140" s="24">
        <v>36</v>
      </c>
      <c r="H140" s="25"/>
      <c r="I140" s="25">
        <f>ROUND(ROUND(H140,2)*ROUND(G140,3),2)</f>
        <v>0</v>
      </c>
      <c r="O140">
        <f>(I140*21)/100</f>
        <v>0</v>
      </c>
      <c r="P140" t="s">
        <v>23</v>
      </c>
    </row>
    <row r="141" spans="1:18" x14ac:dyDescent="0.2">
      <c r="A141" s="26" t="s">
        <v>50</v>
      </c>
      <c r="E141" s="27" t="s">
        <v>47</v>
      </c>
    </row>
    <row r="142" spans="1:18" x14ac:dyDescent="0.2">
      <c r="A142" s="28" t="s">
        <v>51</v>
      </c>
      <c r="E142" s="29" t="s">
        <v>99</v>
      </c>
    </row>
    <row r="143" spans="1:18" ht="38.25" x14ac:dyDescent="0.2">
      <c r="A143" t="s">
        <v>53</v>
      </c>
      <c r="E143" s="27" t="s">
        <v>220</v>
      </c>
    </row>
    <row r="144" spans="1:18" x14ac:dyDescent="0.2">
      <c r="A144" s="17" t="s">
        <v>45</v>
      </c>
      <c r="B144" s="21" t="s">
        <v>212</v>
      </c>
      <c r="C144" s="21" t="s">
        <v>222</v>
      </c>
      <c r="D144" s="17" t="s">
        <v>47</v>
      </c>
      <c r="E144" s="22" t="s">
        <v>223</v>
      </c>
      <c r="F144" s="23" t="s">
        <v>117</v>
      </c>
      <c r="G144" s="24">
        <v>320</v>
      </c>
      <c r="H144" s="25"/>
      <c r="I144" s="25">
        <f>ROUND(ROUND(H144,2)*ROUND(G144,3),2)</f>
        <v>0</v>
      </c>
      <c r="O144">
        <f>(I144*21)/100</f>
        <v>0</v>
      </c>
      <c r="P144" t="s">
        <v>23</v>
      </c>
    </row>
    <row r="145" spans="1:16" x14ac:dyDescent="0.2">
      <c r="A145" s="26" t="s">
        <v>50</v>
      </c>
      <c r="E145" s="27" t="s">
        <v>47</v>
      </c>
    </row>
    <row r="146" spans="1:16" x14ac:dyDescent="0.2">
      <c r="A146" s="28" t="s">
        <v>51</v>
      </c>
      <c r="E146" s="29" t="s">
        <v>99</v>
      </c>
    </row>
    <row r="147" spans="1:16" ht="38.25" x14ac:dyDescent="0.2">
      <c r="A147" t="s">
        <v>53</v>
      </c>
      <c r="E147" s="27" t="s">
        <v>224</v>
      </c>
    </row>
    <row r="148" spans="1:16" x14ac:dyDescent="0.2">
      <c r="A148" s="17" t="s">
        <v>45</v>
      </c>
      <c r="B148" s="21" t="s">
        <v>217</v>
      </c>
      <c r="C148" s="21" t="s">
        <v>230</v>
      </c>
      <c r="D148" s="17" t="s">
        <v>47</v>
      </c>
      <c r="E148" s="22" t="s">
        <v>231</v>
      </c>
      <c r="F148" s="23" t="s">
        <v>49</v>
      </c>
      <c r="G148" s="24">
        <v>6</v>
      </c>
      <c r="H148" s="25"/>
      <c r="I148" s="25">
        <f>ROUND(ROUND(H148,2)*ROUND(G148,3),2)</f>
        <v>0</v>
      </c>
      <c r="O148">
        <f>(I148*21)/100</f>
        <v>0</v>
      </c>
      <c r="P148" t="s">
        <v>23</v>
      </c>
    </row>
    <row r="149" spans="1:16" x14ac:dyDescent="0.2">
      <c r="A149" s="26" t="s">
        <v>50</v>
      </c>
      <c r="E149" s="27" t="s">
        <v>47</v>
      </c>
    </row>
    <row r="150" spans="1:16" x14ac:dyDescent="0.2">
      <c r="A150" s="28" t="s">
        <v>51</v>
      </c>
      <c r="E150" s="29" t="s">
        <v>99</v>
      </c>
    </row>
    <row r="151" spans="1:16" ht="25.5" x14ac:dyDescent="0.2">
      <c r="A151" t="s">
        <v>53</v>
      </c>
      <c r="E151" s="27" t="s">
        <v>232</v>
      </c>
    </row>
    <row r="152" spans="1:16" ht="25.5" x14ac:dyDescent="0.2">
      <c r="A152" s="17" t="s">
        <v>45</v>
      </c>
      <c r="B152" s="21" t="s">
        <v>221</v>
      </c>
      <c r="C152" s="21" t="s">
        <v>234</v>
      </c>
      <c r="D152" s="17" t="s">
        <v>47</v>
      </c>
      <c r="E152" s="22" t="s">
        <v>235</v>
      </c>
      <c r="F152" s="23" t="s">
        <v>236</v>
      </c>
      <c r="G152" s="24">
        <v>4.8</v>
      </c>
      <c r="H152" s="25"/>
      <c r="I152" s="25">
        <f>ROUND(ROUND(H152,2)*ROUND(G152,3),2)</f>
        <v>0</v>
      </c>
      <c r="O152">
        <f>(I152*21)/100</f>
        <v>0</v>
      </c>
      <c r="P152" t="s">
        <v>23</v>
      </c>
    </row>
    <row r="153" spans="1:16" x14ac:dyDescent="0.2">
      <c r="A153" s="26" t="s">
        <v>50</v>
      </c>
      <c r="E153" s="27" t="s">
        <v>47</v>
      </c>
    </row>
    <row r="154" spans="1:16" x14ac:dyDescent="0.2">
      <c r="A154" s="28" t="s">
        <v>51</v>
      </c>
      <c r="E154" s="29" t="s">
        <v>99</v>
      </c>
    </row>
    <row r="155" spans="1:16" ht="89.25" x14ac:dyDescent="0.2">
      <c r="A155" t="s">
        <v>53</v>
      </c>
      <c r="E155" s="27" t="s">
        <v>237</v>
      </c>
    </row>
    <row r="156" spans="1:16" x14ac:dyDescent="0.2">
      <c r="A156" s="17" t="s">
        <v>45</v>
      </c>
      <c r="B156" s="21" t="s">
        <v>225</v>
      </c>
      <c r="C156" s="21" t="s">
        <v>239</v>
      </c>
      <c r="D156" s="17" t="s">
        <v>47</v>
      </c>
      <c r="E156" s="22" t="s">
        <v>240</v>
      </c>
      <c r="F156" s="23" t="s">
        <v>241</v>
      </c>
      <c r="G156" s="24">
        <v>2.46</v>
      </c>
      <c r="H156" s="25"/>
      <c r="I156" s="25">
        <f>ROUND(ROUND(H156,2)*ROUND(G156,3),2)</f>
        <v>0</v>
      </c>
      <c r="O156">
        <f>(I156*21)/100</f>
        <v>0</v>
      </c>
      <c r="P156" t="s">
        <v>23</v>
      </c>
    </row>
    <row r="157" spans="1:16" x14ac:dyDescent="0.2">
      <c r="A157" s="26" t="s">
        <v>50</v>
      </c>
      <c r="E157" s="27" t="s">
        <v>47</v>
      </c>
    </row>
    <row r="158" spans="1:16" x14ac:dyDescent="0.2">
      <c r="A158" s="28" t="s">
        <v>51</v>
      </c>
      <c r="E158" s="29" t="s">
        <v>99</v>
      </c>
    </row>
    <row r="159" spans="1:16" ht="89.25" x14ac:dyDescent="0.2">
      <c r="A159" t="s">
        <v>53</v>
      </c>
      <c r="E159" s="27" t="s">
        <v>242</v>
      </c>
    </row>
    <row r="160" spans="1:16" x14ac:dyDescent="0.2">
      <c r="A160" s="17" t="s">
        <v>45</v>
      </c>
      <c r="B160" s="21" t="s">
        <v>229</v>
      </c>
      <c r="C160" s="21" t="s">
        <v>244</v>
      </c>
      <c r="D160" s="17" t="s">
        <v>47</v>
      </c>
      <c r="E160" s="22" t="s">
        <v>245</v>
      </c>
      <c r="F160" s="23" t="s">
        <v>241</v>
      </c>
      <c r="G160" s="24">
        <v>0.72</v>
      </c>
      <c r="H160" s="25"/>
      <c r="I160" s="25">
        <f>ROUND(ROUND(H160,2)*ROUND(G160,3),2)</f>
        <v>0</v>
      </c>
      <c r="O160">
        <f>(I160*21)/100</f>
        <v>0</v>
      </c>
      <c r="P160" t="s">
        <v>23</v>
      </c>
    </row>
    <row r="161" spans="1:16" x14ac:dyDescent="0.2">
      <c r="A161" s="26" t="s">
        <v>50</v>
      </c>
      <c r="E161" s="27" t="s">
        <v>47</v>
      </c>
    </row>
    <row r="162" spans="1:16" x14ac:dyDescent="0.2">
      <c r="A162" s="28" t="s">
        <v>51</v>
      </c>
      <c r="E162" s="29" t="s">
        <v>99</v>
      </c>
    </row>
    <row r="163" spans="1:16" ht="89.25" x14ac:dyDescent="0.2">
      <c r="A163" t="s">
        <v>53</v>
      </c>
      <c r="E163" s="27" t="s">
        <v>242</v>
      </c>
    </row>
    <row r="164" spans="1:16" x14ac:dyDescent="0.2">
      <c r="A164" s="17" t="s">
        <v>45</v>
      </c>
      <c r="B164" s="21" t="s">
        <v>233</v>
      </c>
      <c r="C164" s="21" t="s">
        <v>247</v>
      </c>
      <c r="D164" s="17" t="s">
        <v>47</v>
      </c>
      <c r="E164" s="22" t="s">
        <v>248</v>
      </c>
      <c r="F164" s="23" t="s">
        <v>117</v>
      </c>
      <c r="G164" s="24">
        <v>205</v>
      </c>
      <c r="H164" s="25"/>
      <c r="I164" s="25">
        <f>ROUND(ROUND(H164,2)*ROUND(G164,3),2)</f>
        <v>0</v>
      </c>
      <c r="O164">
        <f>(I164*21)/100</f>
        <v>0</v>
      </c>
      <c r="P164" t="s">
        <v>23</v>
      </c>
    </row>
    <row r="165" spans="1:16" x14ac:dyDescent="0.2">
      <c r="A165" s="26" t="s">
        <v>50</v>
      </c>
      <c r="E165" s="27" t="s">
        <v>47</v>
      </c>
    </row>
    <row r="166" spans="1:16" x14ac:dyDescent="0.2">
      <c r="A166" s="28" t="s">
        <v>51</v>
      </c>
      <c r="E166" s="29" t="s">
        <v>99</v>
      </c>
    </row>
    <row r="167" spans="1:16" ht="63.75" x14ac:dyDescent="0.2">
      <c r="A167" t="s">
        <v>53</v>
      </c>
      <c r="E167" s="27" t="s">
        <v>249</v>
      </c>
    </row>
    <row r="168" spans="1:16" x14ac:dyDescent="0.2">
      <c r="A168" s="17" t="s">
        <v>45</v>
      </c>
      <c r="B168" s="21" t="s">
        <v>238</v>
      </c>
      <c r="C168" s="21" t="s">
        <v>247</v>
      </c>
      <c r="D168" s="17" t="s">
        <v>29</v>
      </c>
      <c r="E168" s="22" t="s">
        <v>251</v>
      </c>
      <c r="F168" s="23" t="s">
        <v>117</v>
      </c>
      <c r="G168" s="24">
        <v>4000</v>
      </c>
      <c r="H168" s="25"/>
      <c r="I168" s="25">
        <f>ROUND(ROUND(H168,2)*ROUND(G168,3),2)</f>
        <v>0</v>
      </c>
      <c r="O168">
        <f>(I168*21)/100</f>
        <v>0</v>
      </c>
      <c r="P168" t="s">
        <v>23</v>
      </c>
    </row>
    <row r="169" spans="1:16" x14ac:dyDescent="0.2">
      <c r="A169" s="26" t="s">
        <v>50</v>
      </c>
      <c r="E169" s="27" t="s">
        <v>252</v>
      </c>
    </row>
    <row r="170" spans="1:16" x14ac:dyDescent="0.2">
      <c r="A170" s="28" t="s">
        <v>51</v>
      </c>
      <c r="E170" s="29" t="s">
        <v>99</v>
      </c>
    </row>
    <row r="171" spans="1:16" ht="63.75" x14ac:dyDescent="0.2">
      <c r="A171" t="s">
        <v>53</v>
      </c>
      <c r="E171" s="27" t="s">
        <v>249</v>
      </c>
    </row>
    <row r="172" spans="1:16" x14ac:dyDescent="0.2">
      <c r="A172" s="17" t="s">
        <v>45</v>
      </c>
      <c r="B172" s="21" t="s">
        <v>243</v>
      </c>
      <c r="C172" s="21" t="s">
        <v>254</v>
      </c>
      <c r="D172" s="17" t="s">
        <v>47</v>
      </c>
      <c r="E172" s="22" t="s">
        <v>255</v>
      </c>
      <c r="F172" s="23" t="s">
        <v>117</v>
      </c>
      <c r="G172" s="24">
        <v>4000</v>
      </c>
      <c r="H172" s="25"/>
      <c r="I172" s="25">
        <f>ROUND(ROUND(H172,2)*ROUND(G172,3),2)</f>
        <v>0</v>
      </c>
      <c r="O172">
        <f>(I172*21)/100</f>
        <v>0</v>
      </c>
      <c r="P172" t="s">
        <v>23</v>
      </c>
    </row>
    <row r="173" spans="1:16" x14ac:dyDescent="0.2">
      <c r="A173" s="26" t="s">
        <v>50</v>
      </c>
      <c r="E173" s="27" t="s">
        <v>256</v>
      </c>
    </row>
    <row r="174" spans="1:16" x14ac:dyDescent="0.2">
      <c r="A174" s="28" t="s">
        <v>51</v>
      </c>
      <c r="E174" s="29" t="s">
        <v>99</v>
      </c>
    </row>
    <row r="175" spans="1:16" ht="89.25" x14ac:dyDescent="0.2">
      <c r="A175" t="s">
        <v>53</v>
      </c>
      <c r="E175" s="27" t="s">
        <v>257</v>
      </c>
    </row>
    <row r="176" spans="1:16" x14ac:dyDescent="0.2">
      <c r="A176" s="17" t="s">
        <v>45</v>
      </c>
      <c r="B176" s="21" t="s">
        <v>246</v>
      </c>
      <c r="C176" s="21" t="s">
        <v>259</v>
      </c>
      <c r="D176" s="17" t="s">
        <v>47</v>
      </c>
      <c r="E176" s="22" t="s">
        <v>260</v>
      </c>
      <c r="F176" s="23" t="s">
        <v>49</v>
      </c>
      <c r="G176" s="24">
        <v>2</v>
      </c>
      <c r="H176" s="25"/>
      <c r="I176" s="25">
        <f>ROUND(ROUND(H176,2)*ROUND(G176,3),2)</f>
        <v>0</v>
      </c>
      <c r="O176">
        <f>(I176*21)/100</f>
        <v>0</v>
      </c>
      <c r="P176" t="s">
        <v>23</v>
      </c>
    </row>
    <row r="177" spans="1:16" x14ac:dyDescent="0.2">
      <c r="A177" s="26" t="s">
        <v>50</v>
      </c>
      <c r="E177" s="27" t="s">
        <v>47</v>
      </c>
    </row>
    <row r="178" spans="1:16" x14ac:dyDescent="0.2">
      <c r="A178" s="28" t="s">
        <v>51</v>
      </c>
      <c r="E178" s="29" t="s">
        <v>99</v>
      </c>
    </row>
    <row r="179" spans="1:16" ht="102" x14ac:dyDescent="0.2">
      <c r="A179" t="s">
        <v>53</v>
      </c>
      <c r="E179" s="27" t="s">
        <v>261</v>
      </c>
    </row>
    <row r="180" spans="1:16" x14ac:dyDescent="0.2">
      <c r="A180" s="17" t="s">
        <v>45</v>
      </c>
      <c r="B180" s="21" t="s">
        <v>250</v>
      </c>
      <c r="C180" s="21" t="s">
        <v>685</v>
      </c>
      <c r="D180" s="17" t="s">
        <v>47</v>
      </c>
      <c r="E180" s="22" t="s">
        <v>686</v>
      </c>
      <c r="F180" s="23" t="s">
        <v>117</v>
      </c>
      <c r="G180" s="24">
        <v>475</v>
      </c>
      <c r="H180" s="25"/>
      <c r="I180" s="25">
        <f>ROUND(ROUND(H180,2)*ROUND(G180,3),2)</f>
        <v>0</v>
      </c>
      <c r="O180">
        <f>(I180*21)/100</f>
        <v>0</v>
      </c>
      <c r="P180" t="s">
        <v>23</v>
      </c>
    </row>
    <row r="181" spans="1:16" x14ac:dyDescent="0.2">
      <c r="A181" s="26" t="s">
        <v>50</v>
      </c>
      <c r="E181" s="27" t="s">
        <v>47</v>
      </c>
    </row>
    <row r="182" spans="1:16" x14ac:dyDescent="0.2">
      <c r="A182" s="28" t="s">
        <v>51</v>
      </c>
      <c r="E182" s="29" t="s">
        <v>99</v>
      </c>
    </row>
    <row r="183" spans="1:16" ht="89.25" x14ac:dyDescent="0.2">
      <c r="A183" t="s">
        <v>53</v>
      </c>
      <c r="E183" s="27" t="s">
        <v>265</v>
      </c>
    </row>
    <row r="184" spans="1:16" x14ac:dyDescent="0.2">
      <c r="A184" s="17" t="s">
        <v>45</v>
      </c>
      <c r="B184" s="21" t="s">
        <v>253</v>
      </c>
      <c r="C184" s="21" t="s">
        <v>267</v>
      </c>
      <c r="D184" s="17" t="s">
        <v>47</v>
      </c>
      <c r="E184" s="22" t="s">
        <v>268</v>
      </c>
      <c r="F184" s="23" t="s">
        <v>269</v>
      </c>
      <c r="G184" s="24">
        <v>8</v>
      </c>
      <c r="H184" s="25"/>
      <c r="I184" s="25">
        <f>ROUND(ROUND(H184,2)*ROUND(G184,3),2)</f>
        <v>0</v>
      </c>
      <c r="O184">
        <f>(I184*21)/100</f>
        <v>0</v>
      </c>
      <c r="P184" t="s">
        <v>23</v>
      </c>
    </row>
    <row r="185" spans="1:16" x14ac:dyDescent="0.2">
      <c r="A185" s="26" t="s">
        <v>50</v>
      </c>
      <c r="E185" s="27" t="s">
        <v>47</v>
      </c>
    </row>
    <row r="186" spans="1:16" x14ac:dyDescent="0.2">
      <c r="A186" s="28" t="s">
        <v>51</v>
      </c>
      <c r="E186" s="29" t="s">
        <v>99</v>
      </c>
    </row>
    <row r="187" spans="1:16" ht="76.5" x14ac:dyDescent="0.2">
      <c r="A187" t="s">
        <v>53</v>
      </c>
      <c r="E187" s="27" t="s">
        <v>270</v>
      </c>
    </row>
    <row r="188" spans="1:16" x14ac:dyDescent="0.2">
      <c r="A188" s="17" t="s">
        <v>45</v>
      </c>
      <c r="B188" s="21" t="s">
        <v>258</v>
      </c>
      <c r="C188" s="21" t="s">
        <v>272</v>
      </c>
      <c r="D188" s="17" t="s">
        <v>47</v>
      </c>
      <c r="E188" s="22" t="s">
        <v>273</v>
      </c>
      <c r="F188" s="23" t="s">
        <v>117</v>
      </c>
      <c r="G188" s="24">
        <v>475</v>
      </c>
      <c r="H188" s="25"/>
      <c r="I188" s="25">
        <f>ROUND(ROUND(H188,2)*ROUND(G188,3),2)</f>
        <v>0</v>
      </c>
      <c r="O188">
        <f>(I188*21)/100</f>
        <v>0</v>
      </c>
      <c r="P188" t="s">
        <v>23</v>
      </c>
    </row>
    <row r="189" spans="1:16" x14ac:dyDescent="0.2">
      <c r="A189" s="26" t="s">
        <v>50</v>
      </c>
      <c r="E189" s="27" t="s">
        <v>47</v>
      </c>
    </row>
    <row r="190" spans="1:16" x14ac:dyDescent="0.2">
      <c r="A190" s="28" t="s">
        <v>51</v>
      </c>
      <c r="E190" s="29" t="s">
        <v>99</v>
      </c>
    </row>
    <row r="191" spans="1:16" ht="76.5" x14ac:dyDescent="0.2">
      <c r="A191" t="s">
        <v>53</v>
      </c>
      <c r="E191" s="27" t="s">
        <v>274</v>
      </c>
    </row>
    <row r="192" spans="1:16" x14ac:dyDescent="0.2">
      <c r="A192" s="17" t="s">
        <v>45</v>
      </c>
      <c r="B192" s="21" t="s">
        <v>262</v>
      </c>
      <c r="C192" s="21" t="s">
        <v>276</v>
      </c>
      <c r="D192" s="17" t="s">
        <v>47</v>
      </c>
      <c r="E192" s="22" t="s">
        <v>277</v>
      </c>
      <c r="F192" s="23" t="s">
        <v>49</v>
      </c>
      <c r="G192" s="24">
        <v>6</v>
      </c>
      <c r="H192" s="25"/>
      <c r="I192" s="25">
        <f>ROUND(ROUND(H192,2)*ROUND(G192,3),2)</f>
        <v>0</v>
      </c>
      <c r="O192">
        <f>(I192*21)/100</f>
        <v>0</v>
      </c>
      <c r="P192" t="s">
        <v>23</v>
      </c>
    </row>
    <row r="193" spans="1:16" x14ac:dyDescent="0.2">
      <c r="A193" s="26" t="s">
        <v>50</v>
      </c>
      <c r="E193" s="27" t="s">
        <v>47</v>
      </c>
    </row>
    <row r="194" spans="1:16" x14ac:dyDescent="0.2">
      <c r="A194" s="28" t="s">
        <v>51</v>
      </c>
      <c r="E194" s="29" t="s">
        <v>99</v>
      </c>
    </row>
    <row r="195" spans="1:16" ht="102" x14ac:dyDescent="0.2">
      <c r="A195" t="s">
        <v>53</v>
      </c>
      <c r="E195" s="27" t="s">
        <v>261</v>
      </c>
    </row>
    <row r="196" spans="1:16" x14ac:dyDescent="0.2">
      <c r="A196" s="17" t="s">
        <v>45</v>
      </c>
      <c r="B196" s="21" t="s">
        <v>266</v>
      </c>
      <c r="C196" s="21" t="s">
        <v>279</v>
      </c>
      <c r="D196" s="17" t="s">
        <v>47</v>
      </c>
      <c r="E196" s="22" t="s">
        <v>280</v>
      </c>
      <c r="F196" s="23" t="s">
        <v>49</v>
      </c>
      <c r="G196" s="24">
        <v>2</v>
      </c>
      <c r="H196" s="25"/>
      <c r="I196" s="25">
        <f>ROUND(ROUND(H196,2)*ROUND(G196,3),2)</f>
        <v>0</v>
      </c>
      <c r="O196">
        <f>(I196*21)/100</f>
        <v>0</v>
      </c>
      <c r="P196" t="s">
        <v>23</v>
      </c>
    </row>
    <row r="197" spans="1:16" x14ac:dyDescent="0.2">
      <c r="A197" s="26" t="s">
        <v>50</v>
      </c>
      <c r="E197" s="27" t="s">
        <v>47</v>
      </c>
    </row>
    <row r="198" spans="1:16" x14ac:dyDescent="0.2">
      <c r="A198" s="28" t="s">
        <v>51</v>
      </c>
      <c r="E198" s="29" t="s">
        <v>99</v>
      </c>
    </row>
    <row r="199" spans="1:16" ht="102" x14ac:dyDescent="0.2">
      <c r="A199" t="s">
        <v>53</v>
      </c>
      <c r="E199" s="27" t="s">
        <v>261</v>
      </c>
    </row>
    <row r="200" spans="1:16" x14ac:dyDescent="0.2">
      <c r="A200" s="17" t="s">
        <v>45</v>
      </c>
      <c r="B200" s="21" t="s">
        <v>271</v>
      </c>
      <c r="C200" s="21" t="s">
        <v>282</v>
      </c>
      <c r="D200" s="17" t="s">
        <v>47</v>
      </c>
      <c r="E200" s="22" t="s">
        <v>283</v>
      </c>
      <c r="F200" s="23" t="s">
        <v>49</v>
      </c>
      <c r="G200" s="24">
        <v>2</v>
      </c>
      <c r="H200" s="25"/>
      <c r="I200" s="25">
        <f>ROUND(ROUND(H200,2)*ROUND(G200,3),2)</f>
        <v>0</v>
      </c>
      <c r="O200">
        <f>(I200*21)/100</f>
        <v>0</v>
      </c>
      <c r="P200" t="s">
        <v>23</v>
      </c>
    </row>
    <row r="201" spans="1:16" x14ac:dyDescent="0.2">
      <c r="A201" s="26" t="s">
        <v>50</v>
      </c>
      <c r="E201" s="27" t="s">
        <v>47</v>
      </c>
    </row>
    <row r="202" spans="1:16" x14ac:dyDescent="0.2">
      <c r="A202" s="28" t="s">
        <v>51</v>
      </c>
      <c r="E202" s="29" t="s">
        <v>99</v>
      </c>
    </row>
    <row r="203" spans="1:16" ht="102" x14ac:dyDescent="0.2">
      <c r="A203" t="s">
        <v>53</v>
      </c>
      <c r="E203" s="27" t="s">
        <v>261</v>
      </c>
    </row>
    <row r="204" spans="1:16" x14ac:dyDescent="0.2">
      <c r="A204" s="17" t="s">
        <v>45</v>
      </c>
      <c r="B204" s="21" t="s">
        <v>275</v>
      </c>
      <c r="C204" s="21" t="s">
        <v>285</v>
      </c>
      <c r="D204" s="17" t="s">
        <v>47</v>
      </c>
      <c r="E204" s="22" t="s">
        <v>286</v>
      </c>
      <c r="F204" s="23" t="s">
        <v>49</v>
      </c>
      <c r="G204" s="24">
        <v>3</v>
      </c>
      <c r="H204" s="25"/>
      <c r="I204" s="25">
        <f>ROUND(ROUND(H204,2)*ROUND(G204,3),2)</f>
        <v>0</v>
      </c>
      <c r="O204">
        <f>(I204*21)/100</f>
        <v>0</v>
      </c>
      <c r="P204" t="s">
        <v>23</v>
      </c>
    </row>
    <row r="205" spans="1:16" x14ac:dyDescent="0.2">
      <c r="A205" s="26" t="s">
        <v>50</v>
      </c>
      <c r="E205" s="27" t="s">
        <v>47</v>
      </c>
    </row>
    <row r="206" spans="1:16" x14ac:dyDescent="0.2">
      <c r="A206" s="28" t="s">
        <v>51</v>
      </c>
      <c r="E206" s="29" t="s">
        <v>99</v>
      </c>
    </row>
    <row r="207" spans="1:16" ht="102" x14ac:dyDescent="0.2">
      <c r="A207" t="s">
        <v>53</v>
      </c>
      <c r="E207" s="27" t="s">
        <v>261</v>
      </c>
    </row>
    <row r="208" spans="1:16" x14ac:dyDescent="0.2">
      <c r="A208" s="17" t="s">
        <v>45</v>
      </c>
      <c r="B208" s="21" t="s">
        <v>278</v>
      </c>
      <c r="C208" s="21" t="s">
        <v>288</v>
      </c>
      <c r="D208" s="17" t="s">
        <v>47</v>
      </c>
      <c r="E208" s="22" t="s">
        <v>289</v>
      </c>
      <c r="F208" s="23" t="s">
        <v>49</v>
      </c>
      <c r="G208" s="24">
        <v>1</v>
      </c>
      <c r="H208" s="25"/>
      <c r="I208" s="25">
        <f>ROUND(ROUND(H208,2)*ROUND(G208,3),2)</f>
        <v>0</v>
      </c>
      <c r="O208">
        <f>(I208*21)/100</f>
        <v>0</v>
      </c>
      <c r="P208" t="s">
        <v>23</v>
      </c>
    </row>
    <row r="209" spans="1:16" x14ac:dyDescent="0.2">
      <c r="A209" s="26" t="s">
        <v>50</v>
      </c>
      <c r="E209" s="27" t="s">
        <v>47</v>
      </c>
    </row>
    <row r="210" spans="1:16" x14ac:dyDescent="0.2">
      <c r="A210" s="28" t="s">
        <v>51</v>
      </c>
      <c r="E210" s="29" t="s">
        <v>99</v>
      </c>
    </row>
    <row r="211" spans="1:16" ht="51" x14ac:dyDescent="0.2">
      <c r="A211" t="s">
        <v>53</v>
      </c>
      <c r="E211" s="27" t="s">
        <v>290</v>
      </c>
    </row>
    <row r="212" spans="1:16" x14ac:dyDescent="0.2">
      <c r="A212" s="17" t="s">
        <v>45</v>
      </c>
      <c r="B212" s="21" t="s">
        <v>281</v>
      </c>
      <c r="C212" s="21" t="s">
        <v>292</v>
      </c>
      <c r="D212" s="17" t="s">
        <v>47</v>
      </c>
      <c r="E212" s="22" t="s">
        <v>293</v>
      </c>
      <c r="F212" s="23" t="s">
        <v>49</v>
      </c>
      <c r="G212" s="24">
        <v>1</v>
      </c>
      <c r="H212" s="25"/>
      <c r="I212" s="25">
        <f>ROUND(ROUND(H212,2)*ROUND(G212,3),2)</f>
        <v>0</v>
      </c>
      <c r="O212">
        <f>(I212*21)/100</f>
        <v>0</v>
      </c>
      <c r="P212" t="s">
        <v>23</v>
      </c>
    </row>
    <row r="213" spans="1:16" x14ac:dyDescent="0.2">
      <c r="A213" s="26" t="s">
        <v>50</v>
      </c>
      <c r="E213" s="27" t="s">
        <v>47</v>
      </c>
    </row>
    <row r="214" spans="1:16" x14ac:dyDescent="0.2">
      <c r="A214" s="28" t="s">
        <v>51</v>
      </c>
      <c r="E214" s="29" t="s">
        <v>99</v>
      </c>
    </row>
    <row r="215" spans="1:16" ht="51" x14ac:dyDescent="0.2">
      <c r="A215" t="s">
        <v>53</v>
      </c>
      <c r="E215" s="27" t="s">
        <v>290</v>
      </c>
    </row>
    <row r="216" spans="1:16" x14ac:dyDescent="0.2">
      <c r="A216" s="17" t="s">
        <v>45</v>
      </c>
      <c r="B216" s="21" t="s">
        <v>284</v>
      </c>
      <c r="C216" s="21" t="s">
        <v>295</v>
      </c>
      <c r="D216" s="17" t="s">
        <v>47</v>
      </c>
      <c r="E216" s="22" t="s">
        <v>296</v>
      </c>
      <c r="F216" s="23" t="s">
        <v>49</v>
      </c>
      <c r="G216" s="24">
        <v>1</v>
      </c>
      <c r="H216" s="25"/>
      <c r="I216" s="25">
        <f>ROUND(ROUND(H216,2)*ROUND(G216,3),2)</f>
        <v>0</v>
      </c>
      <c r="O216">
        <f>(I216*21)/100</f>
        <v>0</v>
      </c>
      <c r="P216" t="s">
        <v>23</v>
      </c>
    </row>
    <row r="217" spans="1:16" x14ac:dyDescent="0.2">
      <c r="A217" s="26" t="s">
        <v>50</v>
      </c>
      <c r="E217" s="27" t="s">
        <v>47</v>
      </c>
    </row>
    <row r="218" spans="1:16" x14ac:dyDescent="0.2">
      <c r="A218" s="28" t="s">
        <v>51</v>
      </c>
      <c r="E218" s="29" t="s">
        <v>99</v>
      </c>
    </row>
    <row r="219" spans="1:16" ht="51" x14ac:dyDescent="0.2">
      <c r="A219" t="s">
        <v>53</v>
      </c>
      <c r="E219" s="27" t="s">
        <v>290</v>
      </c>
    </row>
    <row r="220" spans="1:16" x14ac:dyDescent="0.2">
      <c r="A220" s="17" t="s">
        <v>45</v>
      </c>
      <c r="B220" s="21" t="s">
        <v>287</v>
      </c>
      <c r="C220" s="21" t="s">
        <v>298</v>
      </c>
      <c r="D220" s="17" t="s">
        <v>47</v>
      </c>
      <c r="E220" s="22" t="s">
        <v>730</v>
      </c>
      <c r="F220" s="23" t="s">
        <v>49</v>
      </c>
      <c r="G220" s="24">
        <v>2</v>
      </c>
      <c r="H220" s="25"/>
      <c r="I220" s="25">
        <f>ROUND(ROUND(H220,2)*ROUND(G220,3),2)</f>
        <v>0</v>
      </c>
      <c r="O220">
        <f>(I220*21)/100</f>
        <v>0</v>
      </c>
      <c r="P220" t="s">
        <v>23</v>
      </c>
    </row>
    <row r="221" spans="1:16" x14ac:dyDescent="0.2">
      <c r="A221" s="26" t="s">
        <v>50</v>
      </c>
      <c r="E221" s="27" t="s">
        <v>47</v>
      </c>
    </row>
    <row r="222" spans="1:16" x14ac:dyDescent="0.2">
      <c r="A222" s="28" t="s">
        <v>51</v>
      </c>
      <c r="E222" s="29" t="s">
        <v>99</v>
      </c>
    </row>
    <row r="223" spans="1:16" ht="51" x14ac:dyDescent="0.2">
      <c r="A223" t="s">
        <v>53</v>
      </c>
      <c r="E223" s="27" t="s">
        <v>290</v>
      </c>
    </row>
    <row r="224" spans="1:16" x14ac:dyDescent="0.2">
      <c r="A224" s="17" t="s">
        <v>45</v>
      </c>
      <c r="B224" s="21" t="s">
        <v>291</v>
      </c>
      <c r="C224" s="21" t="s">
        <v>298</v>
      </c>
      <c r="D224" s="17" t="s">
        <v>29</v>
      </c>
      <c r="E224" s="22" t="s">
        <v>731</v>
      </c>
      <c r="F224" s="23" t="s">
        <v>49</v>
      </c>
      <c r="G224" s="24">
        <v>2</v>
      </c>
      <c r="H224" s="25"/>
      <c r="I224" s="25">
        <f>ROUND(ROUND(H224,2)*ROUND(G224,3),2)</f>
        <v>0</v>
      </c>
      <c r="O224">
        <f>(I224*21)/100</f>
        <v>0</v>
      </c>
      <c r="P224" t="s">
        <v>23</v>
      </c>
    </row>
    <row r="225" spans="1:16" x14ac:dyDescent="0.2">
      <c r="A225" s="26" t="s">
        <v>50</v>
      </c>
      <c r="E225" s="27" t="s">
        <v>47</v>
      </c>
    </row>
    <row r="226" spans="1:16" x14ac:dyDescent="0.2">
      <c r="A226" s="28" t="s">
        <v>51</v>
      </c>
      <c r="E226" s="29" t="s">
        <v>99</v>
      </c>
    </row>
    <row r="227" spans="1:16" ht="51" x14ac:dyDescent="0.2">
      <c r="A227" t="s">
        <v>53</v>
      </c>
      <c r="E227" s="27" t="s">
        <v>290</v>
      </c>
    </row>
    <row r="228" spans="1:16" x14ac:dyDescent="0.2">
      <c r="A228" s="17" t="s">
        <v>45</v>
      </c>
      <c r="B228" s="21" t="s">
        <v>294</v>
      </c>
      <c r="C228" s="21" t="s">
        <v>732</v>
      </c>
      <c r="D228" s="17" t="s">
        <v>47</v>
      </c>
      <c r="E228" s="22" t="s">
        <v>733</v>
      </c>
      <c r="F228" s="23" t="s">
        <v>49</v>
      </c>
      <c r="G228" s="24">
        <v>4</v>
      </c>
      <c r="H228" s="25"/>
      <c r="I228" s="25">
        <f>ROUND(ROUND(H228,2)*ROUND(G228,3),2)</f>
        <v>0</v>
      </c>
      <c r="O228">
        <f>(I228*21)/100</f>
        <v>0</v>
      </c>
      <c r="P228" t="s">
        <v>23</v>
      </c>
    </row>
    <row r="229" spans="1:16" x14ac:dyDescent="0.2">
      <c r="A229" s="26" t="s">
        <v>50</v>
      </c>
      <c r="E229" s="27" t="s">
        <v>47</v>
      </c>
    </row>
    <row r="230" spans="1:16" x14ac:dyDescent="0.2">
      <c r="A230" s="28" t="s">
        <v>51</v>
      </c>
      <c r="E230" s="29" t="s">
        <v>99</v>
      </c>
    </row>
    <row r="231" spans="1:16" ht="76.5" x14ac:dyDescent="0.2">
      <c r="A231" t="s">
        <v>53</v>
      </c>
      <c r="E231" s="27" t="s">
        <v>305</v>
      </c>
    </row>
    <row r="232" spans="1:16" x14ac:dyDescent="0.2">
      <c r="A232" s="17" t="s">
        <v>45</v>
      </c>
      <c r="B232" s="21" t="s">
        <v>297</v>
      </c>
      <c r="C232" s="21" t="s">
        <v>303</v>
      </c>
      <c r="D232" s="17" t="s">
        <v>47</v>
      </c>
      <c r="E232" s="22" t="s">
        <v>304</v>
      </c>
      <c r="F232" s="23" t="s">
        <v>49</v>
      </c>
      <c r="G232" s="24">
        <v>6</v>
      </c>
      <c r="H232" s="25"/>
      <c r="I232" s="25">
        <f>ROUND(ROUND(H232,2)*ROUND(G232,3),2)</f>
        <v>0</v>
      </c>
      <c r="O232">
        <f>(I232*21)/100</f>
        <v>0</v>
      </c>
      <c r="P232" t="s">
        <v>23</v>
      </c>
    </row>
    <row r="233" spans="1:16" x14ac:dyDescent="0.2">
      <c r="A233" s="26" t="s">
        <v>50</v>
      </c>
      <c r="E233" s="27" t="s">
        <v>47</v>
      </c>
    </row>
    <row r="234" spans="1:16" x14ac:dyDescent="0.2">
      <c r="A234" s="28" t="s">
        <v>51</v>
      </c>
      <c r="E234" s="29" t="s">
        <v>99</v>
      </c>
    </row>
    <row r="235" spans="1:16" ht="102" x14ac:dyDescent="0.2">
      <c r="A235" t="s">
        <v>53</v>
      </c>
      <c r="E235" s="27" t="s">
        <v>261</v>
      </c>
    </row>
    <row r="236" spans="1:16" x14ac:dyDescent="0.2">
      <c r="A236" s="17" t="s">
        <v>45</v>
      </c>
      <c r="B236" s="21" t="s">
        <v>300</v>
      </c>
      <c r="C236" s="21" t="s">
        <v>307</v>
      </c>
      <c r="D236" s="17" t="s">
        <v>47</v>
      </c>
      <c r="E236" s="22" t="s">
        <v>308</v>
      </c>
      <c r="F236" s="23" t="s">
        <v>49</v>
      </c>
      <c r="G236" s="24">
        <v>1</v>
      </c>
      <c r="H236" s="25"/>
      <c r="I236" s="25">
        <f>ROUND(ROUND(H236,2)*ROUND(G236,3),2)</f>
        <v>0</v>
      </c>
      <c r="O236">
        <f>(I236*21)/100</f>
        <v>0</v>
      </c>
      <c r="P236" t="s">
        <v>23</v>
      </c>
    </row>
    <row r="237" spans="1:16" x14ac:dyDescent="0.2">
      <c r="A237" s="26" t="s">
        <v>50</v>
      </c>
      <c r="E237" s="27" t="s">
        <v>47</v>
      </c>
    </row>
    <row r="238" spans="1:16" x14ac:dyDescent="0.2">
      <c r="A238" s="28" t="s">
        <v>51</v>
      </c>
      <c r="E238" s="29" t="s">
        <v>99</v>
      </c>
    </row>
    <row r="239" spans="1:16" ht="102" x14ac:dyDescent="0.2">
      <c r="A239" t="s">
        <v>53</v>
      </c>
      <c r="E239" s="27" t="s">
        <v>261</v>
      </c>
    </row>
    <row r="240" spans="1:16" x14ac:dyDescent="0.2">
      <c r="A240" s="17" t="s">
        <v>45</v>
      </c>
      <c r="B240" s="21" t="s">
        <v>302</v>
      </c>
      <c r="C240" s="21" t="s">
        <v>310</v>
      </c>
      <c r="D240" s="17" t="s">
        <v>47</v>
      </c>
      <c r="E240" s="22" t="s">
        <v>311</v>
      </c>
      <c r="F240" s="23" t="s">
        <v>49</v>
      </c>
      <c r="G240" s="24">
        <v>1</v>
      </c>
      <c r="H240" s="25"/>
      <c r="I240" s="25">
        <f>ROUND(ROUND(H240,2)*ROUND(G240,3),2)</f>
        <v>0</v>
      </c>
      <c r="O240">
        <f>(I240*21)/100</f>
        <v>0</v>
      </c>
      <c r="P240" t="s">
        <v>23</v>
      </c>
    </row>
    <row r="241" spans="1:16" x14ac:dyDescent="0.2">
      <c r="A241" s="26" t="s">
        <v>50</v>
      </c>
      <c r="E241" s="27" t="s">
        <v>47</v>
      </c>
    </row>
    <row r="242" spans="1:16" x14ac:dyDescent="0.2">
      <c r="A242" s="28" t="s">
        <v>51</v>
      </c>
      <c r="E242" s="29" t="s">
        <v>99</v>
      </c>
    </row>
    <row r="243" spans="1:16" ht="102" x14ac:dyDescent="0.2">
      <c r="A243" t="s">
        <v>53</v>
      </c>
      <c r="E243" s="27" t="s">
        <v>261</v>
      </c>
    </row>
    <row r="244" spans="1:16" x14ac:dyDescent="0.2">
      <c r="A244" s="17" t="s">
        <v>45</v>
      </c>
      <c r="B244" s="21" t="s">
        <v>306</v>
      </c>
      <c r="C244" s="21" t="s">
        <v>313</v>
      </c>
      <c r="D244" s="17" t="s">
        <v>47</v>
      </c>
      <c r="E244" s="22" t="s">
        <v>314</v>
      </c>
      <c r="F244" s="23" t="s">
        <v>49</v>
      </c>
      <c r="G244" s="24">
        <v>4</v>
      </c>
      <c r="H244" s="25"/>
      <c r="I244" s="25">
        <f>ROUND(ROUND(H244,2)*ROUND(G244,3),2)</f>
        <v>0</v>
      </c>
      <c r="O244">
        <f>(I244*21)/100</f>
        <v>0</v>
      </c>
      <c r="P244" t="s">
        <v>23</v>
      </c>
    </row>
    <row r="245" spans="1:16" x14ac:dyDescent="0.2">
      <c r="A245" s="26" t="s">
        <v>50</v>
      </c>
      <c r="E245" s="27" t="s">
        <v>47</v>
      </c>
    </row>
    <row r="246" spans="1:16" x14ac:dyDescent="0.2">
      <c r="A246" s="28" t="s">
        <v>51</v>
      </c>
      <c r="E246" s="29" t="s">
        <v>99</v>
      </c>
    </row>
    <row r="247" spans="1:16" ht="102" x14ac:dyDescent="0.2">
      <c r="A247" t="s">
        <v>53</v>
      </c>
      <c r="E247" s="27" t="s">
        <v>261</v>
      </c>
    </row>
    <row r="248" spans="1:16" x14ac:dyDescent="0.2">
      <c r="A248" s="17" t="s">
        <v>45</v>
      </c>
      <c r="B248" s="21" t="s">
        <v>309</v>
      </c>
      <c r="C248" s="21" t="s">
        <v>316</v>
      </c>
      <c r="D248" s="17" t="s">
        <v>47</v>
      </c>
      <c r="E248" s="22" t="s">
        <v>317</v>
      </c>
      <c r="F248" s="23" t="s">
        <v>49</v>
      </c>
      <c r="G248" s="24">
        <v>40</v>
      </c>
      <c r="H248" s="25"/>
      <c r="I248" s="25">
        <f>ROUND(ROUND(H248,2)*ROUND(G248,3),2)</f>
        <v>0</v>
      </c>
      <c r="O248">
        <f>(I248*21)/100</f>
        <v>0</v>
      </c>
      <c r="P248" t="s">
        <v>23</v>
      </c>
    </row>
    <row r="249" spans="1:16" x14ac:dyDescent="0.2">
      <c r="A249" s="26" t="s">
        <v>50</v>
      </c>
      <c r="E249" s="27" t="s">
        <v>47</v>
      </c>
    </row>
    <row r="250" spans="1:16" x14ac:dyDescent="0.2">
      <c r="A250" s="28" t="s">
        <v>51</v>
      </c>
      <c r="E250" s="29" t="s">
        <v>99</v>
      </c>
    </row>
    <row r="251" spans="1:16" ht="102" x14ac:dyDescent="0.2">
      <c r="A251" t="s">
        <v>53</v>
      </c>
      <c r="E251" s="27" t="s">
        <v>261</v>
      </c>
    </row>
    <row r="252" spans="1:16" x14ac:dyDescent="0.2">
      <c r="A252" s="17" t="s">
        <v>45</v>
      </c>
      <c r="B252" s="21" t="s">
        <v>312</v>
      </c>
      <c r="C252" s="21" t="s">
        <v>319</v>
      </c>
      <c r="D252" s="17" t="s">
        <v>47</v>
      </c>
      <c r="E252" s="22" t="s">
        <v>320</v>
      </c>
      <c r="F252" s="23" t="s">
        <v>117</v>
      </c>
      <c r="G252" s="24">
        <v>50</v>
      </c>
      <c r="H252" s="25"/>
      <c r="I252" s="25">
        <f>ROUND(ROUND(H252,2)*ROUND(G252,3),2)</f>
        <v>0</v>
      </c>
      <c r="O252">
        <f>(I252*21)/100</f>
        <v>0</v>
      </c>
      <c r="P252" t="s">
        <v>23</v>
      </c>
    </row>
    <row r="253" spans="1:16" x14ac:dyDescent="0.2">
      <c r="A253" s="26" t="s">
        <v>50</v>
      </c>
      <c r="E253" s="27" t="s">
        <v>47</v>
      </c>
    </row>
    <row r="254" spans="1:16" x14ac:dyDescent="0.2">
      <c r="A254" s="28" t="s">
        <v>51</v>
      </c>
      <c r="E254" s="29" t="s">
        <v>99</v>
      </c>
    </row>
    <row r="255" spans="1:16" ht="76.5" x14ac:dyDescent="0.2">
      <c r="A255" t="s">
        <v>53</v>
      </c>
      <c r="E255" s="27" t="s">
        <v>321</v>
      </c>
    </row>
    <row r="256" spans="1:16" x14ac:dyDescent="0.2">
      <c r="A256" s="17" t="s">
        <v>45</v>
      </c>
      <c r="B256" s="21" t="s">
        <v>315</v>
      </c>
      <c r="C256" s="21" t="s">
        <v>323</v>
      </c>
      <c r="D256" s="17" t="s">
        <v>47</v>
      </c>
      <c r="E256" s="22" t="s">
        <v>324</v>
      </c>
      <c r="F256" s="23" t="s">
        <v>49</v>
      </c>
      <c r="G256" s="24">
        <v>2</v>
      </c>
      <c r="H256" s="25"/>
      <c r="I256" s="25">
        <f>ROUND(ROUND(H256,2)*ROUND(G256,3),2)</f>
        <v>0</v>
      </c>
      <c r="O256">
        <f>(I256*21)/100</f>
        <v>0</v>
      </c>
      <c r="P256" t="s">
        <v>23</v>
      </c>
    </row>
    <row r="257" spans="1:16" x14ac:dyDescent="0.2">
      <c r="A257" s="26" t="s">
        <v>50</v>
      </c>
      <c r="E257" s="27" t="s">
        <v>47</v>
      </c>
    </row>
    <row r="258" spans="1:16" x14ac:dyDescent="0.2">
      <c r="A258" s="28" t="s">
        <v>51</v>
      </c>
      <c r="E258" s="29" t="s">
        <v>99</v>
      </c>
    </row>
    <row r="259" spans="1:16" ht="76.5" x14ac:dyDescent="0.2">
      <c r="A259" t="s">
        <v>53</v>
      </c>
      <c r="E259" s="27" t="s">
        <v>325</v>
      </c>
    </row>
    <row r="260" spans="1:16" x14ac:dyDescent="0.2">
      <c r="A260" s="17" t="s">
        <v>45</v>
      </c>
      <c r="B260" s="21" t="s">
        <v>318</v>
      </c>
      <c r="C260" s="21" t="s">
        <v>330</v>
      </c>
      <c r="D260" s="17" t="s">
        <v>47</v>
      </c>
      <c r="E260" s="22" t="s">
        <v>331</v>
      </c>
      <c r="F260" s="23" t="s">
        <v>49</v>
      </c>
      <c r="G260" s="24">
        <v>1</v>
      </c>
      <c r="H260" s="25"/>
      <c r="I260" s="25">
        <f>ROUND(ROUND(H260,2)*ROUND(G260,3),2)</f>
        <v>0</v>
      </c>
      <c r="O260">
        <f>(I260*21)/100</f>
        <v>0</v>
      </c>
      <c r="P260" t="s">
        <v>23</v>
      </c>
    </row>
    <row r="261" spans="1:16" x14ac:dyDescent="0.2">
      <c r="A261" s="26" t="s">
        <v>50</v>
      </c>
      <c r="E261" s="27" t="s">
        <v>47</v>
      </c>
    </row>
    <row r="262" spans="1:16" x14ac:dyDescent="0.2">
      <c r="A262" s="28" t="s">
        <v>51</v>
      </c>
      <c r="E262" s="29" t="s">
        <v>99</v>
      </c>
    </row>
    <row r="263" spans="1:16" ht="76.5" x14ac:dyDescent="0.2">
      <c r="A263" t="s">
        <v>53</v>
      </c>
      <c r="E263" s="27" t="s">
        <v>325</v>
      </c>
    </row>
    <row r="264" spans="1:16" x14ac:dyDescent="0.2">
      <c r="A264" s="17" t="s">
        <v>45</v>
      </c>
      <c r="B264" s="21" t="s">
        <v>322</v>
      </c>
      <c r="C264" s="21" t="s">
        <v>333</v>
      </c>
      <c r="D264" s="17" t="s">
        <v>47</v>
      </c>
      <c r="E264" s="22" t="s">
        <v>334</v>
      </c>
      <c r="F264" s="23" t="s">
        <v>49</v>
      </c>
      <c r="G264" s="24">
        <v>1</v>
      </c>
      <c r="H264" s="25"/>
      <c r="I264" s="25">
        <f>ROUND(ROUND(H264,2)*ROUND(G264,3),2)</f>
        <v>0</v>
      </c>
      <c r="O264">
        <f>(I264*21)/100</f>
        <v>0</v>
      </c>
      <c r="P264" t="s">
        <v>23</v>
      </c>
    </row>
    <row r="265" spans="1:16" x14ac:dyDescent="0.2">
      <c r="A265" s="26" t="s">
        <v>50</v>
      </c>
      <c r="E265" s="27" t="s">
        <v>47</v>
      </c>
    </row>
    <row r="266" spans="1:16" x14ac:dyDescent="0.2">
      <c r="A266" s="28" t="s">
        <v>51</v>
      </c>
      <c r="E266" s="29" t="s">
        <v>99</v>
      </c>
    </row>
    <row r="267" spans="1:16" ht="76.5" x14ac:dyDescent="0.2">
      <c r="A267" t="s">
        <v>53</v>
      </c>
      <c r="E267" s="27" t="s">
        <v>325</v>
      </c>
    </row>
    <row r="268" spans="1:16" x14ac:dyDescent="0.2">
      <c r="A268" s="17" t="s">
        <v>45</v>
      </c>
      <c r="B268" s="21" t="s">
        <v>326</v>
      </c>
      <c r="C268" s="21" t="s">
        <v>734</v>
      </c>
      <c r="D268" s="17" t="s">
        <v>47</v>
      </c>
      <c r="E268" s="22" t="s">
        <v>735</v>
      </c>
      <c r="F268" s="23" t="s">
        <v>49</v>
      </c>
      <c r="G268" s="24">
        <v>2</v>
      </c>
      <c r="H268" s="25"/>
      <c r="I268" s="25">
        <f>ROUND(ROUND(H268,2)*ROUND(G268,3),2)</f>
        <v>0</v>
      </c>
      <c r="O268">
        <f>(I268*21)/100</f>
        <v>0</v>
      </c>
      <c r="P268" t="s">
        <v>23</v>
      </c>
    </row>
    <row r="269" spans="1:16" x14ac:dyDescent="0.2">
      <c r="A269" s="26" t="s">
        <v>50</v>
      </c>
      <c r="E269" s="27" t="s">
        <v>47</v>
      </c>
    </row>
    <row r="270" spans="1:16" x14ac:dyDescent="0.2">
      <c r="A270" s="28" t="s">
        <v>51</v>
      </c>
      <c r="E270" s="29" t="s">
        <v>99</v>
      </c>
    </row>
    <row r="271" spans="1:16" ht="89.25" x14ac:dyDescent="0.2">
      <c r="A271" t="s">
        <v>53</v>
      </c>
      <c r="E271" s="27" t="s">
        <v>338</v>
      </c>
    </row>
    <row r="272" spans="1:16" x14ac:dyDescent="0.2">
      <c r="A272" s="17" t="s">
        <v>45</v>
      </c>
      <c r="B272" s="21" t="s">
        <v>329</v>
      </c>
      <c r="C272" s="21" t="s">
        <v>336</v>
      </c>
      <c r="D272" s="17" t="s">
        <v>47</v>
      </c>
      <c r="E272" s="22" t="s">
        <v>337</v>
      </c>
      <c r="F272" s="23" t="s">
        <v>49</v>
      </c>
      <c r="G272" s="24">
        <v>3</v>
      </c>
      <c r="H272" s="25"/>
      <c r="I272" s="25">
        <f>ROUND(ROUND(H272,2)*ROUND(G272,3),2)</f>
        <v>0</v>
      </c>
      <c r="O272">
        <f>(I272*21)/100</f>
        <v>0</v>
      </c>
      <c r="P272" t="s">
        <v>23</v>
      </c>
    </row>
    <row r="273" spans="1:16" x14ac:dyDescent="0.2">
      <c r="A273" s="26" t="s">
        <v>50</v>
      </c>
      <c r="E273" s="27" t="s">
        <v>47</v>
      </c>
    </row>
    <row r="274" spans="1:16" x14ac:dyDescent="0.2">
      <c r="A274" s="28" t="s">
        <v>51</v>
      </c>
      <c r="E274" s="29" t="s">
        <v>99</v>
      </c>
    </row>
    <row r="275" spans="1:16" ht="89.25" x14ac:dyDescent="0.2">
      <c r="A275" t="s">
        <v>53</v>
      </c>
      <c r="E275" s="27" t="s">
        <v>338</v>
      </c>
    </row>
    <row r="276" spans="1:16" x14ac:dyDescent="0.2">
      <c r="A276" s="17" t="s">
        <v>45</v>
      </c>
      <c r="B276" s="21" t="s">
        <v>332</v>
      </c>
      <c r="C276" s="21" t="s">
        <v>340</v>
      </c>
      <c r="D276" s="17" t="s">
        <v>47</v>
      </c>
      <c r="E276" s="22" t="s">
        <v>341</v>
      </c>
      <c r="F276" s="23" t="s">
        <v>49</v>
      </c>
      <c r="G276" s="24">
        <v>1</v>
      </c>
      <c r="H276" s="25"/>
      <c r="I276" s="25">
        <f>ROUND(ROUND(H276,2)*ROUND(G276,3),2)</f>
        <v>0</v>
      </c>
      <c r="O276">
        <f>(I276*21)/100</f>
        <v>0</v>
      </c>
      <c r="P276" t="s">
        <v>23</v>
      </c>
    </row>
    <row r="277" spans="1:16" x14ac:dyDescent="0.2">
      <c r="A277" s="26" t="s">
        <v>50</v>
      </c>
      <c r="E277" s="27" t="s">
        <v>47</v>
      </c>
    </row>
    <row r="278" spans="1:16" x14ac:dyDescent="0.2">
      <c r="A278" s="28" t="s">
        <v>51</v>
      </c>
      <c r="E278" s="29" t="s">
        <v>99</v>
      </c>
    </row>
    <row r="279" spans="1:16" ht="89.25" x14ac:dyDescent="0.2">
      <c r="A279" t="s">
        <v>53</v>
      </c>
      <c r="E279" s="27" t="s">
        <v>338</v>
      </c>
    </row>
    <row r="280" spans="1:16" x14ac:dyDescent="0.2">
      <c r="A280" s="17" t="s">
        <v>45</v>
      </c>
      <c r="B280" s="21" t="s">
        <v>335</v>
      </c>
      <c r="C280" s="21" t="s">
        <v>342</v>
      </c>
      <c r="D280" s="17" t="s">
        <v>47</v>
      </c>
      <c r="E280" s="22" t="s">
        <v>343</v>
      </c>
      <c r="F280" s="23" t="s">
        <v>49</v>
      </c>
      <c r="G280" s="24">
        <v>3</v>
      </c>
      <c r="H280" s="25"/>
      <c r="I280" s="25">
        <f>ROUND(ROUND(H280,2)*ROUND(G280,3),2)</f>
        <v>0</v>
      </c>
      <c r="O280">
        <f>(I280*21)/100</f>
        <v>0</v>
      </c>
      <c r="P280" t="s">
        <v>23</v>
      </c>
    </row>
    <row r="281" spans="1:16" x14ac:dyDescent="0.2">
      <c r="A281" s="26" t="s">
        <v>50</v>
      </c>
      <c r="E281" s="27" t="s">
        <v>47</v>
      </c>
    </row>
    <row r="282" spans="1:16" x14ac:dyDescent="0.2">
      <c r="A282" s="28" t="s">
        <v>51</v>
      </c>
      <c r="E282" s="29" t="s">
        <v>99</v>
      </c>
    </row>
    <row r="283" spans="1:16" ht="89.25" x14ac:dyDescent="0.2">
      <c r="A283" t="s">
        <v>53</v>
      </c>
      <c r="E283" s="27" t="s">
        <v>338</v>
      </c>
    </row>
    <row r="284" spans="1:16" x14ac:dyDescent="0.2">
      <c r="A284" s="17" t="s">
        <v>45</v>
      </c>
      <c r="B284" s="21" t="s">
        <v>339</v>
      </c>
      <c r="C284" s="21" t="s">
        <v>345</v>
      </c>
      <c r="D284" s="17" t="s">
        <v>47</v>
      </c>
      <c r="E284" s="22" t="s">
        <v>346</v>
      </c>
      <c r="F284" s="23" t="s">
        <v>49</v>
      </c>
      <c r="G284" s="24">
        <v>60</v>
      </c>
      <c r="H284" s="25"/>
      <c r="I284" s="25">
        <f>ROUND(ROUND(H284,2)*ROUND(G284,3),2)</f>
        <v>0</v>
      </c>
      <c r="O284">
        <f>(I284*21)/100</f>
        <v>0</v>
      </c>
      <c r="P284" t="s">
        <v>23</v>
      </c>
    </row>
    <row r="285" spans="1:16" x14ac:dyDescent="0.2">
      <c r="A285" s="26" t="s">
        <v>50</v>
      </c>
      <c r="E285" s="27" t="s">
        <v>47</v>
      </c>
    </row>
    <row r="286" spans="1:16" x14ac:dyDescent="0.2">
      <c r="A286" s="28" t="s">
        <v>51</v>
      </c>
      <c r="E286" s="29" t="s">
        <v>99</v>
      </c>
    </row>
    <row r="287" spans="1:16" ht="89.25" x14ac:dyDescent="0.2">
      <c r="A287" t="s">
        <v>53</v>
      </c>
      <c r="E287" s="27" t="s">
        <v>347</v>
      </c>
    </row>
    <row r="288" spans="1:16" ht="25.5" x14ac:dyDescent="0.2">
      <c r="A288" s="17" t="s">
        <v>45</v>
      </c>
      <c r="B288" s="21" t="s">
        <v>131</v>
      </c>
      <c r="C288" s="21" t="s">
        <v>349</v>
      </c>
      <c r="D288" s="17" t="s">
        <v>47</v>
      </c>
      <c r="E288" s="22" t="s">
        <v>350</v>
      </c>
      <c r="F288" s="23" t="s">
        <v>49</v>
      </c>
      <c r="G288" s="24">
        <v>30</v>
      </c>
      <c r="H288" s="25"/>
      <c r="I288" s="25">
        <f>ROUND(ROUND(H288,2)*ROUND(G288,3),2)</f>
        <v>0</v>
      </c>
      <c r="O288">
        <f>(I288*21)/100</f>
        <v>0</v>
      </c>
      <c r="P288" t="s">
        <v>23</v>
      </c>
    </row>
    <row r="289" spans="1:16" x14ac:dyDescent="0.2">
      <c r="A289" s="26" t="s">
        <v>50</v>
      </c>
      <c r="E289" s="27" t="s">
        <v>47</v>
      </c>
    </row>
    <row r="290" spans="1:16" x14ac:dyDescent="0.2">
      <c r="A290" s="28" t="s">
        <v>51</v>
      </c>
      <c r="E290" s="29" t="s">
        <v>99</v>
      </c>
    </row>
    <row r="291" spans="1:16" ht="76.5" x14ac:dyDescent="0.2">
      <c r="A291" t="s">
        <v>53</v>
      </c>
      <c r="E291" s="27" t="s">
        <v>351</v>
      </c>
    </row>
    <row r="292" spans="1:16" ht="25.5" x14ac:dyDescent="0.2">
      <c r="A292" s="17" t="s">
        <v>45</v>
      </c>
      <c r="B292" s="21" t="s">
        <v>344</v>
      </c>
      <c r="C292" s="21" t="s">
        <v>353</v>
      </c>
      <c r="D292" s="17" t="s">
        <v>47</v>
      </c>
      <c r="E292" s="22" t="s">
        <v>354</v>
      </c>
      <c r="F292" s="23" t="s">
        <v>269</v>
      </c>
      <c r="G292" s="24">
        <v>15</v>
      </c>
      <c r="H292" s="25"/>
      <c r="I292" s="25">
        <f>ROUND(ROUND(H292,2)*ROUND(G292,3),2)</f>
        <v>0</v>
      </c>
      <c r="O292">
        <f>(I292*21)/100</f>
        <v>0</v>
      </c>
      <c r="P292" t="s">
        <v>23</v>
      </c>
    </row>
    <row r="293" spans="1:16" x14ac:dyDescent="0.2">
      <c r="A293" s="26" t="s">
        <v>50</v>
      </c>
      <c r="E293" s="27" t="s">
        <v>47</v>
      </c>
    </row>
    <row r="294" spans="1:16" x14ac:dyDescent="0.2">
      <c r="A294" s="28" t="s">
        <v>51</v>
      </c>
      <c r="E294" s="29" t="s">
        <v>99</v>
      </c>
    </row>
    <row r="295" spans="1:16" ht="76.5" x14ac:dyDescent="0.2">
      <c r="A295" t="s">
        <v>53</v>
      </c>
      <c r="E295" s="27" t="s">
        <v>270</v>
      </c>
    </row>
    <row r="296" spans="1:16" ht="25.5" x14ac:dyDescent="0.2">
      <c r="A296" s="17" t="s">
        <v>45</v>
      </c>
      <c r="B296" s="21" t="s">
        <v>348</v>
      </c>
      <c r="C296" s="21" t="s">
        <v>355</v>
      </c>
      <c r="D296" s="17" t="s">
        <v>47</v>
      </c>
      <c r="E296" s="22" t="s">
        <v>356</v>
      </c>
      <c r="F296" s="23" t="s">
        <v>269</v>
      </c>
      <c r="G296" s="24">
        <v>15</v>
      </c>
      <c r="H296" s="25"/>
      <c r="I296" s="25">
        <f>ROUND(ROUND(H296,2)*ROUND(G296,3),2)</f>
        <v>0</v>
      </c>
      <c r="O296">
        <f>(I296*21)/100</f>
        <v>0</v>
      </c>
      <c r="P296" t="s">
        <v>23</v>
      </c>
    </row>
    <row r="297" spans="1:16" x14ac:dyDescent="0.2">
      <c r="A297" s="26" t="s">
        <v>50</v>
      </c>
      <c r="E297" s="27" t="s">
        <v>47</v>
      </c>
    </row>
    <row r="298" spans="1:16" x14ac:dyDescent="0.2">
      <c r="A298" s="28" t="s">
        <v>51</v>
      </c>
      <c r="E298" s="29" t="s">
        <v>99</v>
      </c>
    </row>
    <row r="299" spans="1:16" ht="76.5" x14ac:dyDescent="0.2">
      <c r="A299" t="s">
        <v>53</v>
      </c>
      <c r="E299" s="27" t="s">
        <v>270</v>
      </c>
    </row>
    <row r="300" spans="1:16" x14ac:dyDescent="0.2">
      <c r="A300" s="17" t="s">
        <v>45</v>
      </c>
      <c r="B300" s="21" t="s">
        <v>352</v>
      </c>
      <c r="C300" s="21" t="s">
        <v>357</v>
      </c>
      <c r="D300" s="17" t="s">
        <v>47</v>
      </c>
      <c r="E300" s="22" t="s">
        <v>358</v>
      </c>
      <c r="F300" s="23" t="s">
        <v>359</v>
      </c>
      <c r="G300" s="24">
        <v>72</v>
      </c>
      <c r="H300" s="25"/>
      <c r="I300" s="25">
        <f>ROUND(ROUND(H300,2)*ROUND(G300,3),2)</f>
        <v>0</v>
      </c>
      <c r="O300">
        <f>(I300*21)/100</f>
        <v>0</v>
      </c>
      <c r="P300" t="s">
        <v>23</v>
      </c>
    </row>
    <row r="301" spans="1:16" x14ac:dyDescent="0.2">
      <c r="A301" s="26" t="s">
        <v>50</v>
      </c>
      <c r="E301" s="27" t="s">
        <v>47</v>
      </c>
    </row>
    <row r="302" spans="1:16" x14ac:dyDescent="0.2">
      <c r="A302" s="28" t="s">
        <v>51</v>
      </c>
      <c r="E302" s="29" t="s">
        <v>99</v>
      </c>
    </row>
    <row r="303" spans="1:16" ht="102" x14ac:dyDescent="0.2">
      <c r="A303" t="s">
        <v>53</v>
      </c>
      <c r="E303" s="27" t="s">
        <v>360</v>
      </c>
    </row>
    <row r="304" spans="1:16" x14ac:dyDescent="0.2">
      <c r="A304" s="17" t="s">
        <v>45</v>
      </c>
      <c r="B304" s="21" t="s">
        <v>173</v>
      </c>
      <c r="C304" s="21" t="s">
        <v>362</v>
      </c>
      <c r="D304" s="17" t="s">
        <v>47</v>
      </c>
      <c r="E304" s="22" t="s">
        <v>363</v>
      </c>
      <c r="F304" s="23" t="s">
        <v>359</v>
      </c>
      <c r="G304" s="24">
        <v>156</v>
      </c>
      <c r="H304" s="25"/>
      <c r="I304" s="25">
        <f>ROUND(ROUND(H304,2)*ROUND(G304,3),2)</f>
        <v>0</v>
      </c>
      <c r="O304">
        <f>(I304*21)/100</f>
        <v>0</v>
      </c>
      <c r="P304" t="s">
        <v>23</v>
      </c>
    </row>
    <row r="305" spans="1:16" x14ac:dyDescent="0.2">
      <c r="A305" s="26" t="s">
        <v>50</v>
      </c>
      <c r="E305" s="27" t="s">
        <v>364</v>
      </c>
    </row>
    <row r="306" spans="1:16" x14ac:dyDescent="0.2">
      <c r="A306" s="28" t="s">
        <v>51</v>
      </c>
      <c r="E306" s="29" t="s">
        <v>99</v>
      </c>
    </row>
    <row r="307" spans="1:16" ht="114.75" x14ac:dyDescent="0.2">
      <c r="A307" t="s">
        <v>53</v>
      </c>
      <c r="E307" s="27" t="s">
        <v>365</v>
      </c>
    </row>
    <row r="308" spans="1:16" x14ac:dyDescent="0.2">
      <c r="A308" s="17" t="s">
        <v>45</v>
      </c>
      <c r="B308" s="21" t="s">
        <v>215</v>
      </c>
      <c r="C308" s="21" t="s">
        <v>367</v>
      </c>
      <c r="D308" s="17" t="s">
        <v>47</v>
      </c>
      <c r="E308" s="22" t="s">
        <v>368</v>
      </c>
      <c r="F308" s="23" t="s">
        <v>57</v>
      </c>
      <c r="G308" s="24">
        <v>0.2</v>
      </c>
      <c r="H308" s="25"/>
      <c r="I308" s="25">
        <f>ROUND(ROUND(H308,2)*ROUND(G308,3),2)</f>
        <v>0</v>
      </c>
      <c r="O308">
        <f>(I308*21)/100</f>
        <v>0</v>
      </c>
      <c r="P308" t="s">
        <v>23</v>
      </c>
    </row>
    <row r="309" spans="1:16" x14ac:dyDescent="0.2">
      <c r="A309" s="26" t="s">
        <v>50</v>
      </c>
      <c r="E309" s="27" t="s">
        <v>47</v>
      </c>
    </row>
    <row r="310" spans="1:16" x14ac:dyDescent="0.2">
      <c r="A310" s="28" t="s">
        <v>51</v>
      </c>
      <c r="E310" s="29" t="s">
        <v>99</v>
      </c>
    </row>
    <row r="311" spans="1:16" ht="76.5" x14ac:dyDescent="0.2">
      <c r="A311" t="s">
        <v>53</v>
      </c>
      <c r="E311" s="27" t="s">
        <v>369</v>
      </c>
    </row>
    <row r="312" spans="1:16" x14ac:dyDescent="0.2">
      <c r="A312" s="17" t="s">
        <v>45</v>
      </c>
      <c r="B312" s="21" t="s">
        <v>361</v>
      </c>
      <c r="C312" s="21" t="s">
        <v>371</v>
      </c>
      <c r="D312" s="17" t="s">
        <v>47</v>
      </c>
      <c r="E312" s="22" t="s">
        <v>372</v>
      </c>
      <c r="F312" s="23" t="s">
        <v>117</v>
      </c>
      <c r="G312" s="24">
        <v>10</v>
      </c>
      <c r="H312" s="25"/>
      <c r="I312" s="25">
        <f>ROUND(ROUND(H312,2)*ROUND(G312,3),2)</f>
        <v>0</v>
      </c>
      <c r="O312">
        <f>(I312*21)/100</f>
        <v>0</v>
      </c>
      <c r="P312" t="s">
        <v>23</v>
      </c>
    </row>
    <row r="313" spans="1:16" x14ac:dyDescent="0.2">
      <c r="A313" s="26" t="s">
        <v>50</v>
      </c>
      <c r="E313" s="27" t="s">
        <v>47</v>
      </c>
    </row>
    <row r="314" spans="1:16" x14ac:dyDescent="0.2">
      <c r="A314" s="28" t="s">
        <v>51</v>
      </c>
      <c r="E314" s="29" t="s">
        <v>99</v>
      </c>
    </row>
    <row r="315" spans="1:16" ht="63.75" x14ac:dyDescent="0.2">
      <c r="A315" t="s">
        <v>53</v>
      </c>
      <c r="E315" s="27" t="s">
        <v>373</v>
      </c>
    </row>
    <row r="316" spans="1:16" x14ac:dyDescent="0.2">
      <c r="A316" s="17" t="s">
        <v>45</v>
      </c>
      <c r="B316" s="21" t="s">
        <v>366</v>
      </c>
      <c r="C316" s="21" t="s">
        <v>375</v>
      </c>
      <c r="D316" s="17" t="s">
        <v>47</v>
      </c>
      <c r="E316" s="22" t="s">
        <v>376</v>
      </c>
      <c r="F316" s="23" t="s">
        <v>49</v>
      </c>
      <c r="G316" s="24">
        <v>36</v>
      </c>
      <c r="H316" s="25"/>
      <c r="I316" s="25">
        <f>ROUND(ROUND(H316,2)*ROUND(G316,3),2)</f>
        <v>0</v>
      </c>
      <c r="O316">
        <f>(I316*21)/100</f>
        <v>0</v>
      </c>
      <c r="P316" t="s">
        <v>23</v>
      </c>
    </row>
    <row r="317" spans="1:16" x14ac:dyDescent="0.2">
      <c r="A317" s="26" t="s">
        <v>50</v>
      </c>
      <c r="E317" s="27" t="s">
        <v>47</v>
      </c>
    </row>
    <row r="318" spans="1:16" x14ac:dyDescent="0.2">
      <c r="A318" s="28" t="s">
        <v>51</v>
      </c>
      <c r="E318" s="29" t="s">
        <v>99</v>
      </c>
    </row>
    <row r="319" spans="1:16" ht="38.25" x14ac:dyDescent="0.2">
      <c r="A319" t="s">
        <v>53</v>
      </c>
      <c r="E319" s="27" t="s">
        <v>377</v>
      </c>
    </row>
    <row r="320" spans="1:16" x14ac:dyDescent="0.2">
      <c r="A320" s="17" t="s">
        <v>45</v>
      </c>
      <c r="B320" s="21" t="s">
        <v>370</v>
      </c>
      <c r="C320" s="21" t="s">
        <v>379</v>
      </c>
      <c r="D320" s="17" t="s">
        <v>47</v>
      </c>
      <c r="E320" s="22" t="s">
        <v>380</v>
      </c>
      <c r="F320" s="23" t="s">
        <v>49</v>
      </c>
      <c r="G320" s="24">
        <v>36</v>
      </c>
      <c r="H320" s="25"/>
      <c r="I320" s="25">
        <f>ROUND(ROUND(H320,2)*ROUND(G320,3),2)</f>
        <v>0</v>
      </c>
      <c r="O320">
        <f>(I320*21)/100</f>
        <v>0</v>
      </c>
      <c r="P320" t="s">
        <v>23</v>
      </c>
    </row>
    <row r="321" spans="1:16" x14ac:dyDescent="0.2">
      <c r="A321" s="26" t="s">
        <v>50</v>
      </c>
      <c r="E321" s="27" t="s">
        <v>47</v>
      </c>
    </row>
    <row r="322" spans="1:16" x14ac:dyDescent="0.2">
      <c r="A322" s="28" t="s">
        <v>51</v>
      </c>
      <c r="E322" s="29" t="s">
        <v>99</v>
      </c>
    </row>
    <row r="323" spans="1:16" ht="63.75" x14ac:dyDescent="0.2">
      <c r="A323" t="s">
        <v>53</v>
      </c>
      <c r="E323" s="27" t="s">
        <v>381</v>
      </c>
    </row>
    <row r="324" spans="1:16" x14ac:dyDescent="0.2">
      <c r="A324" s="17" t="s">
        <v>45</v>
      </c>
      <c r="B324" s="21" t="s">
        <v>374</v>
      </c>
      <c r="C324" s="21" t="s">
        <v>383</v>
      </c>
      <c r="D324" s="17" t="s">
        <v>47</v>
      </c>
      <c r="E324" s="22" t="s">
        <v>384</v>
      </c>
      <c r="F324" s="23" t="s">
        <v>49</v>
      </c>
      <c r="G324" s="24">
        <v>1</v>
      </c>
      <c r="H324" s="25"/>
      <c r="I324" s="25">
        <f>ROUND(ROUND(H324,2)*ROUND(G324,3),2)</f>
        <v>0</v>
      </c>
      <c r="O324">
        <f>(I324*21)/100</f>
        <v>0</v>
      </c>
      <c r="P324" t="s">
        <v>23</v>
      </c>
    </row>
    <row r="325" spans="1:16" x14ac:dyDescent="0.2">
      <c r="A325" s="26" t="s">
        <v>50</v>
      </c>
      <c r="E325" s="27" t="s">
        <v>47</v>
      </c>
    </row>
    <row r="326" spans="1:16" x14ac:dyDescent="0.2">
      <c r="A326" s="28" t="s">
        <v>51</v>
      </c>
      <c r="E326" s="29" t="s">
        <v>99</v>
      </c>
    </row>
    <row r="327" spans="1:16" ht="51" x14ac:dyDescent="0.2">
      <c r="A327" t="s">
        <v>53</v>
      </c>
      <c r="E327" s="27" t="s">
        <v>290</v>
      </c>
    </row>
    <row r="328" spans="1:16" x14ac:dyDescent="0.2">
      <c r="A328" s="17" t="s">
        <v>45</v>
      </c>
      <c r="B328" s="21" t="s">
        <v>378</v>
      </c>
      <c r="C328" s="21" t="s">
        <v>386</v>
      </c>
      <c r="D328" s="17" t="s">
        <v>47</v>
      </c>
      <c r="E328" s="22" t="s">
        <v>387</v>
      </c>
      <c r="F328" s="23" t="s">
        <v>49</v>
      </c>
      <c r="G328" s="24">
        <v>1</v>
      </c>
      <c r="H328" s="25"/>
      <c r="I328" s="25">
        <f>ROUND(ROUND(H328,2)*ROUND(G328,3),2)</f>
        <v>0</v>
      </c>
      <c r="O328">
        <f>(I328*21)/100</f>
        <v>0</v>
      </c>
      <c r="P328" t="s">
        <v>23</v>
      </c>
    </row>
    <row r="329" spans="1:16" x14ac:dyDescent="0.2">
      <c r="A329" s="26" t="s">
        <v>50</v>
      </c>
      <c r="E329" s="27" t="s">
        <v>47</v>
      </c>
    </row>
    <row r="330" spans="1:16" x14ac:dyDescent="0.2">
      <c r="A330" s="28" t="s">
        <v>51</v>
      </c>
      <c r="E330" s="29" t="s">
        <v>99</v>
      </c>
    </row>
    <row r="331" spans="1:16" ht="76.5" x14ac:dyDescent="0.2">
      <c r="A331" t="s">
        <v>53</v>
      </c>
      <c r="E331" s="27" t="s">
        <v>388</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orientation="portrait" horizontalDpi="300" verticalDpi="300"/>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28</vt:i4>
      </vt:variant>
    </vt:vector>
  </HeadingPairs>
  <TitlesOfParts>
    <vt:vector size="28" baseType="lpstr">
      <vt:lpstr>Celkem</vt:lpstr>
      <vt:lpstr>PS 10</vt:lpstr>
      <vt:lpstr>PS 11</vt:lpstr>
      <vt:lpstr>PS 12</vt:lpstr>
      <vt:lpstr>PS 13</vt:lpstr>
      <vt:lpstr>PS 14</vt:lpstr>
      <vt:lpstr>PS 15</vt:lpstr>
      <vt:lpstr>PS 20</vt:lpstr>
      <vt:lpstr>PS 21</vt:lpstr>
      <vt:lpstr>PS 22</vt:lpstr>
      <vt:lpstr>PS 23</vt:lpstr>
      <vt:lpstr>PS 24</vt:lpstr>
      <vt:lpstr>PS 25</vt:lpstr>
      <vt:lpstr>PS 30</vt:lpstr>
      <vt:lpstr>SO 10</vt:lpstr>
      <vt:lpstr>SO 10.1</vt:lpstr>
      <vt:lpstr>SO 11</vt:lpstr>
      <vt:lpstr>SO 12</vt:lpstr>
      <vt:lpstr>SO 13</vt:lpstr>
      <vt:lpstr>SO 14</vt:lpstr>
      <vt:lpstr>SO 15</vt:lpstr>
      <vt:lpstr>SO 20</vt:lpstr>
      <vt:lpstr>SO 20.1</vt:lpstr>
      <vt:lpstr>SO 21</vt:lpstr>
      <vt:lpstr>SO 23</vt:lpstr>
      <vt:lpstr>SO 24</vt:lpstr>
      <vt:lpstr>SO 25</vt:lpstr>
      <vt:lpstr>SO 30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Srovnal Otakar, Ing.</dc:creator>
  <cp:lastModifiedBy>Srovnal Otakar, Ing.</cp:lastModifiedBy>
  <dcterms:created xsi:type="dcterms:W3CDTF">2020-07-08T10:33:48Z</dcterms:created>
  <dcterms:modified xsi:type="dcterms:W3CDTF">2020-07-08T10:42:03Z</dcterms:modified>
</cp:coreProperties>
</file>