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8800" windowHeight="12345"/>
  </bookViews>
  <sheets>
    <sheet name="Rekapitulace stavby" sheetId="1" r:id="rId1"/>
    <sheet name="SO 01 - Železniční propus..." sheetId="2" r:id="rId2"/>
  </sheets>
  <definedNames>
    <definedName name="_xlnm._FilterDatabase" localSheetId="1" hidden="1">'SO 01 - Železniční propus...'!$C$131:$K$270</definedName>
    <definedName name="_xlnm.Print_Titles" localSheetId="0">'Rekapitulace stavby'!$92:$92</definedName>
    <definedName name="_xlnm.Print_Titles" localSheetId="1">'SO 01 - Železniční propus...'!$131:$131</definedName>
    <definedName name="_xlnm.Print_Area" localSheetId="0">'Rekapitulace stavby'!$D$4:$AO$76,'Rekapitulace stavby'!$C$82:$AQ$96</definedName>
    <definedName name="_xlnm.Print_Area" localSheetId="1">'SO 01 - Železniční propus...'!$C$4:$J$76,'SO 01 - Železniční propus...'!$C$119:$K$270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70" i="2"/>
  <c r="BH270" i="2"/>
  <c r="BG270" i="2"/>
  <c r="BF270" i="2"/>
  <c r="T270" i="2"/>
  <c r="T269" i="2"/>
  <c r="R270" i="2"/>
  <c r="R269" i="2" s="1"/>
  <c r="P270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T260" i="2" s="1"/>
  <c r="T256" i="2" s="1"/>
  <c r="R261" i="2"/>
  <c r="R260" i="2"/>
  <c r="P261" i="2"/>
  <c r="P260" i="2" s="1"/>
  <c r="BI258" i="2"/>
  <c r="BH258" i="2"/>
  <c r="BG258" i="2"/>
  <c r="BF258" i="2"/>
  <c r="T258" i="2"/>
  <c r="T257" i="2"/>
  <c r="R258" i="2"/>
  <c r="R257" i="2"/>
  <c r="R256" i="2"/>
  <c r="P258" i="2"/>
  <c r="P257" i="2" s="1"/>
  <c r="P256" i="2" s="1"/>
  <c r="BI255" i="2"/>
  <c r="BH255" i="2"/>
  <c r="BG255" i="2"/>
  <c r="BF255" i="2"/>
  <c r="T255" i="2"/>
  <c r="T254" i="2"/>
  <c r="R255" i="2"/>
  <c r="R254" i="2"/>
  <c r="P255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T244" i="2" s="1"/>
  <c r="R245" i="2"/>
  <c r="R244" i="2"/>
  <c r="P245" i="2"/>
  <c r="P244" i="2" s="1"/>
  <c r="BI242" i="2"/>
  <c r="BH242" i="2"/>
  <c r="BG242" i="2"/>
  <c r="BF242" i="2"/>
  <c r="T242" i="2"/>
  <c r="T241" i="2"/>
  <c r="R242" i="2"/>
  <c r="R241" i="2" s="1"/>
  <c r="P242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F126" i="2"/>
  <c r="E124" i="2"/>
  <c r="F89" i="2"/>
  <c r="E87" i="2"/>
  <c r="J24" i="2"/>
  <c r="E24" i="2"/>
  <c r="J92" i="2" s="1"/>
  <c r="J23" i="2"/>
  <c r="J21" i="2"/>
  <c r="E21" i="2"/>
  <c r="J128" i="2" s="1"/>
  <c r="J20" i="2"/>
  <c r="J18" i="2"/>
  <c r="E18" i="2"/>
  <c r="F129" i="2" s="1"/>
  <c r="J17" i="2"/>
  <c r="J15" i="2"/>
  <c r="E15" i="2"/>
  <c r="F91" i="2" s="1"/>
  <c r="J14" i="2"/>
  <c r="J12" i="2"/>
  <c r="J126" i="2" s="1"/>
  <c r="E7" i="2"/>
  <c r="E122" i="2"/>
  <c r="L90" i="1"/>
  <c r="AM90" i="1"/>
  <c r="AM89" i="1"/>
  <c r="L89" i="1"/>
  <c r="AM87" i="1"/>
  <c r="L87" i="1"/>
  <c r="L85" i="1"/>
  <c r="L84" i="1"/>
  <c r="BK270" i="2"/>
  <c r="J270" i="2"/>
  <c r="BK268" i="2"/>
  <c r="J268" i="2"/>
  <c r="J267" i="2"/>
  <c r="J266" i="2"/>
  <c r="J265" i="2"/>
  <c r="J261" i="2"/>
  <c r="BK258" i="2"/>
  <c r="J255" i="2"/>
  <c r="J253" i="2"/>
  <c r="BK252" i="2"/>
  <c r="BK250" i="2"/>
  <c r="BK248" i="2"/>
  <c r="J235" i="2"/>
  <c r="BK233" i="2"/>
  <c r="BK227" i="2"/>
  <c r="BK226" i="2"/>
  <c r="J219" i="2"/>
  <c r="BK212" i="2"/>
  <c r="J204" i="2"/>
  <c r="J201" i="2"/>
  <c r="J197" i="2"/>
  <c r="J195" i="2"/>
  <c r="J190" i="2"/>
  <c r="J188" i="2"/>
  <c r="J184" i="2"/>
  <c r="BK180" i="2"/>
  <c r="J178" i="2"/>
  <c r="J167" i="2"/>
  <c r="BK165" i="2"/>
  <c r="J163" i="2"/>
  <c r="BK161" i="2"/>
  <c r="J159" i="2"/>
  <c r="BK147" i="2"/>
  <c r="BK145" i="2"/>
  <c r="BK142" i="2"/>
  <c r="BK140" i="2"/>
  <c r="BK134" i="2"/>
  <c r="J169" i="2"/>
  <c r="BK167" i="2"/>
  <c r="BK159" i="2"/>
  <c r="J157" i="2"/>
  <c r="J153" i="2"/>
  <c r="J149" i="2"/>
  <c r="J147" i="2"/>
  <c r="BK136" i="2"/>
  <c r="J134" i="2"/>
  <c r="AS94" i="1"/>
  <c r="BK267" i="2"/>
  <c r="BK266" i="2"/>
  <c r="BK265" i="2"/>
  <c r="BK261" i="2"/>
  <c r="BK253" i="2"/>
  <c r="J250" i="2"/>
  <c r="J249" i="2"/>
  <c r="J248" i="2"/>
  <c r="BK245" i="2"/>
  <c r="BK242" i="2"/>
  <c r="BK239" i="2"/>
  <c r="BK237" i="2"/>
  <c r="J233" i="2"/>
  <c r="J229" i="2"/>
  <c r="BK224" i="2"/>
  <c r="BK221" i="2"/>
  <c r="BK219" i="2"/>
  <c r="BK216" i="2"/>
  <c r="J212" i="2"/>
  <c r="BK206" i="2"/>
  <c r="BK197" i="2"/>
  <c r="BK192" i="2"/>
  <c r="BK188" i="2"/>
  <c r="BK178" i="2"/>
  <c r="J176" i="2"/>
  <c r="J173" i="2"/>
  <c r="BK171" i="2"/>
  <c r="BK163" i="2"/>
  <c r="J161" i="2"/>
  <c r="BK157" i="2"/>
  <c r="J155" i="2"/>
  <c r="BK151" i="2"/>
  <c r="J142" i="2"/>
  <c r="J140" i="2"/>
  <c r="J138" i="2"/>
  <c r="J136" i="2"/>
  <c r="J258" i="2"/>
  <c r="BK255" i="2"/>
  <c r="J252" i="2"/>
  <c r="BK249" i="2"/>
  <c r="J245" i="2"/>
  <c r="J242" i="2"/>
  <c r="J239" i="2"/>
  <c r="J237" i="2"/>
  <c r="BK235" i="2"/>
  <c r="BK229" i="2"/>
  <c r="J227" i="2"/>
  <c r="J226" i="2"/>
  <c r="J224" i="2"/>
  <c r="J221" i="2"/>
  <c r="J216" i="2"/>
  <c r="J206" i="2"/>
  <c r="BK204" i="2"/>
  <c r="BK201" i="2"/>
  <c r="BK195" i="2"/>
  <c r="J192" i="2"/>
  <c r="BK190" i="2"/>
  <c r="BK184" i="2"/>
  <c r="J180" i="2"/>
  <c r="BK176" i="2"/>
  <c r="BK173" i="2"/>
  <c r="J171" i="2"/>
  <c r="BK169" i="2"/>
  <c r="J165" i="2"/>
  <c r="BK155" i="2"/>
  <c r="BK153" i="2"/>
  <c r="J151" i="2"/>
  <c r="BK149" i="2"/>
  <c r="J145" i="2"/>
  <c r="BK138" i="2"/>
  <c r="BK203" i="2" l="1"/>
  <c r="J203" i="2" s="1"/>
  <c r="J100" i="2" s="1"/>
  <c r="BK133" i="2"/>
  <c r="J133" i="2" s="1"/>
  <c r="J97" i="2" s="1"/>
  <c r="P133" i="2"/>
  <c r="R133" i="2"/>
  <c r="T133" i="2"/>
  <c r="BK194" i="2"/>
  <c r="BK175" i="2" s="1"/>
  <c r="J175" i="2" s="1"/>
  <c r="J98" i="2" s="1"/>
  <c r="P194" i="2"/>
  <c r="P175" i="2"/>
  <c r="R194" i="2"/>
  <c r="R175" i="2"/>
  <c r="T194" i="2"/>
  <c r="T175" i="2"/>
  <c r="P203" i="2"/>
  <c r="R203" i="2"/>
  <c r="T203" i="2"/>
  <c r="BK211" i="2"/>
  <c r="J211" i="2" s="1"/>
  <c r="J101" i="2" s="1"/>
  <c r="P211" i="2"/>
  <c r="R211" i="2"/>
  <c r="T211" i="2"/>
  <c r="BK225" i="2"/>
  <c r="J225" i="2" s="1"/>
  <c r="J102" i="2" s="1"/>
  <c r="P225" i="2"/>
  <c r="R225" i="2"/>
  <c r="T225" i="2"/>
  <c r="BK247" i="2"/>
  <c r="J247" i="2" s="1"/>
  <c r="J105" i="2" s="1"/>
  <c r="P247" i="2"/>
  <c r="R247" i="2"/>
  <c r="T247" i="2"/>
  <c r="BK264" i="2"/>
  <c r="J264" i="2" s="1"/>
  <c r="J111" i="2" s="1"/>
  <c r="P264" i="2"/>
  <c r="P263" i="2"/>
  <c r="R264" i="2"/>
  <c r="R263" i="2"/>
  <c r="T264" i="2"/>
  <c r="T263" i="2"/>
  <c r="J91" i="2"/>
  <c r="F128" i="2"/>
  <c r="J129" i="2"/>
  <c r="BE134" i="2"/>
  <c r="BE140" i="2"/>
  <c r="BE159" i="2"/>
  <c r="BE171" i="2"/>
  <c r="BE180" i="2"/>
  <c r="BE188" i="2"/>
  <c r="BE197" i="2"/>
  <c r="BE227" i="2"/>
  <c r="BE245" i="2"/>
  <c r="BE261" i="2"/>
  <c r="BE265" i="2"/>
  <c r="BE145" i="2"/>
  <c r="BE147" i="2"/>
  <c r="BE153" i="2"/>
  <c r="BE157" i="2"/>
  <c r="BE163" i="2"/>
  <c r="BE165" i="2"/>
  <c r="BE169" i="2"/>
  <c r="BE173" i="2"/>
  <c r="BE176" i="2"/>
  <c r="BE190" i="2"/>
  <c r="BE192" i="2"/>
  <c r="BE195" i="2"/>
  <c r="BE201" i="2"/>
  <c r="BE204" i="2"/>
  <c r="BE206" i="2"/>
  <c r="BE212" i="2"/>
  <c r="BE219" i="2"/>
  <c r="BE224" i="2"/>
  <c r="BE235" i="2"/>
  <c r="BE237" i="2"/>
  <c r="BE248" i="2"/>
  <c r="BE252" i="2"/>
  <c r="BE255" i="2"/>
  <c r="BE266" i="2"/>
  <c r="J89" i="2"/>
  <c r="F92" i="2"/>
  <c r="BE138" i="2"/>
  <c r="BE142" i="2"/>
  <c r="BE155" i="2"/>
  <c r="BE161" i="2"/>
  <c r="E85" i="2"/>
  <c r="BE136" i="2"/>
  <c r="BE149" i="2"/>
  <c r="BE151" i="2"/>
  <c r="BE167" i="2"/>
  <c r="BE178" i="2"/>
  <c r="BE184" i="2"/>
  <c r="BE216" i="2"/>
  <c r="BE221" i="2"/>
  <c r="BE226" i="2"/>
  <c r="BE229" i="2"/>
  <c r="BE233" i="2"/>
  <c r="BE239" i="2"/>
  <c r="BE242" i="2"/>
  <c r="BE249" i="2"/>
  <c r="BE250" i="2"/>
  <c r="BE253" i="2"/>
  <c r="BE258" i="2"/>
  <c r="BE267" i="2"/>
  <c r="BE268" i="2"/>
  <c r="BE270" i="2"/>
  <c r="BK241" i="2"/>
  <c r="J241" i="2" s="1"/>
  <c r="J103" i="2" s="1"/>
  <c r="BK244" i="2"/>
  <c r="J244" i="2" s="1"/>
  <c r="J104" i="2" s="1"/>
  <c r="BK254" i="2"/>
  <c r="J254" i="2" s="1"/>
  <c r="J106" i="2" s="1"/>
  <c r="BK257" i="2"/>
  <c r="J257" i="2"/>
  <c r="J108" i="2"/>
  <c r="BK260" i="2"/>
  <c r="J260" i="2" s="1"/>
  <c r="J109" i="2" s="1"/>
  <c r="BK269" i="2"/>
  <c r="J269" i="2" s="1"/>
  <c r="J112" i="2" s="1"/>
  <c r="J34" i="2"/>
  <c r="AW95" i="1" s="1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W32" i="1" s="1"/>
  <c r="F34" i="2"/>
  <c r="BA95" i="1" s="1"/>
  <c r="BA94" i="1" s="1"/>
  <c r="AW94" i="1" s="1"/>
  <c r="AK30" i="1" s="1"/>
  <c r="J194" i="2" l="1"/>
  <c r="J99" i="2" s="1"/>
  <c r="T132" i="2"/>
  <c r="P132" i="2"/>
  <c r="AU95" i="1"/>
  <c r="R132" i="2"/>
  <c r="BK256" i="2"/>
  <c r="J256" i="2" s="1"/>
  <c r="J107" i="2" s="1"/>
  <c r="BK263" i="2"/>
  <c r="J263" i="2" s="1"/>
  <c r="J110" i="2" s="1"/>
  <c r="AU94" i="1"/>
  <c r="AY94" i="1"/>
  <c r="W30" i="1"/>
  <c r="F33" i="2"/>
  <c r="AZ95" i="1" s="1"/>
  <c r="AZ94" i="1" s="1"/>
  <c r="AV94" i="1" s="1"/>
  <c r="AK29" i="1" s="1"/>
  <c r="AX94" i="1"/>
  <c r="J33" i="2"/>
  <c r="AV95" i="1" s="1"/>
  <c r="AT95" i="1" s="1"/>
  <c r="BK132" i="2" l="1"/>
  <c r="J132" i="2" s="1"/>
  <c r="J30" i="2" s="1"/>
  <c r="AG95" i="1" s="1"/>
  <c r="AG94" i="1" s="1"/>
  <c r="AK26" i="1" s="1"/>
  <c r="AK35" i="1" s="1"/>
  <c r="W29" i="1"/>
  <c r="AT94" i="1"/>
  <c r="J39" i="2" l="1"/>
  <c r="AN95" i="1"/>
  <c r="J96" i="2"/>
  <c r="AN94" i="1"/>
</calcChain>
</file>

<file path=xl/sharedStrings.xml><?xml version="1.0" encoding="utf-8"?>
<sst xmlns="http://schemas.openxmlformats.org/spreadsheetml/2006/main" count="1804" uniqueCount="438">
  <si>
    <t>Export Komplet</t>
  </si>
  <si>
    <t/>
  </si>
  <si>
    <t>2.0</t>
  </si>
  <si>
    <t>False</t>
  </si>
  <si>
    <t>{ede8458f-fa10-4d25-939e-d252bfa83126}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</si>
  <si>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</si>
  <si>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</si>
  <si>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</si>
  <si>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</si>
  <si>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</si>
  <si>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</si>
  <si>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</si>
  <si>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</si>
  <si>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SO_05-21-04</t>
  </si>
  <si>
    <t>Stavba:</t>
  </si>
  <si>
    <t>Železniční propustek v km 169,366</t>
  </si>
  <si>
    <t>KSO:</t>
  </si>
  <si>
    <t>CC-CZ:</t>
  </si>
  <si>
    <t>Místo:</t>
  </si>
  <si>
    <t xml:space="preserve"> </t>
  </si>
  <si>
    <t>Datum:</t>
  </si>
  <si>
    <t>12. 9. 2019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</si>
  <si>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</si>
  <si>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</si>
  <si>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</si>
  <si>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</si>
  <si>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</si>
  <si>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</si>
  <si>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</si>
  <si>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</si>
  <si>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</si>
  <si>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</si>
  <si>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</si>
  <si>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</si>
  <si>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</si>
  <si>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</si>
  <si>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</si>
  <si>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</si>
  <si>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</si>
  <si>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</si>
  <si>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</si>
  <si>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</si>
  <si>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</si>
  <si>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</si>
  <si>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</si>
  <si>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</si>
  <si>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</si>
  <si>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</si>
  <si>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</si>
  <si>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</si>
  <si>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</si>
  <si>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</si>
  <si>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</si>
  <si>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</si>
  <si>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</si>
  <si>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</si>
  <si>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</si>
  <si>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</si>
  <si>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</si>
  <si>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</si>
  <si>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</si>
  <si>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</si>
  <si>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</si>
  <si>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</si>
  <si>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</si>
  <si>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</si>
  <si>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</si>
  <si>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</si>
  <si>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</si>
  <si>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</si>
  <si>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</si>
  <si>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</si>
  <si>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</si>
  <si>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</si>
  <si>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</si>
  <si>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</si>
  <si>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</si>
  <si>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</si>
  <si>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{3e3bf74b-0df7-4c1f-a4ca-38b34654145b}</t>
  </si>
  <si>
    <t>2</t>
  </si>
  <si>
    <t>KRYCÍ LIST SOUPISU PRACÍ</t>
  </si>
  <si>
    <t>Objekt:</t>
  </si>
  <si>
    <t>SO 01 - Železniční propustek v km 169,366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</si>
  <si>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</si>
  <si>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</si>
  <si>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</si>
  <si>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</si>
  <si>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</si>
  <si>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</si>
  <si>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Zakládání</t>
  </si>
  <si>
    <t xml:space="preserve">    3 - Svislé a kompletní konstrukce</t>
  </si>
  <si>
    <t>4 - Vodorovné konstrukce</t>
  </si>
  <si>
    <t>711 - Izolace proti vodě, vlhkosti a plynům</t>
  </si>
  <si>
    <t>9 - Ostatní konstrukce a práce-bourání</t>
  </si>
  <si>
    <t>96 -  Bourání konstrukcí</t>
  </si>
  <si>
    <t>99 -  Přesun hmot</t>
  </si>
  <si>
    <t>997 - Přesun sutě</t>
  </si>
  <si>
    <t>998 - Přesun hmot</t>
  </si>
  <si>
    <t>HSV - Práce a dodávky HSV</t>
  </si>
  <si>
    <t xml:space="preserve">    6 - Úpravy povrchů, podlahy a osazování výplní</t>
  </si>
  <si>
    <t xml:space="preserve">    8 - Trubní vedení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</si>
  <si>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</si>
  <si>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</si>
  <si>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</si>
  <si>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</si>
  <si>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</si>
  <si>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</si>
  <si>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</si>
  <si>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</si>
  <si>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</si>
  <si>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</si>
  <si>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</si>
  <si>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</si>
  <si>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</si>
  <si>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</si>
  <si>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</si>
  <si>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</si>
  <si>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</si>
  <si>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</si>
  <si>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</si>
  <si>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</si>
  <si>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</si>
  <si>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</si>
  <si>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</si>
  <si>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</si>
  <si>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483320021</t>
  </si>
  <si>
    <t>VV</t>
  </si>
  <si>
    <t>"odstranění vegetace" 10*2+10*2,5</t>
  </si>
  <si>
    <t>111201401</t>
  </si>
  <si>
    <t>Spálení křovin a stromů průměru kmene do 100 mm</t>
  </si>
  <si>
    <t>-186400746</t>
  </si>
  <si>
    <t>45</t>
  </si>
  <si>
    <t>3</t>
  </si>
  <si>
    <t>113105111</t>
  </si>
  <si>
    <t>Rozebrání dlažeb z lomového kamene kladených na sucho</t>
  </si>
  <si>
    <t>-955690948</t>
  </si>
  <si>
    <t>1,15*7,445</t>
  </si>
  <si>
    <t>115101202</t>
  </si>
  <si>
    <t>Čerpání vody na dopravní výšku do 10 m průměrný přítok do 1000 l/min</t>
  </si>
  <si>
    <t>hod</t>
  </si>
  <si>
    <t>679498599</t>
  </si>
  <si>
    <t>"při deštích" 32</t>
  </si>
  <si>
    <t>5</t>
  </si>
  <si>
    <t>115101302</t>
  </si>
  <si>
    <t>Pohotovost čerpací soupravy pro dopravní výšku do 10 m přítok do 1000 l/min</t>
  </si>
  <si>
    <t>den</t>
  </si>
  <si>
    <t>-1507061005</t>
  </si>
  <si>
    <t>6</t>
  </si>
  <si>
    <t>Součet</t>
  </si>
  <si>
    <t>121101101</t>
  </si>
  <si>
    <t>Sejmutí ornice s přemístěním na vzdálenost do 50 m</t>
  </si>
  <si>
    <t>m3</t>
  </si>
  <si>
    <t>-1637572373</t>
  </si>
  <si>
    <t>45*0,1</t>
  </si>
  <si>
    <t>7</t>
  </si>
  <si>
    <t>131301102</t>
  </si>
  <si>
    <t>Hloubení jam nezapažených v hornině tř. 4 objemu do 1000 m3</t>
  </si>
  <si>
    <t>1746032433</t>
  </si>
  <si>
    <t>(4,6+7,5)*0,5*1,5*1,75+1,5*3*1,5</t>
  </si>
  <si>
    <t>8</t>
  </si>
  <si>
    <t>161101101</t>
  </si>
  <si>
    <t>Svislé přemístění výkopku z horniny tř. 1 až 4 hl výkopu do 2,5 m</t>
  </si>
  <si>
    <t>-570649315</t>
  </si>
  <si>
    <t>22,631</t>
  </si>
  <si>
    <t>9</t>
  </si>
  <si>
    <t>162701105</t>
  </si>
  <si>
    <t>Vodorovné přemístění do 10000 m výkopku/sypaniny z horniny tř. 1 až 4</t>
  </si>
  <si>
    <t>590869144</t>
  </si>
  <si>
    <t>"odvoz na skládku 20km" 22,631</t>
  </si>
  <si>
    <t>10</t>
  </si>
  <si>
    <t>171101141</t>
  </si>
  <si>
    <t>Uložení sypaniny do 0,75 m3 násypu na 1 m silnice nebo železnice</t>
  </si>
  <si>
    <t>-1701612779</t>
  </si>
  <si>
    <t>"zásyp trub" (6,55+13,64)*0,5*1,5*2,075+(6,55+13,64)*0,5*1,5*1,5-0,3*2*13,5-3,14*0,65*0,65*13,5</t>
  </si>
  <si>
    <t>11</t>
  </si>
  <si>
    <t>M</t>
  </si>
  <si>
    <t>583441990</t>
  </si>
  <si>
    <t>štěrkodrť frakce (Olbramovice) 0-63</t>
  </si>
  <si>
    <t>t</t>
  </si>
  <si>
    <t>-1048972270</t>
  </si>
  <si>
    <t>"zásyp trub stěrkodrtí" 28,125*1,8</t>
  </si>
  <si>
    <t>12</t>
  </si>
  <si>
    <t>171151101</t>
  </si>
  <si>
    <t>Hutnění boků násypů pro jakýkoliv sklon a míru zhutnění svahu</t>
  </si>
  <si>
    <t>-238813959</t>
  </si>
  <si>
    <t>13</t>
  </si>
  <si>
    <t>171201211</t>
  </si>
  <si>
    <t>Poplatek za uložení odpadu ze sypaniny na skládce (skládkovné)</t>
  </si>
  <si>
    <t>-2128446061</t>
  </si>
  <si>
    <t>22,631*1,8</t>
  </si>
  <si>
    <t>14</t>
  </si>
  <si>
    <t>175151101</t>
  </si>
  <si>
    <t>Obsypání potrubí strojně sypaninou bez prohození, uloženou do 3 m</t>
  </si>
  <si>
    <t>-314799620</t>
  </si>
  <si>
    <t>28,125</t>
  </si>
  <si>
    <t>181102302</t>
  </si>
  <si>
    <t>Úprava pláně v zářezech se zhutněním</t>
  </si>
  <si>
    <t>1042585517</t>
  </si>
  <si>
    <t>"úprava pláně pod základ trub"15*2,2</t>
  </si>
  <si>
    <t>16</t>
  </si>
  <si>
    <t>181202305</t>
  </si>
  <si>
    <t>Úprava pláně na násypech se zhutněním</t>
  </si>
  <si>
    <t>-684242329</t>
  </si>
  <si>
    <t>"zemní pláň" 6,7*9,8</t>
  </si>
  <si>
    <t>17</t>
  </si>
  <si>
    <t>181301102</t>
  </si>
  <si>
    <t>Rozprostření ornice tl vrstvy do 150 mm pl do 500 m2 v rovině nebo ve svahu do 1:5</t>
  </si>
  <si>
    <t>2083540445</t>
  </si>
  <si>
    <t>18</t>
  </si>
  <si>
    <t>182201101</t>
  </si>
  <si>
    <t>Svahování násypů</t>
  </si>
  <si>
    <t>1005135601</t>
  </si>
  <si>
    <t>19</t>
  </si>
  <si>
    <t>183405211</t>
  </si>
  <si>
    <t>Výsev trávníku hydroosevem na ornici</t>
  </si>
  <si>
    <t>1973123559</t>
  </si>
  <si>
    <t>20</t>
  </si>
  <si>
    <t>00572470</t>
  </si>
  <si>
    <t>osivo směs travní univerzál</t>
  </si>
  <si>
    <t>kg</t>
  </si>
  <si>
    <t>-1865844731</t>
  </si>
  <si>
    <t>45*0,025 'Přepočtené koeficientem množství</t>
  </si>
  <si>
    <t>Zakládání</t>
  </si>
  <si>
    <t>273311124</t>
  </si>
  <si>
    <t>Základové desky z betonu prostého C 12/15</t>
  </si>
  <si>
    <t>-736598952</t>
  </si>
  <si>
    <t>"podkladní beton pod jímku" 0,4</t>
  </si>
  <si>
    <t>22</t>
  </si>
  <si>
    <t>273311125</t>
  </si>
  <si>
    <t>Základové desky z betonu prostého C 16/20</t>
  </si>
  <si>
    <t>-1056358628</t>
  </si>
  <si>
    <t>"podkladní vyrovnávací beton pod základovou desku " 1,9</t>
  </si>
  <si>
    <t>23</t>
  </si>
  <si>
    <t>273321117</t>
  </si>
  <si>
    <t>Základové desky ze ŽB C 25/30</t>
  </si>
  <si>
    <t>-1428566492</t>
  </si>
  <si>
    <t>"koncový práh dlažby"2,5*0,4*0,8</t>
  </si>
  <si>
    <t>"betonové lože pod trouby včetně prahů "4,7</t>
  </si>
  <si>
    <t>24</t>
  </si>
  <si>
    <t>273354111</t>
  </si>
  <si>
    <t>Bednění základových desek - zřízení</t>
  </si>
  <si>
    <t>-180525800</t>
  </si>
  <si>
    <t>"prahy dlažby"0,7*2*2*2</t>
  </si>
  <si>
    <t>"lože pod prefabrikáty včetně zesílení "9,225*0,3*2+0,3*2*2+2,1+0,42*2*4</t>
  </si>
  <si>
    <t>25</t>
  </si>
  <si>
    <t>273354211</t>
  </si>
  <si>
    <t>Bednění základových desek - odstranění</t>
  </si>
  <si>
    <t>-1794865128</t>
  </si>
  <si>
    <t>17,795</t>
  </si>
  <si>
    <t>26</t>
  </si>
  <si>
    <t>273361411</t>
  </si>
  <si>
    <t>Výztuž základových desek ze svařovaných sítí do 3,5 kg/m2</t>
  </si>
  <si>
    <t>1765341300</t>
  </si>
  <si>
    <t>0,19</t>
  </si>
  <si>
    <t>27</t>
  </si>
  <si>
    <t>274316131</t>
  </si>
  <si>
    <t>Základové pasy z prostého betonu se zvýšenými nároky na prostředí tř. C 30/37</t>
  </si>
  <si>
    <t>1659227581</t>
  </si>
  <si>
    <t>"jímka"3,4</t>
  </si>
  <si>
    <t>Svislé a kompletní konstrukce</t>
  </si>
  <si>
    <t>28</t>
  </si>
  <si>
    <t>341351111</t>
  </si>
  <si>
    <t>Zřízení oboustranného bednění nosných stěn</t>
  </si>
  <si>
    <t>1650990403</t>
  </si>
  <si>
    <t>1,5*2*2+2*2,2*2</t>
  </si>
  <si>
    <t>29</t>
  </si>
  <si>
    <t>341361821</t>
  </si>
  <si>
    <t>Výztuž stěn betonářskou ocelí 10 505</t>
  </si>
  <si>
    <t>-1506676006</t>
  </si>
  <si>
    <t>"výstuž jímky"0,536</t>
  </si>
  <si>
    <t>"Prutová výstuž základu" 0,099</t>
  </si>
  <si>
    <t>30</t>
  </si>
  <si>
    <t>389121111</t>
  </si>
  <si>
    <t>Osazení dílců rámové konstrukce propustků a podchodů hmotnosti do 5 t</t>
  </si>
  <si>
    <t>kus</t>
  </si>
  <si>
    <t>-1114400747</t>
  </si>
  <si>
    <t>"Montáž propustku"12</t>
  </si>
  <si>
    <t>Vodorovné konstrukce</t>
  </si>
  <si>
    <t>31</t>
  </si>
  <si>
    <t>451311521</t>
  </si>
  <si>
    <t>Podklad pro dlažbu z betonu prostého mrazuvzdorného tř. C 25/30 vrstva tl nad 100 do 150 mm</t>
  </si>
  <si>
    <t>359394679</t>
  </si>
  <si>
    <t>22,64</t>
  </si>
  <si>
    <t>32</t>
  </si>
  <si>
    <t>465513256</t>
  </si>
  <si>
    <t>Dlažba svahu u opěr z upraveného lomového žulového kamene tl 250 mm do lože C 25/30 pl do 10 m2</t>
  </si>
  <si>
    <t>-1335484208</t>
  </si>
  <si>
    <t>"Na výtoku"1*3+1,*1,5+1,8*1,2+3,5*1,8</t>
  </si>
  <si>
    <t>"Na vtoku"3,2*2,4</t>
  </si>
  <si>
    <t>"V jímce"2</t>
  </si>
  <si>
    <t>711</t>
  </si>
  <si>
    <t>Izolace proti vodě, vlhkosti a plynům</t>
  </si>
  <si>
    <t>33</t>
  </si>
  <si>
    <t>711511101</t>
  </si>
  <si>
    <t>Provedení hydroizolace potrubí za studena penetračním nátěrem</t>
  </si>
  <si>
    <t>1418809321</t>
  </si>
  <si>
    <t>"nátěr jímky" 1,5*2*2+2*2,2*2</t>
  </si>
  <si>
    <t>"nátěr trub"(2*3,14*0,58+0,4)*12,5</t>
  </si>
  <si>
    <t>34</t>
  </si>
  <si>
    <t>111631500</t>
  </si>
  <si>
    <t>lak asfaltový ALP/9 bal 9 kg</t>
  </si>
  <si>
    <t>565361810</t>
  </si>
  <si>
    <t>P</t>
  </si>
  <si>
    <t>Poznámka k položce:_x000D_
Spotřeba 0,3-0,4kg/m2 dle povrchu, ředidlo technický benzín</t>
  </si>
  <si>
    <t>59,1159338582676*0,00035 'Přepočtené koeficientem množství</t>
  </si>
  <si>
    <t>35</t>
  </si>
  <si>
    <t>711511102</t>
  </si>
  <si>
    <t>Provedení hydroizolace potrubí za studena asfaltovým lakem</t>
  </si>
  <si>
    <t>-1166370702</t>
  </si>
  <si>
    <t>"Dvojnásobný nátěr"65,33*2</t>
  </si>
  <si>
    <t>36</t>
  </si>
  <si>
    <t>111631520</t>
  </si>
  <si>
    <t>lak asfaltový RENOLAK ALN bal. 9 kg</t>
  </si>
  <si>
    <t>-1787112811</t>
  </si>
  <si>
    <t>Poznámka k položce:_x000D_
Spotřeba: 0,3-0,5 kg/m2</t>
  </si>
  <si>
    <t>130,66*0,00035 'Přepočtené koeficientem množství</t>
  </si>
  <si>
    <t>37</t>
  </si>
  <si>
    <t>998711101</t>
  </si>
  <si>
    <t>Přesun hmot tonážní pro izolace proti vodě, vlhkosti a plynům v objektech výšky do 6 m</t>
  </si>
  <si>
    <t>-1420074714</t>
  </si>
  <si>
    <t>Ostatní konstrukce a práce-bourání</t>
  </si>
  <si>
    <t>38</t>
  </si>
  <si>
    <t>56230625R</t>
  </si>
  <si>
    <t>Kompozitní rošt na jímku včetně rámu a montáže</t>
  </si>
  <si>
    <t>Ks</t>
  </si>
  <si>
    <t>1132266646</t>
  </si>
  <si>
    <t>39</t>
  </si>
  <si>
    <t>936942211</t>
  </si>
  <si>
    <t>Zhotovení tabulky s letopočtem opravy mostu vložením šablony do bednění</t>
  </si>
  <si>
    <t>-890365914</t>
  </si>
  <si>
    <t>40</t>
  </si>
  <si>
    <t>963051111</t>
  </si>
  <si>
    <t>Bourání mostní nosné konstrukce z ŽB</t>
  </si>
  <si>
    <t>1010035100</t>
  </si>
  <si>
    <t>"bet.desky vlevo" 3,4*0,9*0,25+1*0,5*0,18+1,5*0,75*0,18</t>
  </si>
  <si>
    <t>"nosná konstrukce a římsy"2,075*7,44*0,18+0,48*0,455*3,35*2</t>
  </si>
  <si>
    <t>41</t>
  </si>
  <si>
    <t>592211604D</t>
  </si>
  <si>
    <t>Žlb trouba patková DN 800</t>
  </si>
  <si>
    <t>126755575</t>
  </si>
  <si>
    <t>"10  trub mezilehlých pero-drážka"10</t>
  </si>
  <si>
    <t>42</t>
  </si>
  <si>
    <t>592211605D</t>
  </si>
  <si>
    <t>Žlb trouba patková DN 800 výtokový díl šikmý</t>
  </si>
  <si>
    <t>-1192441514</t>
  </si>
  <si>
    <t>43</t>
  </si>
  <si>
    <t>592211606D</t>
  </si>
  <si>
    <t>Žlb trouba patková DN 800 vtokový díl s rovným čelem</t>
  </si>
  <si>
    <t>-948517468</t>
  </si>
  <si>
    <t>44</t>
  </si>
  <si>
    <t>966075141</t>
  </si>
  <si>
    <t>Odstranění kovového zábradlí vcelku</t>
  </si>
  <si>
    <t>m</t>
  </si>
  <si>
    <t>-841326316</t>
  </si>
  <si>
    <t>2*3,4</t>
  </si>
  <si>
    <t>96</t>
  </si>
  <si>
    <t xml:space="preserve"> Bourání konstrukcí</t>
  </si>
  <si>
    <t>962021112</t>
  </si>
  <si>
    <t>Bourání mostních zdí a pilířů z kamene</t>
  </si>
  <si>
    <t>2038127908</t>
  </si>
  <si>
    <t>"Ubourání opěr, základů a křídel"7,44*1,3*1,1*2</t>
  </si>
  <si>
    <t>99</t>
  </si>
  <si>
    <t xml:space="preserve"> Přesun hmot</t>
  </si>
  <si>
    <t>46</t>
  </si>
  <si>
    <t>992114151</t>
  </si>
  <si>
    <t>Vodorovné přemístění mostních dílců z ŽB na vzdálenost 5000 m do hmotnosti 5 t</t>
  </si>
  <si>
    <t>-282161319</t>
  </si>
  <si>
    <t>"převoz prefabrikátů na staveništi" 12</t>
  </si>
  <si>
    <t>997</t>
  </si>
  <si>
    <t>Přesun sutě</t>
  </si>
  <si>
    <t>47</t>
  </si>
  <si>
    <t>997211111</t>
  </si>
  <si>
    <t>Svislá doprava suti na v 3,5 m</t>
  </si>
  <si>
    <t>-973630223</t>
  </si>
  <si>
    <t>48</t>
  </si>
  <si>
    <t>997211511</t>
  </si>
  <si>
    <t>Vodorovná doprava suti po suchu na vzdálenost do 1 km</t>
  </si>
  <si>
    <t>109940196</t>
  </si>
  <si>
    <t>49</t>
  </si>
  <si>
    <t>997211519</t>
  </si>
  <si>
    <t>Příplatek ZKD 1 km u vodorovné dopravy suti</t>
  </si>
  <si>
    <t>958581678</t>
  </si>
  <si>
    <t>"Doprava na skládku předpoklad 25km"25*70,342</t>
  </si>
  <si>
    <t>50</t>
  </si>
  <si>
    <t>997211612</t>
  </si>
  <si>
    <t>Nakládání vybouraných hmot na dopravní prostředky pro vodorovnou dopravu</t>
  </si>
  <si>
    <t>-1379611850</t>
  </si>
  <si>
    <t>51</t>
  </si>
  <si>
    <t>997221855</t>
  </si>
  <si>
    <t>Poplatek za uložení odpadu z kameniva na skládce (skládkovné)</t>
  </si>
  <si>
    <t>498286235</t>
  </si>
  <si>
    <t>998</t>
  </si>
  <si>
    <t>Přesun hmot</t>
  </si>
  <si>
    <t>52</t>
  </si>
  <si>
    <t>998212111</t>
  </si>
  <si>
    <t>Přesun hmot pro mosty zděné, monolitické betonové nebo ocelové v do 20 m</t>
  </si>
  <si>
    <t>-2000996808</t>
  </si>
  <si>
    <t>HSV</t>
  </si>
  <si>
    <t>Práce a dodávky HSV</t>
  </si>
  <si>
    <t>Úpravy povrchů, podlahy a osazování výplní</t>
  </si>
  <si>
    <t>53</t>
  </si>
  <si>
    <t>31316006</t>
  </si>
  <si>
    <t>síť výztužná svařovaná 100x100mm drát D 6mm</t>
  </si>
  <si>
    <t>-893301431</t>
  </si>
  <si>
    <t>"výztuž dlažby"22,64</t>
  </si>
  <si>
    <t>Trubní vedení</t>
  </si>
  <si>
    <t>54</t>
  </si>
  <si>
    <t>850361811</t>
  </si>
  <si>
    <t>Bourání stávajícího potrubí z trub litinových DN přes 150 do 250</t>
  </si>
  <si>
    <t>-483253080</t>
  </si>
  <si>
    <t>"demontáž ocelové trouby vlevo"4,2</t>
  </si>
  <si>
    <t>VRN</t>
  </si>
  <si>
    <t>Vedlejší rozpočtové náklady</t>
  </si>
  <si>
    <t>VRN3</t>
  </si>
  <si>
    <t>Zařízení staveniště</t>
  </si>
  <si>
    <t>55</t>
  </si>
  <si>
    <t>030001000</t>
  </si>
  <si>
    <t>kpl</t>
  </si>
  <si>
    <t>1024</t>
  </si>
  <si>
    <t>-413453506</t>
  </si>
  <si>
    <t>56</t>
  </si>
  <si>
    <t>032403000</t>
  </si>
  <si>
    <t>Provizorní komunikace</t>
  </si>
  <si>
    <t>484160990</t>
  </si>
  <si>
    <t>57</t>
  </si>
  <si>
    <t>035002000</t>
  </si>
  <si>
    <t>Pronájmy ploch, objektů</t>
  </si>
  <si>
    <t>-1415593511</t>
  </si>
  <si>
    <t>58</t>
  </si>
  <si>
    <t>039203000</t>
  </si>
  <si>
    <t>Úprava terénu po zrušení zařízení staveniště</t>
  </si>
  <si>
    <t>1882952160</t>
  </si>
  <si>
    <t>VRN7</t>
  </si>
  <si>
    <t>Provozní vlivy</t>
  </si>
  <si>
    <t>59</t>
  </si>
  <si>
    <t>074002000</t>
  </si>
  <si>
    <t>Železniční a městský kolejový provoz</t>
  </si>
  <si>
    <t>-845360063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</si>
</sst>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34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2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179" t="s">
        <v>13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181" t="s">
        <v>15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3">
        <f>ROUND(AG94,2)</f>
        <v>0</v>
      </c>
      <c r="AL26" s="184"/>
      <c r="AM26" s="184"/>
      <c r="AN26" s="184"/>
      <c r="AO26" s="184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85" t="s">
        <v>31</v>
      </c>
      <c r="M28" s="185"/>
      <c r="N28" s="185"/>
      <c r="O28" s="185"/>
      <c r="P28" s="185"/>
      <c r="Q28" s="28"/>
      <c r="R28" s="28"/>
      <c r="S28" s="28"/>
      <c r="T28" s="28"/>
      <c r="U28" s="28"/>
      <c r="V28" s="28"/>
      <c r="W28" s="185" t="s">
        <v>32</v>
      </c>
      <c r="X28" s="185"/>
      <c r="Y28" s="185"/>
      <c r="Z28" s="185"/>
      <c r="AA28" s="185"/>
      <c r="AB28" s="185"/>
      <c r="AC28" s="185"/>
      <c r="AD28" s="185"/>
      <c r="AE28" s="185"/>
      <c r="AF28" s="28"/>
      <c r="AG28" s="28"/>
      <c r="AH28" s="28"/>
      <c r="AI28" s="28"/>
      <c r="AJ28" s="28"/>
      <c r="AK28" s="185" t="s">
        <v>33</v>
      </c>
      <c r="AL28" s="185"/>
      <c r="AM28" s="185"/>
      <c r="AN28" s="185"/>
      <c r="AO28" s="185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3"/>
    </row>
    <row r="30" spans="1:71" s="3" customFormat="1" ht="14.45" customHeight="1">
      <c r="B30" s="33"/>
      <c r="F30" s="25" t="s">
        <v>36</v>
      </c>
      <c r="L30" s="188">
        <v>0.15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3"/>
    </row>
    <row r="31" spans="1:71" s="3" customFormat="1" ht="14.45" hidden="1" customHeight="1">
      <c r="B31" s="33"/>
      <c r="F31" s="25" t="s">
        <v>37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3"/>
    </row>
    <row r="32" spans="1:71" s="3" customFormat="1" ht="14.45" hidden="1" customHeight="1">
      <c r="B32" s="33"/>
      <c r="F32" s="25" t="s">
        <v>38</v>
      </c>
      <c r="L32" s="188">
        <v>0.15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3"/>
    </row>
    <row r="33" spans="1:57" s="3" customFormat="1" ht="14.45" hidden="1" customHeight="1">
      <c r="B33" s="33"/>
      <c r="F33" s="25" t="s">
        <v>39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189" t="s">
        <v>42</v>
      </c>
      <c r="Y35" s="190"/>
      <c r="Z35" s="190"/>
      <c r="AA35" s="190"/>
      <c r="AB35" s="190"/>
      <c r="AC35" s="36"/>
      <c r="AD35" s="36"/>
      <c r="AE35" s="36"/>
      <c r="AF35" s="36"/>
      <c r="AG35" s="36"/>
      <c r="AH35" s="36"/>
      <c r="AI35" s="36"/>
      <c r="AJ35" s="36"/>
      <c r="AK35" s="191">
        <f>SUM(AK26:AK33)</f>
        <v>0</v>
      </c>
      <c r="AL35" s="190"/>
      <c r="AM35" s="190"/>
      <c r="AN35" s="190"/>
      <c r="AO35" s="192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SO_05-21-04</v>
      </c>
      <c r="AR84" s="47"/>
    </row>
    <row r="85" spans="1:91" s="5" customFormat="1" ht="36.950000000000003" customHeight="1">
      <c r="B85" s="48"/>
      <c r="C85" s="49" t="s">
        <v>14</v>
      </c>
      <c r="L85" s="193" t="str">
        <f>K6</f>
        <v>Železniční propustek v km 169,366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95" t="str">
        <f>IF(AN8= "","",AN8)</f>
        <v>12. 9. 2019</v>
      </c>
      <c r="AN87" s="195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196" t="str">
        <f>IF(E17="","",E17)</f>
        <v xml:space="preserve"> </v>
      </c>
      <c r="AN89" s="197"/>
      <c r="AO89" s="197"/>
      <c r="AP89" s="197"/>
      <c r="AQ89" s="28"/>
      <c r="AR89" s="29"/>
      <c r="AS89" s="198" t="s">
        <v>50</v>
      </c>
      <c r="AT89" s="199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96" t="str">
        <f>IF(E20="","",E20)</f>
        <v xml:space="preserve"> </v>
      </c>
      <c r="AN90" s="197"/>
      <c r="AO90" s="197"/>
      <c r="AP90" s="197"/>
      <c r="AQ90" s="28"/>
      <c r="AR90" s="29"/>
      <c r="AS90" s="200"/>
      <c r="AT90" s="201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0"/>
      <c r="AT91" s="201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02" t="s">
        <v>51</v>
      </c>
      <c r="D92" s="203"/>
      <c r="E92" s="203"/>
      <c r="F92" s="203"/>
      <c r="G92" s="203"/>
      <c r="H92" s="56"/>
      <c r="I92" s="204" t="s">
        <v>52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53</v>
      </c>
      <c r="AH92" s="203"/>
      <c r="AI92" s="203"/>
      <c r="AJ92" s="203"/>
      <c r="AK92" s="203"/>
      <c r="AL92" s="203"/>
      <c r="AM92" s="203"/>
      <c r="AN92" s="204" t="s">
        <v>54</v>
      </c>
      <c r="AO92" s="203"/>
      <c r="AP92" s="206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0">
        <f>ROUND(AG95,2)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643.75739999999996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16.5" customHeight="1">
      <c r="A95" s="75" t="s">
        <v>74</v>
      </c>
      <c r="B95" s="76"/>
      <c r="C95" s="77"/>
      <c r="D95" s="209" t="s">
        <v>75</v>
      </c>
      <c r="E95" s="209"/>
      <c r="F95" s="209"/>
      <c r="G95" s="209"/>
      <c r="H95" s="209"/>
      <c r="I95" s="78"/>
      <c r="J95" s="209" t="s">
        <v>15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7">
        <f>'SO 01 - Železniční propus...'!J30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79" t="s">
        <v>76</v>
      </c>
      <c r="AR95" s="76"/>
      <c r="AS95" s="80">
        <v>0</v>
      </c>
      <c r="AT95" s="81">
        <f>ROUND(SUM(AV95:AW95),2)</f>
        <v>0</v>
      </c>
      <c r="AU95" s="82">
        <f>'SO 01 - Železniční propus...'!P132</f>
        <v>643.75740099999996</v>
      </c>
      <c r="AV95" s="81">
        <f>'SO 01 - Železniční propus...'!J33</f>
        <v>0</v>
      </c>
      <c r="AW95" s="81">
        <f>'SO 01 - Železniční propus...'!J34</f>
        <v>0</v>
      </c>
      <c r="AX95" s="81">
        <f>'SO 01 - Železniční propus...'!J35</f>
        <v>0</v>
      </c>
      <c r="AY95" s="81">
        <f>'SO 01 - Železniční propus...'!J36</f>
        <v>0</v>
      </c>
      <c r="AZ95" s="81">
        <f>'SO 01 - Železniční propus...'!F33</f>
        <v>0</v>
      </c>
      <c r="BA95" s="81">
        <f>'SO 01 - Železniční propus...'!F34</f>
        <v>0</v>
      </c>
      <c r="BB95" s="81">
        <f>'SO 01 - Železniční propus...'!F35</f>
        <v>0</v>
      </c>
      <c r="BC95" s="81">
        <f>'SO 01 - Železniční propus...'!F36</f>
        <v>0</v>
      </c>
      <c r="BD95" s="83">
        <f>'SO 01 - Železniční propus...'!F37</f>
        <v>0</v>
      </c>
      <c r="BT95" s="84" t="s">
        <v>77</v>
      </c>
      <c r="BV95" s="84" t="s">
        <v>72</v>
      </c>
      <c r="BW95" s="84" t="s">
        <v>78</v>
      </c>
      <c r="BX95" s="84" t="s">
        <v>4</v>
      </c>
      <c r="CL95" s="84" t="s">
        <v>1</v>
      </c>
      <c r="CM95" s="84" t="s">
        <v>79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Železniční propu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1"/>
  <sheetViews>
    <sheetView showGridLines="0" topLeftCell="A244" workbookViewId="0">
      <selection activeCell="J273" sqref="J273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12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6" t="s">
        <v>78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80</v>
      </c>
      <c r="L4" s="19"/>
      <c r="M4" s="86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13" t="str">
        <f>'Rekapitulace stavby'!K6</f>
        <v>Železniční propustek v km 169,366</v>
      </c>
      <c r="F7" s="214"/>
      <c r="G7" s="214"/>
      <c r="H7" s="214"/>
      <c r="L7" s="19"/>
    </row>
    <row r="8" spans="1:46" s="2" customFormat="1" ht="12" customHeight="1">
      <c r="A8" s="28"/>
      <c r="B8" s="29"/>
      <c r="C8" s="28"/>
      <c r="D8" s="25" t="s">
        <v>81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93" t="s">
        <v>82</v>
      </c>
      <c r="F9" s="215"/>
      <c r="G9" s="215"/>
      <c r="H9" s="21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 t="str">
        <f>'Rekapitulace stavby'!AN8</f>
        <v>12. 9. 2019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3" t="str">
        <f>IF('Rekapitulace stavby'!AN10="","",'Rekapitulace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3" t="str">
        <f>IF('Rekapitulace stavby'!AN11="","",'Rekapitulace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3" t="str">
        <f>'Rekapitulace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79" t="str">
        <f>'Rekapitulace stavby'!E14</f>
        <v xml:space="preserve"> </v>
      </c>
      <c r="F18" s="179"/>
      <c r="G18" s="179"/>
      <c r="H18" s="179"/>
      <c r="I18" s="25" t="s">
        <v>24</v>
      </c>
      <c r="J18" s="23" t="str">
        <f>'Rekapitulace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3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3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3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3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87"/>
      <c r="B27" s="88"/>
      <c r="C27" s="87"/>
      <c r="D27" s="87"/>
      <c r="E27" s="182" t="s">
        <v>1</v>
      </c>
      <c r="F27" s="182"/>
      <c r="G27" s="182"/>
      <c r="H27" s="182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0" t="s">
        <v>30</v>
      </c>
      <c r="E30" s="28"/>
      <c r="F30" s="28"/>
      <c r="G30" s="28"/>
      <c r="H30" s="28"/>
      <c r="I30" s="28"/>
      <c r="J30" s="67">
        <f>ROUND(J132,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32</v>
      </c>
      <c r="G32" s="28"/>
      <c r="H32" s="28"/>
      <c r="I32" s="32" t="s">
        <v>31</v>
      </c>
      <c r="J32" s="32" t="s">
        <v>33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1" t="s">
        <v>34</v>
      </c>
      <c r="E33" s="25" t="s">
        <v>35</v>
      </c>
      <c r="F33" s="92">
        <f>ROUND((SUM(BE132:BE270)),  2)</f>
        <v>0</v>
      </c>
      <c r="G33" s="28"/>
      <c r="H33" s="28"/>
      <c r="I33" s="93">
        <v>0.21</v>
      </c>
      <c r="J33" s="92">
        <f>ROUND(((SUM(BE132:BE270))*I33),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36</v>
      </c>
      <c r="F34" s="92">
        <f>ROUND((SUM(BF132:BF270)),  2)</f>
        <v>0</v>
      </c>
      <c r="G34" s="28"/>
      <c r="H34" s="28"/>
      <c r="I34" s="93">
        <v>0.15</v>
      </c>
      <c r="J34" s="92">
        <f>ROUND(((SUM(BF132:BF270))*I34),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37</v>
      </c>
      <c r="F35" s="92">
        <f>ROUND((SUM(BG132:BG270)),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38</v>
      </c>
      <c r="F36" s="92">
        <f>ROUND((SUM(BH132:BH270)),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39</v>
      </c>
      <c r="F37" s="92">
        <f>ROUND((SUM(BI132:BI270)),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4"/>
      <c r="D39" s="95" t="s">
        <v>40</v>
      </c>
      <c r="E39" s="56"/>
      <c r="F39" s="56"/>
      <c r="G39" s="96" t="s">
        <v>41</v>
      </c>
      <c r="H39" s="97" t="s">
        <v>42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28"/>
      <c r="B61" s="29"/>
      <c r="C61" s="28"/>
      <c r="D61" s="41" t="s">
        <v>45</v>
      </c>
      <c r="E61" s="31"/>
      <c r="F61" s="100" t="s">
        <v>46</v>
      </c>
      <c r="G61" s="41" t="s">
        <v>45</v>
      </c>
      <c r="H61" s="31"/>
      <c r="I61" s="31"/>
      <c r="J61" s="101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28"/>
      <c r="B76" s="29"/>
      <c r="C76" s="28"/>
      <c r="D76" s="41" t="s">
        <v>45</v>
      </c>
      <c r="E76" s="31"/>
      <c r="F76" s="100" t="s">
        <v>46</v>
      </c>
      <c r="G76" s="41" t="s">
        <v>45</v>
      </c>
      <c r="H76" s="31"/>
      <c r="I76" s="31"/>
      <c r="J76" s="101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83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13" t="str">
        <f>E7</f>
        <v>Železniční propustek v km 169,366</v>
      </c>
      <c r="F85" s="214"/>
      <c r="G85" s="214"/>
      <c r="H85" s="214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81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93" t="str">
        <f>E9</f>
        <v>SO 01 - Železniční propustek v km 169,366</v>
      </c>
      <c r="F87" s="215"/>
      <c r="G87" s="215"/>
      <c r="H87" s="21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18</v>
      </c>
      <c r="D89" s="28"/>
      <c r="E89" s="28"/>
      <c r="F89" s="23" t="str">
        <f>F12</f>
        <v xml:space="preserve"> </v>
      </c>
      <c r="G89" s="28"/>
      <c r="H89" s="28"/>
      <c r="I89" s="25" t="s">
        <v>20</v>
      </c>
      <c r="J89" s="51" t="str">
        <f>IF(J12="","",J12)</f>
        <v>12. 9. 2019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22</v>
      </c>
      <c r="D91" s="28"/>
      <c r="E91" s="28"/>
      <c r="F91" s="23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25</v>
      </c>
      <c r="D92" s="28"/>
      <c r="E92" s="28"/>
      <c r="F92" s="23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2" t="s">
        <v>84</v>
      </c>
      <c r="D94" s="94"/>
      <c r="E94" s="94"/>
      <c r="F94" s="94"/>
      <c r="G94" s="94"/>
      <c r="H94" s="94"/>
      <c r="I94" s="94"/>
      <c r="J94" s="103" t="s">
        <v>85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4" t="s">
        <v>86</v>
      </c>
      <c r="D96" s="28"/>
      <c r="E96" s="28"/>
      <c r="F96" s="28"/>
      <c r="G96" s="28"/>
      <c r="H96" s="28"/>
      <c r="I96" s="28"/>
      <c r="J96" s="67">
        <f>J132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87</v>
      </c>
    </row>
    <row r="97" spans="2:12" s="9" customFormat="1" ht="24.95" hidden="1" customHeight="1">
      <c r="B97" s="105"/>
      <c r="D97" s="106" t="s">
        <v>88</v>
      </c>
      <c r="E97" s="107"/>
      <c r="F97" s="107"/>
      <c r="G97" s="107"/>
      <c r="H97" s="107"/>
      <c r="I97" s="107"/>
      <c r="J97" s="108">
        <f>J133</f>
        <v>0</v>
      </c>
      <c r="L97" s="105"/>
    </row>
    <row r="98" spans="2:12" s="9" customFormat="1" ht="24.95" hidden="1" customHeight="1">
      <c r="B98" s="105"/>
      <c r="D98" s="106" t="s">
        <v>89</v>
      </c>
      <c r="E98" s="107"/>
      <c r="F98" s="107"/>
      <c r="G98" s="107"/>
      <c r="H98" s="107"/>
      <c r="I98" s="107"/>
      <c r="J98" s="108">
        <f>J175</f>
        <v>0</v>
      </c>
      <c r="L98" s="105"/>
    </row>
    <row r="99" spans="2:12" s="10" customFormat="1" ht="19.899999999999999" hidden="1" customHeight="1">
      <c r="B99" s="109"/>
      <c r="D99" s="110" t="s">
        <v>90</v>
      </c>
      <c r="E99" s="111"/>
      <c r="F99" s="111"/>
      <c r="G99" s="111"/>
      <c r="H99" s="111"/>
      <c r="I99" s="111"/>
      <c r="J99" s="112">
        <f>J194</f>
        <v>0</v>
      </c>
      <c r="L99" s="109"/>
    </row>
    <row r="100" spans="2:12" s="9" customFormat="1" ht="24.95" hidden="1" customHeight="1">
      <c r="B100" s="105"/>
      <c r="D100" s="106" t="s">
        <v>91</v>
      </c>
      <c r="E100" s="107"/>
      <c r="F100" s="107"/>
      <c r="G100" s="107"/>
      <c r="H100" s="107"/>
      <c r="I100" s="107"/>
      <c r="J100" s="108">
        <f>J203</f>
        <v>0</v>
      </c>
      <c r="L100" s="105"/>
    </row>
    <row r="101" spans="2:12" s="9" customFormat="1" ht="24.95" hidden="1" customHeight="1">
      <c r="B101" s="105"/>
      <c r="D101" s="106" t="s">
        <v>92</v>
      </c>
      <c r="E101" s="107"/>
      <c r="F101" s="107"/>
      <c r="G101" s="107"/>
      <c r="H101" s="107"/>
      <c r="I101" s="107"/>
      <c r="J101" s="108">
        <f>J211</f>
        <v>0</v>
      </c>
      <c r="L101" s="105"/>
    </row>
    <row r="102" spans="2:12" s="9" customFormat="1" ht="24.95" hidden="1" customHeight="1">
      <c r="B102" s="105"/>
      <c r="D102" s="106" t="s">
        <v>93</v>
      </c>
      <c r="E102" s="107"/>
      <c r="F102" s="107"/>
      <c r="G102" s="107"/>
      <c r="H102" s="107"/>
      <c r="I102" s="107"/>
      <c r="J102" s="108">
        <f>J225</f>
        <v>0</v>
      </c>
      <c r="L102" s="105"/>
    </row>
    <row r="103" spans="2:12" s="9" customFormat="1" ht="24.95" hidden="1" customHeight="1">
      <c r="B103" s="105"/>
      <c r="D103" s="106" t="s">
        <v>94</v>
      </c>
      <c r="E103" s="107"/>
      <c r="F103" s="107"/>
      <c r="G103" s="107"/>
      <c r="H103" s="107"/>
      <c r="I103" s="107"/>
      <c r="J103" s="108">
        <f>J241</f>
        <v>0</v>
      </c>
      <c r="L103" s="105"/>
    </row>
    <row r="104" spans="2:12" s="9" customFormat="1" ht="24.95" hidden="1" customHeight="1">
      <c r="B104" s="105"/>
      <c r="D104" s="106" t="s">
        <v>95</v>
      </c>
      <c r="E104" s="107"/>
      <c r="F104" s="107"/>
      <c r="G104" s="107"/>
      <c r="H104" s="107"/>
      <c r="I104" s="107"/>
      <c r="J104" s="108">
        <f>J244</f>
        <v>0</v>
      </c>
      <c r="L104" s="105"/>
    </row>
    <row r="105" spans="2:12" s="9" customFormat="1" ht="24.95" hidden="1" customHeight="1">
      <c r="B105" s="105"/>
      <c r="D105" s="106" t="s">
        <v>96</v>
      </c>
      <c r="E105" s="107"/>
      <c r="F105" s="107"/>
      <c r="G105" s="107"/>
      <c r="H105" s="107"/>
      <c r="I105" s="107"/>
      <c r="J105" s="108">
        <f>J247</f>
        <v>0</v>
      </c>
      <c r="L105" s="105"/>
    </row>
    <row r="106" spans="2:12" s="9" customFormat="1" ht="24.95" hidden="1" customHeight="1">
      <c r="B106" s="105"/>
      <c r="D106" s="106" t="s">
        <v>97</v>
      </c>
      <c r="E106" s="107"/>
      <c r="F106" s="107"/>
      <c r="G106" s="107"/>
      <c r="H106" s="107"/>
      <c r="I106" s="107"/>
      <c r="J106" s="108">
        <f>J254</f>
        <v>0</v>
      </c>
      <c r="L106" s="105"/>
    </row>
    <row r="107" spans="2:12" s="9" customFormat="1" ht="24.95" hidden="1" customHeight="1">
      <c r="B107" s="105"/>
      <c r="D107" s="106" t="s">
        <v>98</v>
      </c>
      <c r="E107" s="107"/>
      <c r="F107" s="107"/>
      <c r="G107" s="107"/>
      <c r="H107" s="107"/>
      <c r="I107" s="107"/>
      <c r="J107" s="108">
        <f>J256</f>
        <v>0</v>
      </c>
      <c r="L107" s="105"/>
    </row>
    <row r="108" spans="2:12" s="10" customFormat="1" ht="19.899999999999999" hidden="1" customHeight="1">
      <c r="B108" s="109"/>
      <c r="D108" s="110" t="s">
        <v>99</v>
      </c>
      <c r="E108" s="111"/>
      <c r="F108" s="111"/>
      <c r="G108" s="111"/>
      <c r="H108" s="111"/>
      <c r="I108" s="111"/>
      <c r="J108" s="112">
        <f>J257</f>
        <v>0</v>
      </c>
      <c r="L108" s="109"/>
    </row>
    <row r="109" spans="2:12" s="10" customFormat="1" ht="19.899999999999999" hidden="1" customHeight="1">
      <c r="B109" s="109"/>
      <c r="D109" s="110" t="s">
        <v>100</v>
      </c>
      <c r="E109" s="111"/>
      <c r="F109" s="111"/>
      <c r="G109" s="111"/>
      <c r="H109" s="111"/>
      <c r="I109" s="111"/>
      <c r="J109" s="112">
        <f>J260</f>
        <v>0</v>
      </c>
      <c r="L109" s="109"/>
    </row>
    <row r="110" spans="2:12" s="9" customFormat="1" ht="24.95" hidden="1" customHeight="1">
      <c r="B110" s="105"/>
      <c r="D110" s="106" t="s">
        <v>101</v>
      </c>
      <c r="E110" s="107"/>
      <c r="F110" s="107"/>
      <c r="G110" s="107"/>
      <c r="H110" s="107"/>
      <c r="I110" s="107"/>
      <c r="J110" s="108">
        <f>J263</f>
        <v>0</v>
      </c>
      <c r="L110" s="105"/>
    </row>
    <row r="111" spans="2:12" s="10" customFormat="1" ht="19.899999999999999" hidden="1" customHeight="1">
      <c r="B111" s="109"/>
      <c r="D111" s="110" t="s">
        <v>102</v>
      </c>
      <c r="E111" s="111"/>
      <c r="F111" s="111"/>
      <c r="G111" s="111"/>
      <c r="H111" s="111"/>
      <c r="I111" s="111"/>
      <c r="J111" s="112">
        <f>J264</f>
        <v>0</v>
      </c>
      <c r="L111" s="109"/>
    </row>
    <row r="112" spans="2:12" s="10" customFormat="1" ht="19.899999999999999" hidden="1" customHeight="1">
      <c r="B112" s="109"/>
      <c r="D112" s="110" t="s">
        <v>103</v>
      </c>
      <c r="E112" s="111"/>
      <c r="F112" s="111"/>
      <c r="G112" s="111"/>
      <c r="H112" s="111"/>
      <c r="I112" s="111"/>
      <c r="J112" s="112">
        <f>J269</f>
        <v>0</v>
      </c>
      <c r="L112" s="109"/>
    </row>
    <row r="113" spans="1:31" s="2" customFormat="1" ht="21.75" hidden="1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31" s="2" customFormat="1" ht="6.95" hidden="1" customHeight="1">
      <c r="A114" s="28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ht="11.25" hidden="1"/>
    <row r="116" spans="1:31" ht="11.25" hidden="1"/>
    <row r="117" spans="1:31" ht="11.25" hidden="1"/>
    <row r="118" spans="1:31" s="2" customFormat="1" ht="6.95" customHeight="1">
      <c r="A118" s="28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24.95" customHeight="1">
      <c r="A119" s="28"/>
      <c r="B119" s="29"/>
      <c r="C119" s="20" t="s">
        <v>104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14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28"/>
      <c r="D122" s="28"/>
      <c r="E122" s="213" t="str">
        <f>E7</f>
        <v>Železniční propustek v km 169,366</v>
      </c>
      <c r="F122" s="214"/>
      <c r="G122" s="214"/>
      <c r="H122" s="214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5" t="s">
        <v>81</v>
      </c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6.5" customHeight="1">
      <c r="A124" s="28"/>
      <c r="B124" s="29"/>
      <c r="C124" s="28"/>
      <c r="D124" s="28"/>
      <c r="E124" s="193" t="str">
        <f>E9</f>
        <v>SO 01 - Železniční propustek v km 169,366</v>
      </c>
      <c r="F124" s="215"/>
      <c r="G124" s="215"/>
      <c r="H124" s="215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5" t="s">
        <v>18</v>
      </c>
      <c r="D126" s="28"/>
      <c r="E126" s="28"/>
      <c r="F126" s="23" t="str">
        <f>F12</f>
        <v xml:space="preserve"> </v>
      </c>
      <c r="G126" s="28"/>
      <c r="H126" s="28"/>
      <c r="I126" s="25" t="s">
        <v>20</v>
      </c>
      <c r="J126" s="51" t="str">
        <f>IF(J12="","",J12)</f>
        <v>12. 9. 2019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5.2" customHeight="1">
      <c r="A128" s="28"/>
      <c r="B128" s="29"/>
      <c r="C128" s="25" t="s">
        <v>22</v>
      </c>
      <c r="D128" s="28"/>
      <c r="E128" s="28"/>
      <c r="F128" s="23" t="str">
        <f>E15</f>
        <v xml:space="preserve"> </v>
      </c>
      <c r="G128" s="28"/>
      <c r="H128" s="28"/>
      <c r="I128" s="25" t="s">
        <v>26</v>
      </c>
      <c r="J128" s="26" t="str">
        <f>E21</f>
        <v xml:space="preserve"> </v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5.2" customHeight="1">
      <c r="A129" s="28"/>
      <c r="B129" s="29"/>
      <c r="C129" s="25" t="s">
        <v>25</v>
      </c>
      <c r="D129" s="28"/>
      <c r="E129" s="28"/>
      <c r="F129" s="23" t="str">
        <f>IF(E18="","",E18)</f>
        <v xml:space="preserve"> </v>
      </c>
      <c r="G129" s="28"/>
      <c r="H129" s="28"/>
      <c r="I129" s="25" t="s">
        <v>28</v>
      </c>
      <c r="J129" s="26" t="str">
        <f>E24</f>
        <v xml:space="preserve"> 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0.3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11" customFormat="1" ht="29.25" customHeight="1">
      <c r="A131" s="113"/>
      <c r="B131" s="114"/>
      <c r="C131" s="115" t="s">
        <v>105</v>
      </c>
      <c r="D131" s="116" t="s">
        <v>55</v>
      </c>
      <c r="E131" s="116" t="s">
        <v>51</v>
      </c>
      <c r="F131" s="116" t="s">
        <v>52</v>
      </c>
      <c r="G131" s="116" t="s">
        <v>106</v>
      </c>
      <c r="H131" s="116" t="s">
        <v>107</v>
      </c>
      <c r="I131" s="116" t="s">
        <v>108</v>
      </c>
      <c r="J131" s="116" t="s">
        <v>85</v>
      </c>
      <c r="K131" s="117" t="s">
        <v>109</v>
      </c>
      <c r="L131" s="118"/>
      <c r="M131" s="58" t="s">
        <v>1</v>
      </c>
      <c r="N131" s="59" t="s">
        <v>34</v>
      </c>
      <c r="O131" s="59" t="s">
        <v>110</v>
      </c>
      <c r="P131" s="59" t="s">
        <v>111</v>
      </c>
      <c r="Q131" s="59" t="s">
        <v>112</v>
      </c>
      <c r="R131" s="59" t="s">
        <v>113</v>
      </c>
      <c r="S131" s="59" t="s">
        <v>114</v>
      </c>
      <c r="T131" s="60" t="s">
        <v>115</v>
      </c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</row>
    <row r="132" spans="1:65" s="2" customFormat="1" ht="22.9" customHeight="1">
      <c r="A132" s="28"/>
      <c r="B132" s="29"/>
      <c r="C132" s="65" t="s">
        <v>116</v>
      </c>
      <c r="D132" s="28"/>
      <c r="E132" s="28"/>
      <c r="F132" s="28"/>
      <c r="G132" s="28"/>
      <c r="H132" s="28"/>
      <c r="I132" s="28"/>
      <c r="J132" s="119">
        <f>BK132</f>
        <v>0</v>
      </c>
      <c r="K132" s="28"/>
      <c r="L132" s="29"/>
      <c r="M132" s="61"/>
      <c r="N132" s="52"/>
      <c r="O132" s="62"/>
      <c r="P132" s="120">
        <f>P133+P175+P203+P211+P225+P241+P244+P247+P254+P256+P263</f>
        <v>643.75740099999996</v>
      </c>
      <c r="Q132" s="62"/>
      <c r="R132" s="120">
        <f>R133+R175+R203+R211+R225+R241+R244+R247+R254+R256+R263</f>
        <v>131.28919785790001</v>
      </c>
      <c r="S132" s="62"/>
      <c r="T132" s="121">
        <f>T133+T175+T203+T211+T225+T241+T244+T247+T254+T256+T263</f>
        <v>70.34178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6" t="s">
        <v>69</v>
      </c>
      <c r="AU132" s="16" t="s">
        <v>87</v>
      </c>
      <c r="BK132" s="122">
        <f>BK133+BK175+BK203+BK211+BK225+BK241+BK244+BK247+BK254+BK256+BK263</f>
        <v>0</v>
      </c>
    </row>
    <row r="133" spans="1:65" s="12" customFormat="1" ht="25.9" customHeight="1">
      <c r="B133" s="123"/>
      <c r="D133" s="124" t="s">
        <v>69</v>
      </c>
      <c r="E133" s="125" t="s">
        <v>77</v>
      </c>
      <c r="F133" s="125" t="s">
        <v>117</v>
      </c>
      <c r="J133" s="126">
        <f>BK133</f>
        <v>0</v>
      </c>
      <c r="L133" s="123"/>
      <c r="M133" s="127"/>
      <c r="N133" s="128"/>
      <c r="O133" s="128"/>
      <c r="P133" s="129">
        <f>SUM(P134:P174)</f>
        <v>81.859873000000022</v>
      </c>
      <c r="Q133" s="128"/>
      <c r="R133" s="129">
        <f>SUM(R134:R174)</f>
        <v>50.6914965</v>
      </c>
      <c r="S133" s="128"/>
      <c r="T133" s="130">
        <f>SUM(T134:T174)</f>
        <v>4.1097599999999996</v>
      </c>
      <c r="AR133" s="124" t="s">
        <v>77</v>
      </c>
      <c r="AT133" s="131" t="s">
        <v>69</v>
      </c>
      <c r="AU133" s="131" t="s">
        <v>70</v>
      </c>
      <c r="AY133" s="124" t="s">
        <v>118</v>
      </c>
      <c r="BK133" s="132">
        <f>SUM(BK134:BK174)</f>
        <v>0</v>
      </c>
    </row>
    <row r="134" spans="1:65" s="2" customFormat="1" ht="24.2" customHeight="1">
      <c r="A134" s="28"/>
      <c r="B134" s="133"/>
      <c r="C134" s="134" t="s">
        <v>77</v>
      </c>
      <c r="D134" s="134" t="s">
        <v>119</v>
      </c>
      <c r="E134" s="135" t="s">
        <v>120</v>
      </c>
      <c r="F134" s="136" t="s">
        <v>121</v>
      </c>
      <c r="G134" s="137" t="s">
        <v>122</v>
      </c>
      <c r="H134" s="138">
        <v>45</v>
      </c>
      <c r="I134" s="139">
        <v>0</v>
      </c>
      <c r="J134" s="139">
        <f>ROUND(I134*H134,2)</f>
        <v>0</v>
      </c>
      <c r="K134" s="136" t="s">
        <v>123</v>
      </c>
      <c r="L134" s="29"/>
      <c r="M134" s="140" t="s">
        <v>1</v>
      </c>
      <c r="N134" s="141" t="s">
        <v>35</v>
      </c>
      <c r="O134" s="142">
        <v>0.17199999999999999</v>
      </c>
      <c r="P134" s="142">
        <f>O134*H134</f>
        <v>7.7399999999999993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4" t="s">
        <v>124</v>
      </c>
      <c r="AT134" s="144" t="s">
        <v>119</v>
      </c>
      <c r="AU134" s="144" t="s">
        <v>77</v>
      </c>
      <c r="AY134" s="16" t="s">
        <v>118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77</v>
      </c>
      <c r="BK134" s="145">
        <f>ROUND(I134*H134,2)</f>
        <v>0</v>
      </c>
      <c r="BL134" s="16" t="s">
        <v>124</v>
      </c>
      <c r="BM134" s="144" t="s">
        <v>125</v>
      </c>
    </row>
    <row r="135" spans="1:65" s="13" customFormat="1" ht="11.25">
      <c r="B135" s="146"/>
      <c r="D135" s="147" t="s">
        <v>126</v>
      </c>
      <c r="E135" s="148" t="s">
        <v>1</v>
      </c>
      <c r="F135" s="149" t="s">
        <v>127</v>
      </c>
      <c r="H135" s="150">
        <v>45</v>
      </c>
      <c r="L135" s="146"/>
      <c r="M135" s="151"/>
      <c r="N135" s="152"/>
      <c r="O135" s="152"/>
      <c r="P135" s="152"/>
      <c r="Q135" s="152"/>
      <c r="R135" s="152"/>
      <c r="S135" s="152"/>
      <c r="T135" s="153"/>
      <c r="AT135" s="148" t="s">
        <v>126</v>
      </c>
      <c r="AU135" s="148" t="s">
        <v>77</v>
      </c>
      <c r="AV135" s="13" t="s">
        <v>79</v>
      </c>
      <c r="AW135" s="13" t="s">
        <v>27</v>
      </c>
      <c r="AX135" s="13" t="s">
        <v>77</v>
      </c>
      <c r="AY135" s="148" t="s">
        <v>118</v>
      </c>
    </row>
    <row r="136" spans="1:65" s="2" customFormat="1" ht="14.45" customHeight="1">
      <c r="A136" s="28"/>
      <c r="B136" s="133"/>
      <c r="C136" s="134" t="s">
        <v>79</v>
      </c>
      <c r="D136" s="134" t="s">
        <v>119</v>
      </c>
      <c r="E136" s="135" t="s">
        <v>128</v>
      </c>
      <c r="F136" s="136" t="s">
        <v>129</v>
      </c>
      <c r="G136" s="137" t="s">
        <v>122</v>
      </c>
      <c r="H136" s="138">
        <v>45</v>
      </c>
      <c r="I136" s="139">
        <v>0</v>
      </c>
      <c r="J136" s="139">
        <f>ROUND(I136*H136,2)</f>
        <v>0</v>
      </c>
      <c r="K136" s="136" t="s">
        <v>123</v>
      </c>
      <c r="L136" s="29"/>
      <c r="M136" s="140" t="s">
        <v>1</v>
      </c>
      <c r="N136" s="141" t="s">
        <v>35</v>
      </c>
      <c r="O136" s="142">
        <v>7.0000000000000007E-2</v>
      </c>
      <c r="P136" s="142">
        <f>O136*H136</f>
        <v>3.1500000000000004</v>
      </c>
      <c r="Q136" s="142">
        <v>1.8000000000000001E-4</v>
      </c>
      <c r="R136" s="142">
        <f>Q136*H136</f>
        <v>8.1000000000000013E-3</v>
      </c>
      <c r="S136" s="142">
        <v>0</v>
      </c>
      <c r="T136" s="14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4" t="s">
        <v>124</v>
      </c>
      <c r="AT136" s="144" t="s">
        <v>119</v>
      </c>
      <c r="AU136" s="144" t="s">
        <v>77</v>
      </c>
      <c r="AY136" s="16" t="s">
        <v>118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77</v>
      </c>
      <c r="BK136" s="145">
        <f>ROUND(I136*H136,2)</f>
        <v>0</v>
      </c>
      <c r="BL136" s="16" t="s">
        <v>124</v>
      </c>
      <c r="BM136" s="144" t="s">
        <v>130</v>
      </c>
    </row>
    <row r="137" spans="1:65" s="13" customFormat="1" ht="11.25">
      <c r="B137" s="146"/>
      <c r="D137" s="147" t="s">
        <v>126</v>
      </c>
      <c r="E137" s="148" t="s">
        <v>1</v>
      </c>
      <c r="F137" s="149" t="s">
        <v>131</v>
      </c>
      <c r="H137" s="150">
        <v>45</v>
      </c>
      <c r="L137" s="146"/>
      <c r="M137" s="151"/>
      <c r="N137" s="152"/>
      <c r="O137" s="152"/>
      <c r="P137" s="152"/>
      <c r="Q137" s="152"/>
      <c r="R137" s="152"/>
      <c r="S137" s="152"/>
      <c r="T137" s="153"/>
      <c r="AT137" s="148" t="s">
        <v>126</v>
      </c>
      <c r="AU137" s="148" t="s">
        <v>77</v>
      </c>
      <c r="AV137" s="13" t="s">
        <v>79</v>
      </c>
      <c r="AW137" s="13" t="s">
        <v>27</v>
      </c>
      <c r="AX137" s="13" t="s">
        <v>77</v>
      </c>
      <c r="AY137" s="148" t="s">
        <v>118</v>
      </c>
    </row>
    <row r="138" spans="1:65" s="2" customFormat="1" ht="24.2" customHeight="1">
      <c r="A138" s="28"/>
      <c r="B138" s="133"/>
      <c r="C138" s="134" t="s">
        <v>132</v>
      </c>
      <c r="D138" s="134" t="s">
        <v>119</v>
      </c>
      <c r="E138" s="135" t="s">
        <v>133</v>
      </c>
      <c r="F138" s="136" t="s">
        <v>134</v>
      </c>
      <c r="G138" s="137" t="s">
        <v>122</v>
      </c>
      <c r="H138" s="138">
        <v>8.5619999999999994</v>
      </c>
      <c r="I138" s="139">
        <v>0</v>
      </c>
      <c r="J138" s="139">
        <f>ROUND(I138*H138,2)</f>
        <v>0</v>
      </c>
      <c r="K138" s="136" t="s">
        <v>123</v>
      </c>
      <c r="L138" s="29"/>
      <c r="M138" s="140" t="s">
        <v>1</v>
      </c>
      <c r="N138" s="141" t="s">
        <v>35</v>
      </c>
      <c r="O138" s="142">
        <v>0.30599999999999999</v>
      </c>
      <c r="P138" s="142">
        <f>O138*H138</f>
        <v>2.6199719999999997</v>
      </c>
      <c r="Q138" s="142">
        <v>0</v>
      </c>
      <c r="R138" s="142">
        <f>Q138*H138</f>
        <v>0</v>
      </c>
      <c r="S138" s="142">
        <v>0.48</v>
      </c>
      <c r="T138" s="143">
        <f>S138*H138</f>
        <v>4.1097599999999996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4" t="s">
        <v>124</v>
      </c>
      <c r="AT138" s="144" t="s">
        <v>119</v>
      </c>
      <c r="AU138" s="144" t="s">
        <v>77</v>
      </c>
      <c r="AY138" s="16" t="s">
        <v>118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77</v>
      </c>
      <c r="BK138" s="145">
        <f>ROUND(I138*H138,2)</f>
        <v>0</v>
      </c>
      <c r="BL138" s="16" t="s">
        <v>124</v>
      </c>
      <c r="BM138" s="144" t="s">
        <v>135</v>
      </c>
    </row>
    <row r="139" spans="1:65" s="13" customFormat="1" ht="11.25">
      <c r="B139" s="146"/>
      <c r="D139" s="147" t="s">
        <v>126</v>
      </c>
      <c r="E139" s="148" t="s">
        <v>1</v>
      </c>
      <c r="F139" s="149" t="s">
        <v>136</v>
      </c>
      <c r="H139" s="150">
        <v>8.5619999999999994</v>
      </c>
      <c r="L139" s="146"/>
      <c r="M139" s="151"/>
      <c r="N139" s="152"/>
      <c r="O139" s="152"/>
      <c r="P139" s="152"/>
      <c r="Q139" s="152"/>
      <c r="R139" s="152"/>
      <c r="S139" s="152"/>
      <c r="T139" s="153"/>
      <c r="AT139" s="148" t="s">
        <v>126</v>
      </c>
      <c r="AU139" s="148" t="s">
        <v>77</v>
      </c>
      <c r="AV139" s="13" t="s">
        <v>79</v>
      </c>
      <c r="AW139" s="13" t="s">
        <v>27</v>
      </c>
      <c r="AX139" s="13" t="s">
        <v>77</v>
      </c>
      <c r="AY139" s="148" t="s">
        <v>118</v>
      </c>
    </row>
    <row r="140" spans="1:65" s="2" customFormat="1" ht="24.2" customHeight="1">
      <c r="A140" s="28"/>
      <c r="B140" s="133"/>
      <c r="C140" s="134" t="s">
        <v>124</v>
      </c>
      <c r="D140" s="134" t="s">
        <v>119</v>
      </c>
      <c r="E140" s="135" t="s">
        <v>137</v>
      </c>
      <c r="F140" s="136" t="s">
        <v>138</v>
      </c>
      <c r="G140" s="137" t="s">
        <v>139</v>
      </c>
      <c r="H140" s="138">
        <v>32</v>
      </c>
      <c r="I140" s="139">
        <v>0</v>
      </c>
      <c r="J140" s="139">
        <f>ROUND(I140*H140,2)</f>
        <v>0</v>
      </c>
      <c r="K140" s="136" t="s">
        <v>1</v>
      </c>
      <c r="L140" s="29"/>
      <c r="M140" s="140" t="s">
        <v>1</v>
      </c>
      <c r="N140" s="141" t="s">
        <v>35</v>
      </c>
      <c r="O140" s="142">
        <v>0.3</v>
      </c>
      <c r="P140" s="142">
        <f>O140*H140</f>
        <v>9.6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4" t="s">
        <v>124</v>
      </c>
      <c r="AT140" s="144" t="s">
        <v>119</v>
      </c>
      <c r="AU140" s="144" t="s">
        <v>77</v>
      </c>
      <c r="AY140" s="16" t="s">
        <v>118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77</v>
      </c>
      <c r="BK140" s="145">
        <f>ROUND(I140*H140,2)</f>
        <v>0</v>
      </c>
      <c r="BL140" s="16" t="s">
        <v>124</v>
      </c>
      <c r="BM140" s="144" t="s">
        <v>140</v>
      </c>
    </row>
    <row r="141" spans="1:65" s="13" customFormat="1" ht="11.25">
      <c r="B141" s="146"/>
      <c r="D141" s="147" t="s">
        <v>126</v>
      </c>
      <c r="E141" s="148" t="s">
        <v>1</v>
      </c>
      <c r="F141" s="149" t="s">
        <v>141</v>
      </c>
      <c r="H141" s="150">
        <v>32</v>
      </c>
      <c r="L141" s="146"/>
      <c r="M141" s="151"/>
      <c r="N141" s="152"/>
      <c r="O141" s="152"/>
      <c r="P141" s="152"/>
      <c r="Q141" s="152"/>
      <c r="R141" s="152"/>
      <c r="S141" s="152"/>
      <c r="T141" s="153"/>
      <c r="AT141" s="148" t="s">
        <v>126</v>
      </c>
      <c r="AU141" s="148" t="s">
        <v>77</v>
      </c>
      <c r="AV141" s="13" t="s">
        <v>79</v>
      </c>
      <c r="AW141" s="13" t="s">
        <v>27</v>
      </c>
      <c r="AX141" s="13" t="s">
        <v>77</v>
      </c>
      <c r="AY141" s="148" t="s">
        <v>118</v>
      </c>
    </row>
    <row r="142" spans="1:65" s="2" customFormat="1" ht="24.2" customHeight="1">
      <c r="A142" s="28"/>
      <c r="B142" s="133"/>
      <c r="C142" s="134" t="s">
        <v>142</v>
      </c>
      <c r="D142" s="134" t="s">
        <v>119</v>
      </c>
      <c r="E142" s="135" t="s">
        <v>143</v>
      </c>
      <c r="F142" s="136" t="s">
        <v>144</v>
      </c>
      <c r="G142" s="137" t="s">
        <v>145</v>
      </c>
      <c r="H142" s="138">
        <v>6</v>
      </c>
      <c r="I142" s="139">
        <v>0</v>
      </c>
      <c r="J142" s="139">
        <f>ROUND(I142*H142,2)</f>
        <v>0</v>
      </c>
      <c r="K142" s="136" t="s">
        <v>1</v>
      </c>
      <c r="L142" s="29"/>
      <c r="M142" s="140" t="s">
        <v>1</v>
      </c>
      <c r="N142" s="141" t="s">
        <v>35</v>
      </c>
      <c r="O142" s="142">
        <v>0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4" t="s">
        <v>124</v>
      </c>
      <c r="AT142" s="144" t="s">
        <v>119</v>
      </c>
      <c r="AU142" s="144" t="s">
        <v>77</v>
      </c>
      <c r="AY142" s="16" t="s">
        <v>118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77</v>
      </c>
      <c r="BK142" s="145">
        <f>ROUND(I142*H142,2)</f>
        <v>0</v>
      </c>
      <c r="BL142" s="16" t="s">
        <v>124</v>
      </c>
      <c r="BM142" s="144" t="s">
        <v>146</v>
      </c>
    </row>
    <row r="143" spans="1:65" s="13" customFormat="1" ht="11.25">
      <c r="B143" s="146"/>
      <c r="D143" s="147" t="s">
        <v>126</v>
      </c>
      <c r="E143" s="148" t="s">
        <v>1</v>
      </c>
      <c r="F143" s="149" t="s">
        <v>147</v>
      </c>
      <c r="H143" s="150">
        <v>6</v>
      </c>
      <c r="L143" s="146"/>
      <c r="M143" s="151"/>
      <c r="N143" s="152"/>
      <c r="O143" s="152"/>
      <c r="P143" s="152"/>
      <c r="Q143" s="152"/>
      <c r="R143" s="152"/>
      <c r="S143" s="152"/>
      <c r="T143" s="153"/>
      <c r="AT143" s="148" t="s">
        <v>126</v>
      </c>
      <c r="AU143" s="148" t="s">
        <v>77</v>
      </c>
      <c r="AV143" s="13" t="s">
        <v>79</v>
      </c>
      <c r="AW143" s="13" t="s">
        <v>27</v>
      </c>
      <c r="AX143" s="13" t="s">
        <v>70</v>
      </c>
      <c r="AY143" s="148" t="s">
        <v>118</v>
      </c>
    </row>
    <row r="144" spans="1:65" s="14" customFormat="1" ht="11.25">
      <c r="B144" s="154"/>
      <c r="D144" s="147" t="s">
        <v>126</v>
      </c>
      <c r="E144" s="155" t="s">
        <v>1</v>
      </c>
      <c r="F144" s="156" t="s">
        <v>148</v>
      </c>
      <c r="H144" s="157">
        <v>6</v>
      </c>
      <c r="L144" s="154"/>
      <c r="M144" s="158"/>
      <c r="N144" s="159"/>
      <c r="O144" s="159"/>
      <c r="P144" s="159"/>
      <c r="Q144" s="159"/>
      <c r="R144" s="159"/>
      <c r="S144" s="159"/>
      <c r="T144" s="160"/>
      <c r="AT144" s="155" t="s">
        <v>126</v>
      </c>
      <c r="AU144" s="155" t="s">
        <v>77</v>
      </c>
      <c r="AV144" s="14" t="s">
        <v>124</v>
      </c>
      <c r="AW144" s="14" t="s">
        <v>27</v>
      </c>
      <c r="AX144" s="14" t="s">
        <v>77</v>
      </c>
      <c r="AY144" s="155" t="s">
        <v>118</v>
      </c>
    </row>
    <row r="145" spans="1:65" s="2" customFormat="1" ht="14.45" customHeight="1">
      <c r="A145" s="28"/>
      <c r="B145" s="133"/>
      <c r="C145" s="134" t="s">
        <v>147</v>
      </c>
      <c r="D145" s="134" t="s">
        <v>119</v>
      </c>
      <c r="E145" s="135" t="s">
        <v>149</v>
      </c>
      <c r="F145" s="136" t="s">
        <v>150</v>
      </c>
      <c r="G145" s="137" t="s">
        <v>151</v>
      </c>
      <c r="H145" s="138">
        <v>4.5</v>
      </c>
      <c r="I145" s="139">
        <v>0</v>
      </c>
      <c r="J145" s="139">
        <f>ROUND(I145*H145,2)</f>
        <v>0</v>
      </c>
      <c r="K145" s="136" t="s">
        <v>1</v>
      </c>
      <c r="L145" s="29"/>
      <c r="M145" s="140" t="s">
        <v>1</v>
      </c>
      <c r="N145" s="141" t="s">
        <v>35</v>
      </c>
      <c r="O145" s="142">
        <v>9.7000000000000003E-2</v>
      </c>
      <c r="P145" s="142">
        <f>O145*H145</f>
        <v>0.4365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4" t="s">
        <v>124</v>
      </c>
      <c r="AT145" s="144" t="s">
        <v>119</v>
      </c>
      <c r="AU145" s="144" t="s">
        <v>77</v>
      </c>
      <c r="AY145" s="16" t="s">
        <v>118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77</v>
      </c>
      <c r="BK145" s="145">
        <f>ROUND(I145*H145,2)</f>
        <v>0</v>
      </c>
      <c r="BL145" s="16" t="s">
        <v>124</v>
      </c>
      <c r="BM145" s="144" t="s">
        <v>152</v>
      </c>
    </row>
    <row r="146" spans="1:65" s="13" customFormat="1" ht="11.25">
      <c r="B146" s="146"/>
      <c r="D146" s="147" t="s">
        <v>126</v>
      </c>
      <c r="E146" s="148" t="s">
        <v>1</v>
      </c>
      <c r="F146" s="149" t="s">
        <v>153</v>
      </c>
      <c r="H146" s="150">
        <v>4.5</v>
      </c>
      <c r="L146" s="146"/>
      <c r="M146" s="151"/>
      <c r="N146" s="152"/>
      <c r="O146" s="152"/>
      <c r="P146" s="152"/>
      <c r="Q146" s="152"/>
      <c r="R146" s="152"/>
      <c r="S146" s="152"/>
      <c r="T146" s="153"/>
      <c r="AT146" s="148" t="s">
        <v>126</v>
      </c>
      <c r="AU146" s="148" t="s">
        <v>77</v>
      </c>
      <c r="AV146" s="13" t="s">
        <v>79</v>
      </c>
      <c r="AW146" s="13" t="s">
        <v>27</v>
      </c>
      <c r="AX146" s="13" t="s">
        <v>77</v>
      </c>
      <c r="AY146" s="148" t="s">
        <v>118</v>
      </c>
    </row>
    <row r="147" spans="1:65" s="2" customFormat="1" ht="24.2" customHeight="1">
      <c r="A147" s="28"/>
      <c r="B147" s="133"/>
      <c r="C147" s="134" t="s">
        <v>154</v>
      </c>
      <c r="D147" s="134" t="s">
        <v>119</v>
      </c>
      <c r="E147" s="135" t="s">
        <v>155</v>
      </c>
      <c r="F147" s="136" t="s">
        <v>156</v>
      </c>
      <c r="G147" s="137" t="s">
        <v>151</v>
      </c>
      <c r="H147" s="138">
        <v>22.631</v>
      </c>
      <c r="I147" s="139">
        <v>0</v>
      </c>
      <c r="J147" s="139">
        <f>ROUND(I147*H147,2)</f>
        <v>0</v>
      </c>
      <c r="K147" s="136" t="s">
        <v>1</v>
      </c>
      <c r="L147" s="29"/>
      <c r="M147" s="140" t="s">
        <v>1</v>
      </c>
      <c r="N147" s="141" t="s">
        <v>35</v>
      </c>
      <c r="O147" s="142">
        <v>0.64300000000000002</v>
      </c>
      <c r="P147" s="142">
        <f>O147*H147</f>
        <v>14.551733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4" t="s">
        <v>124</v>
      </c>
      <c r="AT147" s="144" t="s">
        <v>119</v>
      </c>
      <c r="AU147" s="144" t="s">
        <v>77</v>
      </c>
      <c r="AY147" s="16" t="s">
        <v>118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77</v>
      </c>
      <c r="BK147" s="145">
        <f>ROUND(I147*H147,2)</f>
        <v>0</v>
      </c>
      <c r="BL147" s="16" t="s">
        <v>124</v>
      </c>
      <c r="BM147" s="144" t="s">
        <v>157</v>
      </c>
    </row>
    <row r="148" spans="1:65" s="13" customFormat="1" ht="11.25">
      <c r="B148" s="146"/>
      <c r="D148" s="147" t="s">
        <v>126</v>
      </c>
      <c r="E148" s="148" t="s">
        <v>1</v>
      </c>
      <c r="F148" s="149" t="s">
        <v>158</v>
      </c>
      <c r="H148" s="150">
        <v>22.631</v>
      </c>
      <c r="L148" s="146"/>
      <c r="M148" s="151"/>
      <c r="N148" s="152"/>
      <c r="O148" s="152"/>
      <c r="P148" s="152"/>
      <c r="Q148" s="152"/>
      <c r="R148" s="152"/>
      <c r="S148" s="152"/>
      <c r="T148" s="153"/>
      <c r="AT148" s="148" t="s">
        <v>126</v>
      </c>
      <c r="AU148" s="148" t="s">
        <v>77</v>
      </c>
      <c r="AV148" s="13" t="s">
        <v>79</v>
      </c>
      <c r="AW148" s="13" t="s">
        <v>27</v>
      </c>
      <c r="AX148" s="13" t="s">
        <v>77</v>
      </c>
      <c r="AY148" s="148" t="s">
        <v>118</v>
      </c>
    </row>
    <row r="149" spans="1:65" s="2" customFormat="1" ht="24.2" customHeight="1">
      <c r="A149" s="28"/>
      <c r="B149" s="133"/>
      <c r="C149" s="134" t="s">
        <v>159</v>
      </c>
      <c r="D149" s="134" t="s">
        <v>119</v>
      </c>
      <c r="E149" s="135" t="s">
        <v>160</v>
      </c>
      <c r="F149" s="136" t="s">
        <v>161</v>
      </c>
      <c r="G149" s="137" t="s">
        <v>151</v>
      </c>
      <c r="H149" s="138">
        <v>22.631</v>
      </c>
      <c r="I149" s="139">
        <v>0</v>
      </c>
      <c r="J149" s="139">
        <f>ROUND(I149*H149,2)</f>
        <v>0</v>
      </c>
      <c r="K149" s="136" t="s">
        <v>1</v>
      </c>
      <c r="L149" s="29"/>
      <c r="M149" s="140" t="s">
        <v>1</v>
      </c>
      <c r="N149" s="141" t="s">
        <v>35</v>
      </c>
      <c r="O149" s="142">
        <v>0.34499999999999997</v>
      </c>
      <c r="P149" s="142">
        <f>O149*H149</f>
        <v>7.8076949999999998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4" t="s">
        <v>124</v>
      </c>
      <c r="AT149" s="144" t="s">
        <v>119</v>
      </c>
      <c r="AU149" s="144" t="s">
        <v>77</v>
      </c>
      <c r="AY149" s="16" t="s">
        <v>118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77</v>
      </c>
      <c r="BK149" s="145">
        <f>ROUND(I149*H149,2)</f>
        <v>0</v>
      </c>
      <c r="BL149" s="16" t="s">
        <v>124</v>
      </c>
      <c r="BM149" s="144" t="s">
        <v>162</v>
      </c>
    </row>
    <row r="150" spans="1:65" s="13" customFormat="1" ht="11.25">
      <c r="B150" s="146"/>
      <c r="D150" s="147" t="s">
        <v>126</v>
      </c>
      <c r="E150" s="148" t="s">
        <v>1</v>
      </c>
      <c r="F150" s="149" t="s">
        <v>163</v>
      </c>
      <c r="H150" s="150">
        <v>22.631</v>
      </c>
      <c r="L150" s="146"/>
      <c r="M150" s="151"/>
      <c r="N150" s="152"/>
      <c r="O150" s="152"/>
      <c r="P150" s="152"/>
      <c r="Q150" s="152"/>
      <c r="R150" s="152"/>
      <c r="S150" s="152"/>
      <c r="T150" s="153"/>
      <c r="AT150" s="148" t="s">
        <v>126</v>
      </c>
      <c r="AU150" s="148" t="s">
        <v>77</v>
      </c>
      <c r="AV150" s="13" t="s">
        <v>79</v>
      </c>
      <c r="AW150" s="13" t="s">
        <v>27</v>
      </c>
      <c r="AX150" s="13" t="s">
        <v>77</v>
      </c>
      <c r="AY150" s="148" t="s">
        <v>118</v>
      </c>
    </row>
    <row r="151" spans="1:65" s="2" customFormat="1" ht="24.2" customHeight="1">
      <c r="A151" s="28"/>
      <c r="B151" s="133"/>
      <c r="C151" s="134" t="s">
        <v>164</v>
      </c>
      <c r="D151" s="134" t="s">
        <v>119</v>
      </c>
      <c r="E151" s="135" t="s">
        <v>165</v>
      </c>
      <c r="F151" s="136" t="s">
        <v>166</v>
      </c>
      <c r="G151" s="137" t="s">
        <v>151</v>
      </c>
      <c r="H151" s="138">
        <v>22.631</v>
      </c>
      <c r="I151" s="139">
        <v>0</v>
      </c>
      <c r="J151" s="139">
        <f>ROUND(I151*H151,2)</f>
        <v>0</v>
      </c>
      <c r="K151" s="136" t="s">
        <v>1</v>
      </c>
      <c r="L151" s="29"/>
      <c r="M151" s="140" t="s">
        <v>1</v>
      </c>
      <c r="N151" s="141" t="s">
        <v>35</v>
      </c>
      <c r="O151" s="142">
        <v>8.3000000000000004E-2</v>
      </c>
      <c r="P151" s="142">
        <f>O151*H151</f>
        <v>1.8783730000000001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4" t="s">
        <v>124</v>
      </c>
      <c r="AT151" s="144" t="s">
        <v>119</v>
      </c>
      <c r="AU151" s="144" t="s">
        <v>77</v>
      </c>
      <c r="AY151" s="16" t="s">
        <v>118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77</v>
      </c>
      <c r="BK151" s="145">
        <f>ROUND(I151*H151,2)</f>
        <v>0</v>
      </c>
      <c r="BL151" s="16" t="s">
        <v>124</v>
      </c>
      <c r="BM151" s="144" t="s">
        <v>167</v>
      </c>
    </row>
    <row r="152" spans="1:65" s="13" customFormat="1" ht="11.25">
      <c r="B152" s="146"/>
      <c r="D152" s="147" t="s">
        <v>126</v>
      </c>
      <c r="E152" s="148" t="s">
        <v>1</v>
      </c>
      <c r="F152" s="149" t="s">
        <v>168</v>
      </c>
      <c r="H152" s="150">
        <v>22.631</v>
      </c>
      <c r="L152" s="146"/>
      <c r="M152" s="151"/>
      <c r="N152" s="152"/>
      <c r="O152" s="152"/>
      <c r="P152" s="152"/>
      <c r="Q152" s="152"/>
      <c r="R152" s="152"/>
      <c r="S152" s="152"/>
      <c r="T152" s="153"/>
      <c r="AT152" s="148" t="s">
        <v>126</v>
      </c>
      <c r="AU152" s="148" t="s">
        <v>77</v>
      </c>
      <c r="AV152" s="13" t="s">
        <v>79</v>
      </c>
      <c r="AW152" s="13" t="s">
        <v>27</v>
      </c>
      <c r="AX152" s="13" t="s">
        <v>77</v>
      </c>
      <c r="AY152" s="148" t="s">
        <v>118</v>
      </c>
    </row>
    <row r="153" spans="1:65" s="2" customFormat="1" ht="24.2" customHeight="1">
      <c r="A153" s="28"/>
      <c r="B153" s="133"/>
      <c r="C153" s="134" t="s">
        <v>169</v>
      </c>
      <c r="D153" s="134" t="s">
        <v>119</v>
      </c>
      <c r="E153" s="135" t="s">
        <v>170</v>
      </c>
      <c r="F153" s="136" t="s">
        <v>171</v>
      </c>
      <c r="G153" s="137" t="s">
        <v>151</v>
      </c>
      <c r="H153" s="138">
        <v>28.125</v>
      </c>
      <c r="I153" s="139">
        <v>0</v>
      </c>
      <c r="J153" s="139">
        <f>ROUND(I153*H153,2)</f>
        <v>0</v>
      </c>
      <c r="K153" s="136" t="s">
        <v>1</v>
      </c>
      <c r="L153" s="29"/>
      <c r="M153" s="140" t="s">
        <v>1</v>
      </c>
      <c r="N153" s="141" t="s">
        <v>35</v>
      </c>
      <c r="O153" s="142">
        <v>0.31</v>
      </c>
      <c r="P153" s="142">
        <f>O153*H153</f>
        <v>8.71875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4" t="s">
        <v>124</v>
      </c>
      <c r="AT153" s="144" t="s">
        <v>119</v>
      </c>
      <c r="AU153" s="144" t="s">
        <v>77</v>
      </c>
      <c r="AY153" s="16" t="s">
        <v>118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77</v>
      </c>
      <c r="BK153" s="145">
        <f>ROUND(I153*H153,2)</f>
        <v>0</v>
      </c>
      <c r="BL153" s="16" t="s">
        <v>124</v>
      </c>
      <c r="BM153" s="144" t="s">
        <v>172</v>
      </c>
    </row>
    <row r="154" spans="1:65" s="13" customFormat="1" ht="33.75">
      <c r="B154" s="146"/>
      <c r="D154" s="147" t="s">
        <v>126</v>
      </c>
      <c r="E154" s="148" t="s">
        <v>1</v>
      </c>
      <c r="F154" s="149" t="s">
        <v>173</v>
      </c>
      <c r="H154" s="150">
        <v>28.125</v>
      </c>
      <c r="L154" s="146"/>
      <c r="M154" s="151"/>
      <c r="N154" s="152"/>
      <c r="O154" s="152"/>
      <c r="P154" s="152"/>
      <c r="Q154" s="152"/>
      <c r="R154" s="152"/>
      <c r="S154" s="152"/>
      <c r="T154" s="153"/>
      <c r="AT154" s="148" t="s">
        <v>126</v>
      </c>
      <c r="AU154" s="148" t="s">
        <v>77</v>
      </c>
      <c r="AV154" s="13" t="s">
        <v>79</v>
      </c>
      <c r="AW154" s="13" t="s">
        <v>27</v>
      </c>
      <c r="AX154" s="13" t="s">
        <v>77</v>
      </c>
      <c r="AY154" s="148" t="s">
        <v>118</v>
      </c>
    </row>
    <row r="155" spans="1:65" s="2" customFormat="1" ht="14.45" customHeight="1">
      <c r="A155" s="28"/>
      <c r="B155" s="133"/>
      <c r="C155" s="161" t="s">
        <v>174</v>
      </c>
      <c r="D155" s="161" t="s">
        <v>175</v>
      </c>
      <c r="E155" s="162" t="s">
        <v>176</v>
      </c>
      <c r="F155" s="163" t="s">
        <v>177</v>
      </c>
      <c r="G155" s="164" t="s">
        <v>178</v>
      </c>
      <c r="H155" s="165">
        <v>50.625</v>
      </c>
      <c r="I155" s="166">
        <v>0</v>
      </c>
      <c r="J155" s="166">
        <f>ROUND(I155*H155,2)</f>
        <v>0</v>
      </c>
      <c r="K155" s="163" t="s">
        <v>123</v>
      </c>
      <c r="L155" s="167"/>
      <c r="M155" s="168" t="s">
        <v>1</v>
      </c>
      <c r="N155" s="169" t="s">
        <v>35</v>
      </c>
      <c r="O155" s="142">
        <v>0</v>
      </c>
      <c r="P155" s="142">
        <f>O155*H155</f>
        <v>0</v>
      </c>
      <c r="Q155" s="142">
        <v>1</v>
      </c>
      <c r="R155" s="142">
        <f>Q155*H155</f>
        <v>50.625</v>
      </c>
      <c r="S155" s="142">
        <v>0</v>
      </c>
      <c r="T155" s="14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4" t="s">
        <v>159</v>
      </c>
      <c r="AT155" s="144" t="s">
        <v>175</v>
      </c>
      <c r="AU155" s="144" t="s">
        <v>77</v>
      </c>
      <c r="AY155" s="16" t="s">
        <v>118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77</v>
      </c>
      <c r="BK155" s="145">
        <f>ROUND(I155*H155,2)</f>
        <v>0</v>
      </c>
      <c r="BL155" s="16" t="s">
        <v>124</v>
      </c>
      <c r="BM155" s="144" t="s">
        <v>179</v>
      </c>
    </row>
    <row r="156" spans="1:65" s="13" customFormat="1" ht="11.25">
      <c r="B156" s="146"/>
      <c r="D156" s="147" t="s">
        <v>126</v>
      </c>
      <c r="E156" s="148" t="s">
        <v>1</v>
      </c>
      <c r="F156" s="149" t="s">
        <v>180</v>
      </c>
      <c r="H156" s="150">
        <v>50.625</v>
      </c>
      <c r="L156" s="146"/>
      <c r="M156" s="151"/>
      <c r="N156" s="152"/>
      <c r="O156" s="152"/>
      <c r="P156" s="152"/>
      <c r="Q156" s="152"/>
      <c r="R156" s="152"/>
      <c r="S156" s="152"/>
      <c r="T156" s="153"/>
      <c r="AT156" s="148" t="s">
        <v>126</v>
      </c>
      <c r="AU156" s="148" t="s">
        <v>77</v>
      </c>
      <c r="AV156" s="13" t="s">
        <v>79</v>
      </c>
      <c r="AW156" s="13" t="s">
        <v>27</v>
      </c>
      <c r="AX156" s="13" t="s">
        <v>77</v>
      </c>
      <c r="AY156" s="148" t="s">
        <v>118</v>
      </c>
    </row>
    <row r="157" spans="1:65" s="2" customFormat="1" ht="24.2" customHeight="1">
      <c r="A157" s="28"/>
      <c r="B157" s="133"/>
      <c r="C157" s="134" t="s">
        <v>181</v>
      </c>
      <c r="D157" s="134" t="s">
        <v>119</v>
      </c>
      <c r="E157" s="135" t="s">
        <v>182</v>
      </c>
      <c r="F157" s="136" t="s">
        <v>183</v>
      </c>
      <c r="G157" s="137" t="s">
        <v>122</v>
      </c>
      <c r="H157" s="138">
        <v>45</v>
      </c>
      <c r="I157" s="139">
        <v>0</v>
      </c>
      <c r="J157" s="139">
        <f>ROUND(I157*H157,2)</f>
        <v>0</v>
      </c>
      <c r="K157" s="136" t="s">
        <v>1</v>
      </c>
      <c r="L157" s="29"/>
      <c r="M157" s="140" t="s">
        <v>1</v>
      </c>
      <c r="N157" s="141" t="s">
        <v>35</v>
      </c>
      <c r="O157" s="142">
        <v>1.2E-2</v>
      </c>
      <c r="P157" s="142">
        <f>O157*H157</f>
        <v>0.54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4" t="s">
        <v>124</v>
      </c>
      <c r="AT157" s="144" t="s">
        <v>119</v>
      </c>
      <c r="AU157" s="144" t="s">
        <v>77</v>
      </c>
      <c r="AY157" s="16" t="s">
        <v>118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77</v>
      </c>
      <c r="BK157" s="145">
        <f>ROUND(I157*H157,2)</f>
        <v>0</v>
      </c>
      <c r="BL157" s="16" t="s">
        <v>124</v>
      </c>
      <c r="BM157" s="144" t="s">
        <v>184</v>
      </c>
    </row>
    <row r="158" spans="1:65" s="13" customFormat="1" ht="11.25">
      <c r="B158" s="146"/>
      <c r="D158" s="147" t="s">
        <v>126</v>
      </c>
      <c r="E158" s="148" t="s">
        <v>1</v>
      </c>
      <c r="F158" s="149" t="s">
        <v>131</v>
      </c>
      <c r="H158" s="150">
        <v>45</v>
      </c>
      <c r="L158" s="146"/>
      <c r="M158" s="151"/>
      <c r="N158" s="152"/>
      <c r="O158" s="152"/>
      <c r="P158" s="152"/>
      <c r="Q158" s="152"/>
      <c r="R158" s="152"/>
      <c r="S158" s="152"/>
      <c r="T158" s="153"/>
      <c r="AT158" s="148" t="s">
        <v>126</v>
      </c>
      <c r="AU158" s="148" t="s">
        <v>77</v>
      </c>
      <c r="AV158" s="13" t="s">
        <v>79</v>
      </c>
      <c r="AW158" s="13" t="s">
        <v>27</v>
      </c>
      <c r="AX158" s="13" t="s">
        <v>77</v>
      </c>
      <c r="AY158" s="148" t="s">
        <v>118</v>
      </c>
    </row>
    <row r="159" spans="1:65" s="2" customFormat="1" ht="24.2" customHeight="1">
      <c r="A159" s="28"/>
      <c r="B159" s="133"/>
      <c r="C159" s="134" t="s">
        <v>185</v>
      </c>
      <c r="D159" s="134" t="s">
        <v>119</v>
      </c>
      <c r="E159" s="135" t="s">
        <v>186</v>
      </c>
      <c r="F159" s="136" t="s">
        <v>187</v>
      </c>
      <c r="G159" s="137" t="s">
        <v>178</v>
      </c>
      <c r="H159" s="138">
        <v>40.735999999999997</v>
      </c>
      <c r="I159" s="139">
        <v>0</v>
      </c>
      <c r="J159" s="139">
        <f>ROUND(I159*H159,2)</f>
        <v>0</v>
      </c>
      <c r="K159" s="136" t="s">
        <v>123</v>
      </c>
      <c r="L159" s="29"/>
      <c r="M159" s="140" t="s">
        <v>1</v>
      </c>
      <c r="N159" s="141" t="s">
        <v>35</v>
      </c>
      <c r="O159" s="142">
        <v>0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4" t="s">
        <v>124</v>
      </c>
      <c r="AT159" s="144" t="s">
        <v>119</v>
      </c>
      <c r="AU159" s="144" t="s">
        <v>77</v>
      </c>
      <c r="AY159" s="16" t="s">
        <v>118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77</v>
      </c>
      <c r="BK159" s="145">
        <f>ROUND(I159*H159,2)</f>
        <v>0</v>
      </c>
      <c r="BL159" s="16" t="s">
        <v>124</v>
      </c>
      <c r="BM159" s="144" t="s">
        <v>188</v>
      </c>
    </row>
    <row r="160" spans="1:65" s="13" customFormat="1" ht="11.25">
      <c r="B160" s="146"/>
      <c r="D160" s="147" t="s">
        <v>126</v>
      </c>
      <c r="E160" s="148" t="s">
        <v>1</v>
      </c>
      <c r="F160" s="149" t="s">
        <v>189</v>
      </c>
      <c r="H160" s="150">
        <v>40.735999999999997</v>
      </c>
      <c r="L160" s="146"/>
      <c r="M160" s="151"/>
      <c r="N160" s="152"/>
      <c r="O160" s="152"/>
      <c r="P160" s="152"/>
      <c r="Q160" s="152"/>
      <c r="R160" s="152"/>
      <c r="S160" s="152"/>
      <c r="T160" s="153"/>
      <c r="AT160" s="148" t="s">
        <v>126</v>
      </c>
      <c r="AU160" s="148" t="s">
        <v>77</v>
      </c>
      <c r="AV160" s="13" t="s">
        <v>79</v>
      </c>
      <c r="AW160" s="13" t="s">
        <v>27</v>
      </c>
      <c r="AX160" s="13" t="s">
        <v>70</v>
      </c>
      <c r="AY160" s="148" t="s">
        <v>118</v>
      </c>
    </row>
    <row r="161" spans="1:65" s="2" customFormat="1" ht="24.2" customHeight="1">
      <c r="A161" s="28"/>
      <c r="B161" s="133"/>
      <c r="C161" s="134" t="s">
        <v>190</v>
      </c>
      <c r="D161" s="134" t="s">
        <v>119</v>
      </c>
      <c r="E161" s="135" t="s">
        <v>191</v>
      </c>
      <c r="F161" s="136" t="s">
        <v>192</v>
      </c>
      <c r="G161" s="137" t="s">
        <v>151</v>
      </c>
      <c r="H161" s="138">
        <v>28.125</v>
      </c>
      <c r="I161" s="139">
        <v>0</v>
      </c>
      <c r="J161" s="139">
        <f>ROUND(I161*H161,2)</f>
        <v>0</v>
      </c>
      <c r="K161" s="136" t="s">
        <v>123</v>
      </c>
      <c r="L161" s="29"/>
      <c r="M161" s="140" t="s">
        <v>1</v>
      </c>
      <c r="N161" s="141" t="s">
        <v>35</v>
      </c>
      <c r="O161" s="142">
        <v>0.28599999999999998</v>
      </c>
      <c r="P161" s="142">
        <f>O161*H161</f>
        <v>8.0437499999999993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4" t="s">
        <v>124</v>
      </c>
      <c r="AT161" s="144" t="s">
        <v>119</v>
      </c>
      <c r="AU161" s="144" t="s">
        <v>77</v>
      </c>
      <c r="AY161" s="16" t="s">
        <v>118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77</v>
      </c>
      <c r="BK161" s="145">
        <f>ROUND(I161*H161,2)</f>
        <v>0</v>
      </c>
      <c r="BL161" s="16" t="s">
        <v>124</v>
      </c>
      <c r="BM161" s="144" t="s">
        <v>193</v>
      </c>
    </row>
    <row r="162" spans="1:65" s="13" customFormat="1" ht="11.25">
      <c r="B162" s="146"/>
      <c r="D162" s="147" t="s">
        <v>126</v>
      </c>
      <c r="E162" s="148" t="s">
        <v>1</v>
      </c>
      <c r="F162" s="149" t="s">
        <v>194</v>
      </c>
      <c r="H162" s="150">
        <v>28.125</v>
      </c>
      <c r="L162" s="146"/>
      <c r="M162" s="151"/>
      <c r="N162" s="152"/>
      <c r="O162" s="152"/>
      <c r="P162" s="152"/>
      <c r="Q162" s="152"/>
      <c r="R162" s="152"/>
      <c r="S162" s="152"/>
      <c r="T162" s="153"/>
      <c r="AT162" s="148" t="s">
        <v>126</v>
      </c>
      <c r="AU162" s="148" t="s">
        <v>77</v>
      </c>
      <c r="AV162" s="13" t="s">
        <v>79</v>
      </c>
      <c r="AW162" s="13" t="s">
        <v>27</v>
      </c>
      <c r="AX162" s="13" t="s">
        <v>77</v>
      </c>
      <c r="AY162" s="148" t="s">
        <v>118</v>
      </c>
    </row>
    <row r="163" spans="1:65" s="2" customFormat="1" ht="14.45" customHeight="1">
      <c r="A163" s="28"/>
      <c r="B163" s="133"/>
      <c r="C163" s="134" t="s">
        <v>8</v>
      </c>
      <c r="D163" s="134" t="s">
        <v>119</v>
      </c>
      <c r="E163" s="135" t="s">
        <v>195</v>
      </c>
      <c r="F163" s="136" t="s">
        <v>196</v>
      </c>
      <c r="G163" s="137" t="s">
        <v>122</v>
      </c>
      <c r="H163" s="138">
        <v>33</v>
      </c>
      <c r="I163" s="139">
        <v>0</v>
      </c>
      <c r="J163" s="139">
        <f>ROUND(I163*H163,2)</f>
        <v>0</v>
      </c>
      <c r="K163" s="136" t="s">
        <v>123</v>
      </c>
      <c r="L163" s="29"/>
      <c r="M163" s="140" t="s">
        <v>1</v>
      </c>
      <c r="N163" s="141" t="s">
        <v>35</v>
      </c>
      <c r="O163" s="142">
        <v>3.5000000000000003E-2</v>
      </c>
      <c r="P163" s="142">
        <f>O163*H163</f>
        <v>1.155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4" t="s">
        <v>124</v>
      </c>
      <c r="AT163" s="144" t="s">
        <v>119</v>
      </c>
      <c r="AU163" s="144" t="s">
        <v>77</v>
      </c>
      <c r="AY163" s="16" t="s">
        <v>118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77</v>
      </c>
      <c r="BK163" s="145">
        <f>ROUND(I163*H163,2)</f>
        <v>0</v>
      </c>
      <c r="BL163" s="16" t="s">
        <v>124</v>
      </c>
      <c r="BM163" s="144" t="s">
        <v>197</v>
      </c>
    </row>
    <row r="164" spans="1:65" s="13" customFormat="1" ht="11.25">
      <c r="B164" s="146"/>
      <c r="D164" s="147" t="s">
        <v>126</v>
      </c>
      <c r="E164" s="148" t="s">
        <v>1</v>
      </c>
      <c r="F164" s="149" t="s">
        <v>198</v>
      </c>
      <c r="H164" s="150">
        <v>33</v>
      </c>
      <c r="L164" s="146"/>
      <c r="M164" s="151"/>
      <c r="N164" s="152"/>
      <c r="O164" s="152"/>
      <c r="P164" s="152"/>
      <c r="Q164" s="152"/>
      <c r="R164" s="152"/>
      <c r="S164" s="152"/>
      <c r="T164" s="153"/>
      <c r="AT164" s="148" t="s">
        <v>126</v>
      </c>
      <c r="AU164" s="148" t="s">
        <v>77</v>
      </c>
      <c r="AV164" s="13" t="s">
        <v>79</v>
      </c>
      <c r="AW164" s="13" t="s">
        <v>27</v>
      </c>
      <c r="AX164" s="13" t="s">
        <v>77</v>
      </c>
      <c r="AY164" s="148" t="s">
        <v>118</v>
      </c>
    </row>
    <row r="165" spans="1:65" s="2" customFormat="1" ht="14.45" customHeight="1">
      <c r="A165" s="28"/>
      <c r="B165" s="133"/>
      <c r="C165" s="134" t="s">
        <v>199</v>
      </c>
      <c r="D165" s="134" t="s">
        <v>119</v>
      </c>
      <c r="E165" s="135" t="s">
        <v>200</v>
      </c>
      <c r="F165" s="136" t="s">
        <v>201</v>
      </c>
      <c r="G165" s="137" t="s">
        <v>122</v>
      </c>
      <c r="H165" s="138">
        <v>65.66</v>
      </c>
      <c r="I165" s="139">
        <v>0</v>
      </c>
      <c r="J165" s="139">
        <f>ROUND(I165*H165,2)</f>
        <v>0</v>
      </c>
      <c r="K165" s="136" t="s">
        <v>1</v>
      </c>
      <c r="L165" s="29"/>
      <c r="M165" s="140" t="s">
        <v>1</v>
      </c>
      <c r="N165" s="141" t="s">
        <v>35</v>
      </c>
      <c r="O165" s="142">
        <v>3.5000000000000003E-2</v>
      </c>
      <c r="P165" s="142">
        <f>O165*H165</f>
        <v>2.2981000000000003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4" t="s">
        <v>124</v>
      </c>
      <c r="AT165" s="144" t="s">
        <v>119</v>
      </c>
      <c r="AU165" s="144" t="s">
        <v>77</v>
      </c>
      <c r="AY165" s="16" t="s">
        <v>118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77</v>
      </c>
      <c r="BK165" s="145">
        <f>ROUND(I165*H165,2)</f>
        <v>0</v>
      </c>
      <c r="BL165" s="16" t="s">
        <v>124</v>
      </c>
      <c r="BM165" s="144" t="s">
        <v>202</v>
      </c>
    </row>
    <row r="166" spans="1:65" s="13" customFormat="1" ht="11.25">
      <c r="B166" s="146"/>
      <c r="D166" s="147" t="s">
        <v>126</v>
      </c>
      <c r="E166" s="148" t="s">
        <v>1</v>
      </c>
      <c r="F166" s="149" t="s">
        <v>203</v>
      </c>
      <c r="H166" s="150">
        <v>65.66</v>
      </c>
      <c r="L166" s="146"/>
      <c r="M166" s="151"/>
      <c r="N166" s="152"/>
      <c r="O166" s="152"/>
      <c r="P166" s="152"/>
      <c r="Q166" s="152"/>
      <c r="R166" s="152"/>
      <c r="S166" s="152"/>
      <c r="T166" s="153"/>
      <c r="AT166" s="148" t="s">
        <v>126</v>
      </c>
      <c r="AU166" s="148" t="s">
        <v>77</v>
      </c>
      <c r="AV166" s="13" t="s">
        <v>79</v>
      </c>
      <c r="AW166" s="13" t="s">
        <v>27</v>
      </c>
      <c r="AX166" s="13" t="s">
        <v>77</v>
      </c>
      <c r="AY166" s="148" t="s">
        <v>118</v>
      </c>
    </row>
    <row r="167" spans="1:65" s="2" customFormat="1" ht="24.2" customHeight="1">
      <c r="A167" s="28"/>
      <c r="B167" s="133"/>
      <c r="C167" s="134" t="s">
        <v>204</v>
      </c>
      <c r="D167" s="134" t="s">
        <v>119</v>
      </c>
      <c r="E167" s="135" t="s">
        <v>205</v>
      </c>
      <c r="F167" s="136" t="s">
        <v>206</v>
      </c>
      <c r="G167" s="137" t="s">
        <v>122</v>
      </c>
      <c r="H167" s="138">
        <v>45</v>
      </c>
      <c r="I167" s="139">
        <v>0</v>
      </c>
      <c r="J167" s="139">
        <f>ROUND(I167*H167,2)</f>
        <v>0</v>
      </c>
      <c r="K167" s="136" t="s">
        <v>123</v>
      </c>
      <c r="L167" s="29"/>
      <c r="M167" s="140" t="s">
        <v>1</v>
      </c>
      <c r="N167" s="141" t="s">
        <v>35</v>
      </c>
      <c r="O167" s="142">
        <v>0.17699999999999999</v>
      </c>
      <c r="P167" s="142">
        <f>O167*H167</f>
        <v>7.9649999999999999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4" t="s">
        <v>124</v>
      </c>
      <c r="AT167" s="144" t="s">
        <v>119</v>
      </c>
      <c r="AU167" s="144" t="s">
        <v>77</v>
      </c>
      <c r="AY167" s="16" t="s">
        <v>118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77</v>
      </c>
      <c r="BK167" s="145">
        <f>ROUND(I167*H167,2)</f>
        <v>0</v>
      </c>
      <c r="BL167" s="16" t="s">
        <v>124</v>
      </c>
      <c r="BM167" s="144" t="s">
        <v>207</v>
      </c>
    </row>
    <row r="168" spans="1:65" s="13" customFormat="1" ht="11.25">
      <c r="B168" s="146"/>
      <c r="D168" s="147" t="s">
        <v>126</v>
      </c>
      <c r="E168" s="148" t="s">
        <v>1</v>
      </c>
      <c r="F168" s="149" t="s">
        <v>131</v>
      </c>
      <c r="H168" s="150">
        <v>45</v>
      </c>
      <c r="L168" s="146"/>
      <c r="M168" s="151"/>
      <c r="N168" s="152"/>
      <c r="O168" s="152"/>
      <c r="P168" s="152"/>
      <c r="Q168" s="152"/>
      <c r="R168" s="152"/>
      <c r="S168" s="152"/>
      <c r="T168" s="153"/>
      <c r="AT168" s="148" t="s">
        <v>126</v>
      </c>
      <c r="AU168" s="148" t="s">
        <v>77</v>
      </c>
      <c r="AV168" s="13" t="s">
        <v>79</v>
      </c>
      <c r="AW168" s="13" t="s">
        <v>27</v>
      </c>
      <c r="AX168" s="13" t="s">
        <v>77</v>
      </c>
      <c r="AY168" s="148" t="s">
        <v>118</v>
      </c>
    </row>
    <row r="169" spans="1:65" s="2" customFormat="1" ht="14.45" customHeight="1">
      <c r="A169" s="28"/>
      <c r="B169" s="133"/>
      <c r="C169" s="134" t="s">
        <v>208</v>
      </c>
      <c r="D169" s="134" t="s">
        <v>119</v>
      </c>
      <c r="E169" s="135" t="s">
        <v>209</v>
      </c>
      <c r="F169" s="136" t="s">
        <v>210</v>
      </c>
      <c r="G169" s="137" t="s">
        <v>122</v>
      </c>
      <c r="H169" s="138">
        <v>45</v>
      </c>
      <c r="I169" s="139">
        <v>0</v>
      </c>
      <c r="J169" s="139">
        <f>ROUND(I169*H169,2)</f>
        <v>0</v>
      </c>
      <c r="K169" s="136" t="s">
        <v>1</v>
      </c>
      <c r="L169" s="29"/>
      <c r="M169" s="140" t="s">
        <v>1</v>
      </c>
      <c r="N169" s="141" t="s">
        <v>35</v>
      </c>
      <c r="O169" s="142">
        <v>0.107</v>
      </c>
      <c r="P169" s="142">
        <f>O169*H169</f>
        <v>4.8149999999999995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4" t="s">
        <v>124</v>
      </c>
      <c r="AT169" s="144" t="s">
        <v>119</v>
      </c>
      <c r="AU169" s="144" t="s">
        <v>77</v>
      </c>
      <c r="AY169" s="16" t="s">
        <v>118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77</v>
      </c>
      <c r="BK169" s="145">
        <f>ROUND(I169*H169,2)</f>
        <v>0</v>
      </c>
      <c r="BL169" s="16" t="s">
        <v>124</v>
      </c>
      <c r="BM169" s="144" t="s">
        <v>211</v>
      </c>
    </row>
    <row r="170" spans="1:65" s="13" customFormat="1" ht="11.25">
      <c r="B170" s="146"/>
      <c r="D170" s="147" t="s">
        <v>126</v>
      </c>
      <c r="E170" s="148" t="s">
        <v>1</v>
      </c>
      <c r="F170" s="149" t="s">
        <v>131</v>
      </c>
      <c r="H170" s="150">
        <v>45</v>
      </c>
      <c r="L170" s="146"/>
      <c r="M170" s="151"/>
      <c r="N170" s="152"/>
      <c r="O170" s="152"/>
      <c r="P170" s="152"/>
      <c r="Q170" s="152"/>
      <c r="R170" s="152"/>
      <c r="S170" s="152"/>
      <c r="T170" s="153"/>
      <c r="AT170" s="148" t="s">
        <v>126</v>
      </c>
      <c r="AU170" s="148" t="s">
        <v>77</v>
      </c>
      <c r="AV170" s="13" t="s">
        <v>79</v>
      </c>
      <c r="AW170" s="13" t="s">
        <v>27</v>
      </c>
      <c r="AX170" s="13" t="s">
        <v>77</v>
      </c>
      <c r="AY170" s="148" t="s">
        <v>118</v>
      </c>
    </row>
    <row r="171" spans="1:65" s="2" customFormat="1" ht="14.45" customHeight="1">
      <c r="A171" s="28"/>
      <c r="B171" s="133"/>
      <c r="C171" s="134" t="s">
        <v>212</v>
      </c>
      <c r="D171" s="134" t="s">
        <v>119</v>
      </c>
      <c r="E171" s="135" t="s">
        <v>213</v>
      </c>
      <c r="F171" s="136" t="s">
        <v>214</v>
      </c>
      <c r="G171" s="137" t="s">
        <v>122</v>
      </c>
      <c r="H171" s="138">
        <v>45</v>
      </c>
      <c r="I171" s="139">
        <v>0</v>
      </c>
      <c r="J171" s="139">
        <f>ROUND(I171*H171,2)</f>
        <v>0</v>
      </c>
      <c r="K171" s="136" t="s">
        <v>123</v>
      </c>
      <c r="L171" s="29"/>
      <c r="M171" s="140" t="s">
        <v>1</v>
      </c>
      <c r="N171" s="141" t="s">
        <v>35</v>
      </c>
      <c r="O171" s="142">
        <v>1.2E-2</v>
      </c>
      <c r="P171" s="142">
        <f>O171*H171</f>
        <v>0.54</v>
      </c>
      <c r="Q171" s="142">
        <v>1.2727000000000001E-3</v>
      </c>
      <c r="R171" s="142">
        <f>Q171*H171</f>
        <v>5.7271500000000003E-2</v>
      </c>
      <c r="S171" s="142">
        <v>0</v>
      </c>
      <c r="T171" s="14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4" t="s">
        <v>124</v>
      </c>
      <c r="AT171" s="144" t="s">
        <v>119</v>
      </c>
      <c r="AU171" s="144" t="s">
        <v>77</v>
      </c>
      <c r="AY171" s="16" t="s">
        <v>118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77</v>
      </c>
      <c r="BK171" s="145">
        <f>ROUND(I171*H171,2)</f>
        <v>0</v>
      </c>
      <c r="BL171" s="16" t="s">
        <v>124</v>
      </c>
      <c r="BM171" s="144" t="s">
        <v>215</v>
      </c>
    </row>
    <row r="172" spans="1:65" s="13" customFormat="1" ht="11.25">
      <c r="B172" s="146"/>
      <c r="D172" s="147" t="s">
        <v>126</v>
      </c>
      <c r="E172" s="148" t="s">
        <v>1</v>
      </c>
      <c r="F172" s="149" t="s">
        <v>131</v>
      </c>
      <c r="H172" s="150">
        <v>45</v>
      </c>
      <c r="L172" s="146"/>
      <c r="M172" s="151"/>
      <c r="N172" s="152"/>
      <c r="O172" s="152"/>
      <c r="P172" s="152"/>
      <c r="Q172" s="152"/>
      <c r="R172" s="152"/>
      <c r="S172" s="152"/>
      <c r="T172" s="153"/>
      <c r="AT172" s="148" t="s">
        <v>126</v>
      </c>
      <c r="AU172" s="148" t="s">
        <v>77</v>
      </c>
      <c r="AV172" s="13" t="s">
        <v>79</v>
      </c>
      <c r="AW172" s="13" t="s">
        <v>27</v>
      </c>
      <c r="AX172" s="13" t="s">
        <v>77</v>
      </c>
      <c r="AY172" s="148" t="s">
        <v>118</v>
      </c>
    </row>
    <row r="173" spans="1:65" s="2" customFormat="1" ht="14.45" customHeight="1">
      <c r="A173" s="28"/>
      <c r="B173" s="133"/>
      <c r="C173" s="161" t="s">
        <v>216</v>
      </c>
      <c r="D173" s="161" t="s">
        <v>175</v>
      </c>
      <c r="E173" s="162" t="s">
        <v>217</v>
      </c>
      <c r="F173" s="163" t="s">
        <v>218</v>
      </c>
      <c r="G173" s="164" t="s">
        <v>219</v>
      </c>
      <c r="H173" s="165">
        <v>1.125</v>
      </c>
      <c r="I173" s="166">
        <v>0</v>
      </c>
      <c r="J173" s="166">
        <f>ROUND(I173*H173,2)</f>
        <v>0</v>
      </c>
      <c r="K173" s="163" t="s">
        <v>123</v>
      </c>
      <c r="L173" s="167"/>
      <c r="M173" s="168" t="s">
        <v>1</v>
      </c>
      <c r="N173" s="169" t="s">
        <v>35</v>
      </c>
      <c r="O173" s="142">
        <v>0</v>
      </c>
      <c r="P173" s="142">
        <f>O173*H173</f>
        <v>0</v>
      </c>
      <c r="Q173" s="142">
        <v>1E-3</v>
      </c>
      <c r="R173" s="142">
        <f>Q173*H173</f>
        <v>1.1250000000000001E-3</v>
      </c>
      <c r="S173" s="142">
        <v>0</v>
      </c>
      <c r="T173" s="14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4" t="s">
        <v>159</v>
      </c>
      <c r="AT173" s="144" t="s">
        <v>175</v>
      </c>
      <c r="AU173" s="144" t="s">
        <v>77</v>
      </c>
      <c r="AY173" s="16" t="s">
        <v>118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77</v>
      </c>
      <c r="BK173" s="145">
        <f>ROUND(I173*H173,2)</f>
        <v>0</v>
      </c>
      <c r="BL173" s="16" t="s">
        <v>124</v>
      </c>
      <c r="BM173" s="144" t="s">
        <v>220</v>
      </c>
    </row>
    <row r="174" spans="1:65" s="13" customFormat="1" ht="11.25">
      <c r="B174" s="146"/>
      <c r="D174" s="147" t="s">
        <v>126</v>
      </c>
      <c r="F174" s="149" t="s">
        <v>221</v>
      </c>
      <c r="H174" s="150">
        <v>1.125</v>
      </c>
      <c r="L174" s="146"/>
      <c r="M174" s="151"/>
      <c r="N174" s="152"/>
      <c r="O174" s="152"/>
      <c r="P174" s="152"/>
      <c r="Q174" s="152"/>
      <c r="R174" s="152"/>
      <c r="S174" s="152"/>
      <c r="T174" s="153"/>
      <c r="AT174" s="148" t="s">
        <v>126</v>
      </c>
      <c r="AU174" s="148" t="s">
        <v>77</v>
      </c>
      <c r="AV174" s="13" t="s">
        <v>79</v>
      </c>
      <c r="AW174" s="13" t="s">
        <v>3</v>
      </c>
      <c r="AX174" s="13" t="s">
        <v>77</v>
      </c>
      <c r="AY174" s="148" t="s">
        <v>118</v>
      </c>
    </row>
    <row r="175" spans="1:65" s="12" customFormat="1" ht="25.9" customHeight="1">
      <c r="B175" s="123"/>
      <c r="D175" s="124" t="s">
        <v>69</v>
      </c>
      <c r="E175" s="125" t="s">
        <v>79</v>
      </c>
      <c r="F175" s="125" t="s">
        <v>222</v>
      </c>
      <c r="J175" s="126">
        <f>BK175</f>
        <v>0</v>
      </c>
      <c r="L175" s="123"/>
      <c r="M175" s="127"/>
      <c r="N175" s="128"/>
      <c r="O175" s="128"/>
      <c r="P175" s="129">
        <f>P176+SUM(P177:P194)</f>
        <v>81.934060000000017</v>
      </c>
      <c r="Q175" s="128"/>
      <c r="R175" s="129">
        <f>R176+SUM(R177:R194)</f>
        <v>25.231143516300001</v>
      </c>
      <c r="S175" s="128"/>
      <c r="T175" s="130">
        <f>T176+SUM(T177:T194)</f>
        <v>0</v>
      </c>
      <c r="AR175" s="124" t="s">
        <v>77</v>
      </c>
      <c r="AT175" s="131" t="s">
        <v>69</v>
      </c>
      <c r="AU175" s="131" t="s">
        <v>70</v>
      </c>
      <c r="AY175" s="124" t="s">
        <v>118</v>
      </c>
      <c r="BK175" s="132">
        <f>BK176+SUM(BK177:BK194)</f>
        <v>0</v>
      </c>
    </row>
    <row r="176" spans="1:65" s="2" customFormat="1" ht="14.45" customHeight="1">
      <c r="A176" s="28"/>
      <c r="B176" s="133"/>
      <c r="C176" s="134" t="s">
        <v>7</v>
      </c>
      <c r="D176" s="134" t="s">
        <v>119</v>
      </c>
      <c r="E176" s="135" t="s">
        <v>223</v>
      </c>
      <c r="F176" s="136" t="s">
        <v>224</v>
      </c>
      <c r="G176" s="137" t="s">
        <v>151</v>
      </c>
      <c r="H176" s="138">
        <v>0.4</v>
      </c>
      <c r="I176" s="139">
        <v>0</v>
      </c>
      <c r="J176" s="139">
        <f>ROUND(I176*H176,2)</f>
        <v>0</v>
      </c>
      <c r="K176" s="136" t="s">
        <v>123</v>
      </c>
      <c r="L176" s="29"/>
      <c r="M176" s="140" t="s">
        <v>1</v>
      </c>
      <c r="N176" s="141" t="s">
        <v>35</v>
      </c>
      <c r="O176" s="142">
        <v>0.69599999999999995</v>
      </c>
      <c r="P176" s="142">
        <f>O176*H176</f>
        <v>0.27839999999999998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4" t="s">
        <v>124</v>
      </c>
      <c r="AT176" s="144" t="s">
        <v>119</v>
      </c>
      <c r="AU176" s="144" t="s">
        <v>77</v>
      </c>
      <c r="AY176" s="16" t="s">
        <v>118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77</v>
      </c>
      <c r="BK176" s="145">
        <f>ROUND(I176*H176,2)</f>
        <v>0</v>
      </c>
      <c r="BL176" s="16" t="s">
        <v>124</v>
      </c>
      <c r="BM176" s="144" t="s">
        <v>225</v>
      </c>
    </row>
    <row r="177" spans="1:65" s="13" customFormat="1" ht="11.25">
      <c r="B177" s="146"/>
      <c r="D177" s="147" t="s">
        <v>126</v>
      </c>
      <c r="E177" s="148" t="s">
        <v>1</v>
      </c>
      <c r="F177" s="149" t="s">
        <v>226</v>
      </c>
      <c r="H177" s="150">
        <v>0.4</v>
      </c>
      <c r="L177" s="146"/>
      <c r="M177" s="151"/>
      <c r="N177" s="152"/>
      <c r="O177" s="152"/>
      <c r="P177" s="152"/>
      <c r="Q177" s="152"/>
      <c r="R177" s="152"/>
      <c r="S177" s="152"/>
      <c r="T177" s="153"/>
      <c r="AT177" s="148" t="s">
        <v>126</v>
      </c>
      <c r="AU177" s="148" t="s">
        <v>77</v>
      </c>
      <c r="AV177" s="13" t="s">
        <v>79</v>
      </c>
      <c r="AW177" s="13" t="s">
        <v>27</v>
      </c>
      <c r="AX177" s="13" t="s">
        <v>77</v>
      </c>
      <c r="AY177" s="148" t="s">
        <v>118</v>
      </c>
    </row>
    <row r="178" spans="1:65" s="2" customFormat="1" ht="14.45" customHeight="1">
      <c r="A178" s="28"/>
      <c r="B178" s="133"/>
      <c r="C178" s="134" t="s">
        <v>227</v>
      </c>
      <c r="D178" s="134" t="s">
        <v>119</v>
      </c>
      <c r="E178" s="135" t="s">
        <v>228</v>
      </c>
      <c r="F178" s="136" t="s">
        <v>229</v>
      </c>
      <c r="G178" s="137" t="s">
        <v>151</v>
      </c>
      <c r="H178" s="138">
        <v>1.9</v>
      </c>
      <c r="I178" s="139">
        <v>0</v>
      </c>
      <c r="J178" s="139">
        <f>ROUND(I178*H178,2)</f>
        <v>0</v>
      </c>
      <c r="K178" s="136" t="s">
        <v>123</v>
      </c>
      <c r="L178" s="29"/>
      <c r="M178" s="140" t="s">
        <v>1</v>
      </c>
      <c r="N178" s="141" t="s">
        <v>35</v>
      </c>
      <c r="O178" s="142">
        <v>0.69599999999999995</v>
      </c>
      <c r="P178" s="142">
        <f>O178*H178</f>
        <v>1.3223999999999998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4" t="s">
        <v>124</v>
      </c>
      <c r="AT178" s="144" t="s">
        <v>119</v>
      </c>
      <c r="AU178" s="144" t="s">
        <v>77</v>
      </c>
      <c r="AY178" s="16" t="s">
        <v>118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77</v>
      </c>
      <c r="BK178" s="145">
        <f>ROUND(I178*H178,2)</f>
        <v>0</v>
      </c>
      <c r="BL178" s="16" t="s">
        <v>124</v>
      </c>
      <c r="BM178" s="144" t="s">
        <v>230</v>
      </c>
    </row>
    <row r="179" spans="1:65" s="13" customFormat="1" ht="11.25">
      <c r="B179" s="146"/>
      <c r="D179" s="147" t="s">
        <v>126</v>
      </c>
      <c r="E179" s="148" t="s">
        <v>1</v>
      </c>
      <c r="F179" s="149" t="s">
        <v>231</v>
      </c>
      <c r="H179" s="150">
        <v>1.9</v>
      </c>
      <c r="L179" s="146"/>
      <c r="M179" s="151"/>
      <c r="N179" s="152"/>
      <c r="O179" s="152"/>
      <c r="P179" s="152"/>
      <c r="Q179" s="152"/>
      <c r="R179" s="152"/>
      <c r="S179" s="152"/>
      <c r="T179" s="153"/>
      <c r="AT179" s="148" t="s">
        <v>126</v>
      </c>
      <c r="AU179" s="148" t="s">
        <v>77</v>
      </c>
      <c r="AV179" s="13" t="s">
        <v>79</v>
      </c>
      <c r="AW179" s="13" t="s">
        <v>27</v>
      </c>
      <c r="AX179" s="13" t="s">
        <v>77</v>
      </c>
      <c r="AY179" s="148" t="s">
        <v>118</v>
      </c>
    </row>
    <row r="180" spans="1:65" s="2" customFormat="1" ht="14.45" customHeight="1">
      <c r="A180" s="28"/>
      <c r="B180" s="133"/>
      <c r="C180" s="134" t="s">
        <v>232</v>
      </c>
      <c r="D180" s="134" t="s">
        <v>119</v>
      </c>
      <c r="E180" s="135" t="s">
        <v>233</v>
      </c>
      <c r="F180" s="136" t="s">
        <v>234</v>
      </c>
      <c r="G180" s="137" t="s">
        <v>151</v>
      </c>
      <c r="H180" s="138">
        <v>5.5</v>
      </c>
      <c r="I180" s="139">
        <v>0</v>
      </c>
      <c r="J180" s="139">
        <f>ROUND(I180*H180,2)</f>
        <v>0</v>
      </c>
      <c r="K180" s="136" t="s">
        <v>1</v>
      </c>
      <c r="L180" s="29"/>
      <c r="M180" s="140" t="s">
        <v>1</v>
      </c>
      <c r="N180" s="141" t="s">
        <v>35</v>
      </c>
      <c r="O180" s="142">
        <v>0.81</v>
      </c>
      <c r="P180" s="142">
        <f>O180*H180</f>
        <v>4.4550000000000001</v>
      </c>
      <c r="Q180" s="142">
        <v>2.5262479999999998</v>
      </c>
      <c r="R180" s="142">
        <f>Q180*H180</f>
        <v>13.894363999999999</v>
      </c>
      <c r="S180" s="142">
        <v>0</v>
      </c>
      <c r="T180" s="14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4" t="s">
        <v>124</v>
      </c>
      <c r="AT180" s="144" t="s">
        <v>119</v>
      </c>
      <c r="AU180" s="144" t="s">
        <v>77</v>
      </c>
      <c r="AY180" s="16" t="s">
        <v>118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77</v>
      </c>
      <c r="BK180" s="145">
        <f>ROUND(I180*H180,2)</f>
        <v>0</v>
      </c>
      <c r="BL180" s="16" t="s">
        <v>124</v>
      </c>
      <c r="BM180" s="144" t="s">
        <v>235</v>
      </c>
    </row>
    <row r="181" spans="1:65" s="13" customFormat="1" ht="11.25">
      <c r="B181" s="146"/>
      <c r="D181" s="147" t="s">
        <v>126</v>
      </c>
      <c r="E181" s="148" t="s">
        <v>1</v>
      </c>
      <c r="F181" s="149" t="s">
        <v>236</v>
      </c>
      <c r="H181" s="150">
        <v>0.8</v>
      </c>
      <c r="L181" s="146"/>
      <c r="M181" s="151"/>
      <c r="N181" s="152"/>
      <c r="O181" s="152"/>
      <c r="P181" s="152"/>
      <c r="Q181" s="152"/>
      <c r="R181" s="152"/>
      <c r="S181" s="152"/>
      <c r="T181" s="153"/>
      <c r="AT181" s="148" t="s">
        <v>126</v>
      </c>
      <c r="AU181" s="148" t="s">
        <v>77</v>
      </c>
      <c r="AV181" s="13" t="s">
        <v>79</v>
      </c>
      <c r="AW181" s="13" t="s">
        <v>27</v>
      </c>
      <c r="AX181" s="13" t="s">
        <v>70</v>
      </c>
      <c r="AY181" s="148" t="s">
        <v>118</v>
      </c>
    </row>
    <row r="182" spans="1:65" s="13" customFormat="1" ht="11.25">
      <c r="B182" s="146"/>
      <c r="D182" s="147" t="s">
        <v>126</v>
      </c>
      <c r="E182" s="148" t="s">
        <v>1</v>
      </c>
      <c r="F182" s="149" t="s">
        <v>237</v>
      </c>
      <c r="H182" s="150">
        <v>4.7</v>
      </c>
      <c r="L182" s="146"/>
      <c r="M182" s="151"/>
      <c r="N182" s="152"/>
      <c r="O182" s="152"/>
      <c r="P182" s="152"/>
      <c r="Q182" s="152"/>
      <c r="R182" s="152"/>
      <c r="S182" s="152"/>
      <c r="T182" s="153"/>
      <c r="AT182" s="148" t="s">
        <v>126</v>
      </c>
      <c r="AU182" s="148" t="s">
        <v>77</v>
      </c>
      <c r="AV182" s="13" t="s">
        <v>79</v>
      </c>
      <c r="AW182" s="13" t="s">
        <v>27</v>
      </c>
      <c r="AX182" s="13" t="s">
        <v>70</v>
      </c>
      <c r="AY182" s="148" t="s">
        <v>118</v>
      </c>
    </row>
    <row r="183" spans="1:65" s="14" customFormat="1" ht="11.25">
      <c r="B183" s="154"/>
      <c r="D183" s="147" t="s">
        <v>126</v>
      </c>
      <c r="E183" s="155" t="s">
        <v>1</v>
      </c>
      <c r="F183" s="156" t="s">
        <v>148</v>
      </c>
      <c r="H183" s="157">
        <v>5.5</v>
      </c>
      <c r="L183" s="154"/>
      <c r="M183" s="158"/>
      <c r="N183" s="159"/>
      <c r="O183" s="159"/>
      <c r="P183" s="159"/>
      <c r="Q183" s="159"/>
      <c r="R183" s="159"/>
      <c r="S183" s="159"/>
      <c r="T183" s="160"/>
      <c r="AT183" s="155" t="s">
        <v>126</v>
      </c>
      <c r="AU183" s="155" t="s">
        <v>77</v>
      </c>
      <c r="AV183" s="14" t="s">
        <v>124</v>
      </c>
      <c r="AW183" s="14" t="s">
        <v>27</v>
      </c>
      <c r="AX183" s="14" t="s">
        <v>77</v>
      </c>
      <c r="AY183" s="155" t="s">
        <v>118</v>
      </c>
    </row>
    <row r="184" spans="1:65" s="2" customFormat="1" ht="14.45" customHeight="1">
      <c r="A184" s="28"/>
      <c r="B184" s="133"/>
      <c r="C184" s="134" t="s">
        <v>238</v>
      </c>
      <c r="D184" s="134" t="s">
        <v>119</v>
      </c>
      <c r="E184" s="135" t="s">
        <v>239</v>
      </c>
      <c r="F184" s="136" t="s">
        <v>240</v>
      </c>
      <c r="G184" s="137" t="s">
        <v>122</v>
      </c>
      <c r="H184" s="138">
        <v>17.795000000000002</v>
      </c>
      <c r="I184" s="139">
        <v>0</v>
      </c>
      <c r="J184" s="139">
        <f>ROUND(I184*H184,2)</f>
        <v>0</v>
      </c>
      <c r="K184" s="136" t="s">
        <v>1</v>
      </c>
      <c r="L184" s="29"/>
      <c r="M184" s="140" t="s">
        <v>1</v>
      </c>
      <c r="N184" s="141" t="s">
        <v>35</v>
      </c>
      <c r="O184" s="142">
        <v>0.39700000000000002</v>
      </c>
      <c r="P184" s="142">
        <f>O184*H184</f>
        <v>7.0646150000000008</v>
      </c>
      <c r="Q184" s="142">
        <v>1.4357E-3</v>
      </c>
      <c r="R184" s="142">
        <f>Q184*H184</f>
        <v>2.5548281500000002E-2</v>
      </c>
      <c r="S184" s="142">
        <v>0</v>
      </c>
      <c r="T184" s="14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4" t="s">
        <v>124</v>
      </c>
      <c r="AT184" s="144" t="s">
        <v>119</v>
      </c>
      <c r="AU184" s="144" t="s">
        <v>77</v>
      </c>
      <c r="AY184" s="16" t="s">
        <v>118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77</v>
      </c>
      <c r="BK184" s="145">
        <f>ROUND(I184*H184,2)</f>
        <v>0</v>
      </c>
      <c r="BL184" s="16" t="s">
        <v>124</v>
      </c>
      <c r="BM184" s="144" t="s">
        <v>241</v>
      </c>
    </row>
    <row r="185" spans="1:65" s="13" customFormat="1" ht="11.25">
      <c r="B185" s="146"/>
      <c r="D185" s="147" t="s">
        <v>126</v>
      </c>
      <c r="E185" s="148" t="s">
        <v>1</v>
      </c>
      <c r="F185" s="149" t="s">
        <v>242</v>
      </c>
      <c r="H185" s="150">
        <v>5.6</v>
      </c>
      <c r="L185" s="146"/>
      <c r="M185" s="151"/>
      <c r="N185" s="152"/>
      <c r="O185" s="152"/>
      <c r="P185" s="152"/>
      <c r="Q185" s="152"/>
      <c r="R185" s="152"/>
      <c r="S185" s="152"/>
      <c r="T185" s="153"/>
      <c r="AT185" s="148" t="s">
        <v>126</v>
      </c>
      <c r="AU185" s="148" t="s">
        <v>77</v>
      </c>
      <c r="AV185" s="13" t="s">
        <v>79</v>
      </c>
      <c r="AW185" s="13" t="s">
        <v>27</v>
      </c>
      <c r="AX185" s="13" t="s">
        <v>70</v>
      </c>
      <c r="AY185" s="148" t="s">
        <v>118</v>
      </c>
    </row>
    <row r="186" spans="1:65" s="13" customFormat="1" ht="22.5">
      <c r="B186" s="146"/>
      <c r="D186" s="147" t="s">
        <v>126</v>
      </c>
      <c r="E186" s="148" t="s">
        <v>1</v>
      </c>
      <c r="F186" s="149" t="s">
        <v>243</v>
      </c>
      <c r="H186" s="150">
        <v>12.195</v>
      </c>
      <c r="L186" s="146"/>
      <c r="M186" s="151"/>
      <c r="N186" s="152"/>
      <c r="O186" s="152"/>
      <c r="P186" s="152"/>
      <c r="Q186" s="152"/>
      <c r="R186" s="152"/>
      <c r="S186" s="152"/>
      <c r="T186" s="153"/>
      <c r="AT186" s="148" t="s">
        <v>126</v>
      </c>
      <c r="AU186" s="148" t="s">
        <v>77</v>
      </c>
      <c r="AV186" s="13" t="s">
        <v>79</v>
      </c>
      <c r="AW186" s="13" t="s">
        <v>27</v>
      </c>
      <c r="AX186" s="13" t="s">
        <v>70</v>
      </c>
      <c r="AY186" s="148" t="s">
        <v>118</v>
      </c>
    </row>
    <row r="187" spans="1:65" s="14" customFormat="1" ht="11.25">
      <c r="B187" s="154"/>
      <c r="D187" s="147" t="s">
        <v>126</v>
      </c>
      <c r="E187" s="155" t="s">
        <v>1</v>
      </c>
      <c r="F187" s="156" t="s">
        <v>148</v>
      </c>
      <c r="H187" s="157">
        <v>17.795000000000002</v>
      </c>
      <c r="L187" s="154"/>
      <c r="M187" s="158"/>
      <c r="N187" s="159"/>
      <c r="O187" s="159"/>
      <c r="P187" s="159"/>
      <c r="Q187" s="159"/>
      <c r="R187" s="159"/>
      <c r="S187" s="159"/>
      <c r="T187" s="160"/>
      <c r="AT187" s="155" t="s">
        <v>126</v>
      </c>
      <c r="AU187" s="155" t="s">
        <v>77</v>
      </c>
      <c r="AV187" s="14" t="s">
        <v>124</v>
      </c>
      <c r="AW187" s="14" t="s">
        <v>27</v>
      </c>
      <c r="AX187" s="14" t="s">
        <v>77</v>
      </c>
      <c r="AY187" s="155" t="s">
        <v>118</v>
      </c>
    </row>
    <row r="188" spans="1:65" s="2" customFormat="1" ht="14.45" customHeight="1">
      <c r="A188" s="28"/>
      <c r="B188" s="133"/>
      <c r="C188" s="134" t="s">
        <v>244</v>
      </c>
      <c r="D188" s="134" t="s">
        <v>119</v>
      </c>
      <c r="E188" s="135" t="s">
        <v>245</v>
      </c>
      <c r="F188" s="136" t="s">
        <v>246</v>
      </c>
      <c r="G188" s="137" t="s">
        <v>122</v>
      </c>
      <c r="H188" s="138">
        <v>17.795000000000002</v>
      </c>
      <c r="I188" s="139">
        <v>0</v>
      </c>
      <c r="J188" s="139">
        <f>ROUND(I188*H188,2)</f>
        <v>0</v>
      </c>
      <c r="K188" s="136" t="s">
        <v>1</v>
      </c>
      <c r="L188" s="29"/>
      <c r="M188" s="140" t="s">
        <v>1</v>
      </c>
      <c r="N188" s="141" t="s">
        <v>35</v>
      </c>
      <c r="O188" s="142">
        <v>0.14399999999999999</v>
      </c>
      <c r="P188" s="142">
        <f>O188*H188</f>
        <v>2.5624799999999999</v>
      </c>
      <c r="Q188" s="142">
        <v>3.6000000000000001E-5</v>
      </c>
      <c r="R188" s="142">
        <f>Q188*H188</f>
        <v>6.4062000000000006E-4</v>
      </c>
      <c r="S188" s="142">
        <v>0</v>
      </c>
      <c r="T188" s="14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4" t="s">
        <v>124</v>
      </c>
      <c r="AT188" s="144" t="s">
        <v>119</v>
      </c>
      <c r="AU188" s="144" t="s">
        <v>77</v>
      </c>
      <c r="AY188" s="16" t="s">
        <v>118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6" t="s">
        <v>77</v>
      </c>
      <c r="BK188" s="145">
        <f>ROUND(I188*H188,2)</f>
        <v>0</v>
      </c>
      <c r="BL188" s="16" t="s">
        <v>124</v>
      </c>
      <c r="BM188" s="144" t="s">
        <v>247</v>
      </c>
    </row>
    <row r="189" spans="1:65" s="13" customFormat="1" ht="11.25">
      <c r="B189" s="146"/>
      <c r="D189" s="147" t="s">
        <v>126</v>
      </c>
      <c r="E189" s="148" t="s">
        <v>1</v>
      </c>
      <c r="F189" s="149" t="s">
        <v>248</v>
      </c>
      <c r="H189" s="150">
        <v>17.795000000000002</v>
      </c>
      <c r="L189" s="146"/>
      <c r="M189" s="151"/>
      <c r="N189" s="152"/>
      <c r="O189" s="152"/>
      <c r="P189" s="152"/>
      <c r="Q189" s="152"/>
      <c r="R189" s="152"/>
      <c r="S189" s="152"/>
      <c r="T189" s="153"/>
      <c r="AT189" s="148" t="s">
        <v>126</v>
      </c>
      <c r="AU189" s="148" t="s">
        <v>77</v>
      </c>
      <c r="AV189" s="13" t="s">
        <v>79</v>
      </c>
      <c r="AW189" s="13" t="s">
        <v>27</v>
      </c>
      <c r="AX189" s="13" t="s">
        <v>77</v>
      </c>
      <c r="AY189" s="148" t="s">
        <v>118</v>
      </c>
    </row>
    <row r="190" spans="1:65" s="2" customFormat="1" ht="24.2" customHeight="1">
      <c r="A190" s="28"/>
      <c r="B190" s="133"/>
      <c r="C190" s="134" t="s">
        <v>249</v>
      </c>
      <c r="D190" s="134" t="s">
        <v>119</v>
      </c>
      <c r="E190" s="135" t="s">
        <v>250</v>
      </c>
      <c r="F190" s="136" t="s">
        <v>251</v>
      </c>
      <c r="G190" s="137" t="s">
        <v>178</v>
      </c>
      <c r="H190" s="138">
        <v>0.19</v>
      </c>
      <c r="I190" s="139">
        <v>0</v>
      </c>
      <c r="J190" s="139">
        <f>ROUND(I190*H190,2)</f>
        <v>0</v>
      </c>
      <c r="K190" s="136" t="s">
        <v>123</v>
      </c>
      <c r="L190" s="29"/>
      <c r="M190" s="140" t="s">
        <v>1</v>
      </c>
      <c r="N190" s="141" t="s">
        <v>35</v>
      </c>
      <c r="O190" s="142">
        <v>13.548</v>
      </c>
      <c r="P190" s="142">
        <f>O190*H190</f>
        <v>2.5741200000000002</v>
      </c>
      <c r="Q190" s="142">
        <v>1.0606640000000001</v>
      </c>
      <c r="R190" s="142">
        <f>Q190*H190</f>
        <v>0.20152616000000001</v>
      </c>
      <c r="S190" s="142">
        <v>0</v>
      </c>
      <c r="T190" s="143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4" t="s">
        <v>124</v>
      </c>
      <c r="AT190" s="144" t="s">
        <v>119</v>
      </c>
      <c r="AU190" s="144" t="s">
        <v>77</v>
      </c>
      <c r="AY190" s="16" t="s">
        <v>118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6" t="s">
        <v>77</v>
      </c>
      <c r="BK190" s="145">
        <f>ROUND(I190*H190,2)</f>
        <v>0</v>
      </c>
      <c r="BL190" s="16" t="s">
        <v>124</v>
      </c>
      <c r="BM190" s="144" t="s">
        <v>252</v>
      </c>
    </row>
    <row r="191" spans="1:65" s="13" customFormat="1" ht="11.25">
      <c r="B191" s="146"/>
      <c r="D191" s="147" t="s">
        <v>126</v>
      </c>
      <c r="E191" s="148" t="s">
        <v>1</v>
      </c>
      <c r="F191" s="149" t="s">
        <v>253</v>
      </c>
      <c r="H191" s="150">
        <v>0.19</v>
      </c>
      <c r="L191" s="146"/>
      <c r="M191" s="151"/>
      <c r="N191" s="152"/>
      <c r="O191" s="152"/>
      <c r="P191" s="152"/>
      <c r="Q191" s="152"/>
      <c r="R191" s="152"/>
      <c r="S191" s="152"/>
      <c r="T191" s="153"/>
      <c r="AT191" s="148" t="s">
        <v>126</v>
      </c>
      <c r="AU191" s="148" t="s">
        <v>77</v>
      </c>
      <c r="AV191" s="13" t="s">
        <v>79</v>
      </c>
      <c r="AW191" s="13" t="s">
        <v>27</v>
      </c>
      <c r="AX191" s="13" t="s">
        <v>77</v>
      </c>
      <c r="AY191" s="148" t="s">
        <v>118</v>
      </c>
    </row>
    <row r="192" spans="1:65" s="2" customFormat="1" ht="24.2" customHeight="1">
      <c r="A192" s="28"/>
      <c r="B192" s="133"/>
      <c r="C192" s="134" t="s">
        <v>254</v>
      </c>
      <c r="D192" s="134" t="s">
        <v>119</v>
      </c>
      <c r="E192" s="135" t="s">
        <v>255</v>
      </c>
      <c r="F192" s="136" t="s">
        <v>256</v>
      </c>
      <c r="G192" s="137" t="s">
        <v>151</v>
      </c>
      <c r="H192" s="138">
        <v>3.4</v>
      </c>
      <c r="I192" s="139">
        <v>0</v>
      </c>
      <c r="J192" s="139">
        <f>ROUND(I192*H192,2)</f>
        <v>0</v>
      </c>
      <c r="K192" s="136" t="s">
        <v>123</v>
      </c>
      <c r="L192" s="29"/>
      <c r="M192" s="140" t="s">
        <v>1</v>
      </c>
      <c r="N192" s="141" t="s">
        <v>35</v>
      </c>
      <c r="O192" s="142">
        <v>1.038</v>
      </c>
      <c r="P192" s="142">
        <f>O192*H192</f>
        <v>3.5291999999999999</v>
      </c>
      <c r="Q192" s="142">
        <v>2.551775632</v>
      </c>
      <c r="R192" s="142">
        <f>Q192*H192</f>
        <v>8.676037148799999</v>
      </c>
      <c r="S192" s="142">
        <v>0</v>
      </c>
      <c r="T192" s="143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4" t="s">
        <v>124</v>
      </c>
      <c r="AT192" s="144" t="s">
        <v>119</v>
      </c>
      <c r="AU192" s="144" t="s">
        <v>77</v>
      </c>
      <c r="AY192" s="16" t="s">
        <v>118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77</v>
      </c>
      <c r="BK192" s="145">
        <f>ROUND(I192*H192,2)</f>
        <v>0</v>
      </c>
      <c r="BL192" s="16" t="s">
        <v>124</v>
      </c>
      <c r="BM192" s="144" t="s">
        <v>257</v>
      </c>
    </row>
    <row r="193" spans="1:65" s="13" customFormat="1" ht="11.25">
      <c r="B193" s="146"/>
      <c r="D193" s="147" t="s">
        <v>126</v>
      </c>
      <c r="E193" s="148" t="s">
        <v>1</v>
      </c>
      <c r="F193" s="149" t="s">
        <v>258</v>
      </c>
      <c r="H193" s="150">
        <v>3.4</v>
      </c>
      <c r="L193" s="146"/>
      <c r="M193" s="151"/>
      <c r="N193" s="152"/>
      <c r="O193" s="152"/>
      <c r="P193" s="152"/>
      <c r="Q193" s="152"/>
      <c r="R193" s="152"/>
      <c r="S193" s="152"/>
      <c r="T193" s="153"/>
      <c r="AT193" s="148" t="s">
        <v>126</v>
      </c>
      <c r="AU193" s="148" t="s">
        <v>77</v>
      </c>
      <c r="AV193" s="13" t="s">
        <v>79</v>
      </c>
      <c r="AW193" s="13" t="s">
        <v>27</v>
      </c>
      <c r="AX193" s="13" t="s">
        <v>77</v>
      </c>
      <c r="AY193" s="148" t="s">
        <v>118</v>
      </c>
    </row>
    <row r="194" spans="1:65" s="12" customFormat="1" ht="22.9" customHeight="1">
      <c r="B194" s="123"/>
      <c r="D194" s="124" t="s">
        <v>69</v>
      </c>
      <c r="E194" s="170" t="s">
        <v>132</v>
      </c>
      <c r="F194" s="170" t="s">
        <v>259</v>
      </c>
      <c r="J194" s="171">
        <f>BK194</f>
        <v>0</v>
      </c>
      <c r="L194" s="123"/>
      <c r="M194" s="127"/>
      <c r="N194" s="128"/>
      <c r="O194" s="128"/>
      <c r="P194" s="129">
        <f>SUM(P195:P202)</f>
        <v>60.147845000000004</v>
      </c>
      <c r="Q194" s="128"/>
      <c r="R194" s="129">
        <f>SUM(R195:R202)</f>
        <v>2.4330273060000001</v>
      </c>
      <c r="S194" s="128"/>
      <c r="T194" s="130">
        <f>SUM(T195:T202)</f>
        <v>0</v>
      </c>
      <c r="AR194" s="124" t="s">
        <v>77</v>
      </c>
      <c r="AT194" s="131" t="s">
        <v>69</v>
      </c>
      <c r="AU194" s="131" t="s">
        <v>77</v>
      </c>
      <c r="AY194" s="124" t="s">
        <v>118</v>
      </c>
      <c r="BK194" s="132">
        <f>SUM(BK195:BK202)</f>
        <v>0</v>
      </c>
    </row>
    <row r="195" spans="1:65" s="2" customFormat="1" ht="14.45" customHeight="1">
      <c r="A195" s="28"/>
      <c r="B195" s="133"/>
      <c r="C195" s="134" t="s">
        <v>260</v>
      </c>
      <c r="D195" s="134" t="s">
        <v>119</v>
      </c>
      <c r="E195" s="135" t="s">
        <v>261</v>
      </c>
      <c r="F195" s="136" t="s">
        <v>262</v>
      </c>
      <c r="G195" s="137" t="s">
        <v>122</v>
      </c>
      <c r="H195" s="138">
        <v>14.8</v>
      </c>
      <c r="I195" s="139">
        <v>0</v>
      </c>
      <c r="J195" s="139">
        <f>ROUND(I195*H195,2)</f>
        <v>0</v>
      </c>
      <c r="K195" s="136" t="s">
        <v>123</v>
      </c>
      <c r="L195" s="29"/>
      <c r="M195" s="140" t="s">
        <v>1</v>
      </c>
      <c r="N195" s="141" t="s">
        <v>35</v>
      </c>
      <c r="O195" s="142">
        <v>0.53800000000000003</v>
      </c>
      <c r="P195" s="142">
        <f>O195*H195</f>
        <v>7.9624000000000006</v>
      </c>
      <c r="Q195" s="142">
        <v>2.7469E-3</v>
      </c>
      <c r="R195" s="142">
        <f>Q195*H195</f>
        <v>4.0654120000000002E-2</v>
      </c>
      <c r="S195" s="142">
        <v>0</v>
      </c>
      <c r="T195" s="14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4" t="s">
        <v>124</v>
      </c>
      <c r="AT195" s="144" t="s">
        <v>119</v>
      </c>
      <c r="AU195" s="144" t="s">
        <v>79</v>
      </c>
      <c r="AY195" s="16" t="s">
        <v>118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77</v>
      </c>
      <c r="BK195" s="145">
        <f>ROUND(I195*H195,2)</f>
        <v>0</v>
      </c>
      <c r="BL195" s="16" t="s">
        <v>124</v>
      </c>
      <c r="BM195" s="144" t="s">
        <v>263</v>
      </c>
    </row>
    <row r="196" spans="1:65" s="13" customFormat="1" ht="11.25">
      <c r="B196" s="146"/>
      <c r="D196" s="147" t="s">
        <v>126</v>
      </c>
      <c r="E196" s="148" t="s">
        <v>1</v>
      </c>
      <c r="F196" s="149" t="s">
        <v>264</v>
      </c>
      <c r="H196" s="150">
        <v>14.8</v>
      </c>
      <c r="L196" s="146"/>
      <c r="M196" s="151"/>
      <c r="N196" s="152"/>
      <c r="O196" s="152"/>
      <c r="P196" s="152"/>
      <c r="Q196" s="152"/>
      <c r="R196" s="152"/>
      <c r="S196" s="152"/>
      <c r="T196" s="153"/>
      <c r="AT196" s="148" t="s">
        <v>126</v>
      </c>
      <c r="AU196" s="148" t="s">
        <v>79</v>
      </c>
      <c r="AV196" s="13" t="s">
        <v>79</v>
      </c>
      <c r="AW196" s="13" t="s">
        <v>27</v>
      </c>
      <c r="AX196" s="13" t="s">
        <v>77</v>
      </c>
      <c r="AY196" s="148" t="s">
        <v>118</v>
      </c>
    </row>
    <row r="197" spans="1:65" s="2" customFormat="1" ht="14.45" customHeight="1">
      <c r="A197" s="28"/>
      <c r="B197" s="133"/>
      <c r="C197" s="134" t="s">
        <v>265</v>
      </c>
      <c r="D197" s="134" t="s">
        <v>119</v>
      </c>
      <c r="E197" s="135" t="s">
        <v>266</v>
      </c>
      <c r="F197" s="136" t="s">
        <v>267</v>
      </c>
      <c r="G197" s="137" t="s">
        <v>178</v>
      </c>
      <c r="H197" s="138">
        <v>0.63500000000000001</v>
      </c>
      <c r="I197" s="139">
        <v>0</v>
      </c>
      <c r="J197" s="139">
        <f>ROUND(I197*H197,2)</f>
        <v>0</v>
      </c>
      <c r="K197" s="136" t="s">
        <v>123</v>
      </c>
      <c r="L197" s="29"/>
      <c r="M197" s="140" t="s">
        <v>1</v>
      </c>
      <c r="N197" s="141" t="s">
        <v>35</v>
      </c>
      <c r="O197" s="142">
        <v>40.606999999999999</v>
      </c>
      <c r="P197" s="142">
        <f>O197*H197</f>
        <v>25.785444999999999</v>
      </c>
      <c r="Q197" s="142">
        <v>1.0461436</v>
      </c>
      <c r="R197" s="142">
        <f>Q197*H197</f>
        <v>0.66430118599999999</v>
      </c>
      <c r="S197" s="142">
        <v>0</v>
      </c>
      <c r="T197" s="14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4" t="s">
        <v>124</v>
      </c>
      <c r="AT197" s="144" t="s">
        <v>119</v>
      </c>
      <c r="AU197" s="144" t="s">
        <v>79</v>
      </c>
      <c r="AY197" s="16" t="s">
        <v>118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77</v>
      </c>
      <c r="BK197" s="145">
        <f>ROUND(I197*H197,2)</f>
        <v>0</v>
      </c>
      <c r="BL197" s="16" t="s">
        <v>124</v>
      </c>
      <c r="BM197" s="144" t="s">
        <v>268</v>
      </c>
    </row>
    <row r="198" spans="1:65" s="13" customFormat="1" ht="11.25">
      <c r="B198" s="146"/>
      <c r="D198" s="147" t="s">
        <v>126</v>
      </c>
      <c r="E198" s="148" t="s">
        <v>1</v>
      </c>
      <c r="F198" s="149" t="s">
        <v>269</v>
      </c>
      <c r="H198" s="150">
        <v>0.53600000000000003</v>
      </c>
      <c r="L198" s="146"/>
      <c r="M198" s="151"/>
      <c r="N198" s="152"/>
      <c r="O198" s="152"/>
      <c r="P198" s="152"/>
      <c r="Q198" s="152"/>
      <c r="R198" s="152"/>
      <c r="S198" s="152"/>
      <c r="T198" s="153"/>
      <c r="AT198" s="148" t="s">
        <v>126</v>
      </c>
      <c r="AU198" s="148" t="s">
        <v>79</v>
      </c>
      <c r="AV198" s="13" t="s">
        <v>79</v>
      </c>
      <c r="AW198" s="13" t="s">
        <v>27</v>
      </c>
      <c r="AX198" s="13" t="s">
        <v>70</v>
      </c>
      <c r="AY198" s="148" t="s">
        <v>118</v>
      </c>
    </row>
    <row r="199" spans="1:65" s="13" customFormat="1" ht="11.25">
      <c r="B199" s="146"/>
      <c r="D199" s="147" t="s">
        <v>126</v>
      </c>
      <c r="E199" s="148" t="s">
        <v>1</v>
      </c>
      <c r="F199" s="149" t="s">
        <v>270</v>
      </c>
      <c r="H199" s="150">
        <v>9.9000000000000005E-2</v>
      </c>
      <c r="L199" s="146"/>
      <c r="M199" s="151"/>
      <c r="N199" s="152"/>
      <c r="O199" s="152"/>
      <c r="P199" s="152"/>
      <c r="Q199" s="152"/>
      <c r="R199" s="152"/>
      <c r="S199" s="152"/>
      <c r="T199" s="153"/>
      <c r="AT199" s="148" t="s">
        <v>126</v>
      </c>
      <c r="AU199" s="148" t="s">
        <v>79</v>
      </c>
      <c r="AV199" s="13" t="s">
        <v>79</v>
      </c>
      <c r="AW199" s="13" t="s">
        <v>27</v>
      </c>
      <c r="AX199" s="13" t="s">
        <v>70</v>
      </c>
      <c r="AY199" s="148" t="s">
        <v>118</v>
      </c>
    </row>
    <row r="200" spans="1:65" s="14" customFormat="1" ht="11.25">
      <c r="B200" s="154"/>
      <c r="D200" s="147" t="s">
        <v>126</v>
      </c>
      <c r="E200" s="155" t="s">
        <v>1</v>
      </c>
      <c r="F200" s="156" t="s">
        <v>148</v>
      </c>
      <c r="H200" s="157">
        <v>0.63500000000000001</v>
      </c>
      <c r="L200" s="154"/>
      <c r="M200" s="158"/>
      <c r="N200" s="159"/>
      <c r="O200" s="159"/>
      <c r="P200" s="159"/>
      <c r="Q200" s="159"/>
      <c r="R200" s="159"/>
      <c r="S200" s="159"/>
      <c r="T200" s="160"/>
      <c r="AT200" s="155" t="s">
        <v>126</v>
      </c>
      <c r="AU200" s="155" t="s">
        <v>79</v>
      </c>
      <c r="AV200" s="14" t="s">
        <v>124</v>
      </c>
      <c r="AW200" s="14" t="s">
        <v>27</v>
      </c>
      <c r="AX200" s="14" t="s">
        <v>77</v>
      </c>
      <c r="AY200" s="155" t="s">
        <v>118</v>
      </c>
    </row>
    <row r="201" spans="1:65" s="2" customFormat="1" ht="24.2" customHeight="1">
      <c r="A201" s="28"/>
      <c r="B201" s="133"/>
      <c r="C201" s="134" t="s">
        <v>271</v>
      </c>
      <c r="D201" s="134" t="s">
        <v>119</v>
      </c>
      <c r="E201" s="135" t="s">
        <v>272</v>
      </c>
      <c r="F201" s="136" t="s">
        <v>273</v>
      </c>
      <c r="G201" s="137" t="s">
        <v>274</v>
      </c>
      <c r="H201" s="138">
        <v>12</v>
      </c>
      <c r="I201" s="139">
        <v>0</v>
      </c>
      <c r="J201" s="139">
        <f>ROUND(I201*H201,2)</f>
        <v>0</v>
      </c>
      <c r="K201" s="136" t="s">
        <v>123</v>
      </c>
      <c r="L201" s="29"/>
      <c r="M201" s="140" t="s">
        <v>1</v>
      </c>
      <c r="N201" s="141" t="s">
        <v>35</v>
      </c>
      <c r="O201" s="142">
        <v>2.2000000000000002</v>
      </c>
      <c r="P201" s="142">
        <f>O201*H201</f>
        <v>26.400000000000002</v>
      </c>
      <c r="Q201" s="142">
        <v>0.144006</v>
      </c>
      <c r="R201" s="142">
        <f>Q201*H201</f>
        <v>1.7280720000000001</v>
      </c>
      <c r="S201" s="142">
        <v>0</v>
      </c>
      <c r="T201" s="14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4" t="s">
        <v>124</v>
      </c>
      <c r="AT201" s="144" t="s">
        <v>119</v>
      </c>
      <c r="AU201" s="144" t="s">
        <v>79</v>
      </c>
      <c r="AY201" s="16" t="s">
        <v>118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77</v>
      </c>
      <c r="BK201" s="145">
        <f>ROUND(I201*H201,2)</f>
        <v>0</v>
      </c>
      <c r="BL201" s="16" t="s">
        <v>124</v>
      </c>
      <c r="BM201" s="144" t="s">
        <v>275</v>
      </c>
    </row>
    <row r="202" spans="1:65" s="13" customFormat="1" ht="11.25">
      <c r="B202" s="146"/>
      <c r="D202" s="147" t="s">
        <v>126</v>
      </c>
      <c r="E202" s="148" t="s">
        <v>1</v>
      </c>
      <c r="F202" s="149" t="s">
        <v>276</v>
      </c>
      <c r="H202" s="150">
        <v>12</v>
      </c>
      <c r="L202" s="146"/>
      <c r="M202" s="151"/>
      <c r="N202" s="152"/>
      <c r="O202" s="152"/>
      <c r="P202" s="152"/>
      <c r="Q202" s="152"/>
      <c r="R202" s="152"/>
      <c r="S202" s="152"/>
      <c r="T202" s="153"/>
      <c r="AT202" s="148" t="s">
        <v>126</v>
      </c>
      <c r="AU202" s="148" t="s">
        <v>79</v>
      </c>
      <c r="AV202" s="13" t="s">
        <v>79</v>
      </c>
      <c r="AW202" s="13" t="s">
        <v>27</v>
      </c>
      <c r="AX202" s="13" t="s">
        <v>77</v>
      </c>
      <c r="AY202" s="148" t="s">
        <v>118</v>
      </c>
    </row>
    <row r="203" spans="1:65" s="12" customFormat="1" ht="25.9" customHeight="1">
      <c r="B203" s="123"/>
      <c r="D203" s="124" t="s">
        <v>69</v>
      </c>
      <c r="E203" s="125" t="s">
        <v>124</v>
      </c>
      <c r="F203" s="125" t="s">
        <v>277</v>
      </c>
      <c r="J203" s="126">
        <f>BK203</f>
        <v>0</v>
      </c>
      <c r="L203" s="123"/>
      <c r="M203" s="127"/>
      <c r="N203" s="128"/>
      <c r="O203" s="128"/>
      <c r="P203" s="129">
        <f>SUM(P204:P210)</f>
        <v>95.110640000000004</v>
      </c>
      <c r="Q203" s="128"/>
      <c r="R203" s="129">
        <f>SUM(R204:R210)</f>
        <v>29.156063679999999</v>
      </c>
      <c r="S203" s="128"/>
      <c r="T203" s="130">
        <f>SUM(T204:T210)</f>
        <v>0</v>
      </c>
      <c r="AR203" s="124" t="s">
        <v>77</v>
      </c>
      <c r="AT203" s="131" t="s">
        <v>69</v>
      </c>
      <c r="AU203" s="131" t="s">
        <v>70</v>
      </c>
      <c r="AY203" s="124" t="s">
        <v>118</v>
      </c>
      <c r="BK203" s="132">
        <f>SUM(BK204:BK210)</f>
        <v>0</v>
      </c>
    </row>
    <row r="204" spans="1:65" s="2" customFormat="1" ht="24.2" customHeight="1">
      <c r="A204" s="28"/>
      <c r="B204" s="133"/>
      <c r="C204" s="134" t="s">
        <v>278</v>
      </c>
      <c r="D204" s="134" t="s">
        <v>119</v>
      </c>
      <c r="E204" s="135" t="s">
        <v>279</v>
      </c>
      <c r="F204" s="136" t="s">
        <v>280</v>
      </c>
      <c r="G204" s="137" t="s">
        <v>122</v>
      </c>
      <c r="H204" s="138">
        <v>22.64</v>
      </c>
      <c r="I204" s="139">
        <v>0</v>
      </c>
      <c r="J204" s="139">
        <f>ROUND(I204*H204,2)</f>
        <v>0</v>
      </c>
      <c r="K204" s="136" t="s">
        <v>123</v>
      </c>
      <c r="L204" s="29"/>
      <c r="M204" s="140" t="s">
        <v>1</v>
      </c>
      <c r="N204" s="141" t="s">
        <v>35</v>
      </c>
      <c r="O204" s="142">
        <v>0.20100000000000001</v>
      </c>
      <c r="P204" s="142">
        <f>O204*H204</f>
        <v>4.5506400000000005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4" t="s">
        <v>124</v>
      </c>
      <c r="AT204" s="144" t="s">
        <v>119</v>
      </c>
      <c r="AU204" s="144" t="s">
        <v>77</v>
      </c>
      <c r="AY204" s="16" t="s">
        <v>118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77</v>
      </c>
      <c r="BK204" s="145">
        <f>ROUND(I204*H204,2)</f>
        <v>0</v>
      </c>
      <c r="BL204" s="16" t="s">
        <v>124</v>
      </c>
      <c r="BM204" s="144" t="s">
        <v>281</v>
      </c>
    </row>
    <row r="205" spans="1:65" s="13" customFormat="1" ht="11.25">
      <c r="B205" s="146"/>
      <c r="D205" s="147" t="s">
        <v>126</v>
      </c>
      <c r="E205" s="148" t="s">
        <v>1</v>
      </c>
      <c r="F205" s="149" t="s">
        <v>282</v>
      </c>
      <c r="H205" s="150">
        <v>22.64</v>
      </c>
      <c r="L205" s="146"/>
      <c r="M205" s="151"/>
      <c r="N205" s="152"/>
      <c r="O205" s="152"/>
      <c r="P205" s="152"/>
      <c r="Q205" s="152"/>
      <c r="R205" s="152"/>
      <c r="S205" s="152"/>
      <c r="T205" s="153"/>
      <c r="AT205" s="148" t="s">
        <v>126</v>
      </c>
      <c r="AU205" s="148" t="s">
        <v>77</v>
      </c>
      <c r="AV205" s="13" t="s">
        <v>79</v>
      </c>
      <c r="AW205" s="13" t="s">
        <v>27</v>
      </c>
      <c r="AX205" s="13" t="s">
        <v>77</v>
      </c>
      <c r="AY205" s="148" t="s">
        <v>118</v>
      </c>
    </row>
    <row r="206" spans="1:65" s="2" customFormat="1" ht="24.2" customHeight="1">
      <c r="A206" s="28"/>
      <c r="B206" s="133"/>
      <c r="C206" s="134" t="s">
        <v>283</v>
      </c>
      <c r="D206" s="134" t="s">
        <v>119</v>
      </c>
      <c r="E206" s="135" t="s">
        <v>284</v>
      </c>
      <c r="F206" s="136" t="s">
        <v>285</v>
      </c>
      <c r="G206" s="137" t="s">
        <v>122</v>
      </c>
      <c r="H206" s="138">
        <v>22.64</v>
      </c>
      <c r="I206" s="139">
        <v>0</v>
      </c>
      <c r="J206" s="139">
        <f>ROUND(I206*H206,2)</f>
        <v>0</v>
      </c>
      <c r="K206" s="136" t="s">
        <v>123</v>
      </c>
      <c r="L206" s="29"/>
      <c r="M206" s="140" t="s">
        <v>1</v>
      </c>
      <c r="N206" s="141" t="s">
        <v>35</v>
      </c>
      <c r="O206" s="142">
        <v>4</v>
      </c>
      <c r="P206" s="142">
        <f>O206*H206</f>
        <v>90.56</v>
      </c>
      <c r="Q206" s="142">
        <v>1.287812</v>
      </c>
      <c r="R206" s="142">
        <f>Q206*H206</f>
        <v>29.156063679999999</v>
      </c>
      <c r="S206" s="142">
        <v>0</v>
      </c>
      <c r="T206" s="143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4" t="s">
        <v>124</v>
      </c>
      <c r="AT206" s="144" t="s">
        <v>119</v>
      </c>
      <c r="AU206" s="144" t="s">
        <v>77</v>
      </c>
      <c r="AY206" s="16" t="s">
        <v>118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6" t="s">
        <v>77</v>
      </c>
      <c r="BK206" s="145">
        <f>ROUND(I206*H206,2)</f>
        <v>0</v>
      </c>
      <c r="BL206" s="16" t="s">
        <v>124</v>
      </c>
      <c r="BM206" s="144" t="s">
        <v>286</v>
      </c>
    </row>
    <row r="207" spans="1:65" s="13" customFormat="1" ht="11.25">
      <c r="B207" s="146"/>
      <c r="D207" s="147" t="s">
        <v>126</v>
      </c>
      <c r="E207" s="148" t="s">
        <v>1</v>
      </c>
      <c r="F207" s="149" t="s">
        <v>287</v>
      </c>
      <c r="H207" s="150">
        <v>12.96</v>
      </c>
      <c r="L207" s="146"/>
      <c r="M207" s="151"/>
      <c r="N207" s="152"/>
      <c r="O207" s="152"/>
      <c r="P207" s="152"/>
      <c r="Q207" s="152"/>
      <c r="R207" s="152"/>
      <c r="S207" s="152"/>
      <c r="T207" s="153"/>
      <c r="AT207" s="148" t="s">
        <v>126</v>
      </c>
      <c r="AU207" s="148" t="s">
        <v>77</v>
      </c>
      <c r="AV207" s="13" t="s">
        <v>79</v>
      </c>
      <c r="AW207" s="13" t="s">
        <v>27</v>
      </c>
      <c r="AX207" s="13" t="s">
        <v>70</v>
      </c>
      <c r="AY207" s="148" t="s">
        <v>118</v>
      </c>
    </row>
    <row r="208" spans="1:65" s="13" customFormat="1" ht="11.25">
      <c r="B208" s="146"/>
      <c r="D208" s="147" t="s">
        <v>126</v>
      </c>
      <c r="E208" s="148" t="s">
        <v>1</v>
      </c>
      <c r="F208" s="149" t="s">
        <v>288</v>
      </c>
      <c r="H208" s="150">
        <v>7.68</v>
      </c>
      <c r="L208" s="146"/>
      <c r="M208" s="151"/>
      <c r="N208" s="152"/>
      <c r="O208" s="152"/>
      <c r="P208" s="152"/>
      <c r="Q208" s="152"/>
      <c r="R208" s="152"/>
      <c r="S208" s="152"/>
      <c r="T208" s="153"/>
      <c r="AT208" s="148" t="s">
        <v>126</v>
      </c>
      <c r="AU208" s="148" t="s">
        <v>77</v>
      </c>
      <c r="AV208" s="13" t="s">
        <v>79</v>
      </c>
      <c r="AW208" s="13" t="s">
        <v>27</v>
      </c>
      <c r="AX208" s="13" t="s">
        <v>70</v>
      </c>
      <c r="AY208" s="148" t="s">
        <v>118</v>
      </c>
    </row>
    <row r="209" spans="1:65" s="13" customFormat="1" ht="11.25">
      <c r="B209" s="146"/>
      <c r="D209" s="147" t="s">
        <v>126</v>
      </c>
      <c r="E209" s="148" t="s">
        <v>1</v>
      </c>
      <c r="F209" s="149" t="s">
        <v>289</v>
      </c>
      <c r="H209" s="150">
        <v>2</v>
      </c>
      <c r="L209" s="146"/>
      <c r="M209" s="151"/>
      <c r="N209" s="152"/>
      <c r="O209" s="152"/>
      <c r="P209" s="152"/>
      <c r="Q209" s="152"/>
      <c r="R209" s="152"/>
      <c r="S209" s="152"/>
      <c r="T209" s="153"/>
      <c r="AT209" s="148" t="s">
        <v>126</v>
      </c>
      <c r="AU209" s="148" t="s">
        <v>77</v>
      </c>
      <c r="AV209" s="13" t="s">
        <v>79</v>
      </c>
      <c r="AW209" s="13" t="s">
        <v>27</v>
      </c>
      <c r="AX209" s="13" t="s">
        <v>70</v>
      </c>
      <c r="AY209" s="148" t="s">
        <v>118</v>
      </c>
    </row>
    <row r="210" spans="1:65" s="14" customFormat="1" ht="11.25">
      <c r="B210" s="154"/>
      <c r="D210" s="147" t="s">
        <v>126</v>
      </c>
      <c r="E210" s="155" t="s">
        <v>1</v>
      </c>
      <c r="F210" s="156" t="s">
        <v>148</v>
      </c>
      <c r="H210" s="157">
        <v>22.64</v>
      </c>
      <c r="L210" s="154"/>
      <c r="M210" s="158"/>
      <c r="N210" s="159"/>
      <c r="O210" s="159"/>
      <c r="P210" s="159"/>
      <c r="Q210" s="159"/>
      <c r="R210" s="159"/>
      <c r="S210" s="159"/>
      <c r="T210" s="160"/>
      <c r="AT210" s="155" t="s">
        <v>126</v>
      </c>
      <c r="AU210" s="155" t="s">
        <v>77</v>
      </c>
      <c r="AV210" s="14" t="s">
        <v>124</v>
      </c>
      <c r="AW210" s="14" t="s">
        <v>27</v>
      </c>
      <c r="AX210" s="14" t="s">
        <v>77</v>
      </c>
      <c r="AY210" s="155" t="s">
        <v>118</v>
      </c>
    </row>
    <row r="211" spans="1:65" s="12" customFormat="1" ht="25.9" customHeight="1">
      <c r="B211" s="123"/>
      <c r="D211" s="124" t="s">
        <v>69</v>
      </c>
      <c r="E211" s="125" t="s">
        <v>290</v>
      </c>
      <c r="F211" s="125" t="s">
        <v>291</v>
      </c>
      <c r="J211" s="126">
        <f>BK211</f>
        <v>0</v>
      </c>
      <c r="L211" s="123"/>
      <c r="M211" s="127"/>
      <c r="N211" s="128"/>
      <c r="O211" s="128"/>
      <c r="P211" s="129">
        <f>SUM(P212:P224)</f>
        <v>11.069459999999999</v>
      </c>
      <c r="Q211" s="128"/>
      <c r="R211" s="129">
        <f>SUM(R212:R224)</f>
        <v>6.7000000000000004E-2</v>
      </c>
      <c r="S211" s="128"/>
      <c r="T211" s="130">
        <f>SUM(T212:T224)</f>
        <v>0</v>
      </c>
      <c r="AR211" s="124" t="s">
        <v>77</v>
      </c>
      <c r="AT211" s="131" t="s">
        <v>69</v>
      </c>
      <c r="AU211" s="131" t="s">
        <v>70</v>
      </c>
      <c r="AY211" s="124" t="s">
        <v>118</v>
      </c>
      <c r="BK211" s="132">
        <f>SUM(BK212:BK224)</f>
        <v>0</v>
      </c>
    </row>
    <row r="212" spans="1:65" s="2" customFormat="1" ht="24.2" customHeight="1">
      <c r="A212" s="28"/>
      <c r="B212" s="133"/>
      <c r="C212" s="134" t="s">
        <v>292</v>
      </c>
      <c r="D212" s="134" t="s">
        <v>119</v>
      </c>
      <c r="E212" s="135" t="s">
        <v>293</v>
      </c>
      <c r="F212" s="136" t="s">
        <v>294</v>
      </c>
      <c r="G212" s="137" t="s">
        <v>122</v>
      </c>
      <c r="H212" s="138">
        <v>65.33</v>
      </c>
      <c r="I212" s="139">
        <v>0</v>
      </c>
      <c r="J212" s="139">
        <f>ROUND(I212*H212,2)</f>
        <v>0</v>
      </c>
      <c r="K212" s="136" t="s">
        <v>1</v>
      </c>
      <c r="L212" s="29"/>
      <c r="M212" s="140" t="s">
        <v>1</v>
      </c>
      <c r="N212" s="141" t="s">
        <v>35</v>
      </c>
      <c r="O212" s="142">
        <v>4.8000000000000001E-2</v>
      </c>
      <c r="P212" s="142">
        <f>O212*H212</f>
        <v>3.13584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4" t="s">
        <v>124</v>
      </c>
      <c r="AT212" s="144" t="s">
        <v>119</v>
      </c>
      <c r="AU212" s="144" t="s">
        <v>77</v>
      </c>
      <c r="AY212" s="16" t="s">
        <v>118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77</v>
      </c>
      <c r="BK212" s="145">
        <f>ROUND(I212*H212,2)</f>
        <v>0</v>
      </c>
      <c r="BL212" s="16" t="s">
        <v>124</v>
      </c>
      <c r="BM212" s="144" t="s">
        <v>295</v>
      </c>
    </row>
    <row r="213" spans="1:65" s="13" customFormat="1" ht="11.25">
      <c r="B213" s="146"/>
      <c r="D213" s="147" t="s">
        <v>126</v>
      </c>
      <c r="E213" s="148" t="s">
        <v>1</v>
      </c>
      <c r="F213" s="149" t="s">
        <v>296</v>
      </c>
      <c r="H213" s="150">
        <v>14.8</v>
      </c>
      <c r="L213" s="146"/>
      <c r="M213" s="151"/>
      <c r="N213" s="152"/>
      <c r="O213" s="152"/>
      <c r="P213" s="152"/>
      <c r="Q213" s="152"/>
      <c r="R213" s="152"/>
      <c r="S213" s="152"/>
      <c r="T213" s="153"/>
      <c r="AT213" s="148" t="s">
        <v>126</v>
      </c>
      <c r="AU213" s="148" t="s">
        <v>77</v>
      </c>
      <c r="AV213" s="13" t="s">
        <v>79</v>
      </c>
      <c r="AW213" s="13" t="s">
        <v>27</v>
      </c>
      <c r="AX213" s="13" t="s">
        <v>70</v>
      </c>
      <c r="AY213" s="148" t="s">
        <v>118</v>
      </c>
    </row>
    <row r="214" spans="1:65" s="13" customFormat="1" ht="11.25">
      <c r="B214" s="146"/>
      <c r="D214" s="147" t="s">
        <v>126</v>
      </c>
      <c r="E214" s="148" t="s">
        <v>1</v>
      </c>
      <c r="F214" s="149" t="s">
        <v>297</v>
      </c>
      <c r="H214" s="150">
        <v>50.53</v>
      </c>
      <c r="L214" s="146"/>
      <c r="M214" s="151"/>
      <c r="N214" s="152"/>
      <c r="O214" s="152"/>
      <c r="P214" s="152"/>
      <c r="Q214" s="152"/>
      <c r="R214" s="152"/>
      <c r="S214" s="152"/>
      <c r="T214" s="153"/>
      <c r="AT214" s="148" t="s">
        <v>126</v>
      </c>
      <c r="AU214" s="148" t="s">
        <v>77</v>
      </c>
      <c r="AV214" s="13" t="s">
        <v>79</v>
      </c>
      <c r="AW214" s="13" t="s">
        <v>27</v>
      </c>
      <c r="AX214" s="13" t="s">
        <v>70</v>
      </c>
      <c r="AY214" s="148" t="s">
        <v>118</v>
      </c>
    </row>
    <row r="215" spans="1:65" s="14" customFormat="1" ht="11.25">
      <c r="B215" s="154"/>
      <c r="D215" s="147" t="s">
        <v>126</v>
      </c>
      <c r="E215" s="155" t="s">
        <v>1</v>
      </c>
      <c r="F215" s="156" t="s">
        <v>148</v>
      </c>
      <c r="H215" s="157">
        <v>65.33</v>
      </c>
      <c r="L215" s="154"/>
      <c r="M215" s="158"/>
      <c r="N215" s="159"/>
      <c r="O215" s="159"/>
      <c r="P215" s="159"/>
      <c r="Q215" s="159"/>
      <c r="R215" s="159"/>
      <c r="S215" s="159"/>
      <c r="T215" s="160"/>
      <c r="AT215" s="155" t="s">
        <v>126</v>
      </c>
      <c r="AU215" s="155" t="s">
        <v>77</v>
      </c>
      <c r="AV215" s="14" t="s">
        <v>124</v>
      </c>
      <c r="AW215" s="14" t="s">
        <v>27</v>
      </c>
      <c r="AX215" s="14" t="s">
        <v>77</v>
      </c>
      <c r="AY215" s="155" t="s">
        <v>118</v>
      </c>
    </row>
    <row r="216" spans="1:65" s="2" customFormat="1" ht="14.45" customHeight="1">
      <c r="A216" s="28"/>
      <c r="B216" s="133"/>
      <c r="C216" s="161" t="s">
        <v>298</v>
      </c>
      <c r="D216" s="161" t="s">
        <v>175</v>
      </c>
      <c r="E216" s="162" t="s">
        <v>299</v>
      </c>
      <c r="F216" s="163" t="s">
        <v>300</v>
      </c>
      <c r="G216" s="164" t="s">
        <v>178</v>
      </c>
      <c r="H216" s="165">
        <v>2.1000000000000001E-2</v>
      </c>
      <c r="I216" s="166">
        <v>0</v>
      </c>
      <c r="J216" s="166">
        <f>ROUND(I216*H216,2)</f>
        <v>0</v>
      </c>
      <c r="K216" s="163" t="s">
        <v>123</v>
      </c>
      <c r="L216" s="167"/>
      <c r="M216" s="168" t="s">
        <v>1</v>
      </c>
      <c r="N216" s="169" t="s">
        <v>35</v>
      </c>
      <c r="O216" s="142">
        <v>0</v>
      </c>
      <c r="P216" s="142">
        <f>O216*H216</f>
        <v>0</v>
      </c>
      <c r="Q216" s="142">
        <v>1</v>
      </c>
      <c r="R216" s="142">
        <f>Q216*H216</f>
        <v>2.1000000000000001E-2</v>
      </c>
      <c r="S216" s="142">
        <v>0</v>
      </c>
      <c r="T216" s="143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4" t="s">
        <v>159</v>
      </c>
      <c r="AT216" s="144" t="s">
        <v>175</v>
      </c>
      <c r="AU216" s="144" t="s">
        <v>77</v>
      </c>
      <c r="AY216" s="16" t="s">
        <v>118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77</v>
      </c>
      <c r="BK216" s="145">
        <f>ROUND(I216*H216,2)</f>
        <v>0</v>
      </c>
      <c r="BL216" s="16" t="s">
        <v>124</v>
      </c>
      <c r="BM216" s="144" t="s">
        <v>301</v>
      </c>
    </row>
    <row r="217" spans="1:65" s="2" customFormat="1" ht="19.5">
      <c r="A217" s="28"/>
      <c r="B217" s="29"/>
      <c r="C217" s="28"/>
      <c r="D217" s="147" t="s">
        <v>302</v>
      </c>
      <c r="E217" s="28"/>
      <c r="F217" s="172" t="s">
        <v>303</v>
      </c>
      <c r="G217" s="28"/>
      <c r="H217" s="28"/>
      <c r="I217" s="28"/>
      <c r="J217" s="28"/>
      <c r="K217" s="28"/>
      <c r="L217" s="29"/>
      <c r="M217" s="173"/>
      <c r="N217" s="174"/>
      <c r="O217" s="54"/>
      <c r="P217" s="54"/>
      <c r="Q217" s="54"/>
      <c r="R217" s="54"/>
      <c r="S217" s="54"/>
      <c r="T217" s="55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6" t="s">
        <v>302</v>
      </c>
      <c r="AU217" s="16" t="s">
        <v>77</v>
      </c>
    </row>
    <row r="218" spans="1:65" s="13" customFormat="1" ht="22.5">
      <c r="B218" s="146"/>
      <c r="D218" s="147" t="s">
        <v>126</v>
      </c>
      <c r="F218" s="149" t="s">
        <v>304</v>
      </c>
      <c r="H218" s="150">
        <v>2.1000000000000001E-2</v>
      </c>
      <c r="L218" s="146"/>
      <c r="M218" s="151"/>
      <c r="N218" s="152"/>
      <c r="O218" s="152"/>
      <c r="P218" s="152"/>
      <c r="Q218" s="152"/>
      <c r="R218" s="152"/>
      <c r="S218" s="152"/>
      <c r="T218" s="153"/>
      <c r="AT218" s="148" t="s">
        <v>126</v>
      </c>
      <c r="AU218" s="148" t="s">
        <v>77</v>
      </c>
      <c r="AV218" s="13" t="s">
        <v>79</v>
      </c>
      <c r="AW218" s="13" t="s">
        <v>3</v>
      </c>
      <c r="AX218" s="13" t="s">
        <v>77</v>
      </c>
      <c r="AY218" s="148" t="s">
        <v>118</v>
      </c>
    </row>
    <row r="219" spans="1:65" s="2" customFormat="1" ht="24.2" customHeight="1">
      <c r="A219" s="28"/>
      <c r="B219" s="133"/>
      <c r="C219" s="134" t="s">
        <v>305</v>
      </c>
      <c r="D219" s="134" t="s">
        <v>119</v>
      </c>
      <c r="E219" s="135" t="s">
        <v>306</v>
      </c>
      <c r="F219" s="136" t="s">
        <v>307</v>
      </c>
      <c r="G219" s="137" t="s">
        <v>122</v>
      </c>
      <c r="H219" s="138">
        <v>130.66</v>
      </c>
      <c r="I219" s="139">
        <v>0</v>
      </c>
      <c r="J219" s="139">
        <f>ROUND(I219*H219,2)</f>
        <v>0</v>
      </c>
      <c r="K219" s="136" t="s">
        <v>1</v>
      </c>
      <c r="L219" s="29"/>
      <c r="M219" s="140" t="s">
        <v>1</v>
      </c>
      <c r="N219" s="141" t="s">
        <v>35</v>
      </c>
      <c r="O219" s="142">
        <v>0.06</v>
      </c>
      <c r="P219" s="142">
        <f>O219*H219</f>
        <v>7.8395999999999999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4" t="s">
        <v>124</v>
      </c>
      <c r="AT219" s="144" t="s">
        <v>119</v>
      </c>
      <c r="AU219" s="144" t="s">
        <v>77</v>
      </c>
      <c r="AY219" s="16" t="s">
        <v>118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77</v>
      </c>
      <c r="BK219" s="145">
        <f>ROUND(I219*H219,2)</f>
        <v>0</v>
      </c>
      <c r="BL219" s="16" t="s">
        <v>124</v>
      </c>
      <c r="BM219" s="144" t="s">
        <v>308</v>
      </c>
    </row>
    <row r="220" spans="1:65" s="13" customFormat="1" ht="11.25">
      <c r="B220" s="146"/>
      <c r="D220" s="147" t="s">
        <v>126</v>
      </c>
      <c r="E220" s="148" t="s">
        <v>1</v>
      </c>
      <c r="F220" s="149" t="s">
        <v>309</v>
      </c>
      <c r="H220" s="150">
        <v>130.66</v>
      </c>
      <c r="L220" s="146"/>
      <c r="M220" s="151"/>
      <c r="N220" s="152"/>
      <c r="O220" s="152"/>
      <c r="P220" s="152"/>
      <c r="Q220" s="152"/>
      <c r="R220" s="152"/>
      <c r="S220" s="152"/>
      <c r="T220" s="153"/>
      <c r="AT220" s="148" t="s">
        <v>126</v>
      </c>
      <c r="AU220" s="148" t="s">
        <v>77</v>
      </c>
      <c r="AV220" s="13" t="s">
        <v>79</v>
      </c>
      <c r="AW220" s="13" t="s">
        <v>27</v>
      </c>
      <c r="AX220" s="13" t="s">
        <v>77</v>
      </c>
      <c r="AY220" s="148" t="s">
        <v>118</v>
      </c>
    </row>
    <row r="221" spans="1:65" s="2" customFormat="1" ht="14.45" customHeight="1">
      <c r="A221" s="28"/>
      <c r="B221" s="133"/>
      <c r="C221" s="161" t="s">
        <v>310</v>
      </c>
      <c r="D221" s="161" t="s">
        <v>175</v>
      </c>
      <c r="E221" s="162" t="s">
        <v>311</v>
      </c>
      <c r="F221" s="163" t="s">
        <v>312</v>
      </c>
      <c r="G221" s="164" t="s">
        <v>178</v>
      </c>
      <c r="H221" s="165">
        <v>4.5999999999999999E-2</v>
      </c>
      <c r="I221" s="166">
        <v>0</v>
      </c>
      <c r="J221" s="166">
        <f>ROUND(I221*H221,2)</f>
        <v>0</v>
      </c>
      <c r="K221" s="163" t="s">
        <v>123</v>
      </c>
      <c r="L221" s="167"/>
      <c r="M221" s="168" t="s">
        <v>1</v>
      </c>
      <c r="N221" s="169" t="s">
        <v>35</v>
      </c>
      <c r="O221" s="142">
        <v>0</v>
      </c>
      <c r="P221" s="142">
        <f>O221*H221</f>
        <v>0</v>
      </c>
      <c r="Q221" s="142">
        <v>1</v>
      </c>
      <c r="R221" s="142">
        <f>Q221*H221</f>
        <v>4.5999999999999999E-2</v>
      </c>
      <c r="S221" s="142">
        <v>0</v>
      </c>
      <c r="T221" s="14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4" t="s">
        <v>159</v>
      </c>
      <c r="AT221" s="144" t="s">
        <v>175</v>
      </c>
      <c r="AU221" s="144" t="s">
        <v>77</v>
      </c>
      <c r="AY221" s="16" t="s">
        <v>118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77</v>
      </c>
      <c r="BK221" s="145">
        <f>ROUND(I221*H221,2)</f>
        <v>0</v>
      </c>
      <c r="BL221" s="16" t="s">
        <v>124</v>
      </c>
      <c r="BM221" s="144" t="s">
        <v>313</v>
      </c>
    </row>
    <row r="222" spans="1:65" s="2" customFormat="1" ht="19.5">
      <c r="A222" s="28"/>
      <c r="B222" s="29"/>
      <c r="C222" s="28"/>
      <c r="D222" s="147" t="s">
        <v>302</v>
      </c>
      <c r="E222" s="28"/>
      <c r="F222" s="172" t="s">
        <v>314</v>
      </c>
      <c r="G222" s="28"/>
      <c r="H222" s="28"/>
      <c r="I222" s="28"/>
      <c r="J222" s="28"/>
      <c r="K222" s="28"/>
      <c r="L222" s="29"/>
      <c r="M222" s="173"/>
      <c r="N222" s="174"/>
      <c r="O222" s="54"/>
      <c r="P222" s="54"/>
      <c r="Q222" s="54"/>
      <c r="R222" s="54"/>
      <c r="S222" s="54"/>
      <c r="T222" s="55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6" t="s">
        <v>302</v>
      </c>
      <c r="AU222" s="16" t="s">
        <v>77</v>
      </c>
    </row>
    <row r="223" spans="1:65" s="13" customFormat="1" ht="11.25">
      <c r="B223" s="146"/>
      <c r="D223" s="147" t="s">
        <v>126</v>
      </c>
      <c r="F223" s="149" t="s">
        <v>315</v>
      </c>
      <c r="H223" s="150">
        <v>4.5999999999999999E-2</v>
      </c>
      <c r="L223" s="146"/>
      <c r="M223" s="151"/>
      <c r="N223" s="152"/>
      <c r="O223" s="152"/>
      <c r="P223" s="152"/>
      <c r="Q223" s="152"/>
      <c r="R223" s="152"/>
      <c r="S223" s="152"/>
      <c r="T223" s="153"/>
      <c r="AT223" s="148" t="s">
        <v>126</v>
      </c>
      <c r="AU223" s="148" t="s">
        <v>77</v>
      </c>
      <c r="AV223" s="13" t="s">
        <v>79</v>
      </c>
      <c r="AW223" s="13" t="s">
        <v>3</v>
      </c>
      <c r="AX223" s="13" t="s">
        <v>77</v>
      </c>
      <c r="AY223" s="148" t="s">
        <v>118</v>
      </c>
    </row>
    <row r="224" spans="1:65" s="2" customFormat="1" ht="24.2" customHeight="1">
      <c r="A224" s="28"/>
      <c r="B224" s="133"/>
      <c r="C224" s="134" t="s">
        <v>316</v>
      </c>
      <c r="D224" s="134" t="s">
        <v>119</v>
      </c>
      <c r="E224" s="135" t="s">
        <v>317</v>
      </c>
      <c r="F224" s="136" t="s">
        <v>318</v>
      </c>
      <c r="G224" s="137" t="s">
        <v>178</v>
      </c>
      <c r="H224" s="138">
        <v>0.06</v>
      </c>
      <c r="I224" s="139">
        <v>0</v>
      </c>
      <c r="J224" s="139">
        <f>ROUND(I224*H224,2)</f>
        <v>0</v>
      </c>
      <c r="K224" s="136" t="s">
        <v>1</v>
      </c>
      <c r="L224" s="29"/>
      <c r="M224" s="140" t="s">
        <v>1</v>
      </c>
      <c r="N224" s="141" t="s">
        <v>35</v>
      </c>
      <c r="O224" s="142">
        <v>1.5669999999999999</v>
      </c>
      <c r="P224" s="142">
        <f>O224*H224</f>
        <v>9.4019999999999992E-2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44" t="s">
        <v>199</v>
      </c>
      <c r="AT224" s="144" t="s">
        <v>119</v>
      </c>
      <c r="AU224" s="144" t="s">
        <v>77</v>
      </c>
      <c r="AY224" s="16" t="s">
        <v>118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77</v>
      </c>
      <c r="BK224" s="145">
        <f>ROUND(I224*H224,2)</f>
        <v>0</v>
      </c>
      <c r="BL224" s="16" t="s">
        <v>199</v>
      </c>
      <c r="BM224" s="144" t="s">
        <v>319</v>
      </c>
    </row>
    <row r="225" spans="1:65" s="12" customFormat="1" ht="25.9" customHeight="1">
      <c r="B225" s="123"/>
      <c r="D225" s="124" t="s">
        <v>69</v>
      </c>
      <c r="E225" s="125" t="s">
        <v>164</v>
      </c>
      <c r="F225" s="125" t="s">
        <v>320</v>
      </c>
      <c r="J225" s="126">
        <f>BK225</f>
        <v>0</v>
      </c>
      <c r="L225" s="123"/>
      <c r="M225" s="127"/>
      <c r="N225" s="128"/>
      <c r="O225" s="128"/>
      <c r="P225" s="129">
        <f>SUM(P226:P240)</f>
        <v>92.174799999999991</v>
      </c>
      <c r="Q225" s="128"/>
      <c r="R225" s="129">
        <f>SUM(R226:R240)</f>
        <v>23.4561221616</v>
      </c>
      <c r="S225" s="128"/>
      <c r="T225" s="130">
        <f>SUM(T226:T240)</f>
        <v>12.8424</v>
      </c>
      <c r="AR225" s="124" t="s">
        <v>77</v>
      </c>
      <c r="AT225" s="131" t="s">
        <v>69</v>
      </c>
      <c r="AU225" s="131" t="s">
        <v>70</v>
      </c>
      <c r="AY225" s="124" t="s">
        <v>118</v>
      </c>
      <c r="BK225" s="132">
        <f>SUM(BK226:BK240)</f>
        <v>0</v>
      </c>
    </row>
    <row r="226" spans="1:65" s="2" customFormat="1" ht="14.45" customHeight="1">
      <c r="A226" s="28"/>
      <c r="B226" s="133"/>
      <c r="C226" s="161" t="s">
        <v>321</v>
      </c>
      <c r="D226" s="161" t="s">
        <v>175</v>
      </c>
      <c r="E226" s="162" t="s">
        <v>322</v>
      </c>
      <c r="F226" s="163" t="s">
        <v>323</v>
      </c>
      <c r="G226" s="164" t="s">
        <v>324</v>
      </c>
      <c r="H226" s="165">
        <v>1</v>
      </c>
      <c r="I226" s="166">
        <v>0</v>
      </c>
      <c r="J226" s="166">
        <f>ROUND(I226*H226,2)</f>
        <v>0</v>
      </c>
      <c r="K226" s="163" t="s">
        <v>1</v>
      </c>
      <c r="L226" s="167"/>
      <c r="M226" s="168" t="s">
        <v>1</v>
      </c>
      <c r="N226" s="169" t="s">
        <v>35</v>
      </c>
      <c r="O226" s="142">
        <v>0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44" t="s">
        <v>159</v>
      </c>
      <c r="AT226" s="144" t="s">
        <v>175</v>
      </c>
      <c r="AU226" s="144" t="s">
        <v>77</v>
      </c>
      <c r="AY226" s="16" t="s">
        <v>118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77</v>
      </c>
      <c r="BK226" s="145">
        <f>ROUND(I226*H226,2)</f>
        <v>0</v>
      </c>
      <c r="BL226" s="16" t="s">
        <v>124</v>
      </c>
      <c r="BM226" s="144" t="s">
        <v>325</v>
      </c>
    </row>
    <row r="227" spans="1:65" s="2" customFormat="1" ht="24.2" customHeight="1">
      <c r="A227" s="28"/>
      <c r="B227" s="133"/>
      <c r="C227" s="134" t="s">
        <v>326</v>
      </c>
      <c r="D227" s="134" t="s">
        <v>119</v>
      </c>
      <c r="E227" s="135" t="s">
        <v>327</v>
      </c>
      <c r="F227" s="136" t="s">
        <v>328</v>
      </c>
      <c r="G227" s="137" t="s">
        <v>274</v>
      </c>
      <c r="H227" s="138">
        <v>1</v>
      </c>
      <c r="I227" s="139">
        <v>0</v>
      </c>
      <c r="J227" s="139">
        <f>ROUND(I227*H227,2)</f>
        <v>0</v>
      </c>
      <c r="K227" s="136" t="s">
        <v>1</v>
      </c>
      <c r="L227" s="29"/>
      <c r="M227" s="140" t="s">
        <v>1</v>
      </c>
      <c r="N227" s="141" t="s">
        <v>35</v>
      </c>
      <c r="O227" s="142">
        <v>1.2649999999999999</v>
      </c>
      <c r="P227" s="142">
        <f>O227*H227</f>
        <v>1.2649999999999999</v>
      </c>
      <c r="Q227" s="142">
        <v>6.4850000000000003E-3</v>
      </c>
      <c r="R227" s="142">
        <f>Q227*H227</f>
        <v>6.4850000000000003E-3</v>
      </c>
      <c r="S227" s="142">
        <v>0</v>
      </c>
      <c r="T227" s="14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4" t="s">
        <v>124</v>
      </c>
      <c r="AT227" s="144" t="s">
        <v>119</v>
      </c>
      <c r="AU227" s="144" t="s">
        <v>77</v>
      </c>
      <c r="AY227" s="16" t="s">
        <v>118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6" t="s">
        <v>77</v>
      </c>
      <c r="BK227" s="145">
        <f>ROUND(I227*H227,2)</f>
        <v>0</v>
      </c>
      <c r="BL227" s="16" t="s">
        <v>124</v>
      </c>
      <c r="BM227" s="144" t="s">
        <v>329</v>
      </c>
    </row>
    <row r="228" spans="1:65" s="13" customFormat="1" ht="11.25">
      <c r="B228" s="146"/>
      <c r="D228" s="147" t="s">
        <v>126</v>
      </c>
      <c r="E228" s="148" t="s">
        <v>1</v>
      </c>
      <c r="F228" s="149" t="s">
        <v>77</v>
      </c>
      <c r="H228" s="150">
        <v>1</v>
      </c>
      <c r="L228" s="146"/>
      <c r="M228" s="151"/>
      <c r="N228" s="152"/>
      <c r="O228" s="152"/>
      <c r="P228" s="152"/>
      <c r="Q228" s="152"/>
      <c r="R228" s="152"/>
      <c r="S228" s="152"/>
      <c r="T228" s="153"/>
      <c r="AT228" s="148" t="s">
        <v>126</v>
      </c>
      <c r="AU228" s="148" t="s">
        <v>77</v>
      </c>
      <c r="AV228" s="13" t="s">
        <v>79</v>
      </c>
      <c r="AW228" s="13" t="s">
        <v>27</v>
      </c>
      <c r="AX228" s="13" t="s">
        <v>77</v>
      </c>
      <c r="AY228" s="148" t="s">
        <v>118</v>
      </c>
    </row>
    <row r="229" spans="1:65" s="2" customFormat="1" ht="14.45" customHeight="1">
      <c r="A229" s="28"/>
      <c r="B229" s="133"/>
      <c r="C229" s="134" t="s">
        <v>330</v>
      </c>
      <c r="D229" s="134" t="s">
        <v>119</v>
      </c>
      <c r="E229" s="135" t="s">
        <v>331</v>
      </c>
      <c r="F229" s="136" t="s">
        <v>332</v>
      </c>
      <c r="G229" s="137" t="s">
        <v>151</v>
      </c>
      <c r="H229" s="138">
        <v>5.3</v>
      </c>
      <c r="I229" s="139">
        <v>0</v>
      </c>
      <c r="J229" s="139">
        <f>ROUND(I229*H229,2)</f>
        <v>0</v>
      </c>
      <c r="K229" s="136" t="s">
        <v>123</v>
      </c>
      <c r="L229" s="29"/>
      <c r="M229" s="140" t="s">
        <v>1</v>
      </c>
      <c r="N229" s="141" t="s">
        <v>35</v>
      </c>
      <c r="O229" s="142">
        <v>16.373999999999999</v>
      </c>
      <c r="P229" s="142">
        <f>O229*H229</f>
        <v>86.782199999999989</v>
      </c>
      <c r="Q229" s="142">
        <v>0.121711072</v>
      </c>
      <c r="R229" s="142">
        <f>Q229*H229</f>
        <v>0.64506868159999997</v>
      </c>
      <c r="S229" s="142">
        <v>2.4</v>
      </c>
      <c r="T229" s="143">
        <f>S229*H229</f>
        <v>12.719999999999999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44" t="s">
        <v>124</v>
      </c>
      <c r="AT229" s="144" t="s">
        <v>119</v>
      </c>
      <c r="AU229" s="144" t="s">
        <v>77</v>
      </c>
      <c r="AY229" s="16" t="s">
        <v>118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6" t="s">
        <v>77</v>
      </c>
      <c r="BK229" s="145">
        <f>ROUND(I229*H229,2)</f>
        <v>0</v>
      </c>
      <c r="BL229" s="16" t="s">
        <v>124</v>
      </c>
      <c r="BM229" s="144" t="s">
        <v>333</v>
      </c>
    </row>
    <row r="230" spans="1:65" s="13" customFormat="1" ht="11.25">
      <c r="B230" s="146"/>
      <c r="D230" s="147" t="s">
        <v>126</v>
      </c>
      <c r="E230" s="148" t="s">
        <v>1</v>
      </c>
      <c r="F230" s="149" t="s">
        <v>334</v>
      </c>
      <c r="H230" s="150">
        <v>1.0580000000000001</v>
      </c>
      <c r="L230" s="146"/>
      <c r="M230" s="151"/>
      <c r="N230" s="152"/>
      <c r="O230" s="152"/>
      <c r="P230" s="152"/>
      <c r="Q230" s="152"/>
      <c r="R230" s="152"/>
      <c r="S230" s="152"/>
      <c r="T230" s="153"/>
      <c r="AT230" s="148" t="s">
        <v>126</v>
      </c>
      <c r="AU230" s="148" t="s">
        <v>77</v>
      </c>
      <c r="AV230" s="13" t="s">
        <v>79</v>
      </c>
      <c r="AW230" s="13" t="s">
        <v>27</v>
      </c>
      <c r="AX230" s="13" t="s">
        <v>70</v>
      </c>
      <c r="AY230" s="148" t="s">
        <v>118</v>
      </c>
    </row>
    <row r="231" spans="1:65" s="13" customFormat="1" ht="22.5">
      <c r="B231" s="146"/>
      <c r="D231" s="147" t="s">
        <v>126</v>
      </c>
      <c r="E231" s="148" t="s">
        <v>1</v>
      </c>
      <c r="F231" s="149" t="s">
        <v>335</v>
      </c>
      <c r="H231" s="150">
        <v>4.242</v>
      </c>
      <c r="L231" s="146"/>
      <c r="M231" s="151"/>
      <c r="N231" s="152"/>
      <c r="O231" s="152"/>
      <c r="P231" s="152"/>
      <c r="Q231" s="152"/>
      <c r="R231" s="152"/>
      <c r="S231" s="152"/>
      <c r="T231" s="153"/>
      <c r="AT231" s="148" t="s">
        <v>126</v>
      </c>
      <c r="AU231" s="148" t="s">
        <v>77</v>
      </c>
      <c r="AV231" s="13" t="s">
        <v>79</v>
      </c>
      <c r="AW231" s="13" t="s">
        <v>27</v>
      </c>
      <c r="AX231" s="13" t="s">
        <v>70</v>
      </c>
      <c r="AY231" s="148" t="s">
        <v>118</v>
      </c>
    </row>
    <row r="232" spans="1:65" s="14" customFormat="1" ht="11.25">
      <c r="B232" s="154"/>
      <c r="D232" s="147" t="s">
        <v>126</v>
      </c>
      <c r="E232" s="155" t="s">
        <v>1</v>
      </c>
      <c r="F232" s="156" t="s">
        <v>148</v>
      </c>
      <c r="H232" s="157">
        <v>5.3</v>
      </c>
      <c r="L232" s="154"/>
      <c r="M232" s="158"/>
      <c r="N232" s="159"/>
      <c r="O232" s="159"/>
      <c r="P232" s="159"/>
      <c r="Q232" s="159"/>
      <c r="R232" s="159"/>
      <c r="S232" s="159"/>
      <c r="T232" s="160"/>
      <c r="AT232" s="155" t="s">
        <v>126</v>
      </c>
      <c r="AU232" s="155" t="s">
        <v>77</v>
      </c>
      <c r="AV232" s="14" t="s">
        <v>124</v>
      </c>
      <c r="AW232" s="14" t="s">
        <v>27</v>
      </c>
      <c r="AX232" s="14" t="s">
        <v>77</v>
      </c>
      <c r="AY232" s="155" t="s">
        <v>118</v>
      </c>
    </row>
    <row r="233" spans="1:65" s="2" customFormat="1" ht="14.45" customHeight="1">
      <c r="A233" s="28"/>
      <c r="B233" s="133"/>
      <c r="C233" s="161" t="s">
        <v>336</v>
      </c>
      <c r="D233" s="161" t="s">
        <v>175</v>
      </c>
      <c r="E233" s="162" t="s">
        <v>337</v>
      </c>
      <c r="F233" s="163" t="s">
        <v>338</v>
      </c>
      <c r="G233" s="164" t="s">
        <v>274</v>
      </c>
      <c r="H233" s="165">
        <v>10</v>
      </c>
      <c r="I233" s="166">
        <v>0</v>
      </c>
      <c r="J233" s="166">
        <f>ROUND(I233*H233,2)</f>
        <v>0</v>
      </c>
      <c r="K233" s="163" t="s">
        <v>1</v>
      </c>
      <c r="L233" s="167"/>
      <c r="M233" s="168" t="s">
        <v>1</v>
      </c>
      <c r="N233" s="169" t="s">
        <v>35</v>
      </c>
      <c r="O233" s="142">
        <v>0</v>
      </c>
      <c r="P233" s="142">
        <f>O233*H233</f>
        <v>0</v>
      </c>
      <c r="Q233" s="142">
        <v>1.8109999999999999</v>
      </c>
      <c r="R233" s="142">
        <f>Q233*H233</f>
        <v>18.11</v>
      </c>
      <c r="S233" s="142">
        <v>0</v>
      </c>
      <c r="T233" s="14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44" t="s">
        <v>159</v>
      </c>
      <c r="AT233" s="144" t="s">
        <v>175</v>
      </c>
      <c r="AU233" s="144" t="s">
        <v>77</v>
      </c>
      <c r="AY233" s="16" t="s">
        <v>118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77</v>
      </c>
      <c r="BK233" s="145">
        <f>ROUND(I233*H233,2)</f>
        <v>0</v>
      </c>
      <c r="BL233" s="16" t="s">
        <v>124</v>
      </c>
      <c r="BM233" s="144" t="s">
        <v>339</v>
      </c>
    </row>
    <row r="234" spans="1:65" s="13" customFormat="1" ht="11.25">
      <c r="B234" s="146"/>
      <c r="D234" s="147" t="s">
        <v>126</v>
      </c>
      <c r="E234" s="148" t="s">
        <v>1</v>
      </c>
      <c r="F234" s="149" t="s">
        <v>340</v>
      </c>
      <c r="H234" s="150">
        <v>10</v>
      </c>
      <c r="L234" s="146"/>
      <c r="M234" s="151"/>
      <c r="N234" s="152"/>
      <c r="O234" s="152"/>
      <c r="P234" s="152"/>
      <c r="Q234" s="152"/>
      <c r="R234" s="152"/>
      <c r="S234" s="152"/>
      <c r="T234" s="153"/>
      <c r="AT234" s="148" t="s">
        <v>126</v>
      </c>
      <c r="AU234" s="148" t="s">
        <v>77</v>
      </c>
      <c r="AV234" s="13" t="s">
        <v>79</v>
      </c>
      <c r="AW234" s="13" t="s">
        <v>27</v>
      </c>
      <c r="AX234" s="13" t="s">
        <v>77</v>
      </c>
      <c r="AY234" s="148" t="s">
        <v>118</v>
      </c>
    </row>
    <row r="235" spans="1:65" s="2" customFormat="1" ht="14.45" customHeight="1">
      <c r="A235" s="28"/>
      <c r="B235" s="133"/>
      <c r="C235" s="161" t="s">
        <v>341</v>
      </c>
      <c r="D235" s="161" t="s">
        <v>175</v>
      </c>
      <c r="E235" s="162" t="s">
        <v>342</v>
      </c>
      <c r="F235" s="163" t="s">
        <v>343</v>
      </c>
      <c r="G235" s="164" t="s">
        <v>274</v>
      </c>
      <c r="H235" s="165">
        <v>1</v>
      </c>
      <c r="I235" s="166">
        <v>0</v>
      </c>
      <c r="J235" s="166">
        <f>ROUND(I235*H235,2)</f>
        <v>0</v>
      </c>
      <c r="K235" s="163" t="s">
        <v>1</v>
      </c>
      <c r="L235" s="167"/>
      <c r="M235" s="168" t="s">
        <v>1</v>
      </c>
      <c r="N235" s="169" t="s">
        <v>35</v>
      </c>
      <c r="O235" s="142">
        <v>0</v>
      </c>
      <c r="P235" s="142">
        <f>O235*H235</f>
        <v>0</v>
      </c>
      <c r="Q235" s="142">
        <v>2.347</v>
      </c>
      <c r="R235" s="142">
        <f>Q235*H235</f>
        <v>2.347</v>
      </c>
      <c r="S235" s="142">
        <v>0</v>
      </c>
      <c r="T235" s="143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44" t="s">
        <v>159</v>
      </c>
      <c r="AT235" s="144" t="s">
        <v>175</v>
      </c>
      <c r="AU235" s="144" t="s">
        <v>77</v>
      </c>
      <c r="AY235" s="16" t="s">
        <v>118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77</v>
      </c>
      <c r="BK235" s="145">
        <f>ROUND(I235*H235,2)</f>
        <v>0</v>
      </c>
      <c r="BL235" s="16" t="s">
        <v>124</v>
      </c>
      <c r="BM235" s="144" t="s">
        <v>344</v>
      </c>
    </row>
    <row r="236" spans="1:65" s="13" customFormat="1" ht="11.25">
      <c r="B236" s="146"/>
      <c r="D236" s="147" t="s">
        <v>126</v>
      </c>
      <c r="E236" s="148" t="s">
        <v>1</v>
      </c>
      <c r="F236" s="149" t="s">
        <v>77</v>
      </c>
      <c r="H236" s="150">
        <v>1</v>
      </c>
      <c r="L236" s="146"/>
      <c r="M236" s="151"/>
      <c r="N236" s="152"/>
      <c r="O236" s="152"/>
      <c r="P236" s="152"/>
      <c r="Q236" s="152"/>
      <c r="R236" s="152"/>
      <c r="S236" s="152"/>
      <c r="T236" s="153"/>
      <c r="AT236" s="148" t="s">
        <v>126</v>
      </c>
      <c r="AU236" s="148" t="s">
        <v>77</v>
      </c>
      <c r="AV236" s="13" t="s">
        <v>79</v>
      </c>
      <c r="AW236" s="13" t="s">
        <v>27</v>
      </c>
      <c r="AX236" s="13" t="s">
        <v>77</v>
      </c>
      <c r="AY236" s="148" t="s">
        <v>118</v>
      </c>
    </row>
    <row r="237" spans="1:65" s="2" customFormat="1" ht="14.45" customHeight="1">
      <c r="A237" s="28"/>
      <c r="B237" s="133"/>
      <c r="C237" s="161" t="s">
        <v>345</v>
      </c>
      <c r="D237" s="161" t="s">
        <v>175</v>
      </c>
      <c r="E237" s="162" t="s">
        <v>346</v>
      </c>
      <c r="F237" s="163" t="s">
        <v>347</v>
      </c>
      <c r="G237" s="164" t="s">
        <v>274</v>
      </c>
      <c r="H237" s="165">
        <v>1</v>
      </c>
      <c r="I237" s="166">
        <v>0</v>
      </c>
      <c r="J237" s="166">
        <f>ROUND(I237*H237,2)</f>
        <v>0</v>
      </c>
      <c r="K237" s="163" t="s">
        <v>1</v>
      </c>
      <c r="L237" s="167"/>
      <c r="M237" s="168" t="s">
        <v>1</v>
      </c>
      <c r="N237" s="169" t="s">
        <v>35</v>
      </c>
      <c r="O237" s="142">
        <v>0</v>
      </c>
      <c r="P237" s="142">
        <f>O237*H237</f>
        <v>0</v>
      </c>
      <c r="Q237" s="142">
        <v>2.347</v>
      </c>
      <c r="R237" s="142">
        <f>Q237*H237</f>
        <v>2.347</v>
      </c>
      <c r="S237" s="142">
        <v>0</v>
      </c>
      <c r="T237" s="14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44" t="s">
        <v>159</v>
      </c>
      <c r="AT237" s="144" t="s">
        <v>175</v>
      </c>
      <c r="AU237" s="144" t="s">
        <v>77</v>
      </c>
      <c r="AY237" s="16" t="s">
        <v>118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6" t="s">
        <v>77</v>
      </c>
      <c r="BK237" s="145">
        <f>ROUND(I237*H237,2)</f>
        <v>0</v>
      </c>
      <c r="BL237" s="16" t="s">
        <v>124</v>
      </c>
      <c r="BM237" s="144" t="s">
        <v>348</v>
      </c>
    </row>
    <row r="238" spans="1:65" s="13" customFormat="1" ht="11.25">
      <c r="B238" s="146"/>
      <c r="D238" s="147" t="s">
        <v>126</v>
      </c>
      <c r="E238" s="148" t="s">
        <v>1</v>
      </c>
      <c r="F238" s="149" t="s">
        <v>77</v>
      </c>
      <c r="H238" s="150">
        <v>1</v>
      </c>
      <c r="L238" s="146"/>
      <c r="M238" s="151"/>
      <c r="N238" s="152"/>
      <c r="O238" s="152"/>
      <c r="P238" s="152"/>
      <c r="Q238" s="152"/>
      <c r="R238" s="152"/>
      <c r="S238" s="152"/>
      <c r="T238" s="153"/>
      <c r="AT238" s="148" t="s">
        <v>126</v>
      </c>
      <c r="AU238" s="148" t="s">
        <v>77</v>
      </c>
      <c r="AV238" s="13" t="s">
        <v>79</v>
      </c>
      <c r="AW238" s="13" t="s">
        <v>27</v>
      </c>
      <c r="AX238" s="13" t="s">
        <v>77</v>
      </c>
      <c r="AY238" s="148" t="s">
        <v>118</v>
      </c>
    </row>
    <row r="239" spans="1:65" s="2" customFormat="1" ht="14.45" customHeight="1">
      <c r="A239" s="28"/>
      <c r="B239" s="133"/>
      <c r="C239" s="134" t="s">
        <v>349</v>
      </c>
      <c r="D239" s="134" t="s">
        <v>119</v>
      </c>
      <c r="E239" s="135" t="s">
        <v>350</v>
      </c>
      <c r="F239" s="136" t="s">
        <v>351</v>
      </c>
      <c r="G239" s="137" t="s">
        <v>352</v>
      </c>
      <c r="H239" s="138">
        <v>6.8</v>
      </c>
      <c r="I239" s="139">
        <v>0</v>
      </c>
      <c r="J239" s="139">
        <f>ROUND(I239*H239,2)</f>
        <v>0</v>
      </c>
      <c r="K239" s="136" t="s">
        <v>123</v>
      </c>
      <c r="L239" s="29"/>
      <c r="M239" s="140" t="s">
        <v>1</v>
      </c>
      <c r="N239" s="141" t="s">
        <v>35</v>
      </c>
      <c r="O239" s="142">
        <v>0.60699999999999998</v>
      </c>
      <c r="P239" s="142">
        <f>O239*H239</f>
        <v>4.1276000000000002</v>
      </c>
      <c r="Q239" s="142">
        <v>8.3599999999999999E-5</v>
      </c>
      <c r="R239" s="142">
        <f>Q239*H239</f>
        <v>5.6848000000000001E-4</v>
      </c>
      <c r="S239" s="142">
        <v>1.7999999999999999E-2</v>
      </c>
      <c r="T239" s="143">
        <f>S239*H239</f>
        <v>0.12239999999999998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4" t="s">
        <v>124</v>
      </c>
      <c r="AT239" s="144" t="s">
        <v>119</v>
      </c>
      <c r="AU239" s="144" t="s">
        <v>77</v>
      </c>
      <c r="AY239" s="16" t="s">
        <v>118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77</v>
      </c>
      <c r="BK239" s="145">
        <f>ROUND(I239*H239,2)</f>
        <v>0</v>
      </c>
      <c r="BL239" s="16" t="s">
        <v>124</v>
      </c>
      <c r="BM239" s="144" t="s">
        <v>353</v>
      </c>
    </row>
    <row r="240" spans="1:65" s="13" customFormat="1" ht="11.25">
      <c r="B240" s="146"/>
      <c r="D240" s="147" t="s">
        <v>126</v>
      </c>
      <c r="E240" s="148" t="s">
        <v>1</v>
      </c>
      <c r="F240" s="149" t="s">
        <v>354</v>
      </c>
      <c r="H240" s="150">
        <v>6.8</v>
      </c>
      <c r="L240" s="146"/>
      <c r="M240" s="151"/>
      <c r="N240" s="152"/>
      <c r="O240" s="152"/>
      <c r="P240" s="152"/>
      <c r="Q240" s="152"/>
      <c r="R240" s="152"/>
      <c r="S240" s="152"/>
      <c r="T240" s="153"/>
      <c r="AT240" s="148" t="s">
        <v>126</v>
      </c>
      <c r="AU240" s="148" t="s">
        <v>77</v>
      </c>
      <c r="AV240" s="13" t="s">
        <v>79</v>
      </c>
      <c r="AW240" s="13" t="s">
        <v>27</v>
      </c>
      <c r="AX240" s="13" t="s">
        <v>77</v>
      </c>
      <c r="AY240" s="148" t="s">
        <v>118</v>
      </c>
    </row>
    <row r="241" spans="1:65" s="12" customFormat="1" ht="25.9" customHeight="1">
      <c r="B241" s="123"/>
      <c r="D241" s="124" t="s">
        <v>69</v>
      </c>
      <c r="E241" s="125" t="s">
        <v>355</v>
      </c>
      <c r="F241" s="125" t="s">
        <v>356</v>
      </c>
      <c r="J241" s="126">
        <f>BK241</f>
        <v>0</v>
      </c>
      <c r="L241" s="123"/>
      <c r="M241" s="127"/>
      <c r="N241" s="128"/>
      <c r="O241" s="128"/>
      <c r="P241" s="129">
        <f>SUM(P242:P243)</f>
        <v>63.323327999999997</v>
      </c>
      <c r="Q241" s="128"/>
      <c r="R241" s="129">
        <f>SUM(R242:R243)</f>
        <v>2.5533599999999996</v>
      </c>
      <c r="S241" s="128"/>
      <c r="T241" s="130">
        <f>SUM(T242:T243)</f>
        <v>52.982219999999998</v>
      </c>
      <c r="AR241" s="124" t="s">
        <v>77</v>
      </c>
      <c r="AT241" s="131" t="s">
        <v>69</v>
      </c>
      <c r="AU241" s="131" t="s">
        <v>70</v>
      </c>
      <c r="AY241" s="124" t="s">
        <v>118</v>
      </c>
      <c r="BK241" s="132">
        <f>SUM(BK242:BK243)</f>
        <v>0</v>
      </c>
    </row>
    <row r="242" spans="1:65" s="2" customFormat="1" ht="14.45" customHeight="1">
      <c r="A242" s="28"/>
      <c r="B242" s="133"/>
      <c r="C242" s="134" t="s">
        <v>131</v>
      </c>
      <c r="D242" s="134" t="s">
        <v>119</v>
      </c>
      <c r="E242" s="135" t="s">
        <v>357</v>
      </c>
      <c r="F242" s="136" t="s">
        <v>358</v>
      </c>
      <c r="G242" s="137" t="s">
        <v>151</v>
      </c>
      <c r="H242" s="138">
        <v>21.277999999999999</v>
      </c>
      <c r="I242" s="139">
        <v>0</v>
      </c>
      <c r="J242" s="139">
        <f>ROUND(I242*H242,2)</f>
        <v>0</v>
      </c>
      <c r="K242" s="136" t="s">
        <v>1</v>
      </c>
      <c r="L242" s="29"/>
      <c r="M242" s="140" t="s">
        <v>1</v>
      </c>
      <c r="N242" s="141" t="s">
        <v>35</v>
      </c>
      <c r="O242" s="142">
        <v>2.976</v>
      </c>
      <c r="P242" s="142">
        <f>O242*H242</f>
        <v>63.323327999999997</v>
      </c>
      <c r="Q242" s="142">
        <v>0.12</v>
      </c>
      <c r="R242" s="142">
        <f>Q242*H242</f>
        <v>2.5533599999999996</v>
      </c>
      <c r="S242" s="142">
        <v>2.4900000000000002</v>
      </c>
      <c r="T242" s="143">
        <f>S242*H242</f>
        <v>52.982219999999998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44" t="s">
        <v>124</v>
      </c>
      <c r="AT242" s="144" t="s">
        <v>119</v>
      </c>
      <c r="AU242" s="144" t="s">
        <v>77</v>
      </c>
      <c r="AY242" s="16" t="s">
        <v>118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77</v>
      </c>
      <c r="BK242" s="145">
        <f>ROUND(I242*H242,2)</f>
        <v>0</v>
      </c>
      <c r="BL242" s="16" t="s">
        <v>124</v>
      </c>
      <c r="BM242" s="144" t="s">
        <v>359</v>
      </c>
    </row>
    <row r="243" spans="1:65" s="13" customFormat="1" ht="11.25">
      <c r="B243" s="146"/>
      <c r="D243" s="147" t="s">
        <v>126</v>
      </c>
      <c r="E243" s="148" t="s">
        <v>1</v>
      </c>
      <c r="F243" s="149" t="s">
        <v>360</v>
      </c>
      <c r="H243" s="150">
        <v>21.277999999999999</v>
      </c>
      <c r="L243" s="146"/>
      <c r="M243" s="151"/>
      <c r="N243" s="152"/>
      <c r="O243" s="152"/>
      <c r="P243" s="152"/>
      <c r="Q243" s="152"/>
      <c r="R243" s="152"/>
      <c r="S243" s="152"/>
      <c r="T243" s="153"/>
      <c r="AT243" s="148" t="s">
        <v>126</v>
      </c>
      <c r="AU243" s="148" t="s">
        <v>77</v>
      </c>
      <c r="AV243" s="13" t="s">
        <v>79</v>
      </c>
      <c r="AW243" s="13" t="s">
        <v>27</v>
      </c>
      <c r="AX243" s="13" t="s">
        <v>77</v>
      </c>
      <c r="AY243" s="148" t="s">
        <v>118</v>
      </c>
    </row>
    <row r="244" spans="1:65" s="12" customFormat="1" ht="25.9" customHeight="1">
      <c r="B244" s="123"/>
      <c r="D244" s="124" t="s">
        <v>69</v>
      </c>
      <c r="E244" s="125" t="s">
        <v>361</v>
      </c>
      <c r="F244" s="125" t="s">
        <v>362</v>
      </c>
      <c r="J244" s="126">
        <f>BK244</f>
        <v>0</v>
      </c>
      <c r="L244" s="123"/>
      <c r="M244" s="127"/>
      <c r="N244" s="128"/>
      <c r="O244" s="128"/>
      <c r="P244" s="129">
        <f>SUM(P245:P246)</f>
        <v>36.624000000000002</v>
      </c>
      <c r="Q244" s="128"/>
      <c r="R244" s="129">
        <f>SUM(R245:R246)</f>
        <v>3.3264000000000002E-2</v>
      </c>
      <c r="S244" s="128"/>
      <c r="T244" s="130">
        <f>SUM(T245:T246)</f>
        <v>0</v>
      </c>
      <c r="AR244" s="124" t="s">
        <v>77</v>
      </c>
      <c r="AT244" s="131" t="s">
        <v>69</v>
      </c>
      <c r="AU244" s="131" t="s">
        <v>70</v>
      </c>
      <c r="AY244" s="124" t="s">
        <v>118</v>
      </c>
      <c r="BK244" s="132">
        <f>SUM(BK245:BK246)</f>
        <v>0</v>
      </c>
    </row>
    <row r="245" spans="1:65" s="2" customFormat="1" ht="24.2" customHeight="1">
      <c r="A245" s="28"/>
      <c r="B245" s="133"/>
      <c r="C245" s="134" t="s">
        <v>363</v>
      </c>
      <c r="D245" s="134" t="s">
        <v>119</v>
      </c>
      <c r="E245" s="135" t="s">
        <v>364</v>
      </c>
      <c r="F245" s="136" t="s">
        <v>365</v>
      </c>
      <c r="G245" s="137" t="s">
        <v>274</v>
      </c>
      <c r="H245" s="138">
        <v>12</v>
      </c>
      <c r="I245" s="139">
        <v>0</v>
      </c>
      <c r="J245" s="139">
        <f>ROUND(I245*H245,2)</f>
        <v>0</v>
      </c>
      <c r="K245" s="136" t="s">
        <v>1</v>
      </c>
      <c r="L245" s="29"/>
      <c r="M245" s="140" t="s">
        <v>1</v>
      </c>
      <c r="N245" s="141" t="s">
        <v>35</v>
      </c>
      <c r="O245" s="142">
        <v>3.052</v>
      </c>
      <c r="P245" s="142">
        <f>O245*H245</f>
        <v>36.624000000000002</v>
      </c>
      <c r="Q245" s="142">
        <v>2.7720000000000002E-3</v>
      </c>
      <c r="R245" s="142">
        <f>Q245*H245</f>
        <v>3.3264000000000002E-2</v>
      </c>
      <c r="S245" s="142">
        <v>0</v>
      </c>
      <c r="T245" s="143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44" t="s">
        <v>124</v>
      </c>
      <c r="AT245" s="144" t="s">
        <v>119</v>
      </c>
      <c r="AU245" s="144" t="s">
        <v>77</v>
      </c>
      <c r="AY245" s="16" t="s">
        <v>118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77</v>
      </c>
      <c r="BK245" s="145">
        <f>ROUND(I245*H245,2)</f>
        <v>0</v>
      </c>
      <c r="BL245" s="16" t="s">
        <v>124</v>
      </c>
      <c r="BM245" s="144" t="s">
        <v>366</v>
      </c>
    </row>
    <row r="246" spans="1:65" s="13" customFormat="1" ht="11.25">
      <c r="B246" s="146"/>
      <c r="D246" s="147" t="s">
        <v>126</v>
      </c>
      <c r="E246" s="148" t="s">
        <v>1</v>
      </c>
      <c r="F246" s="149" t="s">
        <v>367</v>
      </c>
      <c r="H246" s="150">
        <v>12</v>
      </c>
      <c r="L246" s="146"/>
      <c r="M246" s="151"/>
      <c r="N246" s="152"/>
      <c r="O246" s="152"/>
      <c r="P246" s="152"/>
      <c r="Q246" s="152"/>
      <c r="R246" s="152"/>
      <c r="S246" s="152"/>
      <c r="T246" s="153"/>
      <c r="AT246" s="148" t="s">
        <v>126</v>
      </c>
      <c r="AU246" s="148" t="s">
        <v>77</v>
      </c>
      <c r="AV246" s="13" t="s">
        <v>79</v>
      </c>
      <c r="AW246" s="13" t="s">
        <v>27</v>
      </c>
      <c r="AX246" s="13" t="s">
        <v>77</v>
      </c>
      <c r="AY246" s="148" t="s">
        <v>118</v>
      </c>
    </row>
    <row r="247" spans="1:65" s="12" customFormat="1" ht="25.9" customHeight="1">
      <c r="B247" s="123"/>
      <c r="D247" s="124" t="s">
        <v>69</v>
      </c>
      <c r="E247" s="125" t="s">
        <v>368</v>
      </c>
      <c r="F247" s="125" t="s">
        <v>369</v>
      </c>
      <c r="J247" s="126">
        <f>BK247</f>
        <v>0</v>
      </c>
      <c r="L247" s="123"/>
      <c r="M247" s="127"/>
      <c r="N247" s="128"/>
      <c r="O247" s="128"/>
      <c r="P247" s="129">
        <f>SUM(P248:P253)</f>
        <v>121.48063399999999</v>
      </c>
      <c r="Q247" s="128"/>
      <c r="R247" s="129">
        <f>SUM(R248:R253)</f>
        <v>0</v>
      </c>
      <c r="S247" s="128"/>
      <c r="T247" s="130">
        <f>SUM(T248:T253)</f>
        <v>0</v>
      </c>
      <c r="AR247" s="124" t="s">
        <v>77</v>
      </c>
      <c r="AT247" s="131" t="s">
        <v>69</v>
      </c>
      <c r="AU247" s="131" t="s">
        <v>70</v>
      </c>
      <c r="AY247" s="124" t="s">
        <v>118</v>
      </c>
      <c r="BK247" s="132">
        <f>SUM(BK248:BK253)</f>
        <v>0</v>
      </c>
    </row>
    <row r="248" spans="1:65" s="2" customFormat="1" ht="14.45" customHeight="1">
      <c r="A248" s="28"/>
      <c r="B248" s="133"/>
      <c r="C248" s="134" t="s">
        <v>370</v>
      </c>
      <c r="D248" s="134" t="s">
        <v>119</v>
      </c>
      <c r="E248" s="135" t="s">
        <v>371</v>
      </c>
      <c r="F248" s="136" t="s">
        <v>372</v>
      </c>
      <c r="G248" s="137" t="s">
        <v>178</v>
      </c>
      <c r="H248" s="138">
        <v>70.341999999999999</v>
      </c>
      <c r="I248" s="139">
        <v>0</v>
      </c>
      <c r="J248" s="139">
        <f>ROUND(I248*H248,2)</f>
        <v>0</v>
      </c>
      <c r="K248" s="136" t="s">
        <v>1</v>
      </c>
      <c r="L248" s="29"/>
      <c r="M248" s="140" t="s">
        <v>1</v>
      </c>
      <c r="N248" s="141" t="s">
        <v>35</v>
      </c>
      <c r="O248" s="142">
        <v>0.749</v>
      </c>
      <c r="P248" s="142">
        <f>O248*H248</f>
        <v>52.686157999999999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44" t="s">
        <v>124</v>
      </c>
      <c r="AT248" s="144" t="s">
        <v>119</v>
      </c>
      <c r="AU248" s="144" t="s">
        <v>77</v>
      </c>
      <c r="AY248" s="16" t="s">
        <v>118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6" t="s">
        <v>77</v>
      </c>
      <c r="BK248" s="145">
        <f>ROUND(I248*H248,2)</f>
        <v>0</v>
      </c>
      <c r="BL248" s="16" t="s">
        <v>124</v>
      </c>
      <c r="BM248" s="144" t="s">
        <v>373</v>
      </c>
    </row>
    <row r="249" spans="1:65" s="2" customFormat="1" ht="24.2" customHeight="1">
      <c r="A249" s="28"/>
      <c r="B249" s="133"/>
      <c r="C249" s="134" t="s">
        <v>374</v>
      </c>
      <c r="D249" s="134" t="s">
        <v>119</v>
      </c>
      <c r="E249" s="135" t="s">
        <v>375</v>
      </c>
      <c r="F249" s="136" t="s">
        <v>376</v>
      </c>
      <c r="G249" s="137" t="s">
        <v>178</v>
      </c>
      <c r="H249" s="138">
        <v>70.341999999999999</v>
      </c>
      <c r="I249" s="139">
        <v>0</v>
      </c>
      <c r="J249" s="139">
        <f>ROUND(I249*H249,2)</f>
        <v>0</v>
      </c>
      <c r="K249" s="136" t="s">
        <v>1</v>
      </c>
      <c r="L249" s="29"/>
      <c r="M249" s="140" t="s">
        <v>1</v>
      </c>
      <c r="N249" s="141" t="s">
        <v>35</v>
      </c>
      <c r="O249" s="142">
        <v>0.24</v>
      </c>
      <c r="P249" s="142">
        <f>O249*H249</f>
        <v>16.882079999999998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44" t="s">
        <v>124</v>
      </c>
      <c r="AT249" s="144" t="s">
        <v>119</v>
      </c>
      <c r="AU249" s="144" t="s">
        <v>77</v>
      </c>
      <c r="AY249" s="16" t="s">
        <v>118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6" t="s">
        <v>77</v>
      </c>
      <c r="BK249" s="145">
        <f>ROUND(I249*H249,2)</f>
        <v>0</v>
      </c>
      <c r="BL249" s="16" t="s">
        <v>124</v>
      </c>
      <c r="BM249" s="144" t="s">
        <v>377</v>
      </c>
    </row>
    <row r="250" spans="1:65" s="2" customFormat="1" ht="14.45" customHeight="1">
      <c r="A250" s="28"/>
      <c r="B250" s="133"/>
      <c r="C250" s="134" t="s">
        <v>378</v>
      </c>
      <c r="D250" s="134" t="s">
        <v>119</v>
      </c>
      <c r="E250" s="135" t="s">
        <v>379</v>
      </c>
      <c r="F250" s="136" t="s">
        <v>380</v>
      </c>
      <c r="G250" s="137" t="s">
        <v>178</v>
      </c>
      <c r="H250" s="138">
        <v>1758.55</v>
      </c>
      <c r="I250" s="139">
        <v>0</v>
      </c>
      <c r="J250" s="139">
        <f>ROUND(I250*H250,2)</f>
        <v>0</v>
      </c>
      <c r="K250" s="136" t="s">
        <v>1</v>
      </c>
      <c r="L250" s="29"/>
      <c r="M250" s="140" t="s">
        <v>1</v>
      </c>
      <c r="N250" s="141" t="s">
        <v>35</v>
      </c>
      <c r="O250" s="142">
        <v>4.0000000000000001E-3</v>
      </c>
      <c r="P250" s="142">
        <f>O250*H250</f>
        <v>7.0342000000000002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44" t="s">
        <v>124</v>
      </c>
      <c r="AT250" s="144" t="s">
        <v>119</v>
      </c>
      <c r="AU250" s="144" t="s">
        <v>77</v>
      </c>
      <c r="AY250" s="16" t="s">
        <v>118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6" t="s">
        <v>77</v>
      </c>
      <c r="BK250" s="145">
        <f>ROUND(I250*H250,2)</f>
        <v>0</v>
      </c>
      <c r="BL250" s="16" t="s">
        <v>124</v>
      </c>
      <c r="BM250" s="144" t="s">
        <v>381</v>
      </c>
    </row>
    <row r="251" spans="1:65" s="13" customFormat="1" ht="11.25">
      <c r="B251" s="146"/>
      <c r="D251" s="147" t="s">
        <v>126</v>
      </c>
      <c r="E251" s="148" t="s">
        <v>1</v>
      </c>
      <c r="F251" s="149" t="s">
        <v>382</v>
      </c>
      <c r="H251" s="150">
        <v>1758.55</v>
      </c>
      <c r="L251" s="146"/>
      <c r="M251" s="151"/>
      <c r="N251" s="152"/>
      <c r="O251" s="152"/>
      <c r="P251" s="152"/>
      <c r="Q251" s="152"/>
      <c r="R251" s="152"/>
      <c r="S251" s="152"/>
      <c r="T251" s="153"/>
      <c r="AT251" s="148" t="s">
        <v>126</v>
      </c>
      <c r="AU251" s="148" t="s">
        <v>77</v>
      </c>
      <c r="AV251" s="13" t="s">
        <v>79</v>
      </c>
      <c r="AW251" s="13" t="s">
        <v>27</v>
      </c>
      <c r="AX251" s="13" t="s">
        <v>77</v>
      </c>
      <c r="AY251" s="148" t="s">
        <v>118</v>
      </c>
    </row>
    <row r="252" spans="1:65" s="2" customFormat="1" ht="24.2" customHeight="1">
      <c r="A252" s="28"/>
      <c r="B252" s="133"/>
      <c r="C252" s="134" t="s">
        <v>383</v>
      </c>
      <c r="D252" s="134" t="s">
        <v>119</v>
      </c>
      <c r="E252" s="135" t="s">
        <v>384</v>
      </c>
      <c r="F252" s="136" t="s">
        <v>385</v>
      </c>
      <c r="G252" s="137" t="s">
        <v>178</v>
      </c>
      <c r="H252" s="138">
        <v>70.341999999999999</v>
      </c>
      <c r="I252" s="139">
        <v>0</v>
      </c>
      <c r="J252" s="139">
        <f>ROUND(I252*H252,2)</f>
        <v>0</v>
      </c>
      <c r="K252" s="136" t="s">
        <v>123</v>
      </c>
      <c r="L252" s="29"/>
      <c r="M252" s="140" t="s">
        <v>1</v>
      </c>
      <c r="N252" s="141" t="s">
        <v>35</v>
      </c>
      <c r="O252" s="142">
        <v>0.63800000000000001</v>
      </c>
      <c r="P252" s="142">
        <f>O252*H252</f>
        <v>44.878196000000003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44" t="s">
        <v>124</v>
      </c>
      <c r="AT252" s="144" t="s">
        <v>119</v>
      </c>
      <c r="AU252" s="144" t="s">
        <v>77</v>
      </c>
      <c r="AY252" s="16" t="s">
        <v>118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6" t="s">
        <v>77</v>
      </c>
      <c r="BK252" s="145">
        <f>ROUND(I252*H252,2)</f>
        <v>0</v>
      </c>
      <c r="BL252" s="16" t="s">
        <v>124</v>
      </c>
      <c r="BM252" s="144" t="s">
        <v>386</v>
      </c>
    </row>
    <row r="253" spans="1:65" s="2" customFormat="1" ht="24.2" customHeight="1">
      <c r="A253" s="28"/>
      <c r="B253" s="133"/>
      <c r="C253" s="134" t="s">
        <v>387</v>
      </c>
      <c r="D253" s="134" t="s">
        <v>119</v>
      </c>
      <c r="E253" s="135" t="s">
        <v>388</v>
      </c>
      <c r="F253" s="136" t="s">
        <v>389</v>
      </c>
      <c r="G253" s="137" t="s">
        <v>178</v>
      </c>
      <c r="H253" s="138">
        <v>70.341999999999999</v>
      </c>
      <c r="I253" s="139">
        <v>0</v>
      </c>
      <c r="J253" s="139">
        <f>ROUND(I253*H253,2)</f>
        <v>0</v>
      </c>
      <c r="K253" s="136" t="s">
        <v>123</v>
      </c>
      <c r="L253" s="29"/>
      <c r="M253" s="140" t="s">
        <v>1</v>
      </c>
      <c r="N253" s="141" t="s">
        <v>35</v>
      </c>
      <c r="O253" s="142">
        <v>0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44" t="s">
        <v>124</v>
      </c>
      <c r="AT253" s="144" t="s">
        <v>119</v>
      </c>
      <c r="AU253" s="144" t="s">
        <v>77</v>
      </c>
      <c r="AY253" s="16" t="s">
        <v>118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6" t="s">
        <v>77</v>
      </c>
      <c r="BK253" s="145">
        <f>ROUND(I253*H253,2)</f>
        <v>0</v>
      </c>
      <c r="BL253" s="16" t="s">
        <v>124</v>
      </c>
      <c r="BM253" s="144" t="s">
        <v>390</v>
      </c>
    </row>
    <row r="254" spans="1:65" s="12" customFormat="1" ht="25.9" customHeight="1">
      <c r="B254" s="123"/>
      <c r="D254" s="124" t="s">
        <v>69</v>
      </c>
      <c r="E254" s="125" t="s">
        <v>391</v>
      </c>
      <c r="F254" s="125" t="s">
        <v>392</v>
      </c>
      <c r="J254" s="126">
        <f>BK254</f>
        <v>0</v>
      </c>
      <c r="L254" s="123"/>
      <c r="M254" s="127"/>
      <c r="N254" s="128"/>
      <c r="O254" s="128"/>
      <c r="P254" s="129">
        <f>P255</f>
        <v>59.605205999999995</v>
      </c>
      <c r="Q254" s="128"/>
      <c r="R254" s="129">
        <f>R255</f>
        <v>0</v>
      </c>
      <c r="S254" s="128"/>
      <c r="T254" s="130">
        <f>T255</f>
        <v>0</v>
      </c>
      <c r="AR254" s="124" t="s">
        <v>77</v>
      </c>
      <c r="AT254" s="131" t="s">
        <v>69</v>
      </c>
      <c r="AU254" s="131" t="s">
        <v>70</v>
      </c>
      <c r="AY254" s="124" t="s">
        <v>118</v>
      </c>
      <c r="BK254" s="132">
        <f>BK255</f>
        <v>0</v>
      </c>
    </row>
    <row r="255" spans="1:65" s="2" customFormat="1" ht="24.2" customHeight="1">
      <c r="A255" s="28"/>
      <c r="B255" s="133"/>
      <c r="C255" s="134" t="s">
        <v>393</v>
      </c>
      <c r="D255" s="134" t="s">
        <v>119</v>
      </c>
      <c r="E255" s="135" t="s">
        <v>394</v>
      </c>
      <c r="F255" s="136" t="s">
        <v>395</v>
      </c>
      <c r="G255" s="137" t="s">
        <v>178</v>
      </c>
      <c r="H255" s="138">
        <v>131.28899999999999</v>
      </c>
      <c r="I255" s="139">
        <v>0</v>
      </c>
      <c r="J255" s="139">
        <f>ROUND(I255*H255,2)</f>
        <v>0</v>
      </c>
      <c r="K255" s="136" t="s">
        <v>1</v>
      </c>
      <c r="L255" s="29"/>
      <c r="M255" s="140" t="s">
        <v>1</v>
      </c>
      <c r="N255" s="141" t="s">
        <v>35</v>
      </c>
      <c r="O255" s="142">
        <v>0.45400000000000001</v>
      </c>
      <c r="P255" s="142">
        <f>O255*H255</f>
        <v>59.605205999999995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44" t="s">
        <v>124</v>
      </c>
      <c r="AT255" s="144" t="s">
        <v>119</v>
      </c>
      <c r="AU255" s="144" t="s">
        <v>77</v>
      </c>
      <c r="AY255" s="16" t="s">
        <v>118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77</v>
      </c>
      <c r="BK255" s="145">
        <f>ROUND(I255*H255,2)</f>
        <v>0</v>
      </c>
      <c r="BL255" s="16" t="s">
        <v>124</v>
      </c>
      <c r="BM255" s="144" t="s">
        <v>396</v>
      </c>
    </row>
    <row r="256" spans="1:65" s="12" customFormat="1" ht="25.9" customHeight="1">
      <c r="B256" s="123"/>
      <c r="D256" s="124" t="s">
        <v>69</v>
      </c>
      <c r="E256" s="125" t="s">
        <v>397</v>
      </c>
      <c r="F256" s="125" t="s">
        <v>398</v>
      </c>
      <c r="J256" s="126">
        <f>BK256</f>
        <v>0</v>
      </c>
      <c r="L256" s="123"/>
      <c r="M256" s="127"/>
      <c r="N256" s="128"/>
      <c r="O256" s="128"/>
      <c r="P256" s="129">
        <f>P257+P260</f>
        <v>0.57540000000000002</v>
      </c>
      <c r="Q256" s="128"/>
      <c r="R256" s="129">
        <f>R257+R260</f>
        <v>0.100748</v>
      </c>
      <c r="S256" s="128"/>
      <c r="T256" s="130">
        <f>T257+T260</f>
        <v>0.40740000000000004</v>
      </c>
      <c r="AR256" s="124" t="s">
        <v>77</v>
      </c>
      <c r="AT256" s="131" t="s">
        <v>69</v>
      </c>
      <c r="AU256" s="131" t="s">
        <v>70</v>
      </c>
      <c r="AY256" s="124" t="s">
        <v>118</v>
      </c>
      <c r="BK256" s="132">
        <f>BK257+BK260</f>
        <v>0</v>
      </c>
    </row>
    <row r="257" spans="1:65" s="12" customFormat="1" ht="22.9" customHeight="1">
      <c r="B257" s="123"/>
      <c r="D257" s="124" t="s">
        <v>69</v>
      </c>
      <c r="E257" s="170" t="s">
        <v>147</v>
      </c>
      <c r="F257" s="170" t="s">
        <v>399</v>
      </c>
      <c r="J257" s="171">
        <f>BK257</f>
        <v>0</v>
      </c>
      <c r="L257" s="123"/>
      <c r="M257" s="127"/>
      <c r="N257" s="128"/>
      <c r="O257" s="128"/>
      <c r="P257" s="129">
        <f>SUM(P258:P259)</f>
        <v>0</v>
      </c>
      <c r="Q257" s="128"/>
      <c r="R257" s="129">
        <f>SUM(R258:R259)</f>
        <v>0.100748</v>
      </c>
      <c r="S257" s="128"/>
      <c r="T257" s="130">
        <f>SUM(T258:T259)</f>
        <v>0</v>
      </c>
      <c r="AR257" s="124" t="s">
        <v>77</v>
      </c>
      <c r="AT257" s="131" t="s">
        <v>69</v>
      </c>
      <c r="AU257" s="131" t="s">
        <v>77</v>
      </c>
      <c r="AY257" s="124" t="s">
        <v>118</v>
      </c>
      <c r="BK257" s="132">
        <f>SUM(BK258:BK259)</f>
        <v>0</v>
      </c>
    </row>
    <row r="258" spans="1:65" s="2" customFormat="1" ht="14.45" customHeight="1">
      <c r="A258" s="28"/>
      <c r="B258" s="133"/>
      <c r="C258" s="161" t="s">
        <v>400</v>
      </c>
      <c r="D258" s="161" t="s">
        <v>175</v>
      </c>
      <c r="E258" s="162" t="s">
        <v>401</v>
      </c>
      <c r="F258" s="163" t="s">
        <v>402</v>
      </c>
      <c r="G258" s="164" t="s">
        <v>122</v>
      </c>
      <c r="H258" s="165">
        <v>22.64</v>
      </c>
      <c r="I258" s="166">
        <v>0</v>
      </c>
      <c r="J258" s="166">
        <f>ROUND(I258*H258,2)</f>
        <v>0</v>
      </c>
      <c r="K258" s="163" t="s">
        <v>123</v>
      </c>
      <c r="L258" s="167"/>
      <c r="M258" s="168" t="s">
        <v>1</v>
      </c>
      <c r="N258" s="169" t="s">
        <v>35</v>
      </c>
      <c r="O258" s="142">
        <v>0</v>
      </c>
      <c r="P258" s="142">
        <f>O258*H258</f>
        <v>0</v>
      </c>
      <c r="Q258" s="142">
        <v>4.45E-3</v>
      </c>
      <c r="R258" s="142">
        <f>Q258*H258</f>
        <v>0.100748</v>
      </c>
      <c r="S258" s="142">
        <v>0</v>
      </c>
      <c r="T258" s="143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44" t="s">
        <v>159</v>
      </c>
      <c r="AT258" s="144" t="s">
        <v>175</v>
      </c>
      <c r="AU258" s="144" t="s">
        <v>79</v>
      </c>
      <c r="AY258" s="16" t="s">
        <v>118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6" t="s">
        <v>77</v>
      </c>
      <c r="BK258" s="145">
        <f>ROUND(I258*H258,2)</f>
        <v>0</v>
      </c>
      <c r="BL258" s="16" t="s">
        <v>124</v>
      </c>
      <c r="BM258" s="144" t="s">
        <v>403</v>
      </c>
    </row>
    <row r="259" spans="1:65" s="13" customFormat="1" ht="11.25">
      <c r="B259" s="146"/>
      <c r="D259" s="147" t="s">
        <v>126</v>
      </c>
      <c r="E259" s="148" t="s">
        <v>1</v>
      </c>
      <c r="F259" s="149" t="s">
        <v>404</v>
      </c>
      <c r="H259" s="150">
        <v>22.64</v>
      </c>
      <c r="L259" s="146"/>
      <c r="M259" s="151"/>
      <c r="N259" s="152"/>
      <c r="O259" s="152"/>
      <c r="P259" s="152"/>
      <c r="Q259" s="152"/>
      <c r="R259" s="152"/>
      <c r="S259" s="152"/>
      <c r="T259" s="153"/>
      <c r="AT259" s="148" t="s">
        <v>126</v>
      </c>
      <c r="AU259" s="148" t="s">
        <v>79</v>
      </c>
      <c r="AV259" s="13" t="s">
        <v>79</v>
      </c>
      <c r="AW259" s="13" t="s">
        <v>27</v>
      </c>
      <c r="AX259" s="13" t="s">
        <v>77</v>
      </c>
      <c r="AY259" s="148" t="s">
        <v>118</v>
      </c>
    </row>
    <row r="260" spans="1:65" s="12" customFormat="1" ht="22.9" customHeight="1">
      <c r="B260" s="123"/>
      <c r="D260" s="124" t="s">
        <v>69</v>
      </c>
      <c r="E260" s="170" t="s">
        <v>159</v>
      </c>
      <c r="F260" s="170" t="s">
        <v>405</v>
      </c>
      <c r="J260" s="171">
        <f>BK260</f>
        <v>0</v>
      </c>
      <c r="L260" s="123"/>
      <c r="M260" s="127"/>
      <c r="N260" s="128"/>
      <c r="O260" s="128"/>
      <c r="P260" s="129">
        <f>SUM(P261:P262)</f>
        <v>0.57540000000000002</v>
      </c>
      <c r="Q260" s="128"/>
      <c r="R260" s="129">
        <f>SUM(R261:R262)</f>
        <v>0</v>
      </c>
      <c r="S260" s="128"/>
      <c r="T260" s="130">
        <f>SUM(T261:T262)</f>
        <v>0.40740000000000004</v>
      </c>
      <c r="AR260" s="124" t="s">
        <v>77</v>
      </c>
      <c r="AT260" s="131" t="s">
        <v>69</v>
      </c>
      <c r="AU260" s="131" t="s">
        <v>77</v>
      </c>
      <c r="AY260" s="124" t="s">
        <v>118</v>
      </c>
      <c r="BK260" s="132">
        <f>SUM(BK261:BK262)</f>
        <v>0</v>
      </c>
    </row>
    <row r="261" spans="1:65" s="2" customFormat="1" ht="24.2" customHeight="1">
      <c r="A261" s="28"/>
      <c r="B261" s="133"/>
      <c r="C261" s="134" t="s">
        <v>406</v>
      </c>
      <c r="D261" s="134" t="s">
        <v>119</v>
      </c>
      <c r="E261" s="135" t="s">
        <v>407</v>
      </c>
      <c r="F261" s="136" t="s">
        <v>408</v>
      </c>
      <c r="G261" s="137" t="s">
        <v>352</v>
      </c>
      <c r="H261" s="138">
        <v>4.2</v>
      </c>
      <c r="I261" s="139">
        <v>0</v>
      </c>
      <c r="J261" s="139">
        <f>ROUND(I261*H261,2)</f>
        <v>0</v>
      </c>
      <c r="K261" s="136" t="s">
        <v>123</v>
      </c>
      <c r="L261" s="29"/>
      <c r="M261" s="140" t="s">
        <v>1</v>
      </c>
      <c r="N261" s="141" t="s">
        <v>35</v>
      </c>
      <c r="O261" s="142">
        <v>0.13700000000000001</v>
      </c>
      <c r="P261" s="142">
        <f>O261*H261</f>
        <v>0.57540000000000002</v>
      </c>
      <c r="Q261" s="142">
        <v>0</v>
      </c>
      <c r="R261" s="142">
        <f>Q261*H261</f>
        <v>0</v>
      </c>
      <c r="S261" s="142">
        <v>9.7000000000000003E-2</v>
      </c>
      <c r="T261" s="143">
        <f>S261*H261</f>
        <v>0.40740000000000004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44" t="s">
        <v>124</v>
      </c>
      <c r="AT261" s="144" t="s">
        <v>119</v>
      </c>
      <c r="AU261" s="144" t="s">
        <v>79</v>
      </c>
      <c r="AY261" s="16" t="s">
        <v>118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6" t="s">
        <v>77</v>
      </c>
      <c r="BK261" s="145">
        <f>ROUND(I261*H261,2)</f>
        <v>0</v>
      </c>
      <c r="BL261" s="16" t="s">
        <v>124</v>
      </c>
      <c r="BM261" s="144" t="s">
        <v>409</v>
      </c>
    </row>
    <row r="262" spans="1:65" s="13" customFormat="1" ht="11.25">
      <c r="B262" s="146"/>
      <c r="D262" s="147" t="s">
        <v>126</v>
      </c>
      <c r="E262" s="148" t="s">
        <v>1</v>
      </c>
      <c r="F262" s="149" t="s">
        <v>410</v>
      </c>
      <c r="H262" s="150">
        <v>4.2</v>
      </c>
      <c r="L262" s="146"/>
      <c r="M262" s="151"/>
      <c r="N262" s="152"/>
      <c r="O262" s="152"/>
      <c r="P262" s="152"/>
      <c r="Q262" s="152"/>
      <c r="R262" s="152"/>
      <c r="S262" s="152"/>
      <c r="T262" s="153"/>
      <c r="AT262" s="148" t="s">
        <v>126</v>
      </c>
      <c r="AU262" s="148" t="s">
        <v>79</v>
      </c>
      <c r="AV262" s="13" t="s">
        <v>79</v>
      </c>
      <c r="AW262" s="13" t="s">
        <v>27</v>
      </c>
      <c r="AX262" s="13" t="s">
        <v>77</v>
      </c>
      <c r="AY262" s="148" t="s">
        <v>118</v>
      </c>
    </row>
    <row r="263" spans="1:65" s="12" customFormat="1" ht="25.9" customHeight="1">
      <c r="B263" s="123"/>
      <c r="D263" s="124" t="s">
        <v>69</v>
      </c>
      <c r="E263" s="125" t="s">
        <v>411</v>
      </c>
      <c r="F263" s="125" t="s">
        <v>412</v>
      </c>
      <c r="J263" s="126">
        <f>BK263</f>
        <v>0</v>
      </c>
      <c r="L263" s="123"/>
      <c r="M263" s="127"/>
      <c r="N263" s="128"/>
      <c r="O263" s="128"/>
      <c r="P263" s="129">
        <f>P264+P269</f>
        <v>0</v>
      </c>
      <c r="Q263" s="128"/>
      <c r="R263" s="129">
        <f>R264+R269</f>
        <v>0</v>
      </c>
      <c r="S263" s="128"/>
      <c r="T263" s="130">
        <f>T264+T269</f>
        <v>0</v>
      </c>
      <c r="AR263" s="124" t="s">
        <v>142</v>
      </c>
      <c r="AT263" s="131" t="s">
        <v>69</v>
      </c>
      <c r="AU263" s="131" t="s">
        <v>70</v>
      </c>
      <c r="AY263" s="124" t="s">
        <v>118</v>
      </c>
      <c r="BK263" s="132">
        <f>BK264+BK269</f>
        <v>0</v>
      </c>
    </row>
    <row r="264" spans="1:65" s="12" customFormat="1" ht="22.9" customHeight="1">
      <c r="B264" s="123"/>
      <c r="D264" s="124" t="s">
        <v>69</v>
      </c>
      <c r="E264" s="170" t="s">
        <v>413</v>
      </c>
      <c r="F264" s="170" t="s">
        <v>414</v>
      </c>
      <c r="J264" s="171">
        <f>BK264</f>
        <v>0</v>
      </c>
      <c r="L264" s="123"/>
      <c r="M264" s="127"/>
      <c r="N264" s="128"/>
      <c r="O264" s="128"/>
      <c r="P264" s="129">
        <f>SUM(P265:P268)</f>
        <v>0</v>
      </c>
      <c r="Q264" s="128"/>
      <c r="R264" s="129">
        <f>SUM(R265:R268)</f>
        <v>0</v>
      </c>
      <c r="S264" s="128"/>
      <c r="T264" s="130">
        <f>SUM(T265:T268)</f>
        <v>0</v>
      </c>
      <c r="AR264" s="124" t="s">
        <v>142</v>
      </c>
      <c r="AT264" s="131" t="s">
        <v>69</v>
      </c>
      <c r="AU264" s="131" t="s">
        <v>77</v>
      </c>
      <c r="AY264" s="124" t="s">
        <v>118</v>
      </c>
      <c r="BK264" s="132">
        <f>SUM(BK265:BK268)</f>
        <v>0</v>
      </c>
    </row>
    <row r="265" spans="1:65" s="2" customFormat="1" ht="14.45" customHeight="1">
      <c r="A265" s="28"/>
      <c r="B265" s="133"/>
      <c r="C265" s="134" t="s">
        <v>415</v>
      </c>
      <c r="D265" s="134" t="s">
        <v>119</v>
      </c>
      <c r="E265" s="135" t="s">
        <v>416</v>
      </c>
      <c r="F265" s="136" t="s">
        <v>414</v>
      </c>
      <c r="G265" s="137" t="s">
        <v>417</v>
      </c>
      <c r="H265" s="138">
        <v>1</v>
      </c>
      <c r="I265" s="139">
        <v>0</v>
      </c>
      <c r="J265" s="139">
        <f>ROUND(I265*H265,2)</f>
        <v>0</v>
      </c>
      <c r="K265" s="136" t="s">
        <v>123</v>
      </c>
      <c r="L265" s="29"/>
      <c r="M265" s="140" t="s">
        <v>1</v>
      </c>
      <c r="N265" s="141" t="s">
        <v>35</v>
      </c>
      <c r="O265" s="142">
        <v>0</v>
      </c>
      <c r="P265" s="142">
        <f>O265*H265</f>
        <v>0</v>
      </c>
      <c r="Q265" s="142">
        <v>0</v>
      </c>
      <c r="R265" s="142">
        <f>Q265*H265</f>
        <v>0</v>
      </c>
      <c r="S265" s="142">
        <v>0</v>
      </c>
      <c r="T265" s="143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44" t="s">
        <v>418</v>
      </c>
      <c r="AT265" s="144" t="s">
        <v>119</v>
      </c>
      <c r="AU265" s="144" t="s">
        <v>79</v>
      </c>
      <c r="AY265" s="16" t="s">
        <v>118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77</v>
      </c>
      <c r="BK265" s="145">
        <f>ROUND(I265*H265,2)</f>
        <v>0</v>
      </c>
      <c r="BL265" s="16" t="s">
        <v>418</v>
      </c>
      <c r="BM265" s="144" t="s">
        <v>419</v>
      </c>
    </row>
    <row r="266" spans="1:65" s="2" customFormat="1" ht="14.45" customHeight="1">
      <c r="A266" s="28"/>
      <c r="B266" s="133"/>
      <c r="C266" s="134" t="s">
        <v>420</v>
      </c>
      <c r="D266" s="134" t="s">
        <v>119</v>
      </c>
      <c r="E266" s="135" t="s">
        <v>421</v>
      </c>
      <c r="F266" s="136" t="s">
        <v>422</v>
      </c>
      <c r="G266" s="137" t="s">
        <v>417</v>
      </c>
      <c r="H266" s="138">
        <v>1</v>
      </c>
      <c r="I266" s="139">
        <v>0</v>
      </c>
      <c r="J266" s="139">
        <f>ROUND(I266*H266,2)</f>
        <v>0</v>
      </c>
      <c r="K266" s="136" t="s">
        <v>123</v>
      </c>
      <c r="L266" s="29"/>
      <c r="M266" s="140" t="s">
        <v>1</v>
      </c>
      <c r="N266" s="141" t="s">
        <v>35</v>
      </c>
      <c r="O266" s="142">
        <v>0</v>
      </c>
      <c r="P266" s="142">
        <f>O266*H266</f>
        <v>0</v>
      </c>
      <c r="Q266" s="142">
        <v>0</v>
      </c>
      <c r="R266" s="142">
        <f>Q266*H266</f>
        <v>0</v>
      </c>
      <c r="S266" s="142">
        <v>0</v>
      </c>
      <c r="T266" s="143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44" t="s">
        <v>418</v>
      </c>
      <c r="AT266" s="144" t="s">
        <v>119</v>
      </c>
      <c r="AU266" s="144" t="s">
        <v>79</v>
      </c>
      <c r="AY266" s="16" t="s">
        <v>118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6" t="s">
        <v>77</v>
      </c>
      <c r="BK266" s="145">
        <f>ROUND(I266*H266,2)</f>
        <v>0</v>
      </c>
      <c r="BL266" s="16" t="s">
        <v>418</v>
      </c>
      <c r="BM266" s="144" t="s">
        <v>423</v>
      </c>
    </row>
    <row r="267" spans="1:65" s="2" customFormat="1" ht="14.45" customHeight="1">
      <c r="A267" s="28"/>
      <c r="B267" s="133"/>
      <c r="C267" s="134" t="s">
        <v>424</v>
      </c>
      <c r="D267" s="134" t="s">
        <v>119</v>
      </c>
      <c r="E267" s="135" t="s">
        <v>425</v>
      </c>
      <c r="F267" s="136" t="s">
        <v>426</v>
      </c>
      <c r="G267" s="137" t="s">
        <v>417</v>
      </c>
      <c r="H267" s="138">
        <v>1</v>
      </c>
      <c r="I267" s="139">
        <v>0</v>
      </c>
      <c r="J267" s="139">
        <f>ROUND(I267*H267,2)</f>
        <v>0</v>
      </c>
      <c r="K267" s="136" t="s">
        <v>123</v>
      </c>
      <c r="L267" s="29"/>
      <c r="M267" s="140" t="s">
        <v>1</v>
      </c>
      <c r="N267" s="141" t="s">
        <v>35</v>
      </c>
      <c r="O267" s="142">
        <v>0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44" t="s">
        <v>418</v>
      </c>
      <c r="AT267" s="144" t="s">
        <v>119</v>
      </c>
      <c r="AU267" s="144" t="s">
        <v>79</v>
      </c>
      <c r="AY267" s="16" t="s">
        <v>118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6" t="s">
        <v>77</v>
      </c>
      <c r="BK267" s="145">
        <f>ROUND(I267*H267,2)</f>
        <v>0</v>
      </c>
      <c r="BL267" s="16" t="s">
        <v>418</v>
      </c>
      <c r="BM267" s="144" t="s">
        <v>427</v>
      </c>
    </row>
    <row r="268" spans="1:65" s="2" customFormat="1" ht="14.45" customHeight="1">
      <c r="A268" s="28"/>
      <c r="B268" s="133"/>
      <c r="C268" s="134" t="s">
        <v>428</v>
      </c>
      <c r="D268" s="134" t="s">
        <v>119</v>
      </c>
      <c r="E268" s="135" t="s">
        <v>429</v>
      </c>
      <c r="F268" s="136" t="s">
        <v>430</v>
      </c>
      <c r="G268" s="137" t="s">
        <v>417</v>
      </c>
      <c r="H268" s="138">
        <v>1</v>
      </c>
      <c r="I268" s="139">
        <v>0</v>
      </c>
      <c r="J268" s="139">
        <f>ROUND(I268*H268,2)</f>
        <v>0</v>
      </c>
      <c r="K268" s="136" t="s">
        <v>123</v>
      </c>
      <c r="L268" s="29"/>
      <c r="M268" s="140" t="s">
        <v>1</v>
      </c>
      <c r="N268" s="141" t="s">
        <v>35</v>
      </c>
      <c r="O268" s="142">
        <v>0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44" t="s">
        <v>418</v>
      </c>
      <c r="AT268" s="144" t="s">
        <v>119</v>
      </c>
      <c r="AU268" s="144" t="s">
        <v>79</v>
      </c>
      <c r="AY268" s="16" t="s">
        <v>118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6" t="s">
        <v>77</v>
      </c>
      <c r="BK268" s="145">
        <f>ROUND(I268*H268,2)</f>
        <v>0</v>
      </c>
      <c r="BL268" s="16" t="s">
        <v>418</v>
      </c>
      <c r="BM268" s="144" t="s">
        <v>431</v>
      </c>
    </row>
    <row r="269" spans="1:65" s="12" customFormat="1" ht="22.9" customHeight="1">
      <c r="B269" s="123"/>
      <c r="D269" s="124" t="s">
        <v>69</v>
      </c>
      <c r="E269" s="170" t="s">
        <v>432</v>
      </c>
      <c r="F269" s="170" t="s">
        <v>433</v>
      </c>
      <c r="J269" s="171">
        <f>BK269</f>
        <v>0</v>
      </c>
      <c r="L269" s="123"/>
      <c r="M269" s="127"/>
      <c r="N269" s="128"/>
      <c r="O269" s="128"/>
      <c r="P269" s="129">
        <f>P270</f>
        <v>0</v>
      </c>
      <c r="Q269" s="128"/>
      <c r="R269" s="129">
        <f>R270</f>
        <v>0</v>
      </c>
      <c r="S269" s="128"/>
      <c r="T269" s="130">
        <f>T270</f>
        <v>0</v>
      </c>
      <c r="AR269" s="124" t="s">
        <v>142</v>
      </c>
      <c r="AT269" s="131" t="s">
        <v>69</v>
      </c>
      <c r="AU269" s="131" t="s">
        <v>77</v>
      </c>
      <c r="AY269" s="124" t="s">
        <v>118</v>
      </c>
      <c r="BK269" s="132">
        <f>BK270</f>
        <v>0</v>
      </c>
    </row>
    <row r="270" spans="1:65" s="2" customFormat="1" ht="14.45" customHeight="1">
      <c r="A270" s="28"/>
      <c r="B270" s="133"/>
      <c r="C270" s="134" t="s">
        <v>434</v>
      </c>
      <c r="D270" s="134" t="s">
        <v>119</v>
      </c>
      <c r="E270" s="135" t="s">
        <v>435</v>
      </c>
      <c r="F270" s="136" t="s">
        <v>436</v>
      </c>
      <c r="G270" s="137" t="s">
        <v>417</v>
      </c>
      <c r="H270" s="138">
        <v>1</v>
      </c>
      <c r="I270" s="139">
        <v>0</v>
      </c>
      <c r="J270" s="139">
        <f>ROUND(I270*H270,2)</f>
        <v>0</v>
      </c>
      <c r="K270" s="136" t="s">
        <v>123</v>
      </c>
      <c r="L270" s="29"/>
      <c r="M270" s="175" t="s">
        <v>1</v>
      </c>
      <c r="N270" s="176" t="s">
        <v>35</v>
      </c>
      <c r="O270" s="177">
        <v>0</v>
      </c>
      <c r="P270" s="177">
        <f>O270*H270</f>
        <v>0</v>
      </c>
      <c r="Q270" s="177">
        <v>0</v>
      </c>
      <c r="R270" s="177">
        <f>Q270*H270</f>
        <v>0</v>
      </c>
      <c r="S270" s="177">
        <v>0</v>
      </c>
      <c r="T270" s="178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44" t="s">
        <v>418</v>
      </c>
      <c r="AT270" s="144" t="s">
        <v>119</v>
      </c>
      <c r="AU270" s="144" t="s">
        <v>79</v>
      </c>
      <c r="AY270" s="16" t="s">
        <v>118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6" t="s">
        <v>77</v>
      </c>
      <c r="BK270" s="145">
        <f>ROUND(I270*H270,2)</f>
        <v>0</v>
      </c>
      <c r="BL270" s="16" t="s">
        <v>418</v>
      </c>
      <c r="BM270" s="144" t="s">
        <v>437</v>
      </c>
    </row>
    <row r="271" spans="1:65" s="2" customFormat="1" ht="6.95" customHeight="1">
      <c r="A271" s="28"/>
      <c r="B271" s="43"/>
      <c r="C271" s="44"/>
      <c r="D271" s="44"/>
      <c r="E271" s="44"/>
      <c r="F271" s="44"/>
      <c r="G271" s="44"/>
      <c r="H271" s="44"/>
      <c r="I271" s="44"/>
      <c r="J271" s="44"/>
      <c r="K271" s="44"/>
      <c r="L271" s="29"/>
      <c r="M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</row>
  </sheetData>
  <autoFilter ref="C131:K270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Železniční propus...</vt:lpstr>
      <vt:lpstr>'Rekapitulace stavby'!Názvy_tisku</vt:lpstr>
      <vt:lpstr>'SO 01 - Železniční propus...'!Názvy_tisku</vt:lpstr>
      <vt:lpstr>'Rekapitulace stavby'!Oblast_tisku</vt:lpstr>
      <vt:lpstr>'SO 01 - Železniční propus...'!Oblast_tisku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Kazda Jan, Ing.</cp:lastModifiedBy>
  <dcterms:created xsi:type="dcterms:W3CDTF">2020-10-15T09:14:17Z</dcterms:created>
  <dcterms:modified xsi:type="dcterms:W3CDTF">2020-10-19T04:57:38Z</dcterms:modified>
</cp:coreProperties>
</file>