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0\65020xxx_Oprava trati v úseku Kryry - Vroutek\ZADÁNÍ\Podklady\SP\"/>
    </mc:Choice>
  </mc:AlternateContent>
  <bookViews>
    <workbookView xWindow="0" yWindow="0" windowWidth="22485" windowHeight="10380"/>
  </bookViews>
  <sheets>
    <sheet name="Rekapitulace stavby" sheetId="1" r:id="rId1"/>
    <sheet name="PS 04-01-11 - Kryry - SZZ..." sheetId="2" r:id="rId2"/>
    <sheet name="PS 04-11-11.1 - Kryry - S..." sheetId="3" r:id="rId3"/>
    <sheet name="VON - VON" sheetId="4" r:id="rId4"/>
    <sheet name="VRN - VRN" sheetId="5" r:id="rId5"/>
    <sheet name="Pokyny pro vyplnění" sheetId="6" r:id="rId6"/>
  </sheets>
  <definedNames>
    <definedName name="_xlnm._FilterDatabase" localSheetId="1" hidden="1">'PS 04-01-11 - Kryry - SZZ...'!$C$79:$K$126</definedName>
    <definedName name="_xlnm._FilterDatabase" localSheetId="2" hidden="1">'PS 04-11-11.1 - Kryry - S...'!$C$83:$K$98</definedName>
    <definedName name="_xlnm._FilterDatabase" localSheetId="3" hidden="1">'VON - VON'!$C$80:$K$93</definedName>
    <definedName name="_xlnm._FilterDatabase" localSheetId="4" hidden="1">'VRN - VRN'!$C$81:$K$88</definedName>
    <definedName name="_xlnm.Print_Titles" localSheetId="1">'PS 04-01-11 - Kryry - SZZ...'!$79:$79</definedName>
    <definedName name="_xlnm.Print_Titles" localSheetId="2">'PS 04-11-11.1 - Kryry - S...'!$83:$83</definedName>
    <definedName name="_xlnm.Print_Titles" localSheetId="0">'Rekapitulace stavby'!$52:$52</definedName>
    <definedName name="_xlnm.Print_Titles" localSheetId="3">'VON - VON'!$80:$80</definedName>
    <definedName name="_xlnm.Print_Titles" localSheetId="4">'VRN - VRN'!$81:$81</definedName>
    <definedName name="_xlnm.Print_Area" localSheetId="5">'Pokyny pro vyplnění'!$B$2:$K$71,'Pokyny pro vyplnění'!$B$74:$K$118,'Pokyny pro vyplnění'!$B$121:$K$190,'Pokyny pro vyplnění'!$B$198:$K$218</definedName>
    <definedName name="_xlnm.Print_Area" localSheetId="1">'PS 04-01-11 - Kryry - SZZ...'!$C$4:$J$39,'PS 04-01-11 - Kryry - SZZ...'!$C$45:$J$61,'PS 04-01-11 - Kryry - SZZ...'!$C$67:$K$126</definedName>
    <definedName name="_xlnm.Print_Area" localSheetId="2">'PS 04-11-11.1 - Kryry - S...'!$C$4:$J$39,'PS 04-11-11.1 - Kryry - S...'!$C$45:$J$65,'PS 04-11-11.1 - Kryry - S...'!$C$71:$K$98</definedName>
    <definedName name="_xlnm.Print_Area" localSheetId="0">'Rekapitulace stavby'!$D$4:$AO$36,'Rekapitulace stavby'!$C$42:$AQ$59</definedName>
    <definedName name="_xlnm.Print_Area" localSheetId="3">'VON - VON'!$C$4:$J$39,'VON - VON'!$C$45:$J$62,'VON - VON'!$C$68:$K$93</definedName>
    <definedName name="_xlnm.Print_Area" localSheetId="4">'VRN - VRN'!$C$4:$J$39,'VRN - VRN'!$C$45:$J$63,'VRN - VRN'!$C$69:$K$88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58" i="1"/>
  <c r="J35" i="5"/>
  <c r="AX58" i="1" s="1"/>
  <c r="BI88" i="5"/>
  <c r="BH88" i="5"/>
  <c r="BG88" i="5"/>
  <c r="BF88" i="5"/>
  <c r="T88" i="5"/>
  <c r="T87" i="5" s="1"/>
  <c r="T83" i="5" s="1"/>
  <c r="T82" i="5" s="1"/>
  <c r="R88" i="5"/>
  <c r="R87" i="5" s="1"/>
  <c r="R83" i="5" s="1"/>
  <c r="R82" i="5" s="1"/>
  <c r="P88" i="5"/>
  <c r="P87" i="5" s="1"/>
  <c r="P83" i="5" s="1"/>
  <c r="P82" i="5" s="1"/>
  <c r="AU58" i="1" s="1"/>
  <c r="BK88" i="5"/>
  <c r="BK87" i="5" s="1"/>
  <c r="J87" i="5" s="1"/>
  <c r="J62" i="5" s="1"/>
  <c r="J88" i="5"/>
  <c r="BE88" i="5" s="1"/>
  <c r="BI86" i="5"/>
  <c r="BH86" i="5"/>
  <c r="BG86" i="5"/>
  <c r="F35" i="5" s="1"/>
  <c r="BB58" i="1" s="1"/>
  <c r="BF86" i="5"/>
  <c r="T86" i="5"/>
  <c r="R86" i="5"/>
  <c r="P86" i="5"/>
  <c r="P84" i="5" s="1"/>
  <c r="BK86" i="5"/>
  <c r="J86" i="5"/>
  <c r="BE86" i="5"/>
  <c r="BI85" i="5"/>
  <c r="F37" i="5" s="1"/>
  <c r="BD58" i="1" s="1"/>
  <c r="BH85" i="5"/>
  <c r="F36" i="5" s="1"/>
  <c r="BC58" i="1" s="1"/>
  <c r="BG85" i="5"/>
  <c r="BF85" i="5"/>
  <c r="T85" i="5"/>
  <c r="T84" i="5"/>
  <c r="R85" i="5"/>
  <c r="R84" i="5"/>
  <c r="P85" i="5"/>
  <c r="BK85" i="5"/>
  <c r="BK84" i="5"/>
  <c r="J85" i="5"/>
  <c r="BE85" i="5" s="1"/>
  <c r="F76" i="5"/>
  <c r="E74" i="5"/>
  <c r="F52" i="5"/>
  <c r="E50" i="5"/>
  <c r="J24" i="5"/>
  <c r="E24" i="5"/>
  <c r="J55" i="5" s="1"/>
  <c r="J79" i="5"/>
  <c r="J23" i="5"/>
  <c r="J21" i="5"/>
  <c r="E21" i="5"/>
  <c r="J20" i="5"/>
  <c r="J18" i="5"/>
  <c r="E18" i="5"/>
  <c r="F79" i="5"/>
  <c r="F55" i="5"/>
  <c r="J17" i="5"/>
  <c r="J15" i="5"/>
  <c r="E15" i="5"/>
  <c r="F78" i="5"/>
  <c r="F54" i="5"/>
  <c r="J14" i="5"/>
  <c r="J12" i="5"/>
  <c r="J76" i="5"/>
  <c r="J52" i="5"/>
  <c r="E7" i="5"/>
  <c r="E72" i="5" s="1"/>
  <c r="J37" i="4"/>
  <c r="J36" i="4"/>
  <c r="AY57" i="1"/>
  <c r="J35" i="4"/>
  <c r="AX57" i="1"/>
  <c r="BI93" i="4"/>
  <c r="BH93" i="4"/>
  <c r="BG93" i="4"/>
  <c r="BF93" i="4"/>
  <c r="T93" i="4"/>
  <c r="R93" i="4"/>
  <c r="P93" i="4"/>
  <c r="BK93" i="4"/>
  <c r="J93" i="4"/>
  <c r="BE93" i="4"/>
  <c r="BI92" i="4"/>
  <c r="BH92" i="4"/>
  <c r="BG92" i="4"/>
  <c r="BF92" i="4"/>
  <c r="T92" i="4"/>
  <c r="R92" i="4"/>
  <c r="R89" i="4" s="1"/>
  <c r="P92" i="4"/>
  <c r="BK92" i="4"/>
  <c r="J92" i="4"/>
  <c r="BE92" i="4"/>
  <c r="BI91" i="4"/>
  <c r="BH91" i="4"/>
  <c r="BG91" i="4"/>
  <c r="BF91" i="4"/>
  <c r="T91" i="4"/>
  <c r="R91" i="4"/>
  <c r="P91" i="4"/>
  <c r="BK91" i="4"/>
  <c r="J91" i="4"/>
  <c r="BE91" i="4" s="1"/>
  <c r="BI90" i="4"/>
  <c r="BH90" i="4"/>
  <c r="BG90" i="4"/>
  <c r="BF90" i="4"/>
  <c r="T90" i="4"/>
  <c r="T89" i="4"/>
  <c r="R90" i="4"/>
  <c r="P90" i="4"/>
  <c r="P89" i="4"/>
  <c r="BK90" i="4"/>
  <c r="J90" i="4"/>
  <c r="BE90" i="4" s="1"/>
  <c r="BI87" i="4"/>
  <c r="BH87" i="4"/>
  <c r="BG87" i="4"/>
  <c r="BF87" i="4"/>
  <c r="T87" i="4"/>
  <c r="T82" i="4" s="1"/>
  <c r="R87" i="4"/>
  <c r="P87" i="4"/>
  <c r="BK87" i="4"/>
  <c r="J87" i="4"/>
  <c r="BE87" i="4" s="1"/>
  <c r="BI85" i="4"/>
  <c r="BH85" i="4"/>
  <c r="BG85" i="4"/>
  <c r="BF85" i="4"/>
  <c r="T85" i="4"/>
  <c r="R85" i="4"/>
  <c r="P85" i="4"/>
  <c r="BK85" i="4"/>
  <c r="J85" i="4"/>
  <c r="BE85" i="4"/>
  <c r="BI83" i="4"/>
  <c r="BH83" i="4"/>
  <c r="BG83" i="4"/>
  <c r="BF83" i="4"/>
  <c r="T83" i="4"/>
  <c r="R83" i="4"/>
  <c r="P83" i="4"/>
  <c r="P82" i="4"/>
  <c r="BK83" i="4"/>
  <c r="J83" i="4"/>
  <c r="BE83" i="4"/>
  <c r="F75" i="4"/>
  <c r="E73" i="4"/>
  <c r="F52" i="4"/>
  <c r="E50" i="4"/>
  <c r="J24" i="4"/>
  <c r="E24" i="4"/>
  <c r="J23" i="4"/>
  <c r="J21" i="4"/>
  <c r="E21" i="4"/>
  <c r="J77" i="4"/>
  <c r="J54" i="4"/>
  <c r="J20" i="4"/>
  <c r="J18" i="4"/>
  <c r="E18" i="4"/>
  <c r="F78" i="4"/>
  <c r="F55" i="4"/>
  <c r="J17" i="4"/>
  <c r="J15" i="4"/>
  <c r="E15" i="4"/>
  <c r="F54" i="4" s="1"/>
  <c r="F77" i="4"/>
  <c r="J14" i="4"/>
  <c r="J12" i="4"/>
  <c r="J52" i="4" s="1"/>
  <c r="J75" i="4"/>
  <c r="E7" i="4"/>
  <c r="E71" i="4" s="1"/>
  <c r="J37" i="3"/>
  <c r="J36" i="3"/>
  <c r="AY56" i="1"/>
  <c r="J35" i="3"/>
  <c r="AX56" i="1" s="1"/>
  <c r="BI98" i="3"/>
  <c r="BH98" i="3"/>
  <c r="BG98" i="3"/>
  <c r="BF98" i="3"/>
  <c r="T98" i="3"/>
  <c r="R98" i="3"/>
  <c r="R93" i="3" s="1"/>
  <c r="R92" i="3" s="1"/>
  <c r="P98" i="3"/>
  <c r="BK98" i="3"/>
  <c r="J98" i="3"/>
  <c r="BE98" i="3"/>
  <c r="BI96" i="3"/>
  <c r="BH96" i="3"/>
  <c r="BG96" i="3"/>
  <c r="BF96" i="3"/>
  <c r="T96" i="3"/>
  <c r="T93" i="3" s="1"/>
  <c r="R96" i="3"/>
  <c r="P96" i="3"/>
  <c r="BK96" i="3"/>
  <c r="J96" i="3"/>
  <c r="BE96" i="3" s="1"/>
  <c r="BI94" i="3"/>
  <c r="BH94" i="3"/>
  <c r="BG94" i="3"/>
  <c r="BF94" i="3"/>
  <c r="T94" i="3"/>
  <c r="T92" i="3"/>
  <c r="R94" i="3"/>
  <c r="P94" i="3"/>
  <c r="P93" i="3" s="1"/>
  <c r="P92" i="3" s="1"/>
  <c r="BK94" i="3"/>
  <c r="J94" i="3"/>
  <c r="BE94" i="3" s="1"/>
  <c r="BI90" i="3"/>
  <c r="BH90" i="3"/>
  <c r="BG90" i="3"/>
  <c r="BF90" i="3"/>
  <c r="T90" i="3"/>
  <c r="T89" i="3" s="1"/>
  <c r="R90" i="3"/>
  <c r="R89" i="3"/>
  <c r="P90" i="3"/>
  <c r="P89" i="3" s="1"/>
  <c r="BK90" i="3"/>
  <c r="BK89" i="3" s="1"/>
  <c r="J89" i="3" s="1"/>
  <c r="J62" i="3" s="1"/>
  <c r="J90" i="3"/>
  <c r="BE90" i="3"/>
  <c r="BI87" i="3"/>
  <c r="BH87" i="3"/>
  <c r="F36" i="3"/>
  <c r="BC56" i="1" s="1"/>
  <c r="BG87" i="3"/>
  <c r="BF87" i="3"/>
  <c r="T87" i="3"/>
  <c r="T86" i="3"/>
  <c r="T85" i="3"/>
  <c r="T84" i="3" s="1"/>
  <c r="R87" i="3"/>
  <c r="R86" i="3"/>
  <c r="R85" i="3"/>
  <c r="R84" i="3" s="1"/>
  <c r="P87" i="3"/>
  <c r="P86" i="3"/>
  <c r="P85" i="3"/>
  <c r="P84" i="3" s="1"/>
  <c r="AU56" i="1" s="1"/>
  <c r="BK87" i="3"/>
  <c r="BK86" i="3" s="1"/>
  <c r="J87" i="3"/>
  <c r="BE87" i="3"/>
  <c r="F78" i="3"/>
  <c r="E76" i="3"/>
  <c r="F52" i="3"/>
  <c r="E50" i="3"/>
  <c r="J24" i="3"/>
  <c r="E24" i="3"/>
  <c r="J55" i="3" s="1"/>
  <c r="J81" i="3"/>
  <c r="J23" i="3"/>
  <c r="J21" i="3"/>
  <c r="E21" i="3"/>
  <c r="J20" i="3"/>
  <c r="J18" i="3"/>
  <c r="E18" i="3"/>
  <c r="F81" i="3"/>
  <c r="F55" i="3"/>
  <c r="J17" i="3"/>
  <c r="J15" i="3"/>
  <c r="E15" i="3"/>
  <c r="F80" i="3"/>
  <c r="F54" i="3"/>
  <c r="J14" i="3"/>
  <c r="J12" i="3"/>
  <c r="J78" i="3"/>
  <c r="J52" i="3"/>
  <c r="E7" i="3"/>
  <c r="E74" i="3" s="1"/>
  <c r="J37" i="2"/>
  <c r="J36" i="2"/>
  <c r="AY55" i="1"/>
  <c r="J35" i="2"/>
  <c r="AX55" i="1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R120" i="2"/>
  <c r="P120" i="2"/>
  <c r="BK120" i="2"/>
  <c r="J120" i="2"/>
  <c r="BE120" i="2" s="1"/>
  <c r="BI119" i="2"/>
  <c r="BH119" i="2"/>
  <c r="BG119" i="2"/>
  <c r="BF119" i="2"/>
  <c r="T119" i="2"/>
  <c r="R119" i="2"/>
  <c r="P119" i="2"/>
  <c r="BK119" i="2"/>
  <c r="J119" i="2"/>
  <c r="BE119" i="2"/>
  <c r="BI116" i="2"/>
  <c r="BH116" i="2"/>
  <c r="BG116" i="2"/>
  <c r="BF116" i="2"/>
  <c r="T116" i="2"/>
  <c r="R116" i="2"/>
  <c r="P116" i="2"/>
  <c r="BK116" i="2"/>
  <c r="J116" i="2"/>
  <c r="BE116" i="2" s="1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 s="1"/>
  <c r="BI113" i="2"/>
  <c r="BH113" i="2"/>
  <c r="BG113" i="2"/>
  <c r="BF113" i="2"/>
  <c r="T113" i="2"/>
  <c r="R113" i="2"/>
  <c r="P113" i="2"/>
  <c r="BK113" i="2"/>
  <c r="J113" i="2"/>
  <c r="BE113" i="2"/>
  <c r="BI112" i="2"/>
  <c r="BH112" i="2"/>
  <c r="BG112" i="2"/>
  <c r="BF112" i="2"/>
  <c r="T112" i="2"/>
  <c r="R112" i="2"/>
  <c r="P112" i="2"/>
  <c r="BK112" i="2"/>
  <c r="J112" i="2"/>
  <c r="BE112" i="2" s="1"/>
  <c r="BI111" i="2"/>
  <c r="BH111" i="2"/>
  <c r="BG111" i="2"/>
  <c r="BF111" i="2"/>
  <c r="T111" i="2"/>
  <c r="R111" i="2"/>
  <c r="P111" i="2"/>
  <c r="BK111" i="2"/>
  <c r="J111" i="2"/>
  <c r="BE111" i="2"/>
  <c r="BI110" i="2"/>
  <c r="BH110" i="2"/>
  <c r="BG110" i="2"/>
  <c r="BF110" i="2"/>
  <c r="T110" i="2"/>
  <c r="R110" i="2"/>
  <c r="P110" i="2"/>
  <c r="BK110" i="2"/>
  <c r="J110" i="2"/>
  <c r="BE110" i="2" s="1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P103" i="2"/>
  <c r="BK103" i="2"/>
  <c r="J103" i="2"/>
  <c r="BE103" i="2" s="1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 s="1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 s="1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 s="1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/>
  <c r="BI87" i="2"/>
  <c r="BH87" i="2"/>
  <c r="BG87" i="2"/>
  <c r="BF87" i="2"/>
  <c r="T87" i="2"/>
  <c r="R87" i="2"/>
  <c r="P87" i="2"/>
  <c r="BK87" i="2"/>
  <c r="J87" i="2"/>
  <c r="BE87" i="2" s="1"/>
  <c r="BI86" i="2"/>
  <c r="BH86" i="2"/>
  <c r="BG86" i="2"/>
  <c r="BF86" i="2"/>
  <c r="T86" i="2"/>
  <c r="R86" i="2"/>
  <c r="P86" i="2"/>
  <c r="BK86" i="2"/>
  <c r="J86" i="2"/>
  <c r="BE86" i="2"/>
  <c r="BI85" i="2"/>
  <c r="BH85" i="2"/>
  <c r="BG85" i="2"/>
  <c r="BF85" i="2"/>
  <c r="T85" i="2"/>
  <c r="R85" i="2"/>
  <c r="P85" i="2"/>
  <c r="BK85" i="2"/>
  <c r="J85" i="2"/>
  <c r="BE85" i="2"/>
  <c r="BI84" i="2"/>
  <c r="BH84" i="2"/>
  <c r="BG84" i="2"/>
  <c r="BF84" i="2"/>
  <c r="T84" i="2"/>
  <c r="T81" i="2" s="1"/>
  <c r="T80" i="2" s="1"/>
  <c r="R84" i="2"/>
  <c r="P84" i="2"/>
  <c r="BK84" i="2"/>
  <c r="J84" i="2"/>
  <c r="BE84" i="2"/>
  <c r="BI83" i="2"/>
  <c r="BH83" i="2"/>
  <c r="BG83" i="2"/>
  <c r="BF83" i="2"/>
  <c r="T83" i="2"/>
  <c r="R83" i="2"/>
  <c r="P83" i="2"/>
  <c r="BK83" i="2"/>
  <c r="J83" i="2"/>
  <c r="BE83" i="2" s="1"/>
  <c r="BI82" i="2"/>
  <c r="BH82" i="2"/>
  <c r="BG82" i="2"/>
  <c r="BF82" i="2"/>
  <c r="T82" i="2"/>
  <c r="R82" i="2"/>
  <c r="P82" i="2"/>
  <c r="P81" i="2"/>
  <c r="P80" i="2" s="1"/>
  <c r="AU55" i="1" s="1"/>
  <c r="BK82" i="2"/>
  <c r="J82" i="2"/>
  <c r="BE82" i="2"/>
  <c r="F74" i="2"/>
  <c r="E72" i="2"/>
  <c r="F52" i="2"/>
  <c r="E50" i="2"/>
  <c r="J24" i="2"/>
  <c r="E24" i="2"/>
  <c r="J23" i="2"/>
  <c r="J21" i="2"/>
  <c r="E21" i="2"/>
  <c r="J76" i="2"/>
  <c r="J54" i="2"/>
  <c r="J20" i="2"/>
  <c r="J18" i="2"/>
  <c r="E18" i="2"/>
  <c r="F77" i="2"/>
  <c r="F55" i="2"/>
  <c r="J17" i="2"/>
  <c r="J15" i="2"/>
  <c r="E15" i="2"/>
  <c r="F54" i="2" s="1"/>
  <c r="F76" i="2"/>
  <c r="J14" i="2"/>
  <c r="J12" i="2"/>
  <c r="J52" i="2" s="1"/>
  <c r="J74" i="2"/>
  <c r="E7" i="2"/>
  <c r="E70" i="2" s="1"/>
  <c r="E48" i="2"/>
  <c r="AS54" i="1"/>
  <c r="L50" i="1"/>
  <c r="AM50" i="1"/>
  <c r="AM49" i="1"/>
  <c r="L49" i="1"/>
  <c r="AM47" i="1"/>
  <c r="L47" i="1"/>
  <c r="L45" i="1"/>
  <c r="L44" i="1"/>
  <c r="E48" i="3" l="1"/>
  <c r="E48" i="4"/>
  <c r="E48" i="5"/>
  <c r="P81" i="4"/>
  <c r="AU57" i="1" s="1"/>
  <c r="AU54" i="1"/>
  <c r="F37" i="4"/>
  <c r="BD57" i="1" s="1"/>
  <c r="J34" i="5"/>
  <c r="AW58" i="1" s="1"/>
  <c r="J33" i="5"/>
  <c r="AV58" i="1" s="1"/>
  <c r="AT58" i="1" s="1"/>
  <c r="F34" i="5"/>
  <c r="BA58" i="1" s="1"/>
  <c r="F35" i="4"/>
  <c r="BB57" i="1" s="1"/>
  <c r="BK89" i="4"/>
  <c r="J89" i="4" s="1"/>
  <c r="J61" i="4" s="1"/>
  <c r="BK82" i="4"/>
  <c r="J82" i="4" s="1"/>
  <c r="J60" i="4" s="1"/>
  <c r="F34" i="3"/>
  <c r="BA56" i="1" s="1"/>
  <c r="BK93" i="3"/>
  <c r="J34" i="3"/>
  <c r="AW56" i="1" s="1"/>
  <c r="F33" i="3"/>
  <c r="AZ56" i="1" s="1"/>
  <c r="F37" i="3"/>
  <c r="BD56" i="1" s="1"/>
  <c r="F37" i="2"/>
  <c r="BD55" i="1" s="1"/>
  <c r="BK81" i="2"/>
  <c r="J81" i="2" s="1"/>
  <c r="J60" i="2" s="1"/>
  <c r="F36" i="2"/>
  <c r="BC55" i="1" s="1"/>
  <c r="F35" i="2"/>
  <c r="BB55" i="1" s="1"/>
  <c r="J33" i="2"/>
  <c r="AV55" i="1" s="1"/>
  <c r="F33" i="2"/>
  <c r="AZ55" i="1" s="1"/>
  <c r="J93" i="3"/>
  <c r="J64" i="3" s="1"/>
  <c r="BK92" i="3"/>
  <c r="J92" i="3" s="1"/>
  <c r="J63" i="3" s="1"/>
  <c r="J77" i="2"/>
  <c r="J55" i="2"/>
  <c r="J34" i="2"/>
  <c r="AW55" i="1" s="1"/>
  <c r="F34" i="2"/>
  <c r="BA55" i="1" s="1"/>
  <c r="J34" i="4"/>
  <c r="AW57" i="1" s="1"/>
  <c r="F34" i="4"/>
  <c r="BA57" i="1" s="1"/>
  <c r="F36" i="4"/>
  <c r="BC57" i="1" s="1"/>
  <c r="J80" i="3"/>
  <c r="J54" i="3"/>
  <c r="J86" i="3"/>
  <c r="J61" i="3" s="1"/>
  <c r="BK85" i="3"/>
  <c r="J33" i="4"/>
  <c r="AV57" i="1" s="1"/>
  <c r="F33" i="4"/>
  <c r="AZ57" i="1" s="1"/>
  <c r="J78" i="4"/>
  <c r="J55" i="4"/>
  <c r="R81" i="2"/>
  <c r="R80" i="2" s="1"/>
  <c r="J33" i="3"/>
  <c r="AV56" i="1" s="1"/>
  <c r="F35" i="3"/>
  <c r="BB56" i="1" s="1"/>
  <c r="R82" i="4"/>
  <c r="R81" i="4" s="1"/>
  <c r="T81" i="4"/>
  <c r="J78" i="5"/>
  <c r="J54" i="5"/>
  <c r="F33" i="5"/>
  <c r="AZ58" i="1" s="1"/>
  <c r="J84" i="5"/>
  <c r="J61" i="5" s="1"/>
  <c r="BK83" i="5"/>
  <c r="AT57" i="1" l="1"/>
  <c r="BA54" i="1"/>
  <c r="AW54" i="1" s="1"/>
  <c r="AK30" i="1" s="1"/>
  <c r="BK81" i="4"/>
  <c r="J81" i="4" s="1"/>
  <c r="J30" i="4" s="1"/>
  <c r="BC54" i="1"/>
  <c r="AY54" i="1" s="1"/>
  <c r="AT56" i="1"/>
  <c r="BD54" i="1"/>
  <c r="W33" i="1" s="1"/>
  <c r="BB54" i="1"/>
  <c r="W31" i="1" s="1"/>
  <c r="BK80" i="2"/>
  <c r="J80" i="2" s="1"/>
  <c r="J59" i="2" s="1"/>
  <c r="J83" i="5"/>
  <c r="J60" i="5" s="1"/>
  <c r="BK82" i="5"/>
  <c r="J82" i="5" s="1"/>
  <c r="AZ54" i="1"/>
  <c r="J85" i="3"/>
  <c r="J60" i="3" s="1"/>
  <c r="BK84" i="3"/>
  <c r="J84" i="3" s="1"/>
  <c r="AT55" i="1"/>
  <c r="W30" i="1" l="1"/>
  <c r="J59" i="4"/>
  <c r="W32" i="1"/>
  <c r="AX54" i="1"/>
  <c r="J30" i="2"/>
  <c r="AG55" i="1" s="1"/>
  <c r="J30" i="3"/>
  <c r="J59" i="3"/>
  <c r="W29" i="1"/>
  <c r="AV54" i="1"/>
  <c r="J59" i="5"/>
  <c r="J30" i="5"/>
  <c r="AG57" i="1"/>
  <c r="AN57" i="1" s="1"/>
  <c r="J39" i="4"/>
  <c r="J39" i="2" l="1"/>
  <c r="J39" i="5"/>
  <c r="AG58" i="1"/>
  <c r="AN58" i="1" s="1"/>
  <c r="J39" i="3"/>
  <c r="AG56" i="1"/>
  <c r="AN56" i="1" s="1"/>
  <c r="AT54" i="1"/>
  <c r="AK29" i="1"/>
  <c r="AN55" i="1"/>
  <c r="AG54" i="1" l="1"/>
  <c r="AK26" i="1" s="1"/>
  <c r="AK35" i="1" s="1"/>
  <c r="AN54" i="1" l="1"/>
</calcChain>
</file>

<file path=xl/sharedStrings.xml><?xml version="1.0" encoding="utf-8"?>
<sst xmlns="http://schemas.openxmlformats.org/spreadsheetml/2006/main" count="1963" uniqueCount="533">
  <si>
    <t>Export Komplet</t>
  </si>
  <si>
    <t>VZ</t>
  </si>
  <si>
    <t>2.0</t>
  </si>
  <si>
    <t/>
  </si>
  <si>
    <t>False</t>
  </si>
  <si>
    <t>{17b248f5-8880-499f-bfea-c9d9d6d390ed}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</si>
  <si>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</si>
  <si>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</si>
  <si>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</si>
  <si>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</si>
  <si>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</si>
  <si>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</si>
  <si>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</si>
  <si>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</si>
  <si>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2019-04</t>
  </si>
  <si>
    <t>Stavba:</t>
  </si>
  <si>
    <t>KSO:</t>
  </si>
  <si>
    <t>CC-CZ:</t>
  </si>
  <si>
    <t>Místo:</t>
  </si>
  <si>
    <t xml:space="preserve"> </t>
  </si>
  <si>
    <t>Datum:</t>
  </si>
  <si>
    <t>26. 11. 2019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</si>
  <si>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</si>
  <si>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</si>
  <si>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</si>
  <si>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</si>
  <si>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</si>
  <si>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</si>
  <si>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</si>
  <si>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</si>
  <si>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Soupis prací je sestaven s využitím Cenové soustavy ÚRS a ÚOŽI. Položky, které pochází z této cenové soustavy, jsou ve sloupci 'Cenová soustava' označeny popisem 'CS ÚRS a ÚOŽI' a úrovní příslušného kalendářního pololetí. Veškeré další informace vymezující popis a podmínky použití těchto položek z Cenové soustavy, které nejsou uvedeny přímo v soupisu prací, jsou neomezeně dálkově k dispozici na www.cs-urs.cz a www.sfdi.cz/pravidla-metodiky-a-ceniky/cenove-databaze/ 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</si>
  <si>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</si>
  <si>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</si>
  <si>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</si>
  <si>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</si>
  <si>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</si>
  <si>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</si>
  <si>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</si>
  <si>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</si>
  <si>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</si>
  <si>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</si>
  <si>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</si>
  <si>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</si>
  <si>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</si>
  <si>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</si>
  <si>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</si>
  <si>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</si>
  <si>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</si>
  <si>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</si>
  <si>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</si>
  <si>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</si>
  <si>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</si>
  <si>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</si>
  <si>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</si>
  <si>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</si>
  <si>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</si>
  <si>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</si>
  <si>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</si>
  <si>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</si>
  <si>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</si>
  <si>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</si>
  <si>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</si>
  <si>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</si>
  <si>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</si>
  <si>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</si>
  <si>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</si>
  <si>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</si>
  <si>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</si>
  <si>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</si>
  <si>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</si>
  <si>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04-01-11</t>
  </si>
  <si>
    <t>Kryry - SZZ - ÚOŽI</t>
  </si>
  <si>
    <t>STA</t>
  </si>
  <si>
    <t>1</t>
  </si>
  <si>
    <t>{b8113e70-af7e-4466-aa54-7d4fb37fc358}</t>
  </si>
  <si>
    <t>2</t>
  </si>
  <si>
    <t>PS 04-11-11.1</t>
  </si>
  <si>
    <t>Kryry - SZZ - URS</t>
  </si>
  <si>
    <t>{a8c724dc-e61e-4519-94d8-14d81a79df12}</t>
  </si>
  <si>
    <t>VON</t>
  </si>
  <si>
    <t>{6e64dd10-6a02-46f5-919f-74f1e30d4dee}</t>
  </si>
  <si>
    <t>VRN</t>
  </si>
  <si>
    <t>{50036c83-794b-4f4d-9368-49391d5e258d}</t>
  </si>
  <si>
    <t>KRYCÍ LIST SOUPISU PRACÍ</t>
  </si>
  <si>
    <t>Objekt:</t>
  </si>
  <si>
    <t>PS 04-01-11 - Kryry - SZZ - ÚOŽI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</si>
  <si>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</si>
  <si>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</si>
  <si>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</si>
  <si>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</si>
  <si>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</si>
  <si>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</si>
  <si>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</si>
  <si>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</si>
  <si>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</si>
  <si>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</si>
  <si>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</si>
  <si>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</si>
  <si>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</si>
  <si>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</si>
  <si>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</si>
  <si>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</si>
  <si>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</si>
  <si>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</si>
  <si>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</si>
  <si>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</si>
  <si>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</si>
  <si>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</si>
  <si>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</si>
  <si>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7590525712</t>
  </si>
  <si>
    <t>Montáž ukončení celoplastového kabelu v závěru nebo rozvaděči se svorkovnicemi Sv12 bez pancíře 7p - odstranění pláště kabelu, odizolování konců vodičů, vyformování, přišroubování vodičů na svorkovnici, přezkoušení izolačního stavu kabelových žil</t>
  </si>
  <si>
    <t>kus</t>
  </si>
  <si>
    <t>Sborník UOŽI 01 2019</t>
  </si>
  <si>
    <t>64</t>
  </si>
  <si>
    <t>-1328037621</t>
  </si>
  <si>
    <t>7590527120</t>
  </si>
  <si>
    <t>Demontáž ukončení vodiče v závěru nebo rozvaděči se zářezovými svorkovnicemi</t>
  </si>
  <si>
    <t>1045993209</t>
  </si>
  <si>
    <t>3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</si>
  <si>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</si>
  <si>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</si>
  <si>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-1953674456</t>
  </si>
  <si>
    <t>7590715036</t>
  </si>
  <si>
    <t>Montáž světelného návěstidla jednostranného stožárového se 4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</si>
  <si>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29460734</t>
  </si>
  <si>
    <t>5</t>
  </si>
  <si>
    <t>7590717036</t>
  </si>
  <si>
    <t>Demontáž světelného návěstidla jednostranného stožárového se 4 svítilnami - bez bourání (demontáže) základu</t>
  </si>
  <si>
    <t>833484929</t>
  </si>
  <si>
    <t>6</t>
  </si>
  <si>
    <t>7591085370</t>
  </si>
  <si>
    <t>Montáž ostatních náhradních dílů EP600 upevňovacího třmenu</t>
  </si>
  <si>
    <t>-161346212</t>
  </si>
  <si>
    <t>7</t>
  </si>
  <si>
    <t>M</t>
  </si>
  <si>
    <t>7591080920</t>
  </si>
  <si>
    <t>Ostatní náhradní díly EP600 Třmen upevňovací (CV030809003)</t>
  </si>
  <si>
    <t>128</t>
  </si>
  <si>
    <t>-233035301</t>
  </si>
  <si>
    <t>8</t>
  </si>
  <si>
    <t>7591085040</t>
  </si>
  <si>
    <t>Montáž ostatních náhradních dílů EP600 tyče připevňovací kloubové</t>
  </si>
  <si>
    <t>-1442742394</t>
  </si>
  <si>
    <t>9</t>
  </si>
  <si>
    <t>7591080220</t>
  </si>
  <si>
    <t>Ostatní náhradní díly EP600 Kloub připevňovací dolní (CV030179001)</t>
  </si>
  <si>
    <t>-2075144830</t>
  </si>
  <si>
    <t>10</t>
  </si>
  <si>
    <t>7591080225</t>
  </si>
  <si>
    <t>Ostatní náhradní díly EP600 Kloub připevňovací horní (CV030169001)</t>
  </si>
  <si>
    <t>213814443</t>
  </si>
  <si>
    <t>11</t>
  </si>
  <si>
    <t>7591085060</t>
  </si>
  <si>
    <t>Montáž ostatních náhradních dílů EP600 spojnice přestavníkové</t>
  </si>
  <si>
    <t>372415544</t>
  </si>
  <si>
    <t>12</t>
  </si>
  <si>
    <t>7590920220</t>
  </si>
  <si>
    <t>Součásti výkolejek Spojnice přestavník.S IV  (CV701649001)</t>
  </si>
  <si>
    <t>-1778347725</t>
  </si>
  <si>
    <t>13</t>
  </si>
  <si>
    <t>7590920180</t>
  </si>
  <si>
    <t>Součásti výkolejek Tyč kontrolní KJ IV  (CV701549001)</t>
  </si>
  <si>
    <t>-1692920192</t>
  </si>
  <si>
    <t>14</t>
  </si>
  <si>
    <t>7591050020</t>
  </si>
  <si>
    <t>Kryty Kryt kontrolních pravítek úplný (CV030729002)</t>
  </si>
  <si>
    <t>-402004292</t>
  </si>
  <si>
    <t>7591090110</t>
  </si>
  <si>
    <t>Díly pro zemní montáž přestavníků Ohrádka přestavníku POP KPS (HM0321859992206)</t>
  </si>
  <si>
    <t>2046054455</t>
  </si>
  <si>
    <t>16</t>
  </si>
  <si>
    <t>7591090010</t>
  </si>
  <si>
    <t>Díly pro zemní montáž přestavníků Deska základ.pod přestav. 700x460  (HM0592139997046)</t>
  </si>
  <si>
    <t>-1830011569</t>
  </si>
  <si>
    <t>17</t>
  </si>
  <si>
    <t>7590147040</t>
  </si>
  <si>
    <t>Demontáž závěru kabelového zabezpečovacího na zemní podpěru UKM 12</t>
  </si>
  <si>
    <t>-2076772669</t>
  </si>
  <si>
    <t>18</t>
  </si>
  <si>
    <t>7590145040</t>
  </si>
  <si>
    <t>Montáž závěru kabelového zabezpečovacího na zemní podpěru UKM 12 - úplná montáž závěru, zatažení kabelu, měření izolačního stavu, jednostranné číslování. Bez provedení zemních prací, zhotovení a zapojení kabelové formy</t>
  </si>
  <si>
    <t>654710843</t>
  </si>
  <si>
    <t>19</t>
  </si>
  <si>
    <t>7590140090</t>
  </si>
  <si>
    <t>Závěry Závěr kab. univerzální UKM 12 (CV736129001)</t>
  </si>
  <si>
    <t>-1476023979</t>
  </si>
  <si>
    <t>20</t>
  </si>
  <si>
    <t>7590140010</t>
  </si>
  <si>
    <t>Závěry Víko kabel.závěru UKM 12 jednoduché (CV731070020)</t>
  </si>
  <si>
    <t>281697871</t>
  </si>
  <si>
    <t>7590140030</t>
  </si>
  <si>
    <t>Závěry Příruba pro závěr UKM 12 (CV731240065)</t>
  </si>
  <si>
    <t>396529880</t>
  </si>
  <si>
    <t>22</t>
  </si>
  <si>
    <t>7591017060</t>
  </si>
  <si>
    <t>Odpojení elektromotorického přestavníku z výhybky</t>
  </si>
  <si>
    <t>-1338363381</t>
  </si>
  <si>
    <t>23</t>
  </si>
  <si>
    <t>7591017030</t>
  </si>
  <si>
    <t>Demontáž elektromotorického přestavníku z výhybky s kontrolou jazyků</t>
  </si>
  <si>
    <t>305705004</t>
  </si>
  <si>
    <t>VV</t>
  </si>
  <si>
    <t>"z výhybky č.1"</t>
  </si>
  <si>
    <t>"z výhybky č.5"</t>
  </si>
  <si>
    <t>Součet</t>
  </si>
  <si>
    <t>24</t>
  </si>
  <si>
    <t>7591015032</t>
  </si>
  <si>
    <t>Montáž elektromotorického přestavníku na výhybce s kontrolou jazyků s upevněním na koleji - připevnění přestavníku pomocí připevňovací soupravy a zatažení kabelu s kabelovou formou do kabelového závěru, mechanické přezkoušení chodu, opravný nátěr. Bez zemních prací</t>
  </si>
  <si>
    <t>1680620518</t>
  </si>
  <si>
    <t>25</t>
  </si>
  <si>
    <t>7591010010</t>
  </si>
  <si>
    <t>Přestavníky Přestavník elektromotorický EP 621.1/P (CV200219001)</t>
  </si>
  <si>
    <t>-2049367890</t>
  </si>
  <si>
    <t>26</t>
  </si>
  <si>
    <t>7591085020</t>
  </si>
  <si>
    <t>Montáž upevňovací soupravy s upevněním na koleji</t>
  </si>
  <si>
    <t>-1177806727</t>
  </si>
  <si>
    <t>27</t>
  </si>
  <si>
    <t>7591080780</t>
  </si>
  <si>
    <t>Ostatní náhradní díly EP600 Souprava připevňovací kloubová elmot.přestav. (CV030839002)</t>
  </si>
  <si>
    <t>1573819474</t>
  </si>
  <si>
    <t>28</t>
  </si>
  <si>
    <t>7592005050</t>
  </si>
  <si>
    <t>Montáž počítacího bodu (senzoru) RSR 180 - uložení a připevnění na určené místo, seřízení polohy, přezkoušení</t>
  </si>
  <si>
    <t>-1301289797</t>
  </si>
  <si>
    <t>29</t>
  </si>
  <si>
    <t>7592007050</t>
  </si>
  <si>
    <t>Demontáž počítacího bodu (senzoru) RSR 180</t>
  </si>
  <si>
    <t>-1110209607</t>
  </si>
  <si>
    <t>30</t>
  </si>
  <si>
    <t>7592503010</t>
  </si>
  <si>
    <t>Úprava adresného SW stanice TEDIS, ústředny MEDIS</t>
  </si>
  <si>
    <t>hod</t>
  </si>
  <si>
    <t>512</t>
  </si>
  <si>
    <t>1697001390</t>
  </si>
  <si>
    <t>"Úprava SW ESA11"</t>
  </si>
  <si>
    <t>2046</t>
  </si>
  <si>
    <t>31</t>
  </si>
  <si>
    <t>7594305030</t>
  </si>
  <si>
    <t>Montáž součástí počítače náprav kabelového závěru KSL-F pro RSR</t>
  </si>
  <si>
    <t>1964733788</t>
  </si>
  <si>
    <t>32</t>
  </si>
  <si>
    <t>7594307030</t>
  </si>
  <si>
    <t>Demontáž součástí počítače náprav kabelového závěru KSL-F pro RSR</t>
  </si>
  <si>
    <t>-307874493</t>
  </si>
  <si>
    <t>33</t>
  </si>
  <si>
    <t>7498351010</t>
  </si>
  <si>
    <t>Vydání průkazu způsobilosti pro funkční celek, provizorní stav - vyhotovení dokladu o silnoproudých zařízeních a vydání průkazu způsobilosti</t>
  </si>
  <si>
    <t>1767728820</t>
  </si>
  <si>
    <t>34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</si>
  <si>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</si>
  <si>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</si>
  <si>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-216072157</t>
  </si>
  <si>
    <t>35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</si>
  <si>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</si>
  <si>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</si>
  <si>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826586563</t>
  </si>
  <si>
    <t>36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</si>
  <si>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</si>
  <si>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</si>
  <si>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1987605767</t>
  </si>
  <si>
    <t>37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</si>
  <si>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</si>
  <si>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</si>
  <si>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1145989500</t>
  </si>
  <si>
    <t>38</t>
  </si>
  <si>
    <t>7598095615</t>
  </si>
  <si>
    <t>Vyhotovení revizní správy SZZ elektromechanické do 10 přestavníků - vykonání prohlídky a  zkoušky pro napájení elektrického zařízení včetně vyhotovení revizní zprávy podle vyhl. 100/1995 Sb. a norem ČSN</t>
  </si>
  <si>
    <t>1930876547</t>
  </si>
  <si>
    <t>PS 04-11-11.1 - Kryry - SZZ - URS</t>
  </si>
  <si>
    <t>HSV - Práce a dodávky HSV</t>
  </si>
  <si>
    <t xml:space="preserve">    2 - Zakládání</t>
  </si>
  <si>
    <t xml:space="preserve">    9 - Ostatní konstrukce a práce, bourání</t>
  </si>
  <si>
    <t>M - Práce a dodávky M</t>
  </si>
  <si>
    <t xml:space="preserve">    46-M - Zemní práce při extr.mont.pracích</t>
  </si>
  <si>
    <t>HSV</t>
  </si>
  <si>
    <t>Práce a dodávky HSV</t>
  </si>
  <si>
    <t>Zakládání</t>
  </si>
  <si>
    <t>275121111</t>
  </si>
  <si>
    <t>Osazení základových prefabrikovaných železobetonových konstrukcí patek hmotnosti jednotlivě do 5 t</t>
  </si>
  <si>
    <t>CS ÚRS 2019 02</t>
  </si>
  <si>
    <t>1257665404</t>
  </si>
  <si>
    <t>PSC</t>
  </si>
  <si>
    <t xml:space="preserve">Poznámka k souboru cen:_x000D_
1. V cenách jsou započteny i náklady na výškové a směrové vyrovnání dílce, případné doplnění a dorovnání betonového lože._x000D_
2. V cenách nejsou započteny náklady na:_x000D_
a) dodávku železobetonových dílců, tyto dílce se oceňují ve specifikaci,_x000D_
b) vyplnění a těsnění pracovní nebo dilatační spáry dílců základů; tyto práce se oceňují cenami souborů cen 931 99-21 Výplň dilatačních spár z polystyrenu a 931 99-41 Těsnění spáry betonové konstrukce pásy, profily, tmely,_x000D_
c) podkladní vrstvy dílců, tyto se oceňují souborem cen 451 3-511 Podkladní nebo vyrovnávací vrstva z betonu prostého,_x000D_
d) přesuny dílců z meziskládky, tyto se oceňují souborem cen 992 11-4 . Vodorovné přemístění mostních dílců._x000D_
</t>
  </si>
  <si>
    <t>Ostatní konstrukce a práce, bourání</t>
  </si>
  <si>
    <t>965011111</t>
  </si>
  <si>
    <t>Demontáž základových prefabrikovaných konstrukcí z betonu železového patek hmotnosti jednotlivě do 5 t</t>
  </si>
  <si>
    <t>1144708901</t>
  </si>
  <si>
    <t xml:space="preserve">Poznámka k souboru cen:_x000D_
1. V cenách jsou započteny náklady na případné odstranění spojovací vrstvy z betonu._x000D_
</t>
  </si>
  <si>
    <t>Práce a dodávky M</t>
  </si>
  <si>
    <t>46-M</t>
  </si>
  <si>
    <t>Zemní práce při extr.mont.pracích</t>
  </si>
  <si>
    <t>460150264</t>
  </si>
  <si>
    <t>Hloubení zapažených i nezapažených kabelových rýh ručně včetně urovnání dna s přemístěním výkopku do vzdálenosti 3 m od okraje jámy nebo naložením na dopravní prostředek šířky 50 cm, hloubky 80 cm, v hornině třídy 4</t>
  </si>
  <si>
    <t>m</t>
  </si>
  <si>
    <t>1206784453</t>
  </si>
  <si>
    <t xml:space="preserve">Poznámka k souboru cen:_x000D_
1. Ceny hloubení rýh v hornině třídy 6 a 7 se oceňují cenami souboru cen 460 20- . Hloubení nezapažených kabelových rýh strojně._x000D_
</t>
  </si>
  <si>
    <t>460421082</t>
  </si>
  <si>
    <t>Kabelové lože včetně podsypu, zhutnění a urovnání povrchu z písku nebo štěrkopísku tloušťky 5 cm nad kabel zakryté plastovou fólií, šířky lože přes 25 do 50 cm</t>
  </si>
  <si>
    <t>1229235934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</si>
  <si>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</si>
  <si>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460560264</t>
  </si>
  <si>
    <t>Zásyp kabelových rýh ručně s uložením výkopku ve vrstvách včetně zhutnění a urovnání povrchu šířky 50 cm hloubky 80 cm, v hornině třídy 4</t>
  </si>
  <si>
    <t>-1458059043</t>
  </si>
  <si>
    <t>VON - VON</t>
  </si>
  <si>
    <t>VRN - Vedlejší rozpočtové náklady</t>
  </si>
  <si>
    <t>9901000900</t>
  </si>
  <si>
    <t>Doprava dodávek zhotovitele, dodávek objednatele nebo výzisku mechanizací o nosnosti do 3,5 t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</si>
  <si>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262144</t>
  </si>
  <si>
    <t>208955999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</si>
  <si>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</si>
  <si>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9902200900</t>
  </si>
  <si>
    <t>Doprava dodávek zhotovitele, dodávek objednatele nebo výzisku mechanizací přes 3,5 t objemnějšího kusového materiálu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</si>
  <si>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t</t>
  </si>
  <si>
    <t>1858829131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</si>
  <si>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</si>
  <si>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</si>
  <si>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599695187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</si>
  <si>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</si>
  <si>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Vedlejší rozpočtové náklady</t>
  </si>
  <si>
    <t>023101031</t>
  </si>
  <si>
    <t>Projektové práce Projektové práce v rozsahu ZRN (vyjma dále jmenované práce) přes 5 do 20 mil. Kč</t>
  </si>
  <si>
    <t>-1125749301</t>
  </si>
  <si>
    <t>024101401</t>
  </si>
  <si>
    <t>Inženýrská činnost koordinační a kompletační činnost</t>
  </si>
  <si>
    <t>2118845560</t>
  </si>
  <si>
    <t>032101001</t>
  </si>
  <si>
    <t>Územní vlivy klimatické vlivy (vyjma mrazu pod -10°C)</t>
  </si>
  <si>
    <t>-926809091</t>
  </si>
  <si>
    <t>033121001</t>
  </si>
  <si>
    <t>Provozní vlivy Rušení prací železničním provozem širá trať nebo dopravny s kolejovým rozvětvením s počtem vlaků za směnu 8,5 hod. do 25</t>
  </si>
  <si>
    <t>1202665499</t>
  </si>
  <si>
    <t>VRN - VRN</t>
  </si>
  <si>
    <t xml:space="preserve">    VRN1 - Průzkumné, geodetické a projektové práce</t>
  </si>
  <si>
    <t xml:space="preserve">    VRN3 - Zařízení staveniště</t>
  </si>
  <si>
    <t>VRN1</t>
  </si>
  <si>
    <t>Průzkumné, geodetické a projektové práce</t>
  </si>
  <si>
    <t>012002000</t>
  </si>
  <si>
    <t>Geodetické práce</t>
  </si>
  <si>
    <t>soubor</t>
  </si>
  <si>
    <t>1024</t>
  </si>
  <si>
    <t>1116241485</t>
  </si>
  <si>
    <t>013254000</t>
  </si>
  <si>
    <t>Dokumentace skutečného provedení stavby</t>
  </si>
  <si>
    <t>-1071657103</t>
  </si>
  <si>
    <t>VRN3</t>
  </si>
  <si>
    <t>Zařízení staveniště</t>
  </si>
  <si>
    <t>030001000</t>
  </si>
  <si>
    <t>1944338618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</si>
  <si>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</si>
  <si>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</si>
  <si>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</si>
  <si>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</si>
  <si>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</si>
  <si>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</si>
  <si>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</si>
  <si>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</si>
  <si>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</si>
  <si>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</si>
  <si>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</si>
  <si>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</si>
  <si>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</si>
  <si>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</si>
  <si>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</si>
  <si>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</si>
  <si>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</si>
  <si>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</si>
  <si>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</si>
  <si>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</si>
  <si>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</si>
  <si>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</si>
  <si>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</si>
  <si>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</si>
  <si>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</si>
  <si>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</si>
  <si>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</si>
  <si>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</si>
  <si>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</si>
  <si>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</si>
  <si>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</si>
  <si>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</si>
  <si>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</si>
  <si>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</si>
  <si>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</si>
  <si>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</si>
  <si>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</si>
  <si>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</si>
  <si>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</si>
  <si>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</si>
  <si>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</si>
  <si>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</si>
  <si>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</si>
  <si>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</si>
  <si>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</si>
  <si>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</si>
  <si>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</si>
  <si>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</si>
  <si>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</si>
  <si>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</si>
  <si>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</si>
  <si>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</si>
  <si>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</si>
  <si>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</si>
  <si>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</si>
  <si>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</si>
  <si>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</si>
  <si>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</si>
  <si>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</si>
  <si>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</si>
  <si>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</si>
  <si>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</si>
  <si>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</si>
  <si>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</si>
  <si>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</si>
  <si>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</si>
  <si>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</si>
  <si>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</si>
  <si>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</si>
  <si>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</si>
  <si>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</si>
  <si>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</si>
  <si>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</si>
  <si>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</si>
  <si>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</si>
  <si>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</si>
  <si>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</si>
  <si>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</si>
  <si>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</si>
  <si>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</si>
  <si>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</si>
  <si>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</si>
  <si>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</si>
  <si>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</si>
  <si>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</si>
  <si>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</si>
  <si>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</si>
  <si>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</si>
  <si>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</si>
  <si>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</si>
  <si>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</si>
  <si>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</si>
  <si>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</si>
  <si>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</si>
  <si>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</si>
  <si>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</si>
  <si>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</si>
  <si>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</si>
  <si>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</si>
  <si>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</si>
  <si>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</si>
  <si>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</si>
  <si>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</si>
  <si>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</si>
  <si>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</si>
  <si>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</si>
  <si>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</si>
  <si>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</si>
  <si>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</si>
  <si>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</si>
  <si>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</si>
  <si>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</si>
  <si>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</si>
  <si>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</si>
  <si>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</si>
  <si>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</si>
  <si>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</si>
  <si>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</si>
  <si>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</si>
  <si>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</si>
  <si>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</si>
  <si>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</si>
  <si>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</si>
  <si>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</si>
  <si>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</si>
  <si>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</si>
  <si>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</si>
  <si>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</si>
  <si>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</si>
  <si>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</si>
  <si>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</si>
  <si>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</si>
  <si>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</si>
  <si>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</si>
  <si>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</si>
  <si>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</si>
  <si>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</si>
  <si>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</si>
  <si>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</si>
  <si>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</si>
  <si>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</si>
  <si>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</si>
  <si>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</si>
  <si>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</si>
  <si>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</si>
  <si>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</si>
  <si>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</si>
  <si>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</si>
  <si>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</si>
  <si>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</si>
  <si>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</si>
  <si>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</si>
  <si>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</si>
  <si>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</si>
  <si>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</si>
  <si>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</si>
  <si>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</si>
  <si>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</si>
  <si>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</si>
  <si>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</si>
  <si>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</si>
  <si>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</si>
  <si>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</si>
  <si>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</si>
  <si>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</si>
  <si>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</si>
  <si>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</si>
  <si>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</si>
  <si>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</si>
  <si>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</si>
  <si>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</si>
  <si>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</si>
  <si>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</si>
  <si>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</si>
  <si>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</si>
  <si>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</si>
  <si>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</si>
  <si>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</si>
  <si>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</si>
  <si>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</si>
  <si>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</si>
  <si>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</si>
  <si>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</si>
  <si>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TSO úseku Blatno u Jesenice - Kaštice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</si>
</sst>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4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3" xfId="0" applyNumberFormat="1" applyFont="1" applyBorder="1" applyAlignment="1"/>
    <xf numFmtId="166" fontId="29" fillId="0" borderId="14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9" fillId="0" borderId="23" xfId="0" applyFont="1" applyBorder="1" applyAlignment="1" applyProtection="1">
      <alignment horizontal="center" vertical="center"/>
      <protection locked="0"/>
    </xf>
    <xf numFmtId="49" fontId="19" fillId="0" borderId="23" xfId="0" applyNumberFormat="1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167" fontId="19" fillId="0" borderId="23" xfId="0" applyNumberFormat="1" applyFont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  <protection locked="0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  <protection locked="0"/>
    </xf>
    <xf numFmtId="49" fontId="31" fillId="0" borderId="23" xfId="0" applyNumberFormat="1" applyFont="1" applyBorder="1" applyAlignment="1" applyProtection="1">
      <alignment horizontal="left" vertical="center" wrapText="1"/>
      <protection locked="0"/>
    </xf>
    <xf numFmtId="0" fontId="31" fillId="0" borderId="23" xfId="0" applyFont="1" applyBorder="1" applyAlignment="1" applyProtection="1">
      <alignment horizontal="left" vertical="center" wrapText="1"/>
      <protection locked="0"/>
    </xf>
    <xf numFmtId="0" fontId="31" fillId="0" borderId="23" xfId="0" applyFont="1" applyBorder="1" applyAlignment="1" applyProtection="1">
      <alignment horizontal="center" vertical="center" wrapText="1"/>
      <protection locked="0"/>
    </xf>
    <xf numFmtId="167" fontId="31" fillId="0" borderId="23" xfId="0" applyNumberFormat="1" applyFont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  <protection locked="0"/>
    </xf>
    <xf numFmtId="0" fontId="32" fillId="0" borderId="4" xfId="0" applyFont="1" applyBorder="1" applyAlignment="1">
      <alignment vertical="center"/>
    </xf>
    <xf numFmtId="0" fontId="31" fillId="0" borderId="15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1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20" fillId="0" borderId="20" xfId="0" applyFont="1" applyBorder="1" applyAlignment="1">
      <alignment horizontal="left" vertical="center"/>
    </xf>
    <xf numFmtId="0" fontId="20" fillId="0" borderId="21" xfId="0" applyFont="1" applyBorder="1" applyAlignment="1">
      <alignment horizontal="center" vertical="center"/>
    </xf>
    <xf numFmtId="166" fontId="20" fillId="0" borderId="21" xfId="0" applyNumberFormat="1" applyFont="1" applyBorder="1" applyAlignment="1">
      <alignment vertical="center"/>
    </xf>
    <xf numFmtId="166" fontId="20" fillId="0" borderId="22" xfId="0" applyNumberFormat="1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21" xfId="0" applyFont="1" applyBorder="1" applyAlignment="1">
      <alignment horizontal="left" vertical="center"/>
    </xf>
    <xf numFmtId="0" fontId="11" fillId="0" borderId="21" xfId="0" applyFont="1" applyBorder="1" applyAlignment="1">
      <alignment vertical="center"/>
    </xf>
    <xf numFmtId="4" fontId="11" fillId="0" borderId="21" xfId="0" applyNumberFormat="1" applyFont="1" applyBorder="1" applyAlignment="1">
      <alignment vertical="center"/>
    </xf>
    <xf numFmtId="0" fontId="11" fillId="0" borderId="0" xfId="0" applyFont="1" applyAlignment="1">
      <alignment horizontal="left"/>
    </xf>
    <xf numFmtId="4" fontId="11" fillId="0" borderId="0" xfId="0" applyNumberFormat="1" applyFont="1" applyAlignment="1"/>
    <xf numFmtId="0" fontId="34" fillId="0" borderId="0" xfId="0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0" fontId="24" fillId="0" borderId="0" xfId="0" applyFont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4" borderId="8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3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5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6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wrapText="1"/>
    </xf>
    <xf numFmtId="49" fontId="38" fillId="0" borderId="1" xfId="0" applyNumberFormat="1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/>
    </xf>
    <xf numFmtId="0" fontId="37" fillId="0" borderId="29" xfId="0" applyFont="1" applyBorder="1" applyAlignment="1">
      <alignment horizontal="left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zoomScaleNormal="100" workbookViewId="0">
      <selection activeCell="Y17" sqref="Y1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82" t="s">
        <v>6</v>
      </c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18" t="s">
        <v>7</v>
      </c>
      <c r="BT2" s="18" t="s">
        <v>8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5" customHeight="1">
      <c r="B4" s="21"/>
      <c r="D4" s="22" t="s">
        <v>10</v>
      </c>
      <c r="AR4" s="21"/>
      <c r="AS4" s="23" t="s">
        <v>11</v>
      </c>
      <c r="BS4" s="18" t="s">
        <v>12</v>
      </c>
    </row>
    <row r="5" spans="1:74" s="1" customFormat="1" ht="12" customHeight="1">
      <c r="B5" s="21"/>
      <c r="D5" s="24" t="s">
        <v>13</v>
      </c>
      <c r="K5" s="279" t="s">
        <v>14</v>
      </c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0"/>
      <c r="AL5" s="280"/>
      <c r="AM5" s="280"/>
      <c r="AN5" s="280"/>
      <c r="AO5" s="280"/>
      <c r="AR5" s="21"/>
      <c r="BS5" s="18" t="s">
        <v>7</v>
      </c>
    </row>
    <row r="6" spans="1:74" s="1" customFormat="1" ht="36.950000000000003" customHeight="1">
      <c r="B6" s="21"/>
      <c r="D6" s="26" t="s">
        <v>15</v>
      </c>
      <c r="K6" s="281" t="s">
        <v>532</v>
      </c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  <c r="AA6" s="280"/>
      <c r="AB6" s="280"/>
      <c r="AC6" s="280"/>
      <c r="AD6" s="280"/>
      <c r="AE6" s="280"/>
      <c r="AF6" s="280"/>
      <c r="AG6" s="280"/>
      <c r="AH6" s="280"/>
      <c r="AI6" s="280"/>
      <c r="AJ6" s="280"/>
      <c r="AK6" s="280"/>
      <c r="AL6" s="280"/>
      <c r="AM6" s="280"/>
      <c r="AN6" s="280"/>
      <c r="AO6" s="280"/>
      <c r="AR6" s="21"/>
      <c r="BS6" s="18" t="s">
        <v>7</v>
      </c>
    </row>
    <row r="7" spans="1:74" s="1" customFormat="1" ht="12" customHeight="1">
      <c r="B7" s="21"/>
      <c r="D7" s="27" t="s">
        <v>16</v>
      </c>
      <c r="K7" s="25" t="s">
        <v>3</v>
      </c>
      <c r="AK7" s="27" t="s">
        <v>17</v>
      </c>
      <c r="AN7" s="25" t="s">
        <v>3</v>
      </c>
      <c r="AR7" s="21"/>
      <c r="BS7" s="18" t="s">
        <v>7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7</v>
      </c>
    </row>
    <row r="9" spans="1:74" s="1" customFormat="1" ht="14.45" customHeight="1">
      <c r="B9" s="21"/>
      <c r="AR9" s="21"/>
      <c r="BS9" s="18" t="s">
        <v>7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3</v>
      </c>
      <c r="AR10" s="21"/>
      <c r="BS10" s="18" t="s">
        <v>7</v>
      </c>
    </row>
    <row r="11" spans="1:74" s="1" customFormat="1" ht="18.399999999999999" customHeight="1">
      <c r="B11" s="21"/>
      <c r="E11" s="25" t="s">
        <v>19</v>
      </c>
      <c r="AK11" s="27" t="s">
        <v>24</v>
      </c>
      <c r="AN11" s="25" t="s">
        <v>3</v>
      </c>
      <c r="AR11" s="21"/>
      <c r="BS11" s="18" t="s">
        <v>7</v>
      </c>
    </row>
    <row r="12" spans="1:74" s="1" customFormat="1" ht="6.95" customHeight="1">
      <c r="B12" s="21"/>
      <c r="AR12" s="21"/>
      <c r="BS12" s="18" t="s">
        <v>7</v>
      </c>
    </row>
    <row r="13" spans="1:74" s="1" customFormat="1" ht="12" customHeight="1">
      <c r="B13" s="21"/>
      <c r="D13" s="27" t="s">
        <v>25</v>
      </c>
      <c r="AK13" s="27" t="s">
        <v>23</v>
      </c>
      <c r="AN13" s="25" t="s">
        <v>3</v>
      </c>
      <c r="AR13" s="21"/>
      <c r="BS13" s="18" t="s">
        <v>7</v>
      </c>
    </row>
    <row r="14" spans="1:74" ht="12.75">
      <c r="B14" s="21"/>
      <c r="E14" s="25" t="s">
        <v>19</v>
      </c>
      <c r="AK14" s="27" t="s">
        <v>24</v>
      </c>
      <c r="AN14" s="25" t="s">
        <v>3</v>
      </c>
      <c r="AR14" s="21"/>
      <c r="BS14" s="18" t="s">
        <v>7</v>
      </c>
    </row>
    <row r="15" spans="1:74" s="1" customFormat="1" ht="6.95" customHeight="1">
      <c r="B15" s="21"/>
      <c r="AR15" s="21"/>
      <c r="BS15" s="18" t="s">
        <v>4</v>
      </c>
    </row>
    <row r="16" spans="1:74" s="1" customFormat="1" ht="12" customHeight="1">
      <c r="B16" s="21"/>
      <c r="D16" s="27" t="s">
        <v>26</v>
      </c>
      <c r="AK16" s="27" t="s">
        <v>23</v>
      </c>
      <c r="AN16" s="25" t="s">
        <v>3</v>
      </c>
      <c r="AR16" s="21"/>
      <c r="BS16" s="18" t="s">
        <v>4</v>
      </c>
    </row>
    <row r="17" spans="1:71" s="1" customFormat="1" ht="18.399999999999999" customHeight="1">
      <c r="B17" s="21"/>
      <c r="E17" s="25" t="s">
        <v>19</v>
      </c>
      <c r="AK17" s="27" t="s">
        <v>24</v>
      </c>
      <c r="AN17" s="25" t="s">
        <v>3</v>
      </c>
      <c r="AR17" s="21"/>
      <c r="BS17" s="18" t="s">
        <v>27</v>
      </c>
    </row>
    <row r="18" spans="1:71" s="1" customFormat="1" ht="6.95" customHeight="1">
      <c r="B18" s="21"/>
      <c r="AR18" s="21"/>
      <c r="BS18" s="18" t="s">
        <v>7</v>
      </c>
    </row>
    <row r="19" spans="1:71" s="1" customFormat="1" ht="12" customHeight="1">
      <c r="B19" s="21"/>
      <c r="D19" s="27" t="s">
        <v>28</v>
      </c>
      <c r="AK19" s="27" t="s">
        <v>23</v>
      </c>
      <c r="AN19" s="25" t="s">
        <v>3</v>
      </c>
      <c r="AR19" s="21"/>
      <c r="BS19" s="18" t="s">
        <v>7</v>
      </c>
    </row>
    <row r="20" spans="1:71" s="1" customFormat="1" ht="18.399999999999999" customHeight="1">
      <c r="B20" s="21"/>
      <c r="E20" s="25" t="s">
        <v>19</v>
      </c>
      <c r="AK20" s="27" t="s">
        <v>24</v>
      </c>
      <c r="AN20" s="25" t="s">
        <v>3</v>
      </c>
      <c r="AR20" s="21"/>
      <c r="BS20" s="18" t="s">
        <v>4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29</v>
      </c>
      <c r="AR22" s="21"/>
    </row>
    <row r="23" spans="1:71" s="1" customFormat="1" ht="63.75" customHeight="1">
      <c r="B23" s="21"/>
      <c r="E23" s="283" t="s">
        <v>30</v>
      </c>
      <c r="F23" s="283"/>
      <c r="G23" s="283"/>
      <c r="H23" s="283"/>
      <c r="I23" s="283"/>
      <c r="J23" s="283"/>
      <c r="K23" s="283"/>
      <c r="L23" s="283"/>
      <c r="M23" s="283"/>
      <c r="N23" s="283"/>
      <c r="O23" s="283"/>
      <c r="P23" s="283"/>
      <c r="Q23" s="283"/>
      <c r="R23" s="283"/>
      <c r="S23" s="283"/>
      <c r="T23" s="283"/>
      <c r="U23" s="283"/>
      <c r="V23" s="283"/>
      <c r="W23" s="283"/>
      <c r="X23" s="283"/>
      <c r="Y23" s="283"/>
      <c r="Z23" s="283"/>
      <c r="AA23" s="283"/>
      <c r="AB23" s="283"/>
      <c r="AC23" s="283"/>
      <c r="AD23" s="283"/>
      <c r="AE23" s="283"/>
      <c r="AF23" s="283"/>
      <c r="AG23" s="283"/>
      <c r="AH23" s="283"/>
      <c r="AI23" s="283"/>
      <c r="AJ23" s="283"/>
      <c r="AK23" s="283"/>
      <c r="AL23" s="283"/>
      <c r="AM23" s="283"/>
      <c r="AN23" s="283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31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84">
        <f>ROUND(AG54,2)</f>
        <v>0</v>
      </c>
      <c r="AL26" s="285"/>
      <c r="AM26" s="285"/>
      <c r="AN26" s="285"/>
      <c r="AO26" s="285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78" t="s">
        <v>32</v>
      </c>
      <c r="M28" s="278"/>
      <c r="N28" s="278"/>
      <c r="O28" s="278"/>
      <c r="P28" s="278"/>
      <c r="Q28" s="30"/>
      <c r="R28" s="30"/>
      <c r="S28" s="30"/>
      <c r="T28" s="30"/>
      <c r="U28" s="30"/>
      <c r="V28" s="30"/>
      <c r="W28" s="278" t="s">
        <v>33</v>
      </c>
      <c r="X28" s="278"/>
      <c r="Y28" s="278"/>
      <c r="Z28" s="278"/>
      <c r="AA28" s="278"/>
      <c r="AB28" s="278"/>
      <c r="AC28" s="278"/>
      <c r="AD28" s="278"/>
      <c r="AE28" s="278"/>
      <c r="AF28" s="30"/>
      <c r="AG28" s="30"/>
      <c r="AH28" s="30"/>
      <c r="AI28" s="30"/>
      <c r="AJ28" s="30"/>
      <c r="AK28" s="278" t="s">
        <v>34</v>
      </c>
      <c r="AL28" s="278"/>
      <c r="AM28" s="278"/>
      <c r="AN28" s="278"/>
      <c r="AO28" s="278"/>
      <c r="AP28" s="30"/>
      <c r="AQ28" s="30"/>
      <c r="AR28" s="31"/>
      <c r="BE28" s="30"/>
    </row>
    <row r="29" spans="1:71" s="3" customFormat="1" ht="14.45" customHeight="1">
      <c r="B29" s="35"/>
      <c r="D29" s="27" t="s">
        <v>35</v>
      </c>
      <c r="F29" s="27" t="s">
        <v>36</v>
      </c>
      <c r="L29" s="277">
        <v>0.21</v>
      </c>
      <c r="M29" s="276"/>
      <c r="N29" s="276"/>
      <c r="O29" s="276"/>
      <c r="P29" s="276"/>
      <c r="W29" s="275">
        <f>ROUND(AZ54, 2)</f>
        <v>0</v>
      </c>
      <c r="X29" s="276"/>
      <c r="Y29" s="276"/>
      <c r="Z29" s="276"/>
      <c r="AA29" s="276"/>
      <c r="AB29" s="276"/>
      <c r="AC29" s="276"/>
      <c r="AD29" s="276"/>
      <c r="AE29" s="276"/>
      <c r="AK29" s="275">
        <f>ROUND(AV54, 2)</f>
        <v>0</v>
      </c>
      <c r="AL29" s="276"/>
      <c r="AM29" s="276"/>
      <c r="AN29" s="276"/>
      <c r="AO29" s="276"/>
      <c r="AR29" s="35"/>
    </row>
    <row r="30" spans="1:71" s="3" customFormat="1" ht="14.45" customHeight="1">
      <c r="B30" s="35"/>
      <c r="F30" s="27" t="s">
        <v>37</v>
      </c>
      <c r="L30" s="277">
        <v>0.15</v>
      </c>
      <c r="M30" s="276"/>
      <c r="N30" s="276"/>
      <c r="O30" s="276"/>
      <c r="P30" s="276"/>
      <c r="W30" s="275">
        <f>ROUND(BA54, 2)</f>
        <v>0</v>
      </c>
      <c r="X30" s="276"/>
      <c r="Y30" s="276"/>
      <c r="Z30" s="276"/>
      <c r="AA30" s="276"/>
      <c r="AB30" s="276"/>
      <c r="AC30" s="276"/>
      <c r="AD30" s="276"/>
      <c r="AE30" s="276"/>
      <c r="AK30" s="275">
        <f>ROUND(AW54, 2)</f>
        <v>0</v>
      </c>
      <c r="AL30" s="276"/>
      <c r="AM30" s="276"/>
      <c r="AN30" s="276"/>
      <c r="AO30" s="276"/>
      <c r="AR30" s="35"/>
    </row>
    <row r="31" spans="1:71" s="3" customFormat="1" ht="14.45" hidden="1" customHeight="1">
      <c r="B31" s="35"/>
      <c r="F31" s="27" t="s">
        <v>38</v>
      </c>
      <c r="L31" s="277">
        <v>0.21</v>
      </c>
      <c r="M31" s="276"/>
      <c r="N31" s="276"/>
      <c r="O31" s="276"/>
      <c r="P31" s="276"/>
      <c r="W31" s="275">
        <f>ROUND(BB54, 2)</f>
        <v>0</v>
      </c>
      <c r="X31" s="276"/>
      <c r="Y31" s="276"/>
      <c r="Z31" s="276"/>
      <c r="AA31" s="276"/>
      <c r="AB31" s="276"/>
      <c r="AC31" s="276"/>
      <c r="AD31" s="276"/>
      <c r="AE31" s="276"/>
      <c r="AK31" s="275">
        <v>0</v>
      </c>
      <c r="AL31" s="276"/>
      <c r="AM31" s="276"/>
      <c r="AN31" s="276"/>
      <c r="AO31" s="276"/>
      <c r="AR31" s="35"/>
    </row>
    <row r="32" spans="1:71" s="3" customFormat="1" ht="14.45" hidden="1" customHeight="1">
      <c r="B32" s="35"/>
      <c r="F32" s="27" t="s">
        <v>39</v>
      </c>
      <c r="L32" s="277">
        <v>0.15</v>
      </c>
      <c r="M32" s="276"/>
      <c r="N32" s="276"/>
      <c r="O32" s="276"/>
      <c r="P32" s="276"/>
      <c r="W32" s="275">
        <f>ROUND(BC54, 2)</f>
        <v>0</v>
      </c>
      <c r="X32" s="276"/>
      <c r="Y32" s="276"/>
      <c r="Z32" s="276"/>
      <c r="AA32" s="276"/>
      <c r="AB32" s="276"/>
      <c r="AC32" s="276"/>
      <c r="AD32" s="276"/>
      <c r="AE32" s="276"/>
      <c r="AK32" s="275">
        <v>0</v>
      </c>
      <c r="AL32" s="276"/>
      <c r="AM32" s="276"/>
      <c r="AN32" s="276"/>
      <c r="AO32" s="276"/>
      <c r="AR32" s="35"/>
    </row>
    <row r="33" spans="1:57" s="3" customFormat="1" ht="14.45" hidden="1" customHeight="1">
      <c r="B33" s="35"/>
      <c r="F33" s="27" t="s">
        <v>40</v>
      </c>
      <c r="L33" s="277">
        <v>0</v>
      </c>
      <c r="M33" s="276"/>
      <c r="N33" s="276"/>
      <c r="O33" s="276"/>
      <c r="P33" s="276"/>
      <c r="W33" s="275">
        <f>ROUND(BD54, 2)</f>
        <v>0</v>
      </c>
      <c r="X33" s="276"/>
      <c r="Y33" s="276"/>
      <c r="Z33" s="276"/>
      <c r="AA33" s="276"/>
      <c r="AB33" s="276"/>
      <c r="AC33" s="276"/>
      <c r="AD33" s="276"/>
      <c r="AE33" s="276"/>
      <c r="AK33" s="275">
        <v>0</v>
      </c>
      <c r="AL33" s="276"/>
      <c r="AM33" s="276"/>
      <c r="AN33" s="276"/>
      <c r="AO33" s="276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64" t="s">
        <v>43</v>
      </c>
      <c r="Y35" s="265"/>
      <c r="Z35" s="265"/>
      <c r="AA35" s="265"/>
      <c r="AB35" s="265"/>
      <c r="AC35" s="38"/>
      <c r="AD35" s="38"/>
      <c r="AE35" s="38"/>
      <c r="AF35" s="38"/>
      <c r="AG35" s="38"/>
      <c r="AH35" s="38"/>
      <c r="AI35" s="38"/>
      <c r="AJ35" s="38"/>
      <c r="AK35" s="266">
        <f>SUM(AK26:AK33)</f>
        <v>0</v>
      </c>
      <c r="AL35" s="265"/>
      <c r="AM35" s="265"/>
      <c r="AN35" s="265"/>
      <c r="AO35" s="267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6.95" customHeight="1">
      <c r="A37" s="30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  <c r="BE37" s="30"/>
    </row>
    <row r="41" spans="1:57" s="2" customFormat="1" ht="6.95" customHeight="1">
      <c r="A41" s="30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  <c r="BE41" s="30"/>
    </row>
    <row r="42" spans="1:57" s="2" customFormat="1" ht="24.95" customHeight="1">
      <c r="A42" s="30"/>
      <c r="B42" s="31"/>
      <c r="C42" s="22" t="s">
        <v>44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1"/>
      <c r="BE42" s="30"/>
    </row>
    <row r="43" spans="1:57" s="2" customFormat="1" ht="6.95" customHeight="1">
      <c r="A43" s="30"/>
      <c r="B43" s="31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1"/>
      <c r="BE43" s="30"/>
    </row>
    <row r="44" spans="1:57" s="4" customFormat="1" ht="12" customHeight="1">
      <c r="B44" s="44"/>
      <c r="C44" s="27" t="s">
        <v>13</v>
      </c>
      <c r="L44" s="4" t="str">
        <f>K5</f>
        <v>2019-04</v>
      </c>
      <c r="AR44" s="44"/>
    </row>
    <row r="45" spans="1:57" s="5" customFormat="1" ht="36.950000000000003" customHeight="1">
      <c r="B45" s="45"/>
      <c r="C45" s="46" t="s">
        <v>15</v>
      </c>
      <c r="L45" s="270" t="str">
        <f>K6</f>
        <v>TSO úseku Blatno u Jesenice - Kaštice</v>
      </c>
      <c r="M45" s="271"/>
      <c r="N45" s="271"/>
      <c r="O45" s="271"/>
      <c r="P45" s="271"/>
      <c r="Q45" s="271"/>
      <c r="R45" s="271"/>
      <c r="S45" s="271"/>
      <c r="T45" s="271"/>
      <c r="U45" s="271"/>
      <c r="V45" s="271"/>
      <c r="W45" s="271"/>
      <c r="X45" s="271"/>
      <c r="Y45" s="271"/>
      <c r="Z45" s="271"/>
      <c r="AA45" s="271"/>
      <c r="AB45" s="271"/>
      <c r="AC45" s="271"/>
      <c r="AD45" s="271"/>
      <c r="AE45" s="271"/>
      <c r="AF45" s="271"/>
      <c r="AG45" s="271"/>
      <c r="AH45" s="271"/>
      <c r="AI45" s="271"/>
      <c r="AJ45" s="271"/>
      <c r="AK45" s="271"/>
      <c r="AL45" s="271"/>
      <c r="AM45" s="271"/>
      <c r="AN45" s="271"/>
      <c r="AO45" s="271"/>
      <c r="AR45" s="45"/>
    </row>
    <row r="46" spans="1:57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1"/>
      <c r="BE46" s="30"/>
    </row>
    <row r="47" spans="1:57" s="2" customFormat="1" ht="12" customHeight="1">
      <c r="A47" s="30"/>
      <c r="B47" s="31"/>
      <c r="C47" s="27" t="s">
        <v>18</v>
      </c>
      <c r="D47" s="30"/>
      <c r="E47" s="30"/>
      <c r="F47" s="30"/>
      <c r="G47" s="30"/>
      <c r="H47" s="30"/>
      <c r="I47" s="30"/>
      <c r="J47" s="30"/>
      <c r="K47" s="30"/>
      <c r="L47" s="47" t="str">
        <f>IF(K8="","",K8)</f>
        <v xml:space="preserve"> 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7" t="s">
        <v>20</v>
      </c>
      <c r="AJ47" s="30"/>
      <c r="AK47" s="30"/>
      <c r="AL47" s="30"/>
      <c r="AM47" s="272" t="str">
        <f>IF(AN8= "","",AN8)</f>
        <v>26. 11. 2019</v>
      </c>
      <c r="AN47" s="272"/>
      <c r="AO47" s="30"/>
      <c r="AP47" s="30"/>
      <c r="AQ47" s="30"/>
      <c r="AR47" s="31"/>
      <c r="BE47" s="30"/>
    </row>
    <row r="48" spans="1:57" s="2" customFormat="1" ht="6.95" customHeight="1">
      <c r="A48" s="30"/>
      <c r="B48" s="31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1"/>
      <c r="BE48" s="30"/>
    </row>
    <row r="49" spans="1:91" s="2" customFormat="1" ht="15.2" customHeight="1">
      <c r="A49" s="30"/>
      <c r="B49" s="31"/>
      <c r="C49" s="27" t="s">
        <v>22</v>
      </c>
      <c r="D49" s="30"/>
      <c r="E49" s="30"/>
      <c r="F49" s="30"/>
      <c r="G49" s="30"/>
      <c r="H49" s="30"/>
      <c r="I49" s="30"/>
      <c r="J49" s="30"/>
      <c r="K49" s="30"/>
      <c r="L49" s="4" t="str">
        <f>IF(E11= "","",E11)</f>
        <v xml:space="preserve"> 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7" t="s">
        <v>26</v>
      </c>
      <c r="AJ49" s="30"/>
      <c r="AK49" s="30"/>
      <c r="AL49" s="30"/>
      <c r="AM49" s="292" t="str">
        <f>IF(E17="","",E17)</f>
        <v xml:space="preserve"> </v>
      </c>
      <c r="AN49" s="293"/>
      <c r="AO49" s="293"/>
      <c r="AP49" s="293"/>
      <c r="AQ49" s="30"/>
      <c r="AR49" s="31"/>
      <c r="AS49" s="288" t="s">
        <v>45</v>
      </c>
      <c r="AT49" s="289"/>
      <c r="AU49" s="49"/>
      <c r="AV49" s="49"/>
      <c r="AW49" s="49"/>
      <c r="AX49" s="49"/>
      <c r="AY49" s="49"/>
      <c r="AZ49" s="49"/>
      <c r="BA49" s="49"/>
      <c r="BB49" s="49"/>
      <c r="BC49" s="49"/>
      <c r="BD49" s="50"/>
      <c r="BE49" s="30"/>
    </row>
    <row r="50" spans="1:91" s="2" customFormat="1" ht="15.2" customHeight="1">
      <c r="A50" s="30"/>
      <c r="B50" s="31"/>
      <c r="C50" s="27" t="s">
        <v>25</v>
      </c>
      <c r="D50" s="30"/>
      <c r="E50" s="30"/>
      <c r="F50" s="30"/>
      <c r="G50" s="30"/>
      <c r="H50" s="30"/>
      <c r="I50" s="30"/>
      <c r="J50" s="30"/>
      <c r="K50" s="30"/>
      <c r="L50" s="4" t="str">
        <f>IF(E14="","",E14)</f>
        <v xml:space="preserve"> </v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7" t="s">
        <v>28</v>
      </c>
      <c r="AJ50" s="30"/>
      <c r="AK50" s="30"/>
      <c r="AL50" s="30"/>
      <c r="AM50" s="292" t="str">
        <f>IF(E20="","",E20)</f>
        <v xml:space="preserve"> </v>
      </c>
      <c r="AN50" s="293"/>
      <c r="AO50" s="293"/>
      <c r="AP50" s="293"/>
      <c r="AQ50" s="30"/>
      <c r="AR50" s="31"/>
      <c r="AS50" s="290"/>
      <c r="AT50" s="291"/>
      <c r="AU50" s="51"/>
      <c r="AV50" s="51"/>
      <c r="AW50" s="51"/>
      <c r="AX50" s="51"/>
      <c r="AY50" s="51"/>
      <c r="AZ50" s="51"/>
      <c r="BA50" s="51"/>
      <c r="BB50" s="51"/>
      <c r="BC50" s="51"/>
      <c r="BD50" s="52"/>
      <c r="BE50" s="30"/>
    </row>
    <row r="51" spans="1:91" s="2" customFormat="1" ht="10.9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1"/>
      <c r="AS51" s="290"/>
      <c r="AT51" s="291"/>
      <c r="AU51" s="51"/>
      <c r="AV51" s="51"/>
      <c r="AW51" s="51"/>
      <c r="AX51" s="51"/>
      <c r="AY51" s="51"/>
      <c r="AZ51" s="51"/>
      <c r="BA51" s="51"/>
      <c r="BB51" s="51"/>
      <c r="BC51" s="51"/>
      <c r="BD51" s="52"/>
      <c r="BE51" s="30"/>
    </row>
    <row r="52" spans="1:91" s="2" customFormat="1" ht="29.25" customHeight="1">
      <c r="A52" s="30"/>
      <c r="B52" s="31"/>
      <c r="C52" s="268" t="s">
        <v>46</v>
      </c>
      <c r="D52" s="269"/>
      <c r="E52" s="269"/>
      <c r="F52" s="269"/>
      <c r="G52" s="269"/>
      <c r="H52" s="53"/>
      <c r="I52" s="273" t="s">
        <v>47</v>
      </c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69"/>
      <c r="V52" s="269"/>
      <c r="W52" s="269"/>
      <c r="X52" s="269"/>
      <c r="Y52" s="269"/>
      <c r="Z52" s="269"/>
      <c r="AA52" s="269"/>
      <c r="AB52" s="269"/>
      <c r="AC52" s="269"/>
      <c r="AD52" s="269"/>
      <c r="AE52" s="269"/>
      <c r="AF52" s="269"/>
      <c r="AG52" s="274" t="s">
        <v>48</v>
      </c>
      <c r="AH52" s="269"/>
      <c r="AI52" s="269"/>
      <c r="AJ52" s="269"/>
      <c r="AK52" s="269"/>
      <c r="AL52" s="269"/>
      <c r="AM52" s="269"/>
      <c r="AN52" s="273" t="s">
        <v>49</v>
      </c>
      <c r="AO52" s="269"/>
      <c r="AP52" s="269"/>
      <c r="AQ52" s="54" t="s">
        <v>50</v>
      </c>
      <c r="AR52" s="31"/>
      <c r="AS52" s="55" t="s">
        <v>51</v>
      </c>
      <c r="AT52" s="56" t="s">
        <v>52</v>
      </c>
      <c r="AU52" s="56" t="s">
        <v>53</v>
      </c>
      <c r="AV52" s="56" t="s">
        <v>54</v>
      </c>
      <c r="AW52" s="56" t="s">
        <v>55</v>
      </c>
      <c r="AX52" s="56" t="s">
        <v>56</v>
      </c>
      <c r="AY52" s="56" t="s">
        <v>57</v>
      </c>
      <c r="AZ52" s="56" t="s">
        <v>58</v>
      </c>
      <c r="BA52" s="56" t="s">
        <v>59</v>
      </c>
      <c r="BB52" s="56" t="s">
        <v>60</v>
      </c>
      <c r="BC52" s="56" t="s">
        <v>61</v>
      </c>
      <c r="BD52" s="57" t="s">
        <v>62</v>
      </c>
      <c r="BE52" s="30"/>
    </row>
    <row r="53" spans="1:91" s="2" customFormat="1" ht="10.9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1"/>
      <c r="AS53" s="58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60"/>
      <c r="BE53" s="30"/>
    </row>
    <row r="54" spans="1:91" s="6" customFormat="1" ht="32.450000000000003" customHeight="1">
      <c r="B54" s="61"/>
      <c r="C54" s="62" t="s">
        <v>63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94">
        <f>ROUND(SUM(AG55:AG58),2)</f>
        <v>0</v>
      </c>
      <c r="AH54" s="294"/>
      <c r="AI54" s="294"/>
      <c r="AJ54" s="294"/>
      <c r="AK54" s="294"/>
      <c r="AL54" s="294"/>
      <c r="AM54" s="294"/>
      <c r="AN54" s="295">
        <f>SUM(AG54,AT54)</f>
        <v>0</v>
      </c>
      <c r="AO54" s="295"/>
      <c r="AP54" s="295"/>
      <c r="AQ54" s="65" t="s">
        <v>3</v>
      </c>
      <c r="AR54" s="61"/>
      <c r="AS54" s="66">
        <f>ROUND(SUM(AS55:AS58),2)</f>
        <v>0</v>
      </c>
      <c r="AT54" s="67">
        <f>ROUND(SUM(AV54:AW54),2)</f>
        <v>0</v>
      </c>
      <c r="AU54" s="68">
        <f>ROUND(SUM(AU55:AU58),5)</f>
        <v>31.122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ROUND(SUM(AZ55:AZ58),2)</f>
        <v>0</v>
      </c>
      <c r="BA54" s="67">
        <f>ROUND(SUM(BA55:BA58),2)</f>
        <v>0</v>
      </c>
      <c r="BB54" s="67">
        <f>ROUND(SUM(BB55:BB58),2)</f>
        <v>0</v>
      </c>
      <c r="BC54" s="67">
        <f>ROUND(SUM(BC55:BC58),2)</f>
        <v>0</v>
      </c>
      <c r="BD54" s="69">
        <f>ROUND(SUM(BD55:BD58),2)</f>
        <v>0</v>
      </c>
      <c r="BS54" s="70" t="s">
        <v>64</v>
      </c>
      <c r="BT54" s="70" t="s">
        <v>65</v>
      </c>
      <c r="BU54" s="71" t="s">
        <v>66</v>
      </c>
      <c r="BV54" s="70" t="s">
        <v>67</v>
      </c>
      <c r="BW54" s="70" t="s">
        <v>5</v>
      </c>
      <c r="BX54" s="70" t="s">
        <v>68</v>
      </c>
      <c r="CL54" s="70" t="s">
        <v>3</v>
      </c>
    </row>
    <row r="55" spans="1:91" s="7" customFormat="1" ht="27" customHeight="1">
      <c r="A55" s="72" t="s">
        <v>69</v>
      </c>
      <c r="B55" s="73"/>
      <c r="C55" s="74"/>
      <c r="D55" s="263" t="s">
        <v>70</v>
      </c>
      <c r="E55" s="263"/>
      <c r="F55" s="263"/>
      <c r="G55" s="263"/>
      <c r="H55" s="263"/>
      <c r="I55" s="75"/>
      <c r="J55" s="263" t="s">
        <v>71</v>
      </c>
      <c r="K55" s="263"/>
      <c r="L55" s="263"/>
      <c r="M55" s="263"/>
      <c r="N55" s="263"/>
      <c r="O55" s="263"/>
      <c r="P55" s="263"/>
      <c r="Q55" s="263"/>
      <c r="R55" s="263"/>
      <c r="S55" s="263"/>
      <c r="T55" s="263"/>
      <c r="U55" s="263"/>
      <c r="V55" s="263"/>
      <c r="W55" s="263"/>
      <c r="X55" s="263"/>
      <c r="Y55" s="263"/>
      <c r="Z55" s="263"/>
      <c r="AA55" s="263"/>
      <c r="AB55" s="263"/>
      <c r="AC55" s="263"/>
      <c r="AD55" s="263"/>
      <c r="AE55" s="263"/>
      <c r="AF55" s="263"/>
      <c r="AG55" s="286">
        <f>'PS 04-01-11 - Kryry - SZZ...'!J30</f>
        <v>0</v>
      </c>
      <c r="AH55" s="287"/>
      <c r="AI55" s="287"/>
      <c r="AJ55" s="287"/>
      <c r="AK55" s="287"/>
      <c r="AL55" s="287"/>
      <c r="AM55" s="287"/>
      <c r="AN55" s="286">
        <f>SUM(AG55,AT55)</f>
        <v>0</v>
      </c>
      <c r="AO55" s="287"/>
      <c r="AP55" s="287"/>
      <c r="AQ55" s="76" t="s">
        <v>72</v>
      </c>
      <c r="AR55" s="73"/>
      <c r="AS55" s="77">
        <v>0</v>
      </c>
      <c r="AT55" s="78">
        <f>ROUND(SUM(AV55:AW55),2)</f>
        <v>0</v>
      </c>
      <c r="AU55" s="79">
        <f>'PS 04-01-11 - Kryry - SZZ...'!P80</f>
        <v>0</v>
      </c>
      <c r="AV55" s="78">
        <f>'PS 04-01-11 - Kryry - SZZ...'!J33</f>
        <v>0</v>
      </c>
      <c r="AW55" s="78">
        <f>'PS 04-01-11 - Kryry - SZZ...'!J34</f>
        <v>0</v>
      </c>
      <c r="AX55" s="78">
        <f>'PS 04-01-11 - Kryry - SZZ...'!J35</f>
        <v>0</v>
      </c>
      <c r="AY55" s="78">
        <f>'PS 04-01-11 - Kryry - SZZ...'!J36</f>
        <v>0</v>
      </c>
      <c r="AZ55" s="78">
        <f>'PS 04-01-11 - Kryry - SZZ...'!F33</f>
        <v>0</v>
      </c>
      <c r="BA55" s="78">
        <f>'PS 04-01-11 - Kryry - SZZ...'!F34</f>
        <v>0</v>
      </c>
      <c r="BB55" s="78">
        <f>'PS 04-01-11 - Kryry - SZZ...'!F35</f>
        <v>0</v>
      </c>
      <c r="BC55" s="78">
        <f>'PS 04-01-11 - Kryry - SZZ...'!F36</f>
        <v>0</v>
      </c>
      <c r="BD55" s="80">
        <f>'PS 04-01-11 - Kryry - SZZ...'!F37</f>
        <v>0</v>
      </c>
      <c r="BT55" s="81" t="s">
        <v>73</v>
      </c>
      <c r="BV55" s="81" t="s">
        <v>67</v>
      </c>
      <c r="BW55" s="81" t="s">
        <v>74</v>
      </c>
      <c r="BX55" s="81" t="s">
        <v>5</v>
      </c>
      <c r="CL55" s="81" t="s">
        <v>3</v>
      </c>
      <c r="CM55" s="81" t="s">
        <v>75</v>
      </c>
    </row>
    <row r="56" spans="1:91" s="7" customFormat="1" ht="27" customHeight="1">
      <c r="A56" s="72" t="s">
        <v>69</v>
      </c>
      <c r="B56" s="73"/>
      <c r="C56" s="74"/>
      <c r="D56" s="263" t="s">
        <v>76</v>
      </c>
      <c r="E56" s="263"/>
      <c r="F56" s="263"/>
      <c r="G56" s="263"/>
      <c r="H56" s="263"/>
      <c r="I56" s="75"/>
      <c r="J56" s="263" t="s">
        <v>77</v>
      </c>
      <c r="K56" s="263"/>
      <c r="L56" s="263"/>
      <c r="M56" s="263"/>
      <c r="N56" s="263"/>
      <c r="O56" s="263"/>
      <c r="P56" s="263"/>
      <c r="Q56" s="263"/>
      <c r="R56" s="263"/>
      <c r="S56" s="263"/>
      <c r="T56" s="263"/>
      <c r="U56" s="263"/>
      <c r="V56" s="263"/>
      <c r="W56" s="263"/>
      <c r="X56" s="263"/>
      <c r="Y56" s="263"/>
      <c r="Z56" s="263"/>
      <c r="AA56" s="263"/>
      <c r="AB56" s="263"/>
      <c r="AC56" s="263"/>
      <c r="AD56" s="263"/>
      <c r="AE56" s="263"/>
      <c r="AF56" s="263"/>
      <c r="AG56" s="286">
        <f>'PS 04-11-11.1 - Kryry - S...'!J30</f>
        <v>0</v>
      </c>
      <c r="AH56" s="287"/>
      <c r="AI56" s="287"/>
      <c r="AJ56" s="287"/>
      <c r="AK56" s="287"/>
      <c r="AL56" s="287"/>
      <c r="AM56" s="287"/>
      <c r="AN56" s="286">
        <f>SUM(AG56,AT56)</f>
        <v>0</v>
      </c>
      <c r="AO56" s="287"/>
      <c r="AP56" s="287"/>
      <c r="AQ56" s="76" t="s">
        <v>72</v>
      </c>
      <c r="AR56" s="73"/>
      <c r="AS56" s="77">
        <v>0</v>
      </c>
      <c r="AT56" s="78">
        <f>ROUND(SUM(AV56:AW56),2)</f>
        <v>0</v>
      </c>
      <c r="AU56" s="79">
        <f>'PS 04-11-11.1 - Kryry - S...'!P84</f>
        <v>31.122</v>
      </c>
      <c r="AV56" s="78">
        <f>'PS 04-11-11.1 - Kryry - S...'!J33</f>
        <v>0</v>
      </c>
      <c r="AW56" s="78">
        <f>'PS 04-11-11.1 - Kryry - S...'!J34</f>
        <v>0</v>
      </c>
      <c r="AX56" s="78">
        <f>'PS 04-11-11.1 - Kryry - S...'!J35</f>
        <v>0</v>
      </c>
      <c r="AY56" s="78">
        <f>'PS 04-11-11.1 - Kryry - S...'!J36</f>
        <v>0</v>
      </c>
      <c r="AZ56" s="78">
        <f>'PS 04-11-11.1 - Kryry - S...'!F33</f>
        <v>0</v>
      </c>
      <c r="BA56" s="78">
        <f>'PS 04-11-11.1 - Kryry - S...'!F34</f>
        <v>0</v>
      </c>
      <c r="BB56" s="78">
        <f>'PS 04-11-11.1 - Kryry - S...'!F35</f>
        <v>0</v>
      </c>
      <c r="BC56" s="78">
        <f>'PS 04-11-11.1 - Kryry - S...'!F36</f>
        <v>0</v>
      </c>
      <c r="BD56" s="80">
        <f>'PS 04-11-11.1 - Kryry - S...'!F37</f>
        <v>0</v>
      </c>
      <c r="BT56" s="81" t="s">
        <v>73</v>
      </c>
      <c r="BV56" s="81" t="s">
        <v>67</v>
      </c>
      <c r="BW56" s="81" t="s">
        <v>78</v>
      </c>
      <c r="BX56" s="81" t="s">
        <v>5</v>
      </c>
      <c r="CL56" s="81" t="s">
        <v>3</v>
      </c>
      <c r="CM56" s="81" t="s">
        <v>75</v>
      </c>
    </row>
    <row r="57" spans="1:91" s="7" customFormat="1" ht="16.5" customHeight="1">
      <c r="A57" s="72" t="s">
        <v>69</v>
      </c>
      <c r="B57" s="73"/>
      <c r="C57" s="74"/>
      <c r="D57" s="263" t="s">
        <v>79</v>
      </c>
      <c r="E57" s="263"/>
      <c r="F57" s="263"/>
      <c r="G57" s="263"/>
      <c r="H57" s="263"/>
      <c r="I57" s="75"/>
      <c r="J57" s="263" t="s">
        <v>79</v>
      </c>
      <c r="K57" s="263"/>
      <c r="L57" s="263"/>
      <c r="M57" s="263"/>
      <c r="N57" s="263"/>
      <c r="O57" s="263"/>
      <c r="P57" s="263"/>
      <c r="Q57" s="263"/>
      <c r="R57" s="263"/>
      <c r="S57" s="263"/>
      <c r="T57" s="263"/>
      <c r="U57" s="263"/>
      <c r="V57" s="263"/>
      <c r="W57" s="263"/>
      <c r="X57" s="263"/>
      <c r="Y57" s="263"/>
      <c r="Z57" s="263"/>
      <c r="AA57" s="263"/>
      <c r="AB57" s="263"/>
      <c r="AC57" s="263"/>
      <c r="AD57" s="263"/>
      <c r="AE57" s="263"/>
      <c r="AF57" s="263"/>
      <c r="AG57" s="286">
        <f>'VON - VON'!J30</f>
        <v>0</v>
      </c>
      <c r="AH57" s="287"/>
      <c r="AI57" s="287"/>
      <c r="AJ57" s="287"/>
      <c r="AK57" s="287"/>
      <c r="AL57" s="287"/>
      <c r="AM57" s="287"/>
      <c r="AN57" s="286">
        <f>SUM(AG57,AT57)</f>
        <v>0</v>
      </c>
      <c r="AO57" s="287"/>
      <c r="AP57" s="287"/>
      <c r="AQ57" s="76" t="s">
        <v>72</v>
      </c>
      <c r="AR57" s="73"/>
      <c r="AS57" s="77">
        <v>0</v>
      </c>
      <c r="AT57" s="78">
        <f>ROUND(SUM(AV57:AW57),2)</f>
        <v>0</v>
      </c>
      <c r="AU57" s="79">
        <f>'VON - VON'!P81</f>
        <v>0</v>
      </c>
      <c r="AV57" s="78">
        <f>'VON - VON'!J33</f>
        <v>0</v>
      </c>
      <c r="AW57" s="78">
        <f>'VON - VON'!J34</f>
        <v>0</v>
      </c>
      <c r="AX57" s="78">
        <f>'VON - VON'!J35</f>
        <v>0</v>
      </c>
      <c r="AY57" s="78">
        <f>'VON - VON'!J36</f>
        <v>0</v>
      </c>
      <c r="AZ57" s="78">
        <f>'VON - VON'!F33</f>
        <v>0</v>
      </c>
      <c r="BA57" s="78">
        <f>'VON - VON'!F34</f>
        <v>0</v>
      </c>
      <c r="BB57" s="78">
        <f>'VON - VON'!F35</f>
        <v>0</v>
      </c>
      <c r="BC57" s="78">
        <f>'VON - VON'!F36</f>
        <v>0</v>
      </c>
      <c r="BD57" s="80">
        <f>'VON - VON'!F37</f>
        <v>0</v>
      </c>
      <c r="BT57" s="81" t="s">
        <v>73</v>
      </c>
      <c r="BV57" s="81" t="s">
        <v>67</v>
      </c>
      <c r="BW57" s="81" t="s">
        <v>80</v>
      </c>
      <c r="BX57" s="81" t="s">
        <v>5</v>
      </c>
      <c r="CL57" s="81" t="s">
        <v>3</v>
      </c>
      <c r="CM57" s="81" t="s">
        <v>75</v>
      </c>
    </row>
    <row r="58" spans="1:91" s="7" customFormat="1" ht="16.5" customHeight="1">
      <c r="A58" s="72" t="s">
        <v>69</v>
      </c>
      <c r="B58" s="73"/>
      <c r="C58" s="74"/>
      <c r="D58" s="263" t="s">
        <v>81</v>
      </c>
      <c r="E58" s="263"/>
      <c r="F58" s="263"/>
      <c r="G58" s="263"/>
      <c r="H58" s="263"/>
      <c r="I58" s="75"/>
      <c r="J58" s="263" t="s">
        <v>81</v>
      </c>
      <c r="K58" s="263"/>
      <c r="L58" s="263"/>
      <c r="M58" s="263"/>
      <c r="N58" s="263"/>
      <c r="O58" s="263"/>
      <c r="P58" s="263"/>
      <c r="Q58" s="263"/>
      <c r="R58" s="263"/>
      <c r="S58" s="263"/>
      <c r="T58" s="263"/>
      <c r="U58" s="263"/>
      <c r="V58" s="263"/>
      <c r="W58" s="263"/>
      <c r="X58" s="263"/>
      <c r="Y58" s="263"/>
      <c r="Z58" s="263"/>
      <c r="AA58" s="263"/>
      <c r="AB58" s="263"/>
      <c r="AC58" s="263"/>
      <c r="AD58" s="263"/>
      <c r="AE58" s="263"/>
      <c r="AF58" s="263"/>
      <c r="AG58" s="286">
        <f>'VRN - VRN'!J30</f>
        <v>0</v>
      </c>
      <c r="AH58" s="287"/>
      <c r="AI58" s="287"/>
      <c r="AJ58" s="287"/>
      <c r="AK58" s="287"/>
      <c r="AL58" s="287"/>
      <c r="AM58" s="287"/>
      <c r="AN58" s="286">
        <f>SUM(AG58,AT58)</f>
        <v>0</v>
      </c>
      <c r="AO58" s="287"/>
      <c r="AP58" s="287"/>
      <c r="AQ58" s="76" t="s">
        <v>72</v>
      </c>
      <c r="AR58" s="73"/>
      <c r="AS58" s="82">
        <v>0</v>
      </c>
      <c r="AT58" s="83">
        <f>ROUND(SUM(AV58:AW58),2)</f>
        <v>0</v>
      </c>
      <c r="AU58" s="84">
        <f>'VRN - VRN'!P82</f>
        <v>0</v>
      </c>
      <c r="AV58" s="83">
        <f>'VRN - VRN'!J33</f>
        <v>0</v>
      </c>
      <c r="AW58" s="83">
        <f>'VRN - VRN'!J34</f>
        <v>0</v>
      </c>
      <c r="AX58" s="83">
        <f>'VRN - VRN'!J35</f>
        <v>0</v>
      </c>
      <c r="AY58" s="83">
        <f>'VRN - VRN'!J36</f>
        <v>0</v>
      </c>
      <c r="AZ58" s="83">
        <f>'VRN - VRN'!F33</f>
        <v>0</v>
      </c>
      <c r="BA58" s="83">
        <f>'VRN - VRN'!F34</f>
        <v>0</v>
      </c>
      <c r="BB58" s="83">
        <f>'VRN - VRN'!F35</f>
        <v>0</v>
      </c>
      <c r="BC58" s="83">
        <f>'VRN - VRN'!F36</f>
        <v>0</v>
      </c>
      <c r="BD58" s="85">
        <f>'VRN - VRN'!F37</f>
        <v>0</v>
      </c>
      <c r="BT58" s="81" t="s">
        <v>73</v>
      </c>
      <c r="BV58" s="81" t="s">
        <v>67</v>
      </c>
      <c r="BW58" s="81" t="s">
        <v>82</v>
      </c>
      <c r="BX58" s="81" t="s">
        <v>5</v>
      </c>
      <c r="CL58" s="81" t="s">
        <v>3</v>
      </c>
      <c r="CM58" s="81" t="s">
        <v>75</v>
      </c>
    </row>
    <row r="59" spans="1:91" s="2" customFormat="1" ht="30" customHeight="1">
      <c r="A59" s="30"/>
      <c r="B59" s="31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1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</row>
    <row r="60" spans="1:91" s="2" customFormat="1" ht="6.95" customHeight="1">
      <c r="A60" s="30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31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</row>
  </sheetData>
  <mergeCells count="52">
    <mergeCell ref="AS49:AT51"/>
    <mergeCell ref="AM49:AP49"/>
    <mergeCell ref="AM50:AP50"/>
    <mergeCell ref="AN52:AP52"/>
    <mergeCell ref="AN55:AP55"/>
    <mergeCell ref="AG55:AM55"/>
    <mergeCell ref="AG54:AM54"/>
    <mergeCell ref="AN54:AP54"/>
    <mergeCell ref="AN56:AP56"/>
    <mergeCell ref="AG56:AM56"/>
    <mergeCell ref="AN57:AP57"/>
    <mergeCell ref="AG57:AM57"/>
    <mergeCell ref="AN58:AP58"/>
    <mergeCell ref="AG58:AM58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X35:AB35"/>
    <mergeCell ref="AK35:AO35"/>
    <mergeCell ref="C52:G52"/>
    <mergeCell ref="L45:AO45"/>
    <mergeCell ref="AM47:AN47"/>
    <mergeCell ref="I52:AF52"/>
    <mergeCell ref="AG52:AM52"/>
    <mergeCell ref="D58:H58"/>
    <mergeCell ref="J58:AF58"/>
    <mergeCell ref="D55:H55"/>
    <mergeCell ref="J55:AF55"/>
    <mergeCell ref="D56:H56"/>
    <mergeCell ref="J56:AF56"/>
    <mergeCell ref="D57:H57"/>
    <mergeCell ref="J57:AF57"/>
  </mergeCells>
  <hyperlinks>
    <hyperlink ref="A55" location="'PS 04-01-11 - Kryry - SZZ...'!C2" display="/"/>
    <hyperlink ref="A56" location="'PS 04-11-11.1 - Kryry - S...'!C2" display="/"/>
    <hyperlink ref="A57" location="'VON - VON'!C2" display="/"/>
    <hyperlink ref="A58" location="'VRN - VRN'!C2" display="/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7"/>
  <sheetViews>
    <sheetView showGridLines="0" topLeftCell="A125" zoomScaleNormal="100" workbookViewId="0">
      <selection activeCell="I134" sqref="I13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282" t="s">
        <v>6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8" t="s">
        <v>74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83</v>
      </c>
      <c r="L4" s="21"/>
      <c r="M4" s="87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15</v>
      </c>
      <c r="L6" s="21"/>
    </row>
    <row r="7" spans="1:46" s="1" customFormat="1" ht="16.5" customHeight="1">
      <c r="B7" s="21"/>
      <c r="E7" s="297" t="str">
        <f>'Rekapitulace stavby'!K6</f>
        <v>TSO úseku Blatno u Jesenice - Kaštice</v>
      </c>
      <c r="F7" s="298"/>
      <c r="G7" s="298"/>
      <c r="H7" s="298"/>
      <c r="L7" s="21"/>
    </row>
    <row r="8" spans="1:46" s="2" customFormat="1" ht="12" customHeight="1">
      <c r="A8" s="30"/>
      <c r="B8" s="31"/>
      <c r="C8" s="30"/>
      <c r="D8" s="27" t="s">
        <v>84</v>
      </c>
      <c r="E8" s="30"/>
      <c r="F8" s="30"/>
      <c r="G8" s="30"/>
      <c r="H8" s="30"/>
      <c r="I8" s="30"/>
      <c r="J8" s="30"/>
      <c r="K8" s="30"/>
      <c r="L8" s="8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70" t="s">
        <v>85</v>
      </c>
      <c r="F9" s="296"/>
      <c r="G9" s="296"/>
      <c r="H9" s="296"/>
      <c r="I9" s="30"/>
      <c r="J9" s="30"/>
      <c r="K9" s="30"/>
      <c r="L9" s="8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8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3</v>
      </c>
      <c r="G11" s="30"/>
      <c r="H11" s="30"/>
      <c r="I11" s="27" t="s">
        <v>17</v>
      </c>
      <c r="J11" s="25" t="s">
        <v>3</v>
      </c>
      <c r="K11" s="30"/>
      <c r="L11" s="8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48" t="str">
        <f>'Rekapitulace stavby'!AN8</f>
        <v>26. 11. 2019</v>
      </c>
      <c r="K12" s="30"/>
      <c r="L12" s="8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8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tr">
        <f>IF('Rekapitulace stavby'!AN10="","",'Rekapitulace stavby'!AN10)</f>
        <v/>
      </c>
      <c r="K14" s="30"/>
      <c r="L14" s="8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tr">
        <f>IF('Rekapitulace stavby'!E11="","",'Rekapitulace stavby'!E11)</f>
        <v xml:space="preserve"> </v>
      </c>
      <c r="F15" s="30"/>
      <c r="G15" s="30"/>
      <c r="H15" s="30"/>
      <c r="I15" s="27" t="s">
        <v>24</v>
      </c>
      <c r="J15" s="25" t="str">
        <f>IF('Rekapitulace stavby'!AN11="","",'Rekapitulace stavby'!AN11)</f>
        <v/>
      </c>
      <c r="K15" s="30"/>
      <c r="L15" s="8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8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25</v>
      </c>
      <c r="E17" s="30"/>
      <c r="F17" s="30"/>
      <c r="G17" s="30"/>
      <c r="H17" s="30"/>
      <c r="I17" s="27" t="s">
        <v>23</v>
      </c>
      <c r="J17" s="25" t="str">
        <f>'Rekapitulace stavby'!AN13</f>
        <v/>
      </c>
      <c r="K17" s="30"/>
      <c r="L17" s="8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79" t="str">
        <f>'Rekapitulace stavby'!E14</f>
        <v xml:space="preserve"> </v>
      </c>
      <c r="F18" s="279"/>
      <c r="G18" s="279"/>
      <c r="H18" s="279"/>
      <c r="I18" s="27" t="s">
        <v>24</v>
      </c>
      <c r="J18" s="25" t="str">
        <f>'Rekapitulace stavby'!AN14</f>
        <v/>
      </c>
      <c r="K18" s="30"/>
      <c r="L18" s="8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8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26</v>
      </c>
      <c r="E20" s="30"/>
      <c r="F20" s="30"/>
      <c r="G20" s="30"/>
      <c r="H20" s="30"/>
      <c r="I20" s="27" t="s">
        <v>23</v>
      </c>
      <c r="J20" s="25" t="str">
        <f>IF('Rekapitulace stavby'!AN16="","",'Rekapitulace stavby'!AN16)</f>
        <v/>
      </c>
      <c r="K20" s="30"/>
      <c r="L20" s="8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tr">
        <f>IF('Rekapitulace stavby'!E17="","",'Rekapitulace stavby'!E17)</f>
        <v xml:space="preserve"> </v>
      </c>
      <c r="F21" s="30"/>
      <c r="G21" s="30"/>
      <c r="H21" s="30"/>
      <c r="I21" s="27" t="s">
        <v>24</v>
      </c>
      <c r="J21" s="25" t="str">
        <f>IF('Rekapitulace stavby'!AN17="","",'Rekapitulace stavby'!AN17)</f>
        <v/>
      </c>
      <c r="K21" s="30"/>
      <c r="L21" s="8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8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28</v>
      </c>
      <c r="E23" s="30"/>
      <c r="F23" s="30"/>
      <c r="G23" s="30"/>
      <c r="H23" s="30"/>
      <c r="I23" s="27" t="s">
        <v>23</v>
      </c>
      <c r="J23" s="25" t="str">
        <f>IF('Rekapitulace stavby'!AN19="","",'Rekapitulace stavby'!AN19)</f>
        <v/>
      </c>
      <c r="K23" s="30"/>
      <c r="L23" s="8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24</v>
      </c>
      <c r="J24" s="25" t="str">
        <f>IF('Rekapitulace stavby'!AN20="","",'Rekapitulace stavby'!AN20)</f>
        <v/>
      </c>
      <c r="K24" s="30"/>
      <c r="L24" s="8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8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29</v>
      </c>
      <c r="E26" s="30"/>
      <c r="F26" s="30"/>
      <c r="G26" s="30"/>
      <c r="H26" s="30"/>
      <c r="I26" s="30"/>
      <c r="J26" s="30"/>
      <c r="K26" s="30"/>
      <c r="L26" s="8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9"/>
      <c r="B27" s="90"/>
      <c r="C27" s="89"/>
      <c r="D27" s="89"/>
      <c r="E27" s="283" t="s">
        <v>3</v>
      </c>
      <c r="F27" s="283"/>
      <c r="G27" s="283"/>
      <c r="H27" s="28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8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59"/>
      <c r="E29" s="59"/>
      <c r="F29" s="59"/>
      <c r="G29" s="59"/>
      <c r="H29" s="59"/>
      <c r="I29" s="59"/>
      <c r="J29" s="59"/>
      <c r="K29" s="59"/>
      <c r="L29" s="8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2" t="s">
        <v>31</v>
      </c>
      <c r="E30" s="30"/>
      <c r="F30" s="30"/>
      <c r="G30" s="30"/>
      <c r="H30" s="30"/>
      <c r="I30" s="30"/>
      <c r="J30" s="64">
        <f>ROUND(J80, 2)</f>
        <v>0</v>
      </c>
      <c r="K30" s="30"/>
      <c r="L30" s="8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59"/>
      <c r="E31" s="59"/>
      <c r="F31" s="59"/>
      <c r="G31" s="59"/>
      <c r="H31" s="59"/>
      <c r="I31" s="59"/>
      <c r="J31" s="59"/>
      <c r="K31" s="59"/>
      <c r="L31" s="8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33</v>
      </c>
      <c r="G32" s="30"/>
      <c r="H32" s="30"/>
      <c r="I32" s="34" t="s">
        <v>32</v>
      </c>
      <c r="J32" s="34" t="s">
        <v>34</v>
      </c>
      <c r="K32" s="30"/>
      <c r="L32" s="8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3" t="s">
        <v>35</v>
      </c>
      <c r="E33" s="27" t="s">
        <v>36</v>
      </c>
      <c r="F33" s="94">
        <f>ROUND((SUM(BE80:BE126)),  2)</f>
        <v>0</v>
      </c>
      <c r="G33" s="30"/>
      <c r="H33" s="30"/>
      <c r="I33" s="95">
        <v>0.21</v>
      </c>
      <c r="J33" s="94">
        <f>ROUND(((SUM(BE80:BE126))*I33),  2)</f>
        <v>0</v>
      </c>
      <c r="K33" s="30"/>
      <c r="L33" s="8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37</v>
      </c>
      <c r="F34" s="94">
        <f>ROUND((SUM(BF80:BF126)),  2)</f>
        <v>0</v>
      </c>
      <c r="G34" s="30"/>
      <c r="H34" s="30"/>
      <c r="I34" s="95">
        <v>0.15</v>
      </c>
      <c r="J34" s="94">
        <f>ROUND(((SUM(BF80:BF126))*I34),  2)</f>
        <v>0</v>
      </c>
      <c r="K34" s="30"/>
      <c r="L34" s="8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38</v>
      </c>
      <c r="F35" s="94">
        <f>ROUND((SUM(BG80:BG126)),  2)</f>
        <v>0</v>
      </c>
      <c r="G35" s="30"/>
      <c r="H35" s="30"/>
      <c r="I35" s="95">
        <v>0.21</v>
      </c>
      <c r="J35" s="94">
        <f>0</f>
        <v>0</v>
      </c>
      <c r="K35" s="30"/>
      <c r="L35" s="8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39</v>
      </c>
      <c r="F36" s="94">
        <f>ROUND((SUM(BH80:BH126)),  2)</f>
        <v>0</v>
      </c>
      <c r="G36" s="30"/>
      <c r="H36" s="30"/>
      <c r="I36" s="95">
        <v>0.15</v>
      </c>
      <c r="J36" s="94">
        <f>0</f>
        <v>0</v>
      </c>
      <c r="K36" s="30"/>
      <c r="L36" s="8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40</v>
      </c>
      <c r="F37" s="94">
        <f>ROUND((SUM(BI80:BI126)),  2)</f>
        <v>0</v>
      </c>
      <c r="G37" s="30"/>
      <c r="H37" s="30"/>
      <c r="I37" s="95">
        <v>0</v>
      </c>
      <c r="J37" s="94">
        <f>0</f>
        <v>0</v>
      </c>
      <c r="K37" s="30"/>
      <c r="L37" s="8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8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6"/>
      <c r="D39" s="97" t="s">
        <v>41</v>
      </c>
      <c r="E39" s="53"/>
      <c r="F39" s="53"/>
      <c r="G39" s="98" t="s">
        <v>42</v>
      </c>
      <c r="H39" s="99" t="s">
        <v>43</v>
      </c>
      <c r="I39" s="53"/>
      <c r="J39" s="100">
        <f>SUM(J30:J37)</f>
        <v>0</v>
      </c>
      <c r="K39" s="101"/>
      <c r="L39" s="8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>
      <c r="A44" s="30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>
      <c r="A45" s="30"/>
      <c r="B45" s="31"/>
      <c r="C45" s="22" t="s">
        <v>86</v>
      </c>
      <c r="D45" s="30"/>
      <c r="E45" s="30"/>
      <c r="F45" s="30"/>
      <c r="G45" s="30"/>
      <c r="H45" s="30"/>
      <c r="I45" s="30"/>
      <c r="J45" s="30"/>
      <c r="K45" s="30"/>
      <c r="L45" s="88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8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>
      <c r="A47" s="30"/>
      <c r="B47" s="31"/>
      <c r="C47" s="27" t="s">
        <v>15</v>
      </c>
      <c r="D47" s="30"/>
      <c r="E47" s="30"/>
      <c r="F47" s="30"/>
      <c r="G47" s="30"/>
      <c r="H47" s="30"/>
      <c r="I47" s="30"/>
      <c r="J47" s="30"/>
      <c r="K47" s="30"/>
      <c r="L47" s="8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>
      <c r="A48" s="30"/>
      <c r="B48" s="31"/>
      <c r="C48" s="30"/>
      <c r="D48" s="30"/>
      <c r="E48" s="297" t="str">
        <f>E7</f>
        <v>TSO úseku Blatno u Jesenice - Kaštice</v>
      </c>
      <c r="F48" s="298"/>
      <c r="G48" s="298"/>
      <c r="H48" s="298"/>
      <c r="I48" s="30"/>
      <c r="J48" s="30"/>
      <c r="K48" s="30"/>
      <c r="L48" s="8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>
      <c r="A49" s="30"/>
      <c r="B49" s="31"/>
      <c r="C49" s="27" t="s">
        <v>84</v>
      </c>
      <c r="D49" s="30"/>
      <c r="E49" s="30"/>
      <c r="F49" s="30"/>
      <c r="G49" s="30"/>
      <c r="H49" s="30"/>
      <c r="I49" s="30"/>
      <c r="J49" s="30"/>
      <c r="K49" s="30"/>
      <c r="L49" s="8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>
      <c r="A50" s="30"/>
      <c r="B50" s="31"/>
      <c r="C50" s="30"/>
      <c r="D50" s="30"/>
      <c r="E50" s="270" t="str">
        <f>E9</f>
        <v>PS 04-01-11 - Kryry - SZZ - ÚOŽI</v>
      </c>
      <c r="F50" s="296"/>
      <c r="G50" s="296"/>
      <c r="H50" s="296"/>
      <c r="I50" s="30"/>
      <c r="J50" s="30"/>
      <c r="K50" s="30"/>
      <c r="L50" s="8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8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>
      <c r="A52" s="30"/>
      <c r="B52" s="31"/>
      <c r="C52" s="27" t="s">
        <v>18</v>
      </c>
      <c r="D52" s="30"/>
      <c r="E52" s="30"/>
      <c r="F52" s="25" t="str">
        <f>F12</f>
        <v xml:space="preserve"> </v>
      </c>
      <c r="G52" s="30"/>
      <c r="H52" s="30"/>
      <c r="I52" s="27" t="s">
        <v>20</v>
      </c>
      <c r="J52" s="48" t="str">
        <f>IF(J12="","",J12)</f>
        <v>26. 11. 2019</v>
      </c>
      <c r="K52" s="30"/>
      <c r="L52" s="8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8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5.2" customHeight="1">
      <c r="A54" s="30"/>
      <c r="B54" s="31"/>
      <c r="C54" s="27" t="s">
        <v>22</v>
      </c>
      <c r="D54" s="30"/>
      <c r="E54" s="30"/>
      <c r="F54" s="25" t="str">
        <f>E15</f>
        <v xml:space="preserve"> </v>
      </c>
      <c r="G54" s="30"/>
      <c r="H54" s="30"/>
      <c r="I54" s="27" t="s">
        <v>26</v>
      </c>
      <c r="J54" s="28" t="str">
        <f>E21</f>
        <v xml:space="preserve"> </v>
      </c>
      <c r="K54" s="30"/>
      <c r="L54" s="8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>
      <c r="A55" s="30"/>
      <c r="B55" s="31"/>
      <c r="C55" s="27" t="s">
        <v>25</v>
      </c>
      <c r="D55" s="30"/>
      <c r="E55" s="30"/>
      <c r="F55" s="25" t="str">
        <f>IF(E18="","",E18)</f>
        <v xml:space="preserve"> </v>
      </c>
      <c r="G55" s="30"/>
      <c r="H55" s="30"/>
      <c r="I55" s="27" t="s">
        <v>28</v>
      </c>
      <c r="J55" s="28" t="str">
        <f>E24</f>
        <v xml:space="preserve"> </v>
      </c>
      <c r="K55" s="30"/>
      <c r="L55" s="8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8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>
      <c r="A57" s="30"/>
      <c r="B57" s="31"/>
      <c r="C57" s="102" t="s">
        <v>87</v>
      </c>
      <c r="D57" s="96"/>
      <c r="E57" s="96"/>
      <c r="F57" s="96"/>
      <c r="G57" s="96"/>
      <c r="H57" s="96"/>
      <c r="I57" s="96"/>
      <c r="J57" s="103" t="s">
        <v>88</v>
      </c>
      <c r="K57" s="96"/>
      <c r="L57" s="8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8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>
      <c r="A59" s="30"/>
      <c r="B59" s="31"/>
      <c r="C59" s="104" t="s">
        <v>63</v>
      </c>
      <c r="D59" s="30"/>
      <c r="E59" s="30"/>
      <c r="F59" s="30"/>
      <c r="G59" s="30"/>
      <c r="H59" s="30"/>
      <c r="I59" s="30"/>
      <c r="J59" s="64">
        <f>J80</f>
        <v>0</v>
      </c>
      <c r="K59" s="30"/>
      <c r="L59" s="8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8" t="s">
        <v>89</v>
      </c>
    </row>
    <row r="60" spans="1:47" s="9" customFormat="1" ht="24.95" customHeight="1">
      <c r="B60" s="105"/>
      <c r="D60" s="106" t="s">
        <v>90</v>
      </c>
      <c r="E60" s="107"/>
      <c r="F60" s="107"/>
      <c r="G60" s="107"/>
      <c r="H60" s="107"/>
      <c r="I60" s="107"/>
      <c r="J60" s="108">
        <f>J81</f>
        <v>0</v>
      </c>
      <c r="L60" s="105"/>
    </row>
    <row r="61" spans="1:47" s="2" customFormat="1" ht="21.75" customHeight="1">
      <c r="A61" s="30"/>
      <c r="B61" s="31"/>
      <c r="C61" s="30"/>
      <c r="D61" s="30"/>
      <c r="E61" s="30"/>
      <c r="F61" s="30"/>
      <c r="G61" s="30"/>
      <c r="H61" s="30"/>
      <c r="I61" s="30"/>
      <c r="J61" s="30"/>
      <c r="K61" s="30"/>
      <c r="L61" s="88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47" s="2" customFormat="1" ht="6.95" customHeight="1">
      <c r="A62" s="30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88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6" spans="1:63" s="2" customFormat="1" ht="6.95" customHeight="1">
      <c r="A66" s="30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88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</row>
    <row r="67" spans="1:63" s="2" customFormat="1" ht="24.95" customHeight="1">
      <c r="A67" s="30"/>
      <c r="B67" s="31"/>
      <c r="C67" s="22" t="s">
        <v>91</v>
      </c>
      <c r="D67" s="30"/>
      <c r="E67" s="30"/>
      <c r="F67" s="30"/>
      <c r="G67" s="30"/>
      <c r="H67" s="30"/>
      <c r="I67" s="30"/>
      <c r="J67" s="30"/>
      <c r="K67" s="30"/>
      <c r="L67" s="88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</row>
    <row r="68" spans="1:63" s="2" customFormat="1" ht="6.95" customHeight="1">
      <c r="A68" s="30"/>
      <c r="B68" s="31"/>
      <c r="C68" s="30"/>
      <c r="D68" s="30"/>
      <c r="E68" s="30"/>
      <c r="F68" s="30"/>
      <c r="G68" s="30"/>
      <c r="H68" s="30"/>
      <c r="I68" s="30"/>
      <c r="J68" s="30"/>
      <c r="K68" s="30"/>
      <c r="L68" s="88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spans="1:63" s="2" customFormat="1" ht="12" customHeight="1">
      <c r="A69" s="30"/>
      <c r="B69" s="31"/>
      <c r="C69" s="27" t="s">
        <v>15</v>
      </c>
      <c r="D69" s="30"/>
      <c r="E69" s="30"/>
      <c r="F69" s="30"/>
      <c r="G69" s="30"/>
      <c r="H69" s="30"/>
      <c r="I69" s="30"/>
      <c r="J69" s="30"/>
      <c r="K69" s="30"/>
      <c r="L69" s="88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63" s="2" customFormat="1" ht="16.5" customHeight="1">
      <c r="A70" s="30"/>
      <c r="B70" s="31"/>
      <c r="C70" s="30"/>
      <c r="D70" s="30"/>
      <c r="E70" s="297" t="str">
        <f>E7</f>
        <v>TSO úseku Blatno u Jesenice - Kaštice</v>
      </c>
      <c r="F70" s="298"/>
      <c r="G70" s="298"/>
      <c r="H70" s="298"/>
      <c r="I70" s="30"/>
      <c r="J70" s="30"/>
      <c r="K70" s="30"/>
      <c r="L70" s="88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63" s="2" customFormat="1" ht="12" customHeight="1">
      <c r="A71" s="30"/>
      <c r="B71" s="31"/>
      <c r="C71" s="27" t="s">
        <v>84</v>
      </c>
      <c r="D71" s="30"/>
      <c r="E71" s="30"/>
      <c r="F71" s="30"/>
      <c r="G71" s="30"/>
      <c r="H71" s="30"/>
      <c r="I71" s="30"/>
      <c r="J71" s="30"/>
      <c r="K71" s="30"/>
      <c r="L71" s="88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63" s="2" customFormat="1" ht="16.5" customHeight="1">
      <c r="A72" s="30"/>
      <c r="B72" s="31"/>
      <c r="C72" s="30"/>
      <c r="D72" s="30"/>
      <c r="E72" s="270" t="str">
        <f>E9</f>
        <v>PS 04-01-11 - Kryry - SZZ - ÚOŽI</v>
      </c>
      <c r="F72" s="296"/>
      <c r="G72" s="296"/>
      <c r="H72" s="296"/>
      <c r="I72" s="30"/>
      <c r="J72" s="30"/>
      <c r="K72" s="30"/>
      <c r="L72" s="88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63" s="2" customFormat="1" ht="6.95" customHeight="1">
      <c r="A73" s="30"/>
      <c r="B73" s="31"/>
      <c r="C73" s="30"/>
      <c r="D73" s="30"/>
      <c r="E73" s="30"/>
      <c r="F73" s="30"/>
      <c r="G73" s="30"/>
      <c r="H73" s="30"/>
      <c r="I73" s="30"/>
      <c r="J73" s="30"/>
      <c r="K73" s="30"/>
      <c r="L73" s="88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63" s="2" customFormat="1" ht="12" customHeight="1">
      <c r="A74" s="30"/>
      <c r="B74" s="31"/>
      <c r="C74" s="27" t="s">
        <v>18</v>
      </c>
      <c r="D74" s="30"/>
      <c r="E74" s="30"/>
      <c r="F74" s="25" t="str">
        <f>F12</f>
        <v xml:space="preserve"> </v>
      </c>
      <c r="G74" s="30"/>
      <c r="H74" s="30"/>
      <c r="I74" s="27" t="s">
        <v>20</v>
      </c>
      <c r="J74" s="48" t="str">
        <f>IF(J12="","",J12)</f>
        <v>26. 11. 2019</v>
      </c>
      <c r="K74" s="30"/>
      <c r="L74" s="88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63" s="2" customFormat="1" ht="6.95" customHeight="1">
      <c r="A75" s="30"/>
      <c r="B75" s="31"/>
      <c r="C75" s="30"/>
      <c r="D75" s="30"/>
      <c r="E75" s="30"/>
      <c r="F75" s="30"/>
      <c r="G75" s="30"/>
      <c r="H75" s="30"/>
      <c r="I75" s="30"/>
      <c r="J75" s="30"/>
      <c r="K75" s="30"/>
      <c r="L75" s="88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63" s="2" customFormat="1" ht="15.2" customHeight="1">
      <c r="A76" s="30"/>
      <c r="B76" s="31"/>
      <c r="C76" s="27" t="s">
        <v>22</v>
      </c>
      <c r="D76" s="30"/>
      <c r="E76" s="30"/>
      <c r="F76" s="25" t="str">
        <f>E15</f>
        <v xml:space="preserve"> </v>
      </c>
      <c r="G76" s="30"/>
      <c r="H76" s="30"/>
      <c r="I76" s="27" t="s">
        <v>26</v>
      </c>
      <c r="J76" s="28" t="str">
        <f>E21</f>
        <v xml:space="preserve"> </v>
      </c>
      <c r="K76" s="30"/>
      <c r="L76" s="88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63" s="2" customFormat="1" ht="15.2" customHeight="1">
      <c r="A77" s="30"/>
      <c r="B77" s="31"/>
      <c r="C77" s="27" t="s">
        <v>25</v>
      </c>
      <c r="D77" s="30"/>
      <c r="E77" s="30"/>
      <c r="F77" s="25" t="str">
        <f>IF(E18="","",E18)</f>
        <v xml:space="preserve"> </v>
      </c>
      <c r="G77" s="30"/>
      <c r="H77" s="30"/>
      <c r="I77" s="27" t="s">
        <v>28</v>
      </c>
      <c r="J77" s="28" t="str">
        <f>E24</f>
        <v xml:space="preserve"> </v>
      </c>
      <c r="K77" s="30"/>
      <c r="L77" s="88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63" s="2" customFormat="1" ht="10.35" customHeight="1">
      <c r="A78" s="30"/>
      <c r="B78" s="31"/>
      <c r="C78" s="30"/>
      <c r="D78" s="30"/>
      <c r="E78" s="30"/>
      <c r="F78" s="30"/>
      <c r="G78" s="30"/>
      <c r="H78" s="30"/>
      <c r="I78" s="30"/>
      <c r="J78" s="30"/>
      <c r="K78" s="30"/>
      <c r="L78" s="88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63" s="10" customFormat="1" ht="29.25" customHeight="1">
      <c r="A79" s="109"/>
      <c r="B79" s="110"/>
      <c r="C79" s="111" t="s">
        <v>92</v>
      </c>
      <c r="D79" s="112" t="s">
        <v>50</v>
      </c>
      <c r="E79" s="112" t="s">
        <v>46</v>
      </c>
      <c r="F79" s="112" t="s">
        <v>47</v>
      </c>
      <c r="G79" s="112" t="s">
        <v>93</v>
      </c>
      <c r="H79" s="112" t="s">
        <v>94</v>
      </c>
      <c r="I79" s="112" t="s">
        <v>95</v>
      </c>
      <c r="J79" s="112" t="s">
        <v>88</v>
      </c>
      <c r="K79" s="113" t="s">
        <v>96</v>
      </c>
      <c r="L79" s="114"/>
      <c r="M79" s="55" t="s">
        <v>3</v>
      </c>
      <c r="N79" s="56" t="s">
        <v>35</v>
      </c>
      <c r="O79" s="56" t="s">
        <v>97</v>
      </c>
      <c r="P79" s="56" t="s">
        <v>98</v>
      </c>
      <c r="Q79" s="56" t="s">
        <v>99</v>
      </c>
      <c r="R79" s="56" t="s">
        <v>100</v>
      </c>
      <c r="S79" s="56" t="s">
        <v>101</v>
      </c>
      <c r="T79" s="57" t="s">
        <v>102</v>
      </c>
      <c r="U79" s="109"/>
      <c r="V79" s="109"/>
      <c r="W79" s="109"/>
      <c r="X79" s="109"/>
      <c r="Y79" s="109"/>
      <c r="Z79" s="109"/>
      <c r="AA79" s="109"/>
      <c r="AB79" s="109"/>
      <c r="AC79" s="109"/>
      <c r="AD79" s="109"/>
      <c r="AE79" s="109"/>
    </row>
    <row r="80" spans="1:63" s="2" customFormat="1" ht="22.9" customHeight="1">
      <c r="A80" s="30"/>
      <c r="B80" s="31"/>
      <c r="C80" s="62" t="s">
        <v>103</v>
      </c>
      <c r="D80" s="30"/>
      <c r="E80" s="30"/>
      <c r="F80" s="30"/>
      <c r="G80" s="30"/>
      <c r="H80" s="30"/>
      <c r="I80" s="30"/>
      <c r="J80" s="115">
        <f>BK80</f>
        <v>0</v>
      </c>
      <c r="K80" s="30"/>
      <c r="L80" s="31"/>
      <c r="M80" s="58"/>
      <c r="N80" s="49"/>
      <c r="O80" s="59"/>
      <c r="P80" s="116">
        <f>P81</f>
        <v>0</v>
      </c>
      <c r="Q80" s="59"/>
      <c r="R80" s="116">
        <f>R81</f>
        <v>0</v>
      </c>
      <c r="S80" s="59"/>
      <c r="T80" s="117">
        <f>T81</f>
        <v>0</v>
      </c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T80" s="18" t="s">
        <v>64</v>
      </c>
      <c r="AU80" s="18" t="s">
        <v>89</v>
      </c>
      <c r="BK80" s="118">
        <f>BK81</f>
        <v>0</v>
      </c>
    </row>
    <row r="81" spans="1:65" s="11" customFormat="1" ht="25.9" customHeight="1">
      <c r="B81" s="119"/>
      <c r="D81" s="120" t="s">
        <v>64</v>
      </c>
      <c r="E81" s="121" t="s">
        <v>104</v>
      </c>
      <c r="F81" s="121" t="s">
        <v>105</v>
      </c>
      <c r="J81" s="122">
        <f>BK81</f>
        <v>0</v>
      </c>
      <c r="L81" s="119"/>
      <c r="M81" s="123"/>
      <c r="N81" s="124"/>
      <c r="O81" s="124"/>
      <c r="P81" s="125">
        <f>SUM(P82:P126)</f>
        <v>0</v>
      </c>
      <c r="Q81" s="124"/>
      <c r="R81" s="125">
        <f>SUM(R82:R126)</f>
        <v>0</v>
      </c>
      <c r="S81" s="124"/>
      <c r="T81" s="126">
        <f>SUM(T82:T126)</f>
        <v>0</v>
      </c>
      <c r="AR81" s="120" t="s">
        <v>106</v>
      </c>
      <c r="AT81" s="127" t="s">
        <v>64</v>
      </c>
      <c r="AU81" s="127" t="s">
        <v>65</v>
      </c>
      <c r="AY81" s="120" t="s">
        <v>107</v>
      </c>
      <c r="BK81" s="128">
        <f>SUM(BK82:BK126)</f>
        <v>0</v>
      </c>
    </row>
    <row r="82" spans="1:65" s="2" customFormat="1" ht="60" customHeight="1">
      <c r="A82" s="30"/>
      <c r="B82" s="129"/>
      <c r="C82" s="130" t="s">
        <v>73</v>
      </c>
      <c r="D82" s="130" t="s">
        <v>108</v>
      </c>
      <c r="E82" s="131" t="s">
        <v>109</v>
      </c>
      <c r="F82" s="132" t="s">
        <v>110</v>
      </c>
      <c r="G82" s="133" t="s">
        <v>111</v>
      </c>
      <c r="H82" s="134">
        <v>6</v>
      </c>
      <c r="I82" s="135">
        <v>0</v>
      </c>
      <c r="J82" s="135">
        <f t="shared" ref="J82:J104" si="0">ROUND(I82*H82,2)</f>
        <v>0</v>
      </c>
      <c r="K82" s="132" t="s">
        <v>112</v>
      </c>
      <c r="L82" s="31"/>
      <c r="M82" s="136" t="s">
        <v>3</v>
      </c>
      <c r="N82" s="137" t="s">
        <v>36</v>
      </c>
      <c r="O82" s="138">
        <v>0</v>
      </c>
      <c r="P82" s="138">
        <f t="shared" ref="P82:P104" si="1">O82*H82</f>
        <v>0</v>
      </c>
      <c r="Q82" s="138">
        <v>0</v>
      </c>
      <c r="R82" s="138">
        <f t="shared" ref="R82:R104" si="2">Q82*H82</f>
        <v>0</v>
      </c>
      <c r="S82" s="138">
        <v>0</v>
      </c>
      <c r="T82" s="139">
        <f t="shared" ref="T82:T104" si="3">S82*H82</f>
        <v>0</v>
      </c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R82" s="140" t="s">
        <v>113</v>
      </c>
      <c r="AT82" s="140" t="s">
        <v>108</v>
      </c>
      <c r="AU82" s="140" t="s">
        <v>73</v>
      </c>
      <c r="AY82" s="18" t="s">
        <v>107</v>
      </c>
      <c r="BE82" s="141">
        <f t="shared" ref="BE82:BE104" si="4">IF(N82="základní",J82,0)</f>
        <v>0</v>
      </c>
      <c r="BF82" s="141">
        <f t="shared" ref="BF82:BF104" si="5">IF(N82="snížená",J82,0)</f>
        <v>0</v>
      </c>
      <c r="BG82" s="141">
        <f t="shared" ref="BG82:BG104" si="6">IF(N82="zákl. přenesená",J82,0)</f>
        <v>0</v>
      </c>
      <c r="BH82" s="141">
        <f t="shared" ref="BH82:BH104" si="7">IF(N82="sníž. přenesená",J82,0)</f>
        <v>0</v>
      </c>
      <c r="BI82" s="141">
        <f t="shared" ref="BI82:BI104" si="8">IF(N82="nulová",J82,0)</f>
        <v>0</v>
      </c>
      <c r="BJ82" s="18" t="s">
        <v>73</v>
      </c>
      <c r="BK82" s="141">
        <f t="shared" ref="BK82:BK104" si="9">ROUND(I82*H82,2)</f>
        <v>0</v>
      </c>
      <c r="BL82" s="18" t="s">
        <v>113</v>
      </c>
      <c r="BM82" s="140" t="s">
        <v>114</v>
      </c>
    </row>
    <row r="83" spans="1:65" s="2" customFormat="1" ht="24" customHeight="1">
      <c r="A83" s="30"/>
      <c r="B83" s="129"/>
      <c r="C83" s="130" t="s">
        <v>75</v>
      </c>
      <c r="D83" s="130" t="s">
        <v>108</v>
      </c>
      <c r="E83" s="131" t="s">
        <v>115</v>
      </c>
      <c r="F83" s="132" t="s">
        <v>116</v>
      </c>
      <c r="G83" s="133" t="s">
        <v>111</v>
      </c>
      <c r="H83" s="134">
        <v>6</v>
      </c>
      <c r="I83" s="135">
        <v>0</v>
      </c>
      <c r="J83" s="135">
        <f t="shared" si="0"/>
        <v>0</v>
      </c>
      <c r="K83" s="132" t="s">
        <v>112</v>
      </c>
      <c r="L83" s="31"/>
      <c r="M83" s="136" t="s">
        <v>3</v>
      </c>
      <c r="N83" s="137" t="s">
        <v>36</v>
      </c>
      <c r="O83" s="138">
        <v>0</v>
      </c>
      <c r="P83" s="138">
        <f t="shared" si="1"/>
        <v>0</v>
      </c>
      <c r="Q83" s="138">
        <v>0</v>
      </c>
      <c r="R83" s="138">
        <f t="shared" si="2"/>
        <v>0</v>
      </c>
      <c r="S83" s="138">
        <v>0</v>
      </c>
      <c r="T83" s="139">
        <f t="shared" si="3"/>
        <v>0</v>
      </c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R83" s="140" t="s">
        <v>113</v>
      </c>
      <c r="AT83" s="140" t="s">
        <v>108</v>
      </c>
      <c r="AU83" s="140" t="s">
        <v>73</v>
      </c>
      <c r="AY83" s="18" t="s">
        <v>107</v>
      </c>
      <c r="BE83" s="141">
        <f t="shared" si="4"/>
        <v>0</v>
      </c>
      <c r="BF83" s="141">
        <f t="shared" si="5"/>
        <v>0</v>
      </c>
      <c r="BG83" s="141">
        <f t="shared" si="6"/>
        <v>0</v>
      </c>
      <c r="BH83" s="141">
        <f t="shared" si="7"/>
        <v>0</v>
      </c>
      <c r="BI83" s="141">
        <f t="shared" si="8"/>
        <v>0</v>
      </c>
      <c r="BJ83" s="18" t="s">
        <v>73</v>
      </c>
      <c r="BK83" s="141">
        <f t="shared" si="9"/>
        <v>0</v>
      </c>
      <c r="BL83" s="18" t="s">
        <v>113</v>
      </c>
      <c r="BM83" s="140" t="s">
        <v>117</v>
      </c>
    </row>
    <row r="84" spans="1:65" s="2" customFormat="1" ht="84" customHeight="1">
      <c r="A84" s="30"/>
      <c r="B84" s="129"/>
      <c r="C84" s="130" t="s">
        <v>118</v>
      </c>
      <c r="D84" s="130" t="s">
        <v>108</v>
      </c>
      <c r="E84" s="131" t="s">
        <v>119</v>
      </c>
      <c r="F84" s="132" t="s">
        <v>120</v>
      </c>
      <c r="G84" s="133" t="s">
        <v>111</v>
      </c>
      <c r="H84" s="134">
        <v>1</v>
      </c>
      <c r="I84" s="135">
        <v>0</v>
      </c>
      <c r="J84" s="135">
        <f t="shared" si="0"/>
        <v>0</v>
      </c>
      <c r="K84" s="132" t="s">
        <v>112</v>
      </c>
      <c r="L84" s="31"/>
      <c r="M84" s="136" t="s">
        <v>3</v>
      </c>
      <c r="N84" s="137" t="s">
        <v>36</v>
      </c>
      <c r="O84" s="138">
        <v>0</v>
      </c>
      <c r="P84" s="138">
        <f t="shared" si="1"/>
        <v>0</v>
      </c>
      <c r="Q84" s="138">
        <v>0</v>
      </c>
      <c r="R84" s="138">
        <f t="shared" si="2"/>
        <v>0</v>
      </c>
      <c r="S84" s="138">
        <v>0</v>
      </c>
      <c r="T84" s="139">
        <f t="shared" si="3"/>
        <v>0</v>
      </c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R84" s="140" t="s">
        <v>113</v>
      </c>
      <c r="AT84" s="140" t="s">
        <v>108</v>
      </c>
      <c r="AU84" s="140" t="s">
        <v>73</v>
      </c>
      <c r="AY84" s="18" t="s">
        <v>107</v>
      </c>
      <c r="BE84" s="141">
        <f t="shared" si="4"/>
        <v>0</v>
      </c>
      <c r="BF84" s="141">
        <f t="shared" si="5"/>
        <v>0</v>
      </c>
      <c r="BG84" s="141">
        <f t="shared" si="6"/>
        <v>0</v>
      </c>
      <c r="BH84" s="141">
        <f t="shared" si="7"/>
        <v>0</v>
      </c>
      <c r="BI84" s="141">
        <f t="shared" si="8"/>
        <v>0</v>
      </c>
      <c r="BJ84" s="18" t="s">
        <v>73</v>
      </c>
      <c r="BK84" s="141">
        <f t="shared" si="9"/>
        <v>0</v>
      </c>
      <c r="BL84" s="18" t="s">
        <v>113</v>
      </c>
      <c r="BM84" s="140" t="s">
        <v>121</v>
      </c>
    </row>
    <row r="85" spans="1:65" s="2" customFormat="1" ht="108" customHeight="1">
      <c r="A85" s="30"/>
      <c r="B85" s="129"/>
      <c r="C85" s="130" t="s">
        <v>106</v>
      </c>
      <c r="D85" s="130" t="s">
        <v>108</v>
      </c>
      <c r="E85" s="131" t="s">
        <v>122</v>
      </c>
      <c r="F85" s="132" t="s">
        <v>123</v>
      </c>
      <c r="G85" s="133" t="s">
        <v>111</v>
      </c>
      <c r="H85" s="134">
        <v>1</v>
      </c>
      <c r="I85" s="135">
        <v>0</v>
      </c>
      <c r="J85" s="135">
        <f t="shared" si="0"/>
        <v>0</v>
      </c>
      <c r="K85" s="132" t="s">
        <v>112</v>
      </c>
      <c r="L85" s="31"/>
      <c r="M85" s="136" t="s">
        <v>3</v>
      </c>
      <c r="N85" s="137" t="s">
        <v>36</v>
      </c>
      <c r="O85" s="138">
        <v>0</v>
      </c>
      <c r="P85" s="138">
        <f t="shared" si="1"/>
        <v>0</v>
      </c>
      <c r="Q85" s="138">
        <v>0</v>
      </c>
      <c r="R85" s="138">
        <f t="shared" si="2"/>
        <v>0</v>
      </c>
      <c r="S85" s="138">
        <v>0</v>
      </c>
      <c r="T85" s="139">
        <f t="shared" si="3"/>
        <v>0</v>
      </c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R85" s="140" t="s">
        <v>113</v>
      </c>
      <c r="AT85" s="140" t="s">
        <v>108</v>
      </c>
      <c r="AU85" s="140" t="s">
        <v>73</v>
      </c>
      <c r="AY85" s="18" t="s">
        <v>107</v>
      </c>
      <c r="BE85" s="141">
        <f t="shared" si="4"/>
        <v>0</v>
      </c>
      <c r="BF85" s="141">
        <f t="shared" si="5"/>
        <v>0</v>
      </c>
      <c r="BG85" s="141">
        <f t="shared" si="6"/>
        <v>0</v>
      </c>
      <c r="BH85" s="141">
        <f t="shared" si="7"/>
        <v>0</v>
      </c>
      <c r="BI85" s="141">
        <f t="shared" si="8"/>
        <v>0</v>
      </c>
      <c r="BJ85" s="18" t="s">
        <v>73</v>
      </c>
      <c r="BK85" s="141">
        <f t="shared" si="9"/>
        <v>0</v>
      </c>
      <c r="BL85" s="18" t="s">
        <v>113</v>
      </c>
      <c r="BM85" s="140" t="s">
        <v>124</v>
      </c>
    </row>
    <row r="86" spans="1:65" s="2" customFormat="1" ht="36" customHeight="1">
      <c r="A86" s="30"/>
      <c r="B86" s="129"/>
      <c r="C86" s="130" t="s">
        <v>125</v>
      </c>
      <c r="D86" s="130" t="s">
        <v>108</v>
      </c>
      <c r="E86" s="131" t="s">
        <v>126</v>
      </c>
      <c r="F86" s="132" t="s">
        <v>127</v>
      </c>
      <c r="G86" s="133" t="s">
        <v>111</v>
      </c>
      <c r="H86" s="134">
        <v>1</v>
      </c>
      <c r="I86" s="135">
        <v>0</v>
      </c>
      <c r="J86" s="135">
        <f t="shared" si="0"/>
        <v>0</v>
      </c>
      <c r="K86" s="132" t="s">
        <v>112</v>
      </c>
      <c r="L86" s="31"/>
      <c r="M86" s="136" t="s">
        <v>3</v>
      </c>
      <c r="N86" s="137" t="s">
        <v>36</v>
      </c>
      <c r="O86" s="138">
        <v>0</v>
      </c>
      <c r="P86" s="138">
        <f t="shared" si="1"/>
        <v>0</v>
      </c>
      <c r="Q86" s="138">
        <v>0</v>
      </c>
      <c r="R86" s="138">
        <f t="shared" si="2"/>
        <v>0</v>
      </c>
      <c r="S86" s="138">
        <v>0</v>
      </c>
      <c r="T86" s="139">
        <f t="shared" si="3"/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40" t="s">
        <v>113</v>
      </c>
      <c r="AT86" s="140" t="s">
        <v>108</v>
      </c>
      <c r="AU86" s="140" t="s">
        <v>73</v>
      </c>
      <c r="AY86" s="18" t="s">
        <v>107</v>
      </c>
      <c r="BE86" s="141">
        <f t="shared" si="4"/>
        <v>0</v>
      </c>
      <c r="BF86" s="141">
        <f t="shared" si="5"/>
        <v>0</v>
      </c>
      <c r="BG86" s="141">
        <f t="shared" si="6"/>
        <v>0</v>
      </c>
      <c r="BH86" s="141">
        <f t="shared" si="7"/>
        <v>0</v>
      </c>
      <c r="BI86" s="141">
        <f t="shared" si="8"/>
        <v>0</v>
      </c>
      <c r="BJ86" s="18" t="s">
        <v>73</v>
      </c>
      <c r="BK86" s="141">
        <f t="shared" si="9"/>
        <v>0</v>
      </c>
      <c r="BL86" s="18" t="s">
        <v>113</v>
      </c>
      <c r="BM86" s="140" t="s">
        <v>128</v>
      </c>
    </row>
    <row r="87" spans="1:65" s="2" customFormat="1" ht="24" customHeight="1">
      <c r="A87" s="30"/>
      <c r="B87" s="129"/>
      <c r="C87" s="130" t="s">
        <v>129</v>
      </c>
      <c r="D87" s="130" t="s">
        <v>108</v>
      </c>
      <c r="E87" s="131" t="s">
        <v>130</v>
      </c>
      <c r="F87" s="132" t="s">
        <v>131</v>
      </c>
      <c r="G87" s="133" t="s">
        <v>111</v>
      </c>
      <c r="H87" s="134">
        <v>4</v>
      </c>
      <c r="I87" s="135">
        <v>0</v>
      </c>
      <c r="J87" s="135">
        <f t="shared" si="0"/>
        <v>0</v>
      </c>
      <c r="K87" s="132" t="s">
        <v>112</v>
      </c>
      <c r="L87" s="31"/>
      <c r="M87" s="136" t="s">
        <v>3</v>
      </c>
      <c r="N87" s="137" t="s">
        <v>36</v>
      </c>
      <c r="O87" s="138">
        <v>0</v>
      </c>
      <c r="P87" s="138">
        <f t="shared" si="1"/>
        <v>0</v>
      </c>
      <c r="Q87" s="138">
        <v>0</v>
      </c>
      <c r="R87" s="138">
        <f t="shared" si="2"/>
        <v>0</v>
      </c>
      <c r="S87" s="138">
        <v>0</v>
      </c>
      <c r="T87" s="139">
        <f t="shared" si="3"/>
        <v>0</v>
      </c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R87" s="140" t="s">
        <v>113</v>
      </c>
      <c r="AT87" s="140" t="s">
        <v>108</v>
      </c>
      <c r="AU87" s="140" t="s">
        <v>73</v>
      </c>
      <c r="AY87" s="18" t="s">
        <v>107</v>
      </c>
      <c r="BE87" s="141">
        <f t="shared" si="4"/>
        <v>0</v>
      </c>
      <c r="BF87" s="141">
        <f t="shared" si="5"/>
        <v>0</v>
      </c>
      <c r="BG87" s="141">
        <f t="shared" si="6"/>
        <v>0</v>
      </c>
      <c r="BH87" s="141">
        <f t="shared" si="7"/>
        <v>0</v>
      </c>
      <c r="BI87" s="141">
        <f t="shared" si="8"/>
        <v>0</v>
      </c>
      <c r="BJ87" s="18" t="s">
        <v>73</v>
      </c>
      <c r="BK87" s="141">
        <f t="shared" si="9"/>
        <v>0</v>
      </c>
      <c r="BL87" s="18" t="s">
        <v>113</v>
      </c>
      <c r="BM87" s="140" t="s">
        <v>132</v>
      </c>
    </row>
    <row r="88" spans="1:65" s="2" customFormat="1" ht="24" customHeight="1">
      <c r="A88" s="30"/>
      <c r="B88" s="129"/>
      <c r="C88" s="142" t="s">
        <v>133</v>
      </c>
      <c r="D88" s="142" t="s">
        <v>134</v>
      </c>
      <c r="E88" s="143" t="s">
        <v>135</v>
      </c>
      <c r="F88" s="144" t="s">
        <v>136</v>
      </c>
      <c r="G88" s="145" t="s">
        <v>111</v>
      </c>
      <c r="H88" s="146">
        <v>4</v>
      </c>
      <c r="I88" s="147">
        <v>0</v>
      </c>
      <c r="J88" s="147">
        <f t="shared" si="0"/>
        <v>0</v>
      </c>
      <c r="K88" s="144" t="s">
        <v>112</v>
      </c>
      <c r="L88" s="148"/>
      <c r="M88" s="149" t="s">
        <v>3</v>
      </c>
      <c r="N88" s="150" t="s">
        <v>36</v>
      </c>
      <c r="O88" s="138">
        <v>0</v>
      </c>
      <c r="P88" s="138">
        <f t="shared" si="1"/>
        <v>0</v>
      </c>
      <c r="Q88" s="138">
        <v>0</v>
      </c>
      <c r="R88" s="138">
        <f t="shared" si="2"/>
        <v>0</v>
      </c>
      <c r="S88" s="138">
        <v>0</v>
      </c>
      <c r="T88" s="139">
        <f t="shared" si="3"/>
        <v>0</v>
      </c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R88" s="140" t="s">
        <v>137</v>
      </c>
      <c r="AT88" s="140" t="s">
        <v>134</v>
      </c>
      <c r="AU88" s="140" t="s">
        <v>73</v>
      </c>
      <c r="AY88" s="18" t="s">
        <v>107</v>
      </c>
      <c r="BE88" s="141">
        <f t="shared" si="4"/>
        <v>0</v>
      </c>
      <c r="BF88" s="141">
        <f t="shared" si="5"/>
        <v>0</v>
      </c>
      <c r="BG88" s="141">
        <f t="shared" si="6"/>
        <v>0</v>
      </c>
      <c r="BH88" s="141">
        <f t="shared" si="7"/>
        <v>0</v>
      </c>
      <c r="BI88" s="141">
        <f t="shared" si="8"/>
        <v>0</v>
      </c>
      <c r="BJ88" s="18" t="s">
        <v>73</v>
      </c>
      <c r="BK88" s="141">
        <f t="shared" si="9"/>
        <v>0</v>
      </c>
      <c r="BL88" s="18" t="s">
        <v>137</v>
      </c>
      <c r="BM88" s="140" t="s">
        <v>138</v>
      </c>
    </row>
    <row r="89" spans="1:65" s="2" customFormat="1" ht="24" customHeight="1">
      <c r="A89" s="30"/>
      <c r="B89" s="129"/>
      <c r="C89" s="130" t="s">
        <v>139</v>
      </c>
      <c r="D89" s="130" t="s">
        <v>108</v>
      </c>
      <c r="E89" s="131" t="s">
        <v>140</v>
      </c>
      <c r="F89" s="132" t="s">
        <v>141</v>
      </c>
      <c r="G89" s="133" t="s">
        <v>111</v>
      </c>
      <c r="H89" s="134">
        <v>4</v>
      </c>
      <c r="I89" s="135">
        <v>0</v>
      </c>
      <c r="J89" s="135">
        <f t="shared" si="0"/>
        <v>0</v>
      </c>
      <c r="K89" s="132" t="s">
        <v>112</v>
      </c>
      <c r="L89" s="31"/>
      <c r="M89" s="136" t="s">
        <v>3</v>
      </c>
      <c r="N89" s="137" t="s">
        <v>36</v>
      </c>
      <c r="O89" s="138">
        <v>0</v>
      </c>
      <c r="P89" s="138">
        <f t="shared" si="1"/>
        <v>0</v>
      </c>
      <c r="Q89" s="138">
        <v>0</v>
      </c>
      <c r="R89" s="138">
        <f t="shared" si="2"/>
        <v>0</v>
      </c>
      <c r="S89" s="138">
        <v>0</v>
      </c>
      <c r="T89" s="139">
        <f t="shared" si="3"/>
        <v>0</v>
      </c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R89" s="140" t="s">
        <v>113</v>
      </c>
      <c r="AT89" s="140" t="s">
        <v>108</v>
      </c>
      <c r="AU89" s="140" t="s">
        <v>73</v>
      </c>
      <c r="AY89" s="18" t="s">
        <v>107</v>
      </c>
      <c r="BE89" s="141">
        <f t="shared" si="4"/>
        <v>0</v>
      </c>
      <c r="BF89" s="141">
        <f t="shared" si="5"/>
        <v>0</v>
      </c>
      <c r="BG89" s="141">
        <f t="shared" si="6"/>
        <v>0</v>
      </c>
      <c r="BH89" s="141">
        <f t="shared" si="7"/>
        <v>0</v>
      </c>
      <c r="BI89" s="141">
        <f t="shared" si="8"/>
        <v>0</v>
      </c>
      <c r="BJ89" s="18" t="s">
        <v>73</v>
      </c>
      <c r="BK89" s="141">
        <f t="shared" si="9"/>
        <v>0</v>
      </c>
      <c r="BL89" s="18" t="s">
        <v>113</v>
      </c>
      <c r="BM89" s="140" t="s">
        <v>142</v>
      </c>
    </row>
    <row r="90" spans="1:65" s="2" customFormat="1" ht="24" customHeight="1">
      <c r="A90" s="30"/>
      <c r="B90" s="129"/>
      <c r="C90" s="142" t="s">
        <v>143</v>
      </c>
      <c r="D90" s="142" t="s">
        <v>134</v>
      </c>
      <c r="E90" s="143" t="s">
        <v>144</v>
      </c>
      <c r="F90" s="144" t="s">
        <v>145</v>
      </c>
      <c r="G90" s="145" t="s">
        <v>111</v>
      </c>
      <c r="H90" s="146">
        <v>2</v>
      </c>
      <c r="I90" s="147">
        <v>0</v>
      </c>
      <c r="J90" s="147">
        <f t="shared" si="0"/>
        <v>0</v>
      </c>
      <c r="K90" s="144" t="s">
        <v>112</v>
      </c>
      <c r="L90" s="148"/>
      <c r="M90" s="149" t="s">
        <v>3</v>
      </c>
      <c r="N90" s="150" t="s">
        <v>36</v>
      </c>
      <c r="O90" s="138">
        <v>0</v>
      </c>
      <c r="P90" s="138">
        <f t="shared" si="1"/>
        <v>0</v>
      </c>
      <c r="Q90" s="138">
        <v>0</v>
      </c>
      <c r="R90" s="138">
        <f t="shared" si="2"/>
        <v>0</v>
      </c>
      <c r="S90" s="138">
        <v>0</v>
      </c>
      <c r="T90" s="139">
        <f t="shared" si="3"/>
        <v>0</v>
      </c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R90" s="140" t="s">
        <v>137</v>
      </c>
      <c r="AT90" s="140" t="s">
        <v>134</v>
      </c>
      <c r="AU90" s="140" t="s">
        <v>73</v>
      </c>
      <c r="AY90" s="18" t="s">
        <v>107</v>
      </c>
      <c r="BE90" s="141">
        <f t="shared" si="4"/>
        <v>0</v>
      </c>
      <c r="BF90" s="141">
        <f t="shared" si="5"/>
        <v>0</v>
      </c>
      <c r="BG90" s="141">
        <f t="shared" si="6"/>
        <v>0</v>
      </c>
      <c r="BH90" s="141">
        <f t="shared" si="7"/>
        <v>0</v>
      </c>
      <c r="BI90" s="141">
        <f t="shared" si="8"/>
        <v>0</v>
      </c>
      <c r="BJ90" s="18" t="s">
        <v>73</v>
      </c>
      <c r="BK90" s="141">
        <f t="shared" si="9"/>
        <v>0</v>
      </c>
      <c r="BL90" s="18" t="s">
        <v>137</v>
      </c>
      <c r="BM90" s="140" t="s">
        <v>146</v>
      </c>
    </row>
    <row r="91" spans="1:65" s="2" customFormat="1" ht="24" customHeight="1">
      <c r="A91" s="30"/>
      <c r="B91" s="129"/>
      <c r="C91" s="142" t="s">
        <v>147</v>
      </c>
      <c r="D91" s="142" t="s">
        <v>134</v>
      </c>
      <c r="E91" s="143" t="s">
        <v>148</v>
      </c>
      <c r="F91" s="144" t="s">
        <v>149</v>
      </c>
      <c r="G91" s="145" t="s">
        <v>111</v>
      </c>
      <c r="H91" s="146">
        <v>2</v>
      </c>
      <c r="I91" s="147">
        <v>0</v>
      </c>
      <c r="J91" s="147">
        <f t="shared" si="0"/>
        <v>0</v>
      </c>
      <c r="K91" s="144" t="s">
        <v>112</v>
      </c>
      <c r="L91" s="148"/>
      <c r="M91" s="149" t="s">
        <v>3</v>
      </c>
      <c r="N91" s="150" t="s">
        <v>36</v>
      </c>
      <c r="O91" s="138">
        <v>0</v>
      </c>
      <c r="P91" s="138">
        <f t="shared" si="1"/>
        <v>0</v>
      </c>
      <c r="Q91" s="138">
        <v>0</v>
      </c>
      <c r="R91" s="138">
        <f t="shared" si="2"/>
        <v>0</v>
      </c>
      <c r="S91" s="138">
        <v>0</v>
      </c>
      <c r="T91" s="139">
        <f t="shared" si="3"/>
        <v>0</v>
      </c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R91" s="140" t="s">
        <v>137</v>
      </c>
      <c r="AT91" s="140" t="s">
        <v>134</v>
      </c>
      <c r="AU91" s="140" t="s">
        <v>73</v>
      </c>
      <c r="AY91" s="18" t="s">
        <v>107</v>
      </c>
      <c r="BE91" s="141">
        <f t="shared" si="4"/>
        <v>0</v>
      </c>
      <c r="BF91" s="141">
        <f t="shared" si="5"/>
        <v>0</v>
      </c>
      <c r="BG91" s="141">
        <f t="shared" si="6"/>
        <v>0</v>
      </c>
      <c r="BH91" s="141">
        <f t="shared" si="7"/>
        <v>0</v>
      </c>
      <c r="BI91" s="141">
        <f t="shared" si="8"/>
        <v>0</v>
      </c>
      <c r="BJ91" s="18" t="s">
        <v>73</v>
      </c>
      <c r="BK91" s="141">
        <f t="shared" si="9"/>
        <v>0</v>
      </c>
      <c r="BL91" s="18" t="s">
        <v>137</v>
      </c>
      <c r="BM91" s="140" t="s">
        <v>150</v>
      </c>
    </row>
    <row r="92" spans="1:65" s="2" customFormat="1" ht="24" customHeight="1">
      <c r="A92" s="30"/>
      <c r="B92" s="129"/>
      <c r="C92" s="130" t="s">
        <v>151</v>
      </c>
      <c r="D92" s="130" t="s">
        <v>108</v>
      </c>
      <c r="E92" s="131" t="s">
        <v>152</v>
      </c>
      <c r="F92" s="132" t="s">
        <v>153</v>
      </c>
      <c r="G92" s="133" t="s">
        <v>111</v>
      </c>
      <c r="H92" s="134">
        <v>2</v>
      </c>
      <c r="I92" s="135">
        <v>0</v>
      </c>
      <c r="J92" s="135">
        <f t="shared" si="0"/>
        <v>0</v>
      </c>
      <c r="K92" s="132" t="s">
        <v>112</v>
      </c>
      <c r="L92" s="31"/>
      <c r="M92" s="136" t="s">
        <v>3</v>
      </c>
      <c r="N92" s="137" t="s">
        <v>36</v>
      </c>
      <c r="O92" s="138">
        <v>0</v>
      </c>
      <c r="P92" s="138">
        <f t="shared" si="1"/>
        <v>0</v>
      </c>
      <c r="Q92" s="138">
        <v>0</v>
      </c>
      <c r="R92" s="138">
        <f t="shared" si="2"/>
        <v>0</v>
      </c>
      <c r="S92" s="138">
        <v>0</v>
      </c>
      <c r="T92" s="139">
        <f t="shared" si="3"/>
        <v>0</v>
      </c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R92" s="140" t="s">
        <v>113</v>
      </c>
      <c r="AT92" s="140" t="s">
        <v>108</v>
      </c>
      <c r="AU92" s="140" t="s">
        <v>73</v>
      </c>
      <c r="AY92" s="18" t="s">
        <v>107</v>
      </c>
      <c r="BE92" s="141">
        <f t="shared" si="4"/>
        <v>0</v>
      </c>
      <c r="BF92" s="141">
        <f t="shared" si="5"/>
        <v>0</v>
      </c>
      <c r="BG92" s="141">
        <f t="shared" si="6"/>
        <v>0</v>
      </c>
      <c r="BH92" s="141">
        <f t="shared" si="7"/>
        <v>0</v>
      </c>
      <c r="BI92" s="141">
        <f t="shared" si="8"/>
        <v>0</v>
      </c>
      <c r="BJ92" s="18" t="s">
        <v>73</v>
      </c>
      <c r="BK92" s="141">
        <f t="shared" si="9"/>
        <v>0</v>
      </c>
      <c r="BL92" s="18" t="s">
        <v>113</v>
      </c>
      <c r="BM92" s="140" t="s">
        <v>154</v>
      </c>
    </row>
    <row r="93" spans="1:65" s="2" customFormat="1" ht="24" customHeight="1">
      <c r="A93" s="30"/>
      <c r="B93" s="129"/>
      <c r="C93" s="142" t="s">
        <v>155</v>
      </c>
      <c r="D93" s="142" t="s">
        <v>134</v>
      </c>
      <c r="E93" s="143" t="s">
        <v>156</v>
      </c>
      <c r="F93" s="144" t="s">
        <v>157</v>
      </c>
      <c r="G93" s="145" t="s">
        <v>111</v>
      </c>
      <c r="H93" s="146">
        <v>2</v>
      </c>
      <c r="I93" s="147">
        <v>0</v>
      </c>
      <c r="J93" s="147">
        <f t="shared" si="0"/>
        <v>0</v>
      </c>
      <c r="K93" s="144" t="s">
        <v>112</v>
      </c>
      <c r="L93" s="148"/>
      <c r="M93" s="149" t="s">
        <v>3</v>
      </c>
      <c r="N93" s="150" t="s">
        <v>36</v>
      </c>
      <c r="O93" s="138">
        <v>0</v>
      </c>
      <c r="P93" s="138">
        <f t="shared" si="1"/>
        <v>0</v>
      </c>
      <c r="Q93" s="138">
        <v>0</v>
      </c>
      <c r="R93" s="138">
        <f t="shared" si="2"/>
        <v>0</v>
      </c>
      <c r="S93" s="138">
        <v>0</v>
      </c>
      <c r="T93" s="139">
        <f t="shared" si="3"/>
        <v>0</v>
      </c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R93" s="140" t="s">
        <v>137</v>
      </c>
      <c r="AT93" s="140" t="s">
        <v>134</v>
      </c>
      <c r="AU93" s="140" t="s">
        <v>73</v>
      </c>
      <c r="AY93" s="18" t="s">
        <v>107</v>
      </c>
      <c r="BE93" s="141">
        <f t="shared" si="4"/>
        <v>0</v>
      </c>
      <c r="BF93" s="141">
        <f t="shared" si="5"/>
        <v>0</v>
      </c>
      <c r="BG93" s="141">
        <f t="shared" si="6"/>
        <v>0</v>
      </c>
      <c r="BH93" s="141">
        <f t="shared" si="7"/>
        <v>0</v>
      </c>
      <c r="BI93" s="141">
        <f t="shared" si="8"/>
        <v>0</v>
      </c>
      <c r="BJ93" s="18" t="s">
        <v>73</v>
      </c>
      <c r="BK93" s="141">
        <f t="shared" si="9"/>
        <v>0</v>
      </c>
      <c r="BL93" s="18" t="s">
        <v>137</v>
      </c>
      <c r="BM93" s="140" t="s">
        <v>158</v>
      </c>
    </row>
    <row r="94" spans="1:65" s="2" customFormat="1" ht="24" customHeight="1">
      <c r="A94" s="30"/>
      <c r="B94" s="129"/>
      <c r="C94" s="142" t="s">
        <v>159</v>
      </c>
      <c r="D94" s="142" t="s">
        <v>134</v>
      </c>
      <c r="E94" s="143" t="s">
        <v>160</v>
      </c>
      <c r="F94" s="144" t="s">
        <v>161</v>
      </c>
      <c r="G94" s="145" t="s">
        <v>111</v>
      </c>
      <c r="H94" s="146">
        <v>2</v>
      </c>
      <c r="I94" s="147">
        <v>0</v>
      </c>
      <c r="J94" s="147">
        <f t="shared" si="0"/>
        <v>0</v>
      </c>
      <c r="K94" s="144" t="s">
        <v>112</v>
      </c>
      <c r="L94" s="148"/>
      <c r="M94" s="149" t="s">
        <v>3</v>
      </c>
      <c r="N94" s="150" t="s">
        <v>36</v>
      </c>
      <c r="O94" s="138">
        <v>0</v>
      </c>
      <c r="P94" s="138">
        <f t="shared" si="1"/>
        <v>0</v>
      </c>
      <c r="Q94" s="138">
        <v>0</v>
      </c>
      <c r="R94" s="138">
        <f t="shared" si="2"/>
        <v>0</v>
      </c>
      <c r="S94" s="138">
        <v>0</v>
      </c>
      <c r="T94" s="139">
        <f t="shared" si="3"/>
        <v>0</v>
      </c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R94" s="140" t="s">
        <v>137</v>
      </c>
      <c r="AT94" s="140" t="s">
        <v>134</v>
      </c>
      <c r="AU94" s="140" t="s">
        <v>73</v>
      </c>
      <c r="AY94" s="18" t="s">
        <v>107</v>
      </c>
      <c r="BE94" s="141">
        <f t="shared" si="4"/>
        <v>0</v>
      </c>
      <c r="BF94" s="141">
        <f t="shared" si="5"/>
        <v>0</v>
      </c>
      <c r="BG94" s="141">
        <f t="shared" si="6"/>
        <v>0</v>
      </c>
      <c r="BH94" s="141">
        <f t="shared" si="7"/>
        <v>0</v>
      </c>
      <c r="BI94" s="141">
        <f t="shared" si="8"/>
        <v>0</v>
      </c>
      <c r="BJ94" s="18" t="s">
        <v>73</v>
      </c>
      <c r="BK94" s="141">
        <f t="shared" si="9"/>
        <v>0</v>
      </c>
      <c r="BL94" s="18" t="s">
        <v>137</v>
      </c>
      <c r="BM94" s="140" t="s">
        <v>162</v>
      </c>
    </row>
    <row r="95" spans="1:65" s="2" customFormat="1" ht="24" customHeight="1">
      <c r="A95" s="30"/>
      <c r="B95" s="129"/>
      <c r="C95" s="142" t="s">
        <v>163</v>
      </c>
      <c r="D95" s="142" t="s">
        <v>134</v>
      </c>
      <c r="E95" s="143" t="s">
        <v>164</v>
      </c>
      <c r="F95" s="144" t="s">
        <v>165</v>
      </c>
      <c r="G95" s="145" t="s">
        <v>111</v>
      </c>
      <c r="H95" s="146">
        <v>2</v>
      </c>
      <c r="I95" s="147">
        <v>0</v>
      </c>
      <c r="J95" s="147">
        <f t="shared" si="0"/>
        <v>0</v>
      </c>
      <c r="K95" s="144" t="s">
        <v>112</v>
      </c>
      <c r="L95" s="148"/>
      <c r="M95" s="149" t="s">
        <v>3</v>
      </c>
      <c r="N95" s="150" t="s">
        <v>36</v>
      </c>
      <c r="O95" s="138">
        <v>0</v>
      </c>
      <c r="P95" s="138">
        <f t="shared" si="1"/>
        <v>0</v>
      </c>
      <c r="Q95" s="138">
        <v>0</v>
      </c>
      <c r="R95" s="138">
        <f t="shared" si="2"/>
        <v>0</v>
      </c>
      <c r="S95" s="138">
        <v>0</v>
      </c>
      <c r="T95" s="139">
        <f t="shared" si="3"/>
        <v>0</v>
      </c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R95" s="140" t="s">
        <v>137</v>
      </c>
      <c r="AT95" s="140" t="s">
        <v>134</v>
      </c>
      <c r="AU95" s="140" t="s">
        <v>73</v>
      </c>
      <c r="AY95" s="18" t="s">
        <v>107</v>
      </c>
      <c r="BE95" s="141">
        <f t="shared" si="4"/>
        <v>0</v>
      </c>
      <c r="BF95" s="141">
        <f t="shared" si="5"/>
        <v>0</v>
      </c>
      <c r="BG95" s="141">
        <f t="shared" si="6"/>
        <v>0</v>
      </c>
      <c r="BH95" s="141">
        <f t="shared" si="7"/>
        <v>0</v>
      </c>
      <c r="BI95" s="141">
        <f t="shared" si="8"/>
        <v>0</v>
      </c>
      <c r="BJ95" s="18" t="s">
        <v>73</v>
      </c>
      <c r="BK95" s="141">
        <f t="shared" si="9"/>
        <v>0</v>
      </c>
      <c r="BL95" s="18" t="s">
        <v>137</v>
      </c>
      <c r="BM95" s="140" t="s">
        <v>166</v>
      </c>
    </row>
    <row r="96" spans="1:65" s="2" customFormat="1" ht="24" customHeight="1">
      <c r="A96" s="30"/>
      <c r="B96" s="129"/>
      <c r="C96" s="142" t="s">
        <v>9</v>
      </c>
      <c r="D96" s="142" t="s">
        <v>134</v>
      </c>
      <c r="E96" s="143" t="s">
        <v>167</v>
      </c>
      <c r="F96" s="144" t="s">
        <v>168</v>
      </c>
      <c r="G96" s="145" t="s">
        <v>111</v>
      </c>
      <c r="H96" s="146">
        <v>2</v>
      </c>
      <c r="I96" s="147">
        <v>0</v>
      </c>
      <c r="J96" s="147">
        <f t="shared" si="0"/>
        <v>0</v>
      </c>
      <c r="K96" s="144" t="s">
        <v>112</v>
      </c>
      <c r="L96" s="148"/>
      <c r="M96" s="149" t="s">
        <v>3</v>
      </c>
      <c r="N96" s="150" t="s">
        <v>36</v>
      </c>
      <c r="O96" s="138">
        <v>0</v>
      </c>
      <c r="P96" s="138">
        <f t="shared" si="1"/>
        <v>0</v>
      </c>
      <c r="Q96" s="138">
        <v>0</v>
      </c>
      <c r="R96" s="138">
        <f t="shared" si="2"/>
        <v>0</v>
      </c>
      <c r="S96" s="138">
        <v>0</v>
      </c>
      <c r="T96" s="139">
        <f t="shared" si="3"/>
        <v>0</v>
      </c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R96" s="140" t="s">
        <v>137</v>
      </c>
      <c r="AT96" s="140" t="s">
        <v>134</v>
      </c>
      <c r="AU96" s="140" t="s">
        <v>73</v>
      </c>
      <c r="AY96" s="18" t="s">
        <v>107</v>
      </c>
      <c r="BE96" s="141">
        <f t="shared" si="4"/>
        <v>0</v>
      </c>
      <c r="BF96" s="141">
        <f t="shared" si="5"/>
        <v>0</v>
      </c>
      <c r="BG96" s="141">
        <f t="shared" si="6"/>
        <v>0</v>
      </c>
      <c r="BH96" s="141">
        <f t="shared" si="7"/>
        <v>0</v>
      </c>
      <c r="BI96" s="141">
        <f t="shared" si="8"/>
        <v>0</v>
      </c>
      <c r="BJ96" s="18" t="s">
        <v>73</v>
      </c>
      <c r="BK96" s="141">
        <f t="shared" si="9"/>
        <v>0</v>
      </c>
      <c r="BL96" s="18" t="s">
        <v>137</v>
      </c>
      <c r="BM96" s="140" t="s">
        <v>169</v>
      </c>
    </row>
    <row r="97" spans="1:65" s="2" customFormat="1" ht="24" customHeight="1">
      <c r="A97" s="30"/>
      <c r="B97" s="129"/>
      <c r="C97" s="142" t="s">
        <v>170</v>
      </c>
      <c r="D97" s="142" t="s">
        <v>134</v>
      </c>
      <c r="E97" s="143" t="s">
        <v>171</v>
      </c>
      <c r="F97" s="144" t="s">
        <v>172</v>
      </c>
      <c r="G97" s="145" t="s">
        <v>111</v>
      </c>
      <c r="H97" s="146">
        <v>2</v>
      </c>
      <c r="I97" s="147">
        <v>0</v>
      </c>
      <c r="J97" s="147">
        <f t="shared" si="0"/>
        <v>0</v>
      </c>
      <c r="K97" s="144" t="s">
        <v>112</v>
      </c>
      <c r="L97" s="148"/>
      <c r="M97" s="149" t="s">
        <v>3</v>
      </c>
      <c r="N97" s="150" t="s">
        <v>36</v>
      </c>
      <c r="O97" s="138">
        <v>0</v>
      </c>
      <c r="P97" s="138">
        <f t="shared" si="1"/>
        <v>0</v>
      </c>
      <c r="Q97" s="138">
        <v>0</v>
      </c>
      <c r="R97" s="138">
        <f t="shared" si="2"/>
        <v>0</v>
      </c>
      <c r="S97" s="138">
        <v>0</v>
      </c>
      <c r="T97" s="139">
        <f t="shared" si="3"/>
        <v>0</v>
      </c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R97" s="140" t="s">
        <v>137</v>
      </c>
      <c r="AT97" s="140" t="s">
        <v>134</v>
      </c>
      <c r="AU97" s="140" t="s">
        <v>73</v>
      </c>
      <c r="AY97" s="18" t="s">
        <v>107</v>
      </c>
      <c r="BE97" s="141">
        <f t="shared" si="4"/>
        <v>0</v>
      </c>
      <c r="BF97" s="141">
        <f t="shared" si="5"/>
        <v>0</v>
      </c>
      <c r="BG97" s="141">
        <f t="shared" si="6"/>
        <v>0</v>
      </c>
      <c r="BH97" s="141">
        <f t="shared" si="7"/>
        <v>0</v>
      </c>
      <c r="BI97" s="141">
        <f t="shared" si="8"/>
        <v>0</v>
      </c>
      <c r="BJ97" s="18" t="s">
        <v>73</v>
      </c>
      <c r="BK97" s="141">
        <f t="shared" si="9"/>
        <v>0</v>
      </c>
      <c r="BL97" s="18" t="s">
        <v>137</v>
      </c>
      <c r="BM97" s="140" t="s">
        <v>173</v>
      </c>
    </row>
    <row r="98" spans="1:65" s="2" customFormat="1" ht="24" customHeight="1">
      <c r="A98" s="30"/>
      <c r="B98" s="129"/>
      <c r="C98" s="130" t="s">
        <v>174</v>
      </c>
      <c r="D98" s="130" t="s">
        <v>108</v>
      </c>
      <c r="E98" s="131" t="s">
        <v>175</v>
      </c>
      <c r="F98" s="132" t="s">
        <v>176</v>
      </c>
      <c r="G98" s="133" t="s">
        <v>111</v>
      </c>
      <c r="H98" s="134">
        <v>2</v>
      </c>
      <c r="I98" s="135">
        <v>0</v>
      </c>
      <c r="J98" s="135">
        <f t="shared" si="0"/>
        <v>0</v>
      </c>
      <c r="K98" s="132" t="s">
        <v>112</v>
      </c>
      <c r="L98" s="31"/>
      <c r="M98" s="136" t="s">
        <v>3</v>
      </c>
      <c r="N98" s="137" t="s">
        <v>36</v>
      </c>
      <c r="O98" s="138">
        <v>0</v>
      </c>
      <c r="P98" s="138">
        <f t="shared" si="1"/>
        <v>0</v>
      </c>
      <c r="Q98" s="138">
        <v>0</v>
      </c>
      <c r="R98" s="138">
        <f t="shared" si="2"/>
        <v>0</v>
      </c>
      <c r="S98" s="138">
        <v>0</v>
      </c>
      <c r="T98" s="139">
        <f t="shared" si="3"/>
        <v>0</v>
      </c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R98" s="140" t="s">
        <v>113</v>
      </c>
      <c r="AT98" s="140" t="s">
        <v>108</v>
      </c>
      <c r="AU98" s="140" t="s">
        <v>73</v>
      </c>
      <c r="AY98" s="18" t="s">
        <v>107</v>
      </c>
      <c r="BE98" s="141">
        <f t="shared" si="4"/>
        <v>0</v>
      </c>
      <c r="BF98" s="141">
        <f t="shared" si="5"/>
        <v>0</v>
      </c>
      <c r="BG98" s="141">
        <f t="shared" si="6"/>
        <v>0</v>
      </c>
      <c r="BH98" s="141">
        <f t="shared" si="7"/>
        <v>0</v>
      </c>
      <c r="BI98" s="141">
        <f t="shared" si="8"/>
        <v>0</v>
      </c>
      <c r="BJ98" s="18" t="s">
        <v>73</v>
      </c>
      <c r="BK98" s="141">
        <f t="shared" si="9"/>
        <v>0</v>
      </c>
      <c r="BL98" s="18" t="s">
        <v>113</v>
      </c>
      <c r="BM98" s="140" t="s">
        <v>177</v>
      </c>
    </row>
    <row r="99" spans="1:65" s="2" customFormat="1" ht="60" customHeight="1">
      <c r="A99" s="30"/>
      <c r="B99" s="129"/>
      <c r="C99" s="130" t="s">
        <v>178</v>
      </c>
      <c r="D99" s="130" t="s">
        <v>108</v>
      </c>
      <c r="E99" s="131" t="s">
        <v>179</v>
      </c>
      <c r="F99" s="132" t="s">
        <v>180</v>
      </c>
      <c r="G99" s="133" t="s">
        <v>111</v>
      </c>
      <c r="H99" s="134">
        <v>2</v>
      </c>
      <c r="I99" s="135">
        <v>0</v>
      </c>
      <c r="J99" s="135">
        <f t="shared" si="0"/>
        <v>0</v>
      </c>
      <c r="K99" s="132" t="s">
        <v>112</v>
      </c>
      <c r="L99" s="31"/>
      <c r="M99" s="136" t="s">
        <v>3</v>
      </c>
      <c r="N99" s="137" t="s">
        <v>36</v>
      </c>
      <c r="O99" s="138">
        <v>0</v>
      </c>
      <c r="P99" s="138">
        <f t="shared" si="1"/>
        <v>0</v>
      </c>
      <c r="Q99" s="138">
        <v>0</v>
      </c>
      <c r="R99" s="138">
        <f t="shared" si="2"/>
        <v>0</v>
      </c>
      <c r="S99" s="138">
        <v>0</v>
      </c>
      <c r="T99" s="139">
        <f t="shared" si="3"/>
        <v>0</v>
      </c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R99" s="140" t="s">
        <v>113</v>
      </c>
      <c r="AT99" s="140" t="s">
        <v>108</v>
      </c>
      <c r="AU99" s="140" t="s">
        <v>73</v>
      </c>
      <c r="AY99" s="18" t="s">
        <v>107</v>
      </c>
      <c r="BE99" s="141">
        <f t="shared" si="4"/>
        <v>0</v>
      </c>
      <c r="BF99" s="141">
        <f t="shared" si="5"/>
        <v>0</v>
      </c>
      <c r="BG99" s="141">
        <f t="shared" si="6"/>
        <v>0</v>
      </c>
      <c r="BH99" s="141">
        <f t="shared" si="7"/>
        <v>0</v>
      </c>
      <c r="BI99" s="141">
        <f t="shared" si="8"/>
        <v>0</v>
      </c>
      <c r="BJ99" s="18" t="s">
        <v>73</v>
      </c>
      <c r="BK99" s="141">
        <f t="shared" si="9"/>
        <v>0</v>
      </c>
      <c r="BL99" s="18" t="s">
        <v>113</v>
      </c>
      <c r="BM99" s="140" t="s">
        <v>181</v>
      </c>
    </row>
    <row r="100" spans="1:65" s="2" customFormat="1" ht="24" customHeight="1">
      <c r="A100" s="30"/>
      <c r="B100" s="129"/>
      <c r="C100" s="142" t="s">
        <v>182</v>
      </c>
      <c r="D100" s="142" t="s">
        <v>134</v>
      </c>
      <c r="E100" s="143" t="s">
        <v>183</v>
      </c>
      <c r="F100" s="144" t="s">
        <v>184</v>
      </c>
      <c r="G100" s="145" t="s">
        <v>111</v>
      </c>
      <c r="H100" s="146">
        <v>2</v>
      </c>
      <c r="I100" s="147">
        <v>0</v>
      </c>
      <c r="J100" s="147">
        <f t="shared" si="0"/>
        <v>0</v>
      </c>
      <c r="K100" s="144" t="s">
        <v>112</v>
      </c>
      <c r="L100" s="148"/>
      <c r="M100" s="149" t="s">
        <v>3</v>
      </c>
      <c r="N100" s="150" t="s">
        <v>36</v>
      </c>
      <c r="O100" s="138">
        <v>0</v>
      </c>
      <c r="P100" s="138">
        <f t="shared" si="1"/>
        <v>0</v>
      </c>
      <c r="Q100" s="138">
        <v>0</v>
      </c>
      <c r="R100" s="138">
        <f t="shared" si="2"/>
        <v>0</v>
      </c>
      <c r="S100" s="138">
        <v>0</v>
      </c>
      <c r="T100" s="139">
        <f t="shared" si="3"/>
        <v>0</v>
      </c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R100" s="140" t="s">
        <v>137</v>
      </c>
      <c r="AT100" s="140" t="s">
        <v>134</v>
      </c>
      <c r="AU100" s="140" t="s">
        <v>73</v>
      </c>
      <c r="AY100" s="18" t="s">
        <v>107</v>
      </c>
      <c r="BE100" s="141">
        <f t="shared" si="4"/>
        <v>0</v>
      </c>
      <c r="BF100" s="141">
        <f t="shared" si="5"/>
        <v>0</v>
      </c>
      <c r="BG100" s="141">
        <f t="shared" si="6"/>
        <v>0</v>
      </c>
      <c r="BH100" s="141">
        <f t="shared" si="7"/>
        <v>0</v>
      </c>
      <c r="BI100" s="141">
        <f t="shared" si="8"/>
        <v>0</v>
      </c>
      <c r="BJ100" s="18" t="s">
        <v>73</v>
      </c>
      <c r="BK100" s="141">
        <f t="shared" si="9"/>
        <v>0</v>
      </c>
      <c r="BL100" s="18" t="s">
        <v>137</v>
      </c>
      <c r="BM100" s="140" t="s">
        <v>185</v>
      </c>
    </row>
    <row r="101" spans="1:65" s="2" customFormat="1" ht="24" customHeight="1">
      <c r="A101" s="30"/>
      <c r="B101" s="129"/>
      <c r="C101" s="142" t="s">
        <v>186</v>
      </c>
      <c r="D101" s="142" t="s">
        <v>134</v>
      </c>
      <c r="E101" s="143" t="s">
        <v>187</v>
      </c>
      <c r="F101" s="144" t="s">
        <v>188</v>
      </c>
      <c r="G101" s="145" t="s">
        <v>111</v>
      </c>
      <c r="H101" s="146">
        <v>2</v>
      </c>
      <c r="I101" s="147">
        <v>0</v>
      </c>
      <c r="J101" s="147">
        <f t="shared" si="0"/>
        <v>0</v>
      </c>
      <c r="K101" s="144" t="s">
        <v>112</v>
      </c>
      <c r="L101" s="148"/>
      <c r="M101" s="149" t="s">
        <v>3</v>
      </c>
      <c r="N101" s="150" t="s">
        <v>36</v>
      </c>
      <c r="O101" s="138">
        <v>0</v>
      </c>
      <c r="P101" s="138">
        <f t="shared" si="1"/>
        <v>0</v>
      </c>
      <c r="Q101" s="138">
        <v>0</v>
      </c>
      <c r="R101" s="138">
        <f t="shared" si="2"/>
        <v>0</v>
      </c>
      <c r="S101" s="138">
        <v>0</v>
      </c>
      <c r="T101" s="139">
        <f t="shared" si="3"/>
        <v>0</v>
      </c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R101" s="140" t="s">
        <v>137</v>
      </c>
      <c r="AT101" s="140" t="s">
        <v>134</v>
      </c>
      <c r="AU101" s="140" t="s">
        <v>73</v>
      </c>
      <c r="AY101" s="18" t="s">
        <v>107</v>
      </c>
      <c r="BE101" s="141">
        <f t="shared" si="4"/>
        <v>0</v>
      </c>
      <c r="BF101" s="141">
        <f t="shared" si="5"/>
        <v>0</v>
      </c>
      <c r="BG101" s="141">
        <f t="shared" si="6"/>
        <v>0</v>
      </c>
      <c r="BH101" s="141">
        <f t="shared" si="7"/>
        <v>0</v>
      </c>
      <c r="BI101" s="141">
        <f t="shared" si="8"/>
        <v>0</v>
      </c>
      <c r="BJ101" s="18" t="s">
        <v>73</v>
      </c>
      <c r="BK101" s="141">
        <f t="shared" si="9"/>
        <v>0</v>
      </c>
      <c r="BL101" s="18" t="s">
        <v>137</v>
      </c>
      <c r="BM101" s="140" t="s">
        <v>189</v>
      </c>
    </row>
    <row r="102" spans="1:65" s="2" customFormat="1" ht="24" customHeight="1">
      <c r="A102" s="30"/>
      <c r="B102" s="129"/>
      <c r="C102" s="142" t="s">
        <v>8</v>
      </c>
      <c r="D102" s="142" t="s">
        <v>134</v>
      </c>
      <c r="E102" s="143" t="s">
        <v>190</v>
      </c>
      <c r="F102" s="144" t="s">
        <v>191</v>
      </c>
      <c r="G102" s="145" t="s">
        <v>111</v>
      </c>
      <c r="H102" s="146">
        <v>2</v>
      </c>
      <c r="I102" s="147">
        <v>0</v>
      </c>
      <c r="J102" s="147">
        <f t="shared" si="0"/>
        <v>0</v>
      </c>
      <c r="K102" s="144" t="s">
        <v>112</v>
      </c>
      <c r="L102" s="148"/>
      <c r="M102" s="149" t="s">
        <v>3</v>
      </c>
      <c r="N102" s="150" t="s">
        <v>36</v>
      </c>
      <c r="O102" s="138">
        <v>0</v>
      </c>
      <c r="P102" s="138">
        <f t="shared" si="1"/>
        <v>0</v>
      </c>
      <c r="Q102" s="138">
        <v>0</v>
      </c>
      <c r="R102" s="138">
        <f t="shared" si="2"/>
        <v>0</v>
      </c>
      <c r="S102" s="138">
        <v>0</v>
      </c>
      <c r="T102" s="139">
        <f t="shared" si="3"/>
        <v>0</v>
      </c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R102" s="140" t="s">
        <v>137</v>
      </c>
      <c r="AT102" s="140" t="s">
        <v>134</v>
      </c>
      <c r="AU102" s="140" t="s">
        <v>73</v>
      </c>
      <c r="AY102" s="18" t="s">
        <v>107</v>
      </c>
      <c r="BE102" s="141">
        <f t="shared" si="4"/>
        <v>0</v>
      </c>
      <c r="BF102" s="141">
        <f t="shared" si="5"/>
        <v>0</v>
      </c>
      <c r="BG102" s="141">
        <f t="shared" si="6"/>
        <v>0</v>
      </c>
      <c r="BH102" s="141">
        <f t="shared" si="7"/>
        <v>0</v>
      </c>
      <c r="BI102" s="141">
        <f t="shared" si="8"/>
        <v>0</v>
      </c>
      <c r="BJ102" s="18" t="s">
        <v>73</v>
      </c>
      <c r="BK102" s="141">
        <f t="shared" si="9"/>
        <v>0</v>
      </c>
      <c r="BL102" s="18" t="s">
        <v>137</v>
      </c>
      <c r="BM102" s="140" t="s">
        <v>192</v>
      </c>
    </row>
    <row r="103" spans="1:65" s="2" customFormat="1" ht="24" customHeight="1">
      <c r="A103" s="30"/>
      <c r="B103" s="129"/>
      <c r="C103" s="130" t="s">
        <v>193</v>
      </c>
      <c r="D103" s="130" t="s">
        <v>108</v>
      </c>
      <c r="E103" s="131" t="s">
        <v>194</v>
      </c>
      <c r="F103" s="132" t="s">
        <v>195</v>
      </c>
      <c r="G103" s="133" t="s">
        <v>111</v>
      </c>
      <c r="H103" s="134">
        <v>2</v>
      </c>
      <c r="I103" s="135">
        <v>0</v>
      </c>
      <c r="J103" s="135">
        <f t="shared" si="0"/>
        <v>0</v>
      </c>
      <c r="K103" s="132" t="s">
        <v>112</v>
      </c>
      <c r="L103" s="31"/>
      <c r="M103" s="136" t="s">
        <v>3</v>
      </c>
      <c r="N103" s="137" t="s">
        <v>36</v>
      </c>
      <c r="O103" s="138">
        <v>0</v>
      </c>
      <c r="P103" s="138">
        <f t="shared" si="1"/>
        <v>0</v>
      </c>
      <c r="Q103" s="138">
        <v>0</v>
      </c>
      <c r="R103" s="138">
        <f t="shared" si="2"/>
        <v>0</v>
      </c>
      <c r="S103" s="138">
        <v>0</v>
      </c>
      <c r="T103" s="139">
        <f t="shared" si="3"/>
        <v>0</v>
      </c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R103" s="140" t="s">
        <v>113</v>
      </c>
      <c r="AT103" s="140" t="s">
        <v>108</v>
      </c>
      <c r="AU103" s="140" t="s">
        <v>73</v>
      </c>
      <c r="AY103" s="18" t="s">
        <v>107</v>
      </c>
      <c r="BE103" s="141">
        <f t="shared" si="4"/>
        <v>0</v>
      </c>
      <c r="BF103" s="141">
        <f t="shared" si="5"/>
        <v>0</v>
      </c>
      <c r="BG103" s="141">
        <f t="shared" si="6"/>
        <v>0</v>
      </c>
      <c r="BH103" s="141">
        <f t="shared" si="7"/>
        <v>0</v>
      </c>
      <c r="BI103" s="141">
        <f t="shared" si="8"/>
        <v>0</v>
      </c>
      <c r="BJ103" s="18" t="s">
        <v>73</v>
      </c>
      <c r="BK103" s="141">
        <f t="shared" si="9"/>
        <v>0</v>
      </c>
      <c r="BL103" s="18" t="s">
        <v>113</v>
      </c>
      <c r="BM103" s="140" t="s">
        <v>196</v>
      </c>
    </row>
    <row r="104" spans="1:65" s="2" customFormat="1" ht="24" customHeight="1">
      <c r="A104" s="30"/>
      <c r="B104" s="129"/>
      <c r="C104" s="130" t="s">
        <v>197</v>
      </c>
      <c r="D104" s="130" t="s">
        <v>108</v>
      </c>
      <c r="E104" s="131" t="s">
        <v>198</v>
      </c>
      <c r="F104" s="132" t="s">
        <v>199</v>
      </c>
      <c r="G104" s="133" t="s">
        <v>111</v>
      </c>
      <c r="H104" s="134">
        <v>2</v>
      </c>
      <c r="I104" s="135">
        <v>0</v>
      </c>
      <c r="J104" s="135">
        <f t="shared" si="0"/>
        <v>0</v>
      </c>
      <c r="K104" s="132" t="s">
        <v>112</v>
      </c>
      <c r="L104" s="31"/>
      <c r="M104" s="136" t="s">
        <v>3</v>
      </c>
      <c r="N104" s="137" t="s">
        <v>36</v>
      </c>
      <c r="O104" s="138">
        <v>0</v>
      </c>
      <c r="P104" s="138">
        <f t="shared" si="1"/>
        <v>0</v>
      </c>
      <c r="Q104" s="138">
        <v>0</v>
      </c>
      <c r="R104" s="138">
        <f t="shared" si="2"/>
        <v>0</v>
      </c>
      <c r="S104" s="138">
        <v>0</v>
      </c>
      <c r="T104" s="139">
        <f t="shared" si="3"/>
        <v>0</v>
      </c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R104" s="140" t="s">
        <v>113</v>
      </c>
      <c r="AT104" s="140" t="s">
        <v>108</v>
      </c>
      <c r="AU104" s="140" t="s">
        <v>73</v>
      </c>
      <c r="AY104" s="18" t="s">
        <v>107</v>
      </c>
      <c r="BE104" s="141">
        <f t="shared" si="4"/>
        <v>0</v>
      </c>
      <c r="BF104" s="141">
        <f t="shared" si="5"/>
        <v>0</v>
      </c>
      <c r="BG104" s="141">
        <f t="shared" si="6"/>
        <v>0</v>
      </c>
      <c r="BH104" s="141">
        <f t="shared" si="7"/>
        <v>0</v>
      </c>
      <c r="BI104" s="141">
        <f t="shared" si="8"/>
        <v>0</v>
      </c>
      <c r="BJ104" s="18" t="s">
        <v>73</v>
      </c>
      <c r="BK104" s="141">
        <f t="shared" si="9"/>
        <v>0</v>
      </c>
      <c r="BL104" s="18" t="s">
        <v>113</v>
      </c>
      <c r="BM104" s="140" t="s">
        <v>200</v>
      </c>
    </row>
    <row r="105" spans="1:65" s="12" customFormat="1">
      <c r="B105" s="151"/>
      <c r="D105" s="152" t="s">
        <v>201</v>
      </c>
      <c r="E105" s="153" t="s">
        <v>3</v>
      </c>
      <c r="F105" s="154" t="s">
        <v>202</v>
      </c>
      <c r="H105" s="153" t="s">
        <v>3</v>
      </c>
      <c r="L105" s="151"/>
      <c r="M105" s="155"/>
      <c r="N105" s="156"/>
      <c r="O105" s="156"/>
      <c r="P105" s="156"/>
      <c r="Q105" s="156"/>
      <c r="R105" s="156"/>
      <c r="S105" s="156"/>
      <c r="T105" s="157"/>
      <c r="AT105" s="153" t="s">
        <v>201</v>
      </c>
      <c r="AU105" s="153" t="s">
        <v>73</v>
      </c>
      <c r="AV105" s="12" t="s">
        <v>73</v>
      </c>
      <c r="AW105" s="12" t="s">
        <v>27</v>
      </c>
      <c r="AX105" s="12" t="s">
        <v>65</v>
      </c>
      <c r="AY105" s="153" t="s">
        <v>107</v>
      </c>
    </row>
    <row r="106" spans="1:65" s="13" customFormat="1">
      <c r="B106" s="158"/>
      <c r="D106" s="152" t="s">
        <v>201</v>
      </c>
      <c r="E106" s="159" t="s">
        <v>3</v>
      </c>
      <c r="F106" s="160" t="s">
        <v>73</v>
      </c>
      <c r="H106" s="161">
        <v>1</v>
      </c>
      <c r="L106" s="158"/>
      <c r="M106" s="162"/>
      <c r="N106" s="163"/>
      <c r="O106" s="163"/>
      <c r="P106" s="163"/>
      <c r="Q106" s="163"/>
      <c r="R106" s="163"/>
      <c r="S106" s="163"/>
      <c r="T106" s="164"/>
      <c r="AT106" s="159" t="s">
        <v>201</v>
      </c>
      <c r="AU106" s="159" t="s">
        <v>73</v>
      </c>
      <c r="AV106" s="13" t="s">
        <v>75</v>
      </c>
      <c r="AW106" s="13" t="s">
        <v>27</v>
      </c>
      <c r="AX106" s="13" t="s">
        <v>65</v>
      </c>
      <c r="AY106" s="159" t="s">
        <v>107</v>
      </c>
    </row>
    <row r="107" spans="1:65" s="12" customFormat="1">
      <c r="B107" s="151"/>
      <c r="D107" s="152" t="s">
        <v>201</v>
      </c>
      <c r="E107" s="153" t="s">
        <v>3</v>
      </c>
      <c r="F107" s="154" t="s">
        <v>203</v>
      </c>
      <c r="H107" s="153" t="s">
        <v>3</v>
      </c>
      <c r="L107" s="151"/>
      <c r="M107" s="155"/>
      <c r="N107" s="156"/>
      <c r="O107" s="156"/>
      <c r="P107" s="156"/>
      <c r="Q107" s="156"/>
      <c r="R107" s="156"/>
      <c r="S107" s="156"/>
      <c r="T107" s="157"/>
      <c r="AT107" s="153" t="s">
        <v>201</v>
      </c>
      <c r="AU107" s="153" t="s">
        <v>73</v>
      </c>
      <c r="AV107" s="12" t="s">
        <v>73</v>
      </c>
      <c r="AW107" s="12" t="s">
        <v>27</v>
      </c>
      <c r="AX107" s="12" t="s">
        <v>65</v>
      </c>
      <c r="AY107" s="153" t="s">
        <v>107</v>
      </c>
    </row>
    <row r="108" spans="1:65" s="13" customFormat="1">
      <c r="B108" s="158"/>
      <c r="D108" s="152" t="s">
        <v>201</v>
      </c>
      <c r="E108" s="159" t="s">
        <v>3</v>
      </c>
      <c r="F108" s="160" t="s">
        <v>73</v>
      </c>
      <c r="H108" s="161">
        <v>1</v>
      </c>
      <c r="L108" s="158"/>
      <c r="M108" s="162"/>
      <c r="N108" s="163"/>
      <c r="O108" s="163"/>
      <c r="P108" s="163"/>
      <c r="Q108" s="163"/>
      <c r="R108" s="163"/>
      <c r="S108" s="163"/>
      <c r="T108" s="164"/>
      <c r="AT108" s="159" t="s">
        <v>201</v>
      </c>
      <c r="AU108" s="159" t="s">
        <v>73</v>
      </c>
      <c r="AV108" s="13" t="s">
        <v>75</v>
      </c>
      <c r="AW108" s="13" t="s">
        <v>27</v>
      </c>
      <c r="AX108" s="13" t="s">
        <v>65</v>
      </c>
      <c r="AY108" s="159" t="s">
        <v>107</v>
      </c>
    </row>
    <row r="109" spans="1:65" s="14" customFormat="1">
      <c r="B109" s="165"/>
      <c r="D109" s="152" t="s">
        <v>201</v>
      </c>
      <c r="E109" s="166" t="s">
        <v>3</v>
      </c>
      <c r="F109" s="167" t="s">
        <v>204</v>
      </c>
      <c r="H109" s="168">
        <v>2</v>
      </c>
      <c r="L109" s="165"/>
      <c r="M109" s="169"/>
      <c r="N109" s="170"/>
      <c r="O109" s="170"/>
      <c r="P109" s="170"/>
      <c r="Q109" s="170"/>
      <c r="R109" s="170"/>
      <c r="S109" s="170"/>
      <c r="T109" s="171"/>
      <c r="AT109" s="166" t="s">
        <v>201</v>
      </c>
      <c r="AU109" s="166" t="s">
        <v>73</v>
      </c>
      <c r="AV109" s="14" t="s">
        <v>106</v>
      </c>
      <c r="AW109" s="14" t="s">
        <v>27</v>
      </c>
      <c r="AX109" s="14" t="s">
        <v>73</v>
      </c>
      <c r="AY109" s="166" t="s">
        <v>107</v>
      </c>
    </row>
    <row r="110" spans="1:65" s="2" customFormat="1" ht="72" customHeight="1">
      <c r="A110" s="30"/>
      <c r="B110" s="129"/>
      <c r="C110" s="130" t="s">
        <v>205</v>
      </c>
      <c r="D110" s="130" t="s">
        <v>108</v>
      </c>
      <c r="E110" s="131" t="s">
        <v>206</v>
      </c>
      <c r="F110" s="132" t="s">
        <v>207</v>
      </c>
      <c r="G110" s="133" t="s">
        <v>111</v>
      </c>
      <c r="H110" s="134">
        <v>2</v>
      </c>
      <c r="I110" s="135">
        <v>0</v>
      </c>
      <c r="J110" s="135">
        <f t="shared" ref="J110:J116" si="10">ROUND(I110*H110,2)</f>
        <v>0</v>
      </c>
      <c r="K110" s="132" t="s">
        <v>112</v>
      </c>
      <c r="L110" s="31"/>
      <c r="M110" s="136" t="s">
        <v>3</v>
      </c>
      <c r="N110" s="137" t="s">
        <v>36</v>
      </c>
      <c r="O110" s="138">
        <v>0</v>
      </c>
      <c r="P110" s="138">
        <f t="shared" ref="P110:P116" si="11">O110*H110</f>
        <v>0</v>
      </c>
      <c r="Q110" s="138">
        <v>0</v>
      </c>
      <c r="R110" s="138">
        <f t="shared" ref="R110:R116" si="12">Q110*H110</f>
        <v>0</v>
      </c>
      <c r="S110" s="138">
        <v>0</v>
      </c>
      <c r="T110" s="139">
        <f t="shared" ref="T110:T116" si="13">S110*H110</f>
        <v>0</v>
      </c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R110" s="140" t="s">
        <v>113</v>
      </c>
      <c r="AT110" s="140" t="s">
        <v>108</v>
      </c>
      <c r="AU110" s="140" t="s">
        <v>73</v>
      </c>
      <c r="AY110" s="18" t="s">
        <v>107</v>
      </c>
      <c r="BE110" s="141">
        <f t="shared" ref="BE110:BE116" si="14">IF(N110="základní",J110,0)</f>
        <v>0</v>
      </c>
      <c r="BF110" s="141">
        <f t="shared" ref="BF110:BF116" si="15">IF(N110="snížená",J110,0)</f>
        <v>0</v>
      </c>
      <c r="BG110" s="141">
        <f t="shared" ref="BG110:BG116" si="16">IF(N110="zákl. přenesená",J110,0)</f>
        <v>0</v>
      </c>
      <c r="BH110" s="141">
        <f t="shared" ref="BH110:BH116" si="17">IF(N110="sníž. přenesená",J110,0)</f>
        <v>0</v>
      </c>
      <c r="BI110" s="141">
        <f t="shared" ref="BI110:BI116" si="18">IF(N110="nulová",J110,0)</f>
        <v>0</v>
      </c>
      <c r="BJ110" s="18" t="s">
        <v>73</v>
      </c>
      <c r="BK110" s="141">
        <f t="shared" ref="BK110:BK116" si="19">ROUND(I110*H110,2)</f>
        <v>0</v>
      </c>
      <c r="BL110" s="18" t="s">
        <v>113</v>
      </c>
      <c r="BM110" s="140" t="s">
        <v>208</v>
      </c>
    </row>
    <row r="111" spans="1:65" s="2" customFormat="1" ht="24" customHeight="1">
      <c r="A111" s="30"/>
      <c r="B111" s="129"/>
      <c r="C111" s="142" t="s">
        <v>209</v>
      </c>
      <c r="D111" s="142" t="s">
        <v>134</v>
      </c>
      <c r="E111" s="143" t="s">
        <v>210</v>
      </c>
      <c r="F111" s="144" t="s">
        <v>211</v>
      </c>
      <c r="G111" s="145" t="s">
        <v>111</v>
      </c>
      <c r="H111" s="146">
        <v>2</v>
      </c>
      <c r="I111" s="147">
        <v>0</v>
      </c>
      <c r="J111" s="147">
        <f t="shared" si="10"/>
        <v>0</v>
      </c>
      <c r="K111" s="144" t="s">
        <v>112</v>
      </c>
      <c r="L111" s="148"/>
      <c r="M111" s="149" t="s">
        <v>3</v>
      </c>
      <c r="N111" s="150" t="s">
        <v>36</v>
      </c>
      <c r="O111" s="138">
        <v>0</v>
      </c>
      <c r="P111" s="138">
        <f t="shared" si="11"/>
        <v>0</v>
      </c>
      <c r="Q111" s="138">
        <v>0</v>
      </c>
      <c r="R111" s="138">
        <f t="shared" si="12"/>
        <v>0</v>
      </c>
      <c r="S111" s="138">
        <v>0</v>
      </c>
      <c r="T111" s="139">
        <f t="shared" si="13"/>
        <v>0</v>
      </c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R111" s="140" t="s">
        <v>137</v>
      </c>
      <c r="AT111" s="140" t="s">
        <v>134</v>
      </c>
      <c r="AU111" s="140" t="s">
        <v>73</v>
      </c>
      <c r="AY111" s="18" t="s">
        <v>107</v>
      </c>
      <c r="BE111" s="141">
        <f t="shared" si="14"/>
        <v>0</v>
      </c>
      <c r="BF111" s="141">
        <f t="shared" si="15"/>
        <v>0</v>
      </c>
      <c r="BG111" s="141">
        <f t="shared" si="16"/>
        <v>0</v>
      </c>
      <c r="BH111" s="141">
        <f t="shared" si="17"/>
        <v>0</v>
      </c>
      <c r="BI111" s="141">
        <f t="shared" si="18"/>
        <v>0</v>
      </c>
      <c r="BJ111" s="18" t="s">
        <v>73</v>
      </c>
      <c r="BK111" s="141">
        <f t="shared" si="19"/>
        <v>0</v>
      </c>
      <c r="BL111" s="18" t="s">
        <v>137</v>
      </c>
      <c r="BM111" s="140" t="s">
        <v>212</v>
      </c>
    </row>
    <row r="112" spans="1:65" s="2" customFormat="1" ht="24" customHeight="1">
      <c r="A112" s="30"/>
      <c r="B112" s="129"/>
      <c r="C112" s="130" t="s">
        <v>213</v>
      </c>
      <c r="D112" s="130" t="s">
        <v>108</v>
      </c>
      <c r="E112" s="131" t="s">
        <v>214</v>
      </c>
      <c r="F112" s="132" t="s">
        <v>215</v>
      </c>
      <c r="G112" s="133" t="s">
        <v>111</v>
      </c>
      <c r="H112" s="134">
        <v>2</v>
      </c>
      <c r="I112" s="135">
        <v>0</v>
      </c>
      <c r="J112" s="135">
        <f t="shared" si="10"/>
        <v>0</v>
      </c>
      <c r="K112" s="132" t="s">
        <v>112</v>
      </c>
      <c r="L112" s="31"/>
      <c r="M112" s="136" t="s">
        <v>3</v>
      </c>
      <c r="N112" s="137" t="s">
        <v>36</v>
      </c>
      <c r="O112" s="138">
        <v>0</v>
      </c>
      <c r="P112" s="138">
        <f t="shared" si="11"/>
        <v>0</v>
      </c>
      <c r="Q112" s="138">
        <v>0</v>
      </c>
      <c r="R112" s="138">
        <f t="shared" si="12"/>
        <v>0</v>
      </c>
      <c r="S112" s="138">
        <v>0</v>
      </c>
      <c r="T112" s="139">
        <f t="shared" si="13"/>
        <v>0</v>
      </c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R112" s="140" t="s">
        <v>113</v>
      </c>
      <c r="AT112" s="140" t="s">
        <v>108</v>
      </c>
      <c r="AU112" s="140" t="s">
        <v>73</v>
      </c>
      <c r="AY112" s="18" t="s">
        <v>107</v>
      </c>
      <c r="BE112" s="141">
        <f t="shared" si="14"/>
        <v>0</v>
      </c>
      <c r="BF112" s="141">
        <f t="shared" si="15"/>
        <v>0</v>
      </c>
      <c r="BG112" s="141">
        <f t="shared" si="16"/>
        <v>0</v>
      </c>
      <c r="BH112" s="141">
        <f t="shared" si="17"/>
        <v>0</v>
      </c>
      <c r="BI112" s="141">
        <f t="shared" si="18"/>
        <v>0</v>
      </c>
      <c r="BJ112" s="18" t="s">
        <v>73</v>
      </c>
      <c r="BK112" s="141">
        <f t="shared" si="19"/>
        <v>0</v>
      </c>
      <c r="BL112" s="18" t="s">
        <v>113</v>
      </c>
      <c r="BM112" s="140" t="s">
        <v>216</v>
      </c>
    </row>
    <row r="113" spans="1:65" s="2" customFormat="1" ht="24" customHeight="1">
      <c r="A113" s="30"/>
      <c r="B113" s="129"/>
      <c r="C113" s="142" t="s">
        <v>217</v>
      </c>
      <c r="D113" s="142" t="s">
        <v>134</v>
      </c>
      <c r="E113" s="143" t="s">
        <v>218</v>
      </c>
      <c r="F113" s="144" t="s">
        <v>219</v>
      </c>
      <c r="G113" s="145" t="s">
        <v>111</v>
      </c>
      <c r="H113" s="146">
        <v>2</v>
      </c>
      <c r="I113" s="147">
        <v>0</v>
      </c>
      <c r="J113" s="147">
        <f t="shared" si="10"/>
        <v>0</v>
      </c>
      <c r="K113" s="144" t="s">
        <v>112</v>
      </c>
      <c r="L113" s="148"/>
      <c r="M113" s="149" t="s">
        <v>3</v>
      </c>
      <c r="N113" s="150" t="s">
        <v>36</v>
      </c>
      <c r="O113" s="138">
        <v>0</v>
      </c>
      <c r="P113" s="138">
        <f t="shared" si="11"/>
        <v>0</v>
      </c>
      <c r="Q113" s="138">
        <v>0</v>
      </c>
      <c r="R113" s="138">
        <f t="shared" si="12"/>
        <v>0</v>
      </c>
      <c r="S113" s="138">
        <v>0</v>
      </c>
      <c r="T113" s="139">
        <f t="shared" si="13"/>
        <v>0</v>
      </c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R113" s="140" t="s">
        <v>137</v>
      </c>
      <c r="AT113" s="140" t="s">
        <v>134</v>
      </c>
      <c r="AU113" s="140" t="s">
        <v>73</v>
      </c>
      <c r="AY113" s="18" t="s">
        <v>107</v>
      </c>
      <c r="BE113" s="141">
        <f t="shared" si="14"/>
        <v>0</v>
      </c>
      <c r="BF113" s="141">
        <f t="shared" si="15"/>
        <v>0</v>
      </c>
      <c r="BG113" s="141">
        <f t="shared" si="16"/>
        <v>0</v>
      </c>
      <c r="BH113" s="141">
        <f t="shared" si="17"/>
        <v>0</v>
      </c>
      <c r="BI113" s="141">
        <f t="shared" si="18"/>
        <v>0</v>
      </c>
      <c r="BJ113" s="18" t="s">
        <v>73</v>
      </c>
      <c r="BK113" s="141">
        <f t="shared" si="19"/>
        <v>0</v>
      </c>
      <c r="BL113" s="18" t="s">
        <v>137</v>
      </c>
      <c r="BM113" s="140" t="s">
        <v>220</v>
      </c>
    </row>
    <row r="114" spans="1:65" s="2" customFormat="1" ht="36" customHeight="1">
      <c r="A114" s="30"/>
      <c r="B114" s="129"/>
      <c r="C114" s="130" t="s">
        <v>221</v>
      </c>
      <c r="D114" s="130" t="s">
        <v>108</v>
      </c>
      <c r="E114" s="131" t="s">
        <v>222</v>
      </c>
      <c r="F114" s="132" t="s">
        <v>223</v>
      </c>
      <c r="G114" s="133" t="s">
        <v>111</v>
      </c>
      <c r="H114" s="134">
        <v>1</v>
      </c>
      <c r="I114" s="135">
        <v>0</v>
      </c>
      <c r="J114" s="135">
        <f t="shared" si="10"/>
        <v>0</v>
      </c>
      <c r="K114" s="132" t="s">
        <v>112</v>
      </c>
      <c r="L114" s="31"/>
      <c r="M114" s="136" t="s">
        <v>3</v>
      </c>
      <c r="N114" s="137" t="s">
        <v>36</v>
      </c>
      <c r="O114" s="138">
        <v>0</v>
      </c>
      <c r="P114" s="138">
        <f t="shared" si="11"/>
        <v>0</v>
      </c>
      <c r="Q114" s="138">
        <v>0</v>
      </c>
      <c r="R114" s="138">
        <f t="shared" si="12"/>
        <v>0</v>
      </c>
      <c r="S114" s="138">
        <v>0</v>
      </c>
      <c r="T114" s="139">
        <f t="shared" si="13"/>
        <v>0</v>
      </c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R114" s="140" t="s">
        <v>113</v>
      </c>
      <c r="AT114" s="140" t="s">
        <v>108</v>
      </c>
      <c r="AU114" s="140" t="s">
        <v>73</v>
      </c>
      <c r="AY114" s="18" t="s">
        <v>107</v>
      </c>
      <c r="BE114" s="141">
        <f t="shared" si="14"/>
        <v>0</v>
      </c>
      <c r="BF114" s="141">
        <f t="shared" si="15"/>
        <v>0</v>
      </c>
      <c r="BG114" s="141">
        <f t="shared" si="16"/>
        <v>0</v>
      </c>
      <c r="BH114" s="141">
        <f t="shared" si="17"/>
        <v>0</v>
      </c>
      <c r="BI114" s="141">
        <f t="shared" si="18"/>
        <v>0</v>
      </c>
      <c r="BJ114" s="18" t="s">
        <v>73</v>
      </c>
      <c r="BK114" s="141">
        <f t="shared" si="19"/>
        <v>0</v>
      </c>
      <c r="BL114" s="18" t="s">
        <v>113</v>
      </c>
      <c r="BM114" s="140" t="s">
        <v>224</v>
      </c>
    </row>
    <row r="115" spans="1:65" s="2" customFormat="1" ht="24" customHeight="1">
      <c r="A115" s="30"/>
      <c r="B115" s="129"/>
      <c r="C115" s="130" t="s">
        <v>225</v>
      </c>
      <c r="D115" s="130" t="s">
        <v>108</v>
      </c>
      <c r="E115" s="131" t="s">
        <v>226</v>
      </c>
      <c r="F115" s="132" t="s">
        <v>227</v>
      </c>
      <c r="G115" s="133" t="s">
        <v>111</v>
      </c>
      <c r="H115" s="134">
        <v>1</v>
      </c>
      <c r="I115" s="135">
        <v>0</v>
      </c>
      <c r="J115" s="135">
        <f t="shared" si="10"/>
        <v>0</v>
      </c>
      <c r="K115" s="132" t="s">
        <v>112</v>
      </c>
      <c r="L115" s="31"/>
      <c r="M115" s="136" t="s">
        <v>3</v>
      </c>
      <c r="N115" s="137" t="s">
        <v>36</v>
      </c>
      <c r="O115" s="138">
        <v>0</v>
      </c>
      <c r="P115" s="138">
        <f t="shared" si="11"/>
        <v>0</v>
      </c>
      <c r="Q115" s="138">
        <v>0</v>
      </c>
      <c r="R115" s="138">
        <f t="shared" si="12"/>
        <v>0</v>
      </c>
      <c r="S115" s="138">
        <v>0</v>
      </c>
      <c r="T115" s="139">
        <f t="shared" si="13"/>
        <v>0</v>
      </c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R115" s="140" t="s">
        <v>113</v>
      </c>
      <c r="AT115" s="140" t="s">
        <v>108</v>
      </c>
      <c r="AU115" s="140" t="s">
        <v>73</v>
      </c>
      <c r="AY115" s="18" t="s">
        <v>107</v>
      </c>
      <c r="BE115" s="141">
        <f t="shared" si="14"/>
        <v>0</v>
      </c>
      <c r="BF115" s="141">
        <f t="shared" si="15"/>
        <v>0</v>
      </c>
      <c r="BG115" s="141">
        <f t="shared" si="16"/>
        <v>0</v>
      </c>
      <c r="BH115" s="141">
        <f t="shared" si="17"/>
        <v>0</v>
      </c>
      <c r="BI115" s="141">
        <f t="shared" si="18"/>
        <v>0</v>
      </c>
      <c r="BJ115" s="18" t="s">
        <v>73</v>
      </c>
      <c r="BK115" s="141">
        <f t="shared" si="19"/>
        <v>0</v>
      </c>
      <c r="BL115" s="18" t="s">
        <v>113</v>
      </c>
      <c r="BM115" s="140" t="s">
        <v>228</v>
      </c>
    </row>
    <row r="116" spans="1:65" s="2" customFormat="1" ht="24" customHeight="1">
      <c r="A116" s="30"/>
      <c r="B116" s="129"/>
      <c r="C116" s="130" t="s">
        <v>229</v>
      </c>
      <c r="D116" s="130" t="s">
        <v>108</v>
      </c>
      <c r="E116" s="131" t="s">
        <v>230</v>
      </c>
      <c r="F116" s="132" t="s">
        <v>231</v>
      </c>
      <c r="G116" s="133" t="s">
        <v>232</v>
      </c>
      <c r="H116" s="134">
        <v>2046</v>
      </c>
      <c r="I116" s="135">
        <v>0</v>
      </c>
      <c r="J116" s="135">
        <f t="shared" si="10"/>
        <v>0</v>
      </c>
      <c r="K116" s="132" t="s">
        <v>112</v>
      </c>
      <c r="L116" s="31"/>
      <c r="M116" s="136" t="s">
        <v>3</v>
      </c>
      <c r="N116" s="137" t="s">
        <v>36</v>
      </c>
      <c r="O116" s="138">
        <v>0</v>
      </c>
      <c r="P116" s="138">
        <f t="shared" si="11"/>
        <v>0</v>
      </c>
      <c r="Q116" s="138">
        <v>0</v>
      </c>
      <c r="R116" s="138">
        <f t="shared" si="12"/>
        <v>0</v>
      </c>
      <c r="S116" s="138">
        <v>0</v>
      </c>
      <c r="T116" s="139">
        <f t="shared" si="13"/>
        <v>0</v>
      </c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R116" s="140" t="s">
        <v>233</v>
      </c>
      <c r="AT116" s="140" t="s">
        <v>108</v>
      </c>
      <c r="AU116" s="140" t="s">
        <v>73</v>
      </c>
      <c r="AY116" s="18" t="s">
        <v>107</v>
      </c>
      <c r="BE116" s="141">
        <f t="shared" si="14"/>
        <v>0</v>
      </c>
      <c r="BF116" s="141">
        <f t="shared" si="15"/>
        <v>0</v>
      </c>
      <c r="BG116" s="141">
        <f t="shared" si="16"/>
        <v>0</v>
      </c>
      <c r="BH116" s="141">
        <f t="shared" si="17"/>
        <v>0</v>
      </c>
      <c r="BI116" s="141">
        <f t="shared" si="18"/>
        <v>0</v>
      </c>
      <c r="BJ116" s="18" t="s">
        <v>73</v>
      </c>
      <c r="BK116" s="141">
        <f t="shared" si="19"/>
        <v>0</v>
      </c>
      <c r="BL116" s="18" t="s">
        <v>233</v>
      </c>
      <c r="BM116" s="140" t="s">
        <v>234</v>
      </c>
    </row>
    <row r="117" spans="1:65" s="12" customFormat="1">
      <c r="B117" s="151"/>
      <c r="D117" s="152" t="s">
        <v>201</v>
      </c>
      <c r="E117" s="153" t="s">
        <v>3</v>
      </c>
      <c r="F117" s="154" t="s">
        <v>235</v>
      </c>
      <c r="H117" s="153" t="s">
        <v>3</v>
      </c>
      <c r="L117" s="151"/>
      <c r="M117" s="155"/>
      <c r="N117" s="156"/>
      <c r="O117" s="156"/>
      <c r="P117" s="156"/>
      <c r="Q117" s="156"/>
      <c r="R117" s="156"/>
      <c r="S117" s="156"/>
      <c r="T117" s="157"/>
      <c r="AT117" s="153" t="s">
        <v>201</v>
      </c>
      <c r="AU117" s="153" t="s">
        <v>73</v>
      </c>
      <c r="AV117" s="12" t="s">
        <v>73</v>
      </c>
      <c r="AW117" s="12" t="s">
        <v>27</v>
      </c>
      <c r="AX117" s="12" t="s">
        <v>65</v>
      </c>
      <c r="AY117" s="153" t="s">
        <v>107</v>
      </c>
    </row>
    <row r="118" spans="1:65" s="13" customFormat="1">
      <c r="B118" s="158"/>
      <c r="D118" s="152" t="s">
        <v>201</v>
      </c>
      <c r="E118" s="159" t="s">
        <v>3</v>
      </c>
      <c r="F118" s="160" t="s">
        <v>236</v>
      </c>
      <c r="H118" s="161">
        <v>2046</v>
      </c>
      <c r="L118" s="158"/>
      <c r="M118" s="162"/>
      <c r="N118" s="163"/>
      <c r="O118" s="163"/>
      <c r="P118" s="163"/>
      <c r="Q118" s="163"/>
      <c r="R118" s="163"/>
      <c r="S118" s="163"/>
      <c r="T118" s="164"/>
      <c r="AT118" s="159" t="s">
        <v>201</v>
      </c>
      <c r="AU118" s="159" t="s">
        <v>73</v>
      </c>
      <c r="AV118" s="13" t="s">
        <v>75</v>
      </c>
      <c r="AW118" s="13" t="s">
        <v>27</v>
      </c>
      <c r="AX118" s="13" t="s">
        <v>73</v>
      </c>
      <c r="AY118" s="159" t="s">
        <v>107</v>
      </c>
    </row>
    <row r="119" spans="1:65" s="2" customFormat="1" ht="24" customHeight="1">
      <c r="A119" s="30"/>
      <c r="B119" s="129"/>
      <c r="C119" s="130" t="s">
        <v>237</v>
      </c>
      <c r="D119" s="130" t="s">
        <v>108</v>
      </c>
      <c r="E119" s="131" t="s">
        <v>238</v>
      </c>
      <c r="F119" s="132" t="s">
        <v>239</v>
      </c>
      <c r="G119" s="133" t="s">
        <v>111</v>
      </c>
      <c r="H119" s="134">
        <v>1</v>
      </c>
      <c r="I119" s="135">
        <v>0</v>
      </c>
      <c r="J119" s="135">
        <f t="shared" ref="J119:J126" si="20">ROUND(I119*H119,2)</f>
        <v>0</v>
      </c>
      <c r="K119" s="132" t="s">
        <v>112</v>
      </c>
      <c r="L119" s="31"/>
      <c r="M119" s="136" t="s">
        <v>3</v>
      </c>
      <c r="N119" s="137" t="s">
        <v>36</v>
      </c>
      <c r="O119" s="138">
        <v>0</v>
      </c>
      <c r="P119" s="138">
        <f t="shared" ref="P119:P126" si="21">O119*H119</f>
        <v>0</v>
      </c>
      <c r="Q119" s="138">
        <v>0</v>
      </c>
      <c r="R119" s="138">
        <f t="shared" ref="R119:R126" si="22">Q119*H119</f>
        <v>0</v>
      </c>
      <c r="S119" s="138">
        <v>0</v>
      </c>
      <c r="T119" s="139">
        <f t="shared" ref="T119:T126" si="23">S119*H119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40" t="s">
        <v>113</v>
      </c>
      <c r="AT119" s="140" t="s">
        <v>108</v>
      </c>
      <c r="AU119" s="140" t="s">
        <v>73</v>
      </c>
      <c r="AY119" s="18" t="s">
        <v>107</v>
      </c>
      <c r="BE119" s="141">
        <f t="shared" ref="BE119:BE126" si="24">IF(N119="základní",J119,0)</f>
        <v>0</v>
      </c>
      <c r="BF119" s="141">
        <f t="shared" ref="BF119:BF126" si="25">IF(N119="snížená",J119,0)</f>
        <v>0</v>
      </c>
      <c r="BG119" s="141">
        <f t="shared" ref="BG119:BG126" si="26">IF(N119="zákl. přenesená",J119,0)</f>
        <v>0</v>
      </c>
      <c r="BH119" s="141">
        <f t="shared" ref="BH119:BH126" si="27">IF(N119="sníž. přenesená",J119,0)</f>
        <v>0</v>
      </c>
      <c r="BI119" s="141">
        <f t="shared" ref="BI119:BI126" si="28">IF(N119="nulová",J119,0)</f>
        <v>0</v>
      </c>
      <c r="BJ119" s="18" t="s">
        <v>73</v>
      </c>
      <c r="BK119" s="141">
        <f t="shared" ref="BK119:BK126" si="29">ROUND(I119*H119,2)</f>
        <v>0</v>
      </c>
      <c r="BL119" s="18" t="s">
        <v>113</v>
      </c>
      <c r="BM119" s="140" t="s">
        <v>240</v>
      </c>
    </row>
    <row r="120" spans="1:65" s="2" customFormat="1" ht="24" customHeight="1">
      <c r="A120" s="30"/>
      <c r="B120" s="129"/>
      <c r="C120" s="130" t="s">
        <v>241</v>
      </c>
      <c r="D120" s="130" t="s">
        <v>108</v>
      </c>
      <c r="E120" s="131" t="s">
        <v>242</v>
      </c>
      <c r="F120" s="132" t="s">
        <v>243</v>
      </c>
      <c r="G120" s="133" t="s">
        <v>111</v>
      </c>
      <c r="H120" s="134">
        <v>1</v>
      </c>
      <c r="I120" s="135">
        <v>0</v>
      </c>
      <c r="J120" s="135">
        <f t="shared" si="20"/>
        <v>0</v>
      </c>
      <c r="K120" s="132" t="s">
        <v>112</v>
      </c>
      <c r="L120" s="31"/>
      <c r="M120" s="136" t="s">
        <v>3</v>
      </c>
      <c r="N120" s="137" t="s">
        <v>36</v>
      </c>
      <c r="O120" s="138">
        <v>0</v>
      </c>
      <c r="P120" s="138">
        <f t="shared" si="21"/>
        <v>0</v>
      </c>
      <c r="Q120" s="138">
        <v>0</v>
      </c>
      <c r="R120" s="138">
        <f t="shared" si="22"/>
        <v>0</v>
      </c>
      <c r="S120" s="138">
        <v>0</v>
      </c>
      <c r="T120" s="139">
        <f t="shared" si="23"/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40" t="s">
        <v>113</v>
      </c>
      <c r="AT120" s="140" t="s">
        <v>108</v>
      </c>
      <c r="AU120" s="140" t="s">
        <v>73</v>
      </c>
      <c r="AY120" s="18" t="s">
        <v>107</v>
      </c>
      <c r="BE120" s="141">
        <f t="shared" si="24"/>
        <v>0</v>
      </c>
      <c r="BF120" s="141">
        <f t="shared" si="25"/>
        <v>0</v>
      </c>
      <c r="BG120" s="141">
        <f t="shared" si="26"/>
        <v>0</v>
      </c>
      <c r="BH120" s="141">
        <f t="shared" si="27"/>
        <v>0</v>
      </c>
      <c r="BI120" s="141">
        <f t="shared" si="28"/>
        <v>0</v>
      </c>
      <c r="BJ120" s="18" t="s">
        <v>73</v>
      </c>
      <c r="BK120" s="141">
        <f t="shared" si="29"/>
        <v>0</v>
      </c>
      <c r="BL120" s="18" t="s">
        <v>113</v>
      </c>
      <c r="BM120" s="140" t="s">
        <v>244</v>
      </c>
    </row>
    <row r="121" spans="1:65" s="2" customFormat="1" ht="36" customHeight="1">
      <c r="A121" s="30"/>
      <c r="B121" s="129"/>
      <c r="C121" s="130" t="s">
        <v>245</v>
      </c>
      <c r="D121" s="130" t="s">
        <v>108</v>
      </c>
      <c r="E121" s="131" t="s">
        <v>246</v>
      </c>
      <c r="F121" s="132" t="s">
        <v>247</v>
      </c>
      <c r="G121" s="133" t="s">
        <v>111</v>
      </c>
      <c r="H121" s="134">
        <v>1</v>
      </c>
      <c r="I121" s="135">
        <v>0</v>
      </c>
      <c r="J121" s="135">
        <f t="shared" si="20"/>
        <v>0</v>
      </c>
      <c r="K121" s="132" t="s">
        <v>112</v>
      </c>
      <c r="L121" s="31"/>
      <c r="M121" s="136" t="s">
        <v>3</v>
      </c>
      <c r="N121" s="137" t="s">
        <v>36</v>
      </c>
      <c r="O121" s="138">
        <v>0</v>
      </c>
      <c r="P121" s="138">
        <f t="shared" si="21"/>
        <v>0</v>
      </c>
      <c r="Q121" s="138">
        <v>0</v>
      </c>
      <c r="R121" s="138">
        <f t="shared" si="22"/>
        <v>0</v>
      </c>
      <c r="S121" s="138">
        <v>0</v>
      </c>
      <c r="T121" s="139">
        <f t="shared" si="23"/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40" t="s">
        <v>113</v>
      </c>
      <c r="AT121" s="140" t="s">
        <v>108</v>
      </c>
      <c r="AU121" s="140" t="s">
        <v>73</v>
      </c>
      <c r="AY121" s="18" t="s">
        <v>107</v>
      </c>
      <c r="BE121" s="141">
        <f t="shared" si="24"/>
        <v>0</v>
      </c>
      <c r="BF121" s="141">
        <f t="shared" si="25"/>
        <v>0</v>
      </c>
      <c r="BG121" s="141">
        <f t="shared" si="26"/>
        <v>0</v>
      </c>
      <c r="BH121" s="141">
        <f t="shared" si="27"/>
        <v>0</v>
      </c>
      <c r="BI121" s="141">
        <f t="shared" si="28"/>
        <v>0</v>
      </c>
      <c r="BJ121" s="18" t="s">
        <v>73</v>
      </c>
      <c r="BK121" s="141">
        <f t="shared" si="29"/>
        <v>0</v>
      </c>
      <c r="BL121" s="18" t="s">
        <v>113</v>
      </c>
      <c r="BM121" s="140" t="s">
        <v>248</v>
      </c>
    </row>
    <row r="122" spans="1:65" s="2" customFormat="1" ht="84" customHeight="1">
      <c r="A122" s="30"/>
      <c r="B122" s="129"/>
      <c r="C122" s="130" t="s">
        <v>249</v>
      </c>
      <c r="D122" s="130" t="s">
        <v>108</v>
      </c>
      <c r="E122" s="131" t="s">
        <v>250</v>
      </c>
      <c r="F122" s="132" t="s">
        <v>251</v>
      </c>
      <c r="G122" s="133" t="s">
        <v>111</v>
      </c>
      <c r="H122" s="134">
        <v>2</v>
      </c>
      <c r="I122" s="135">
        <v>0</v>
      </c>
      <c r="J122" s="135">
        <f t="shared" si="20"/>
        <v>0</v>
      </c>
      <c r="K122" s="132" t="s">
        <v>112</v>
      </c>
      <c r="L122" s="31"/>
      <c r="M122" s="136" t="s">
        <v>3</v>
      </c>
      <c r="N122" s="137" t="s">
        <v>36</v>
      </c>
      <c r="O122" s="138">
        <v>0</v>
      </c>
      <c r="P122" s="138">
        <f t="shared" si="21"/>
        <v>0</v>
      </c>
      <c r="Q122" s="138">
        <v>0</v>
      </c>
      <c r="R122" s="138">
        <f t="shared" si="22"/>
        <v>0</v>
      </c>
      <c r="S122" s="138">
        <v>0</v>
      </c>
      <c r="T122" s="139">
        <f t="shared" si="23"/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40" t="s">
        <v>113</v>
      </c>
      <c r="AT122" s="140" t="s">
        <v>108</v>
      </c>
      <c r="AU122" s="140" t="s">
        <v>73</v>
      </c>
      <c r="AY122" s="18" t="s">
        <v>107</v>
      </c>
      <c r="BE122" s="141">
        <f t="shared" si="24"/>
        <v>0</v>
      </c>
      <c r="BF122" s="141">
        <f t="shared" si="25"/>
        <v>0</v>
      </c>
      <c r="BG122" s="141">
        <f t="shared" si="26"/>
        <v>0</v>
      </c>
      <c r="BH122" s="141">
        <f t="shared" si="27"/>
        <v>0</v>
      </c>
      <c r="BI122" s="141">
        <f t="shared" si="28"/>
        <v>0</v>
      </c>
      <c r="BJ122" s="18" t="s">
        <v>73</v>
      </c>
      <c r="BK122" s="141">
        <f t="shared" si="29"/>
        <v>0</v>
      </c>
      <c r="BL122" s="18" t="s">
        <v>113</v>
      </c>
      <c r="BM122" s="140" t="s">
        <v>252</v>
      </c>
    </row>
    <row r="123" spans="1:65" s="2" customFormat="1" ht="72" customHeight="1">
      <c r="A123" s="30"/>
      <c r="B123" s="129"/>
      <c r="C123" s="130" t="s">
        <v>253</v>
      </c>
      <c r="D123" s="130" t="s">
        <v>108</v>
      </c>
      <c r="E123" s="131" t="s">
        <v>254</v>
      </c>
      <c r="F123" s="132" t="s">
        <v>255</v>
      </c>
      <c r="G123" s="133" t="s">
        <v>111</v>
      </c>
      <c r="H123" s="134">
        <v>4</v>
      </c>
      <c r="I123" s="135">
        <v>0</v>
      </c>
      <c r="J123" s="135">
        <f t="shared" si="20"/>
        <v>0</v>
      </c>
      <c r="K123" s="132" t="s">
        <v>112</v>
      </c>
      <c r="L123" s="31"/>
      <c r="M123" s="136" t="s">
        <v>3</v>
      </c>
      <c r="N123" s="137" t="s">
        <v>36</v>
      </c>
      <c r="O123" s="138">
        <v>0</v>
      </c>
      <c r="P123" s="138">
        <f t="shared" si="21"/>
        <v>0</v>
      </c>
      <c r="Q123" s="138">
        <v>0</v>
      </c>
      <c r="R123" s="138">
        <f t="shared" si="22"/>
        <v>0</v>
      </c>
      <c r="S123" s="138">
        <v>0</v>
      </c>
      <c r="T123" s="139">
        <f t="shared" si="2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40" t="s">
        <v>113</v>
      </c>
      <c r="AT123" s="140" t="s">
        <v>108</v>
      </c>
      <c r="AU123" s="140" t="s">
        <v>73</v>
      </c>
      <c r="AY123" s="18" t="s">
        <v>107</v>
      </c>
      <c r="BE123" s="141">
        <f t="shared" si="24"/>
        <v>0</v>
      </c>
      <c r="BF123" s="141">
        <f t="shared" si="25"/>
        <v>0</v>
      </c>
      <c r="BG123" s="141">
        <f t="shared" si="26"/>
        <v>0</v>
      </c>
      <c r="BH123" s="141">
        <f t="shared" si="27"/>
        <v>0</v>
      </c>
      <c r="BI123" s="141">
        <f t="shared" si="28"/>
        <v>0</v>
      </c>
      <c r="BJ123" s="18" t="s">
        <v>73</v>
      </c>
      <c r="BK123" s="141">
        <f t="shared" si="29"/>
        <v>0</v>
      </c>
      <c r="BL123" s="18" t="s">
        <v>113</v>
      </c>
      <c r="BM123" s="140" t="s">
        <v>256</v>
      </c>
    </row>
    <row r="124" spans="1:65" s="2" customFormat="1" ht="48" customHeight="1">
      <c r="A124" s="30"/>
      <c r="B124" s="129"/>
      <c r="C124" s="130" t="s">
        <v>257</v>
      </c>
      <c r="D124" s="130" t="s">
        <v>108</v>
      </c>
      <c r="E124" s="131" t="s">
        <v>258</v>
      </c>
      <c r="F124" s="132" t="s">
        <v>259</v>
      </c>
      <c r="G124" s="133" t="s">
        <v>111</v>
      </c>
      <c r="H124" s="134">
        <v>1</v>
      </c>
      <c r="I124" s="135">
        <v>0</v>
      </c>
      <c r="J124" s="135">
        <f t="shared" si="20"/>
        <v>0</v>
      </c>
      <c r="K124" s="132" t="s">
        <v>112</v>
      </c>
      <c r="L124" s="31"/>
      <c r="M124" s="136" t="s">
        <v>3</v>
      </c>
      <c r="N124" s="137" t="s">
        <v>36</v>
      </c>
      <c r="O124" s="138">
        <v>0</v>
      </c>
      <c r="P124" s="138">
        <f t="shared" si="21"/>
        <v>0</v>
      </c>
      <c r="Q124" s="138">
        <v>0</v>
      </c>
      <c r="R124" s="138">
        <f t="shared" si="22"/>
        <v>0</v>
      </c>
      <c r="S124" s="138">
        <v>0</v>
      </c>
      <c r="T124" s="139">
        <f t="shared" si="2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40" t="s">
        <v>113</v>
      </c>
      <c r="AT124" s="140" t="s">
        <v>108</v>
      </c>
      <c r="AU124" s="140" t="s">
        <v>73</v>
      </c>
      <c r="AY124" s="18" t="s">
        <v>107</v>
      </c>
      <c r="BE124" s="141">
        <f t="shared" si="24"/>
        <v>0</v>
      </c>
      <c r="BF124" s="141">
        <f t="shared" si="25"/>
        <v>0</v>
      </c>
      <c r="BG124" s="141">
        <f t="shared" si="26"/>
        <v>0</v>
      </c>
      <c r="BH124" s="141">
        <f t="shared" si="27"/>
        <v>0</v>
      </c>
      <c r="BI124" s="141">
        <f t="shared" si="28"/>
        <v>0</v>
      </c>
      <c r="BJ124" s="18" t="s">
        <v>73</v>
      </c>
      <c r="BK124" s="141">
        <f t="shared" si="29"/>
        <v>0</v>
      </c>
      <c r="BL124" s="18" t="s">
        <v>113</v>
      </c>
      <c r="BM124" s="140" t="s">
        <v>260</v>
      </c>
    </row>
    <row r="125" spans="1:65" s="2" customFormat="1" ht="84" customHeight="1">
      <c r="A125" s="30"/>
      <c r="B125" s="129"/>
      <c r="C125" s="130" t="s">
        <v>261</v>
      </c>
      <c r="D125" s="130" t="s">
        <v>108</v>
      </c>
      <c r="E125" s="131" t="s">
        <v>262</v>
      </c>
      <c r="F125" s="132" t="s">
        <v>263</v>
      </c>
      <c r="G125" s="133" t="s">
        <v>111</v>
      </c>
      <c r="H125" s="134">
        <v>1</v>
      </c>
      <c r="I125" s="135">
        <v>0</v>
      </c>
      <c r="J125" s="135">
        <f t="shared" si="20"/>
        <v>0</v>
      </c>
      <c r="K125" s="132" t="s">
        <v>112</v>
      </c>
      <c r="L125" s="31"/>
      <c r="M125" s="136" t="s">
        <v>3</v>
      </c>
      <c r="N125" s="137" t="s">
        <v>36</v>
      </c>
      <c r="O125" s="138">
        <v>0</v>
      </c>
      <c r="P125" s="138">
        <f t="shared" si="21"/>
        <v>0</v>
      </c>
      <c r="Q125" s="138">
        <v>0</v>
      </c>
      <c r="R125" s="138">
        <f t="shared" si="22"/>
        <v>0</v>
      </c>
      <c r="S125" s="138">
        <v>0</v>
      </c>
      <c r="T125" s="139">
        <f t="shared" si="2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40" t="s">
        <v>113</v>
      </c>
      <c r="AT125" s="140" t="s">
        <v>108</v>
      </c>
      <c r="AU125" s="140" t="s">
        <v>73</v>
      </c>
      <c r="AY125" s="18" t="s">
        <v>107</v>
      </c>
      <c r="BE125" s="141">
        <f t="shared" si="24"/>
        <v>0</v>
      </c>
      <c r="BF125" s="141">
        <f t="shared" si="25"/>
        <v>0</v>
      </c>
      <c r="BG125" s="141">
        <f t="shared" si="26"/>
        <v>0</v>
      </c>
      <c r="BH125" s="141">
        <f t="shared" si="27"/>
        <v>0</v>
      </c>
      <c r="BI125" s="141">
        <f t="shared" si="28"/>
        <v>0</v>
      </c>
      <c r="BJ125" s="18" t="s">
        <v>73</v>
      </c>
      <c r="BK125" s="141">
        <f t="shared" si="29"/>
        <v>0</v>
      </c>
      <c r="BL125" s="18" t="s">
        <v>113</v>
      </c>
      <c r="BM125" s="140" t="s">
        <v>264</v>
      </c>
    </row>
    <row r="126" spans="1:65" s="2" customFormat="1" ht="48" customHeight="1">
      <c r="A126" s="30"/>
      <c r="B126" s="129"/>
      <c r="C126" s="130" t="s">
        <v>265</v>
      </c>
      <c r="D126" s="130" t="s">
        <v>108</v>
      </c>
      <c r="E126" s="131" t="s">
        <v>266</v>
      </c>
      <c r="F126" s="132" t="s">
        <v>267</v>
      </c>
      <c r="G126" s="133" t="s">
        <v>111</v>
      </c>
      <c r="H126" s="134">
        <v>1</v>
      </c>
      <c r="I126" s="135">
        <v>0</v>
      </c>
      <c r="J126" s="135">
        <f t="shared" si="20"/>
        <v>0</v>
      </c>
      <c r="K126" s="132" t="s">
        <v>112</v>
      </c>
      <c r="L126" s="31"/>
      <c r="M126" s="172" t="s">
        <v>3</v>
      </c>
      <c r="N126" s="173" t="s">
        <v>36</v>
      </c>
      <c r="O126" s="174">
        <v>0</v>
      </c>
      <c r="P126" s="174">
        <f t="shared" si="21"/>
        <v>0</v>
      </c>
      <c r="Q126" s="174">
        <v>0</v>
      </c>
      <c r="R126" s="174">
        <f t="shared" si="22"/>
        <v>0</v>
      </c>
      <c r="S126" s="174">
        <v>0</v>
      </c>
      <c r="T126" s="175">
        <f t="shared" si="2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40" t="s">
        <v>113</v>
      </c>
      <c r="AT126" s="140" t="s">
        <v>108</v>
      </c>
      <c r="AU126" s="140" t="s">
        <v>73</v>
      </c>
      <c r="AY126" s="18" t="s">
        <v>107</v>
      </c>
      <c r="BE126" s="141">
        <f t="shared" si="24"/>
        <v>0</v>
      </c>
      <c r="BF126" s="141">
        <f t="shared" si="25"/>
        <v>0</v>
      </c>
      <c r="BG126" s="141">
        <f t="shared" si="26"/>
        <v>0</v>
      </c>
      <c r="BH126" s="141">
        <f t="shared" si="27"/>
        <v>0</v>
      </c>
      <c r="BI126" s="141">
        <f t="shared" si="28"/>
        <v>0</v>
      </c>
      <c r="BJ126" s="18" t="s">
        <v>73</v>
      </c>
      <c r="BK126" s="141">
        <f t="shared" si="29"/>
        <v>0</v>
      </c>
      <c r="BL126" s="18" t="s">
        <v>113</v>
      </c>
      <c r="BM126" s="140" t="s">
        <v>268</v>
      </c>
    </row>
    <row r="127" spans="1:65" s="2" customFormat="1" ht="6.95" customHeight="1">
      <c r="A127" s="30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31"/>
      <c r="M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</sheetData>
  <autoFilter ref="C79:K126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"/>
  <sheetViews>
    <sheetView showGridLines="0" topLeftCell="A95" workbookViewId="0">
      <selection activeCell="J108" sqref="J10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282" t="s">
        <v>6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8" t="s">
        <v>78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83</v>
      </c>
      <c r="L4" s="21"/>
      <c r="M4" s="87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15</v>
      </c>
      <c r="L6" s="21"/>
    </row>
    <row r="7" spans="1:46" s="1" customFormat="1" ht="16.5" customHeight="1">
      <c r="B7" s="21"/>
      <c r="E7" s="297" t="str">
        <f>'Rekapitulace stavby'!K6</f>
        <v>TSO úseku Blatno u Jesenice - Kaštice</v>
      </c>
      <c r="F7" s="298"/>
      <c r="G7" s="298"/>
      <c r="H7" s="298"/>
      <c r="L7" s="21"/>
    </row>
    <row r="8" spans="1:46" s="2" customFormat="1" ht="12" customHeight="1">
      <c r="A8" s="30"/>
      <c r="B8" s="31"/>
      <c r="C8" s="30"/>
      <c r="D8" s="27" t="s">
        <v>84</v>
      </c>
      <c r="E8" s="30"/>
      <c r="F8" s="30"/>
      <c r="G8" s="30"/>
      <c r="H8" s="30"/>
      <c r="I8" s="30"/>
      <c r="J8" s="30"/>
      <c r="K8" s="30"/>
      <c r="L8" s="8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70" t="s">
        <v>269</v>
      </c>
      <c r="F9" s="296"/>
      <c r="G9" s="296"/>
      <c r="H9" s="296"/>
      <c r="I9" s="30"/>
      <c r="J9" s="30"/>
      <c r="K9" s="30"/>
      <c r="L9" s="8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8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3</v>
      </c>
      <c r="G11" s="30"/>
      <c r="H11" s="30"/>
      <c r="I11" s="27" t="s">
        <v>17</v>
      </c>
      <c r="J11" s="25" t="s">
        <v>3</v>
      </c>
      <c r="K11" s="30"/>
      <c r="L11" s="8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48" t="str">
        <f>'Rekapitulace stavby'!AN8</f>
        <v>26. 11. 2019</v>
      </c>
      <c r="K12" s="30"/>
      <c r="L12" s="8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8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tr">
        <f>IF('Rekapitulace stavby'!AN10="","",'Rekapitulace stavby'!AN10)</f>
        <v/>
      </c>
      <c r="K14" s="30"/>
      <c r="L14" s="8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tr">
        <f>IF('Rekapitulace stavby'!E11="","",'Rekapitulace stavby'!E11)</f>
        <v xml:space="preserve"> </v>
      </c>
      <c r="F15" s="30"/>
      <c r="G15" s="30"/>
      <c r="H15" s="30"/>
      <c r="I15" s="27" t="s">
        <v>24</v>
      </c>
      <c r="J15" s="25" t="str">
        <f>IF('Rekapitulace stavby'!AN11="","",'Rekapitulace stavby'!AN11)</f>
        <v/>
      </c>
      <c r="K15" s="30"/>
      <c r="L15" s="8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8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25</v>
      </c>
      <c r="E17" s="30"/>
      <c r="F17" s="30"/>
      <c r="G17" s="30"/>
      <c r="H17" s="30"/>
      <c r="I17" s="27" t="s">
        <v>23</v>
      </c>
      <c r="J17" s="25" t="str">
        <f>'Rekapitulace stavby'!AN13</f>
        <v/>
      </c>
      <c r="K17" s="30"/>
      <c r="L17" s="8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79" t="str">
        <f>'Rekapitulace stavby'!E14</f>
        <v xml:space="preserve"> </v>
      </c>
      <c r="F18" s="279"/>
      <c r="G18" s="279"/>
      <c r="H18" s="279"/>
      <c r="I18" s="27" t="s">
        <v>24</v>
      </c>
      <c r="J18" s="25" t="str">
        <f>'Rekapitulace stavby'!AN14</f>
        <v/>
      </c>
      <c r="K18" s="30"/>
      <c r="L18" s="8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8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26</v>
      </c>
      <c r="E20" s="30"/>
      <c r="F20" s="30"/>
      <c r="G20" s="30"/>
      <c r="H20" s="30"/>
      <c r="I20" s="27" t="s">
        <v>23</v>
      </c>
      <c r="J20" s="25" t="str">
        <f>IF('Rekapitulace stavby'!AN16="","",'Rekapitulace stavby'!AN16)</f>
        <v/>
      </c>
      <c r="K20" s="30"/>
      <c r="L20" s="8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tr">
        <f>IF('Rekapitulace stavby'!E17="","",'Rekapitulace stavby'!E17)</f>
        <v xml:space="preserve"> </v>
      </c>
      <c r="F21" s="30"/>
      <c r="G21" s="30"/>
      <c r="H21" s="30"/>
      <c r="I21" s="27" t="s">
        <v>24</v>
      </c>
      <c r="J21" s="25" t="str">
        <f>IF('Rekapitulace stavby'!AN17="","",'Rekapitulace stavby'!AN17)</f>
        <v/>
      </c>
      <c r="K21" s="30"/>
      <c r="L21" s="8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8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28</v>
      </c>
      <c r="E23" s="30"/>
      <c r="F23" s="30"/>
      <c r="G23" s="30"/>
      <c r="H23" s="30"/>
      <c r="I23" s="27" t="s">
        <v>23</v>
      </c>
      <c r="J23" s="25" t="str">
        <f>IF('Rekapitulace stavby'!AN19="","",'Rekapitulace stavby'!AN19)</f>
        <v/>
      </c>
      <c r="K23" s="30"/>
      <c r="L23" s="8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24</v>
      </c>
      <c r="J24" s="25" t="str">
        <f>IF('Rekapitulace stavby'!AN20="","",'Rekapitulace stavby'!AN20)</f>
        <v/>
      </c>
      <c r="K24" s="30"/>
      <c r="L24" s="8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8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29</v>
      </c>
      <c r="E26" s="30"/>
      <c r="F26" s="30"/>
      <c r="G26" s="30"/>
      <c r="H26" s="30"/>
      <c r="I26" s="30"/>
      <c r="J26" s="30"/>
      <c r="K26" s="30"/>
      <c r="L26" s="8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9"/>
      <c r="B27" s="90"/>
      <c r="C27" s="89"/>
      <c r="D27" s="89"/>
      <c r="E27" s="283" t="s">
        <v>3</v>
      </c>
      <c r="F27" s="283"/>
      <c r="G27" s="283"/>
      <c r="H27" s="28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8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59"/>
      <c r="E29" s="59"/>
      <c r="F29" s="59"/>
      <c r="G29" s="59"/>
      <c r="H29" s="59"/>
      <c r="I29" s="59"/>
      <c r="J29" s="59"/>
      <c r="K29" s="59"/>
      <c r="L29" s="8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2" t="s">
        <v>31</v>
      </c>
      <c r="E30" s="30"/>
      <c r="F30" s="30"/>
      <c r="G30" s="30"/>
      <c r="H30" s="30"/>
      <c r="I30" s="30"/>
      <c r="J30" s="64">
        <f>ROUND(J84, 2)</f>
        <v>0</v>
      </c>
      <c r="K30" s="30"/>
      <c r="L30" s="8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59"/>
      <c r="E31" s="59"/>
      <c r="F31" s="59"/>
      <c r="G31" s="59"/>
      <c r="H31" s="59"/>
      <c r="I31" s="59"/>
      <c r="J31" s="59"/>
      <c r="K31" s="59"/>
      <c r="L31" s="8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33</v>
      </c>
      <c r="G32" s="30"/>
      <c r="H32" s="30"/>
      <c r="I32" s="34" t="s">
        <v>32</v>
      </c>
      <c r="J32" s="34" t="s">
        <v>34</v>
      </c>
      <c r="K32" s="30"/>
      <c r="L32" s="8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3" t="s">
        <v>35</v>
      </c>
      <c r="E33" s="27" t="s">
        <v>36</v>
      </c>
      <c r="F33" s="94">
        <f>ROUND((SUM(BE84:BE98)),  2)</f>
        <v>0</v>
      </c>
      <c r="G33" s="30"/>
      <c r="H33" s="30"/>
      <c r="I33" s="95">
        <v>0.21</v>
      </c>
      <c r="J33" s="94">
        <f>ROUND(((SUM(BE84:BE98))*I33),  2)</f>
        <v>0</v>
      </c>
      <c r="K33" s="30"/>
      <c r="L33" s="8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37</v>
      </c>
      <c r="F34" s="94">
        <f>ROUND((SUM(BF84:BF98)),  2)</f>
        <v>0</v>
      </c>
      <c r="G34" s="30"/>
      <c r="H34" s="30"/>
      <c r="I34" s="95">
        <v>0.15</v>
      </c>
      <c r="J34" s="94">
        <f>ROUND(((SUM(BF84:BF98))*I34),  2)</f>
        <v>0</v>
      </c>
      <c r="K34" s="30"/>
      <c r="L34" s="8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38</v>
      </c>
      <c r="F35" s="94">
        <f>ROUND((SUM(BG84:BG98)),  2)</f>
        <v>0</v>
      </c>
      <c r="G35" s="30"/>
      <c r="H35" s="30"/>
      <c r="I35" s="95">
        <v>0.21</v>
      </c>
      <c r="J35" s="94">
        <f>0</f>
        <v>0</v>
      </c>
      <c r="K35" s="30"/>
      <c r="L35" s="8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39</v>
      </c>
      <c r="F36" s="94">
        <f>ROUND((SUM(BH84:BH98)),  2)</f>
        <v>0</v>
      </c>
      <c r="G36" s="30"/>
      <c r="H36" s="30"/>
      <c r="I36" s="95">
        <v>0.15</v>
      </c>
      <c r="J36" s="94">
        <f>0</f>
        <v>0</v>
      </c>
      <c r="K36" s="30"/>
      <c r="L36" s="8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40</v>
      </c>
      <c r="F37" s="94">
        <f>ROUND((SUM(BI84:BI98)),  2)</f>
        <v>0</v>
      </c>
      <c r="G37" s="30"/>
      <c r="H37" s="30"/>
      <c r="I37" s="95">
        <v>0</v>
      </c>
      <c r="J37" s="94">
        <f>0</f>
        <v>0</v>
      </c>
      <c r="K37" s="30"/>
      <c r="L37" s="8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8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6"/>
      <c r="D39" s="97" t="s">
        <v>41</v>
      </c>
      <c r="E39" s="53"/>
      <c r="F39" s="53"/>
      <c r="G39" s="98" t="s">
        <v>42</v>
      </c>
      <c r="H39" s="99" t="s">
        <v>43</v>
      </c>
      <c r="I39" s="53"/>
      <c r="J39" s="100">
        <f>SUM(J30:J37)</f>
        <v>0</v>
      </c>
      <c r="K39" s="101"/>
      <c r="L39" s="8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>
      <c r="A44" s="30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>
      <c r="A45" s="30"/>
      <c r="B45" s="31"/>
      <c r="C45" s="22" t="s">
        <v>86</v>
      </c>
      <c r="D45" s="30"/>
      <c r="E45" s="30"/>
      <c r="F45" s="30"/>
      <c r="G45" s="30"/>
      <c r="H45" s="30"/>
      <c r="I45" s="30"/>
      <c r="J45" s="30"/>
      <c r="K45" s="30"/>
      <c r="L45" s="88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8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>
      <c r="A47" s="30"/>
      <c r="B47" s="31"/>
      <c r="C47" s="27" t="s">
        <v>15</v>
      </c>
      <c r="D47" s="30"/>
      <c r="E47" s="30"/>
      <c r="F47" s="30"/>
      <c r="G47" s="30"/>
      <c r="H47" s="30"/>
      <c r="I47" s="30"/>
      <c r="J47" s="30"/>
      <c r="K47" s="30"/>
      <c r="L47" s="8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>
      <c r="A48" s="30"/>
      <c r="B48" s="31"/>
      <c r="C48" s="30"/>
      <c r="D48" s="30"/>
      <c r="E48" s="297" t="str">
        <f>E7</f>
        <v>TSO úseku Blatno u Jesenice - Kaštice</v>
      </c>
      <c r="F48" s="298"/>
      <c r="G48" s="298"/>
      <c r="H48" s="298"/>
      <c r="I48" s="30"/>
      <c r="J48" s="30"/>
      <c r="K48" s="30"/>
      <c r="L48" s="8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>
      <c r="A49" s="30"/>
      <c r="B49" s="31"/>
      <c r="C49" s="27" t="s">
        <v>84</v>
      </c>
      <c r="D49" s="30"/>
      <c r="E49" s="30"/>
      <c r="F49" s="30"/>
      <c r="G49" s="30"/>
      <c r="H49" s="30"/>
      <c r="I49" s="30"/>
      <c r="J49" s="30"/>
      <c r="K49" s="30"/>
      <c r="L49" s="8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>
      <c r="A50" s="30"/>
      <c r="B50" s="31"/>
      <c r="C50" s="30"/>
      <c r="D50" s="30"/>
      <c r="E50" s="270" t="str">
        <f>E9</f>
        <v>PS 04-11-11.1 - Kryry - SZZ - URS</v>
      </c>
      <c r="F50" s="296"/>
      <c r="G50" s="296"/>
      <c r="H50" s="296"/>
      <c r="I50" s="30"/>
      <c r="J50" s="30"/>
      <c r="K50" s="30"/>
      <c r="L50" s="8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8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>
      <c r="A52" s="30"/>
      <c r="B52" s="31"/>
      <c r="C52" s="27" t="s">
        <v>18</v>
      </c>
      <c r="D52" s="30"/>
      <c r="E52" s="30"/>
      <c r="F52" s="25" t="str">
        <f>F12</f>
        <v xml:space="preserve"> </v>
      </c>
      <c r="G52" s="30"/>
      <c r="H52" s="30"/>
      <c r="I52" s="27" t="s">
        <v>20</v>
      </c>
      <c r="J52" s="48" t="str">
        <f>IF(J12="","",J12)</f>
        <v>26. 11. 2019</v>
      </c>
      <c r="K52" s="30"/>
      <c r="L52" s="8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8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5.2" customHeight="1">
      <c r="A54" s="30"/>
      <c r="B54" s="31"/>
      <c r="C54" s="27" t="s">
        <v>22</v>
      </c>
      <c r="D54" s="30"/>
      <c r="E54" s="30"/>
      <c r="F54" s="25" t="str">
        <f>E15</f>
        <v xml:space="preserve"> </v>
      </c>
      <c r="G54" s="30"/>
      <c r="H54" s="30"/>
      <c r="I54" s="27" t="s">
        <v>26</v>
      </c>
      <c r="J54" s="28" t="str">
        <f>E21</f>
        <v xml:space="preserve"> </v>
      </c>
      <c r="K54" s="30"/>
      <c r="L54" s="8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>
      <c r="A55" s="30"/>
      <c r="B55" s="31"/>
      <c r="C55" s="27" t="s">
        <v>25</v>
      </c>
      <c r="D55" s="30"/>
      <c r="E55" s="30"/>
      <c r="F55" s="25" t="str">
        <f>IF(E18="","",E18)</f>
        <v xml:space="preserve"> </v>
      </c>
      <c r="G55" s="30"/>
      <c r="H55" s="30"/>
      <c r="I55" s="27" t="s">
        <v>28</v>
      </c>
      <c r="J55" s="28" t="str">
        <f>E24</f>
        <v xml:space="preserve"> </v>
      </c>
      <c r="K55" s="30"/>
      <c r="L55" s="8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8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>
      <c r="A57" s="30"/>
      <c r="B57" s="31"/>
      <c r="C57" s="102" t="s">
        <v>87</v>
      </c>
      <c r="D57" s="96"/>
      <c r="E57" s="96"/>
      <c r="F57" s="96"/>
      <c r="G57" s="96"/>
      <c r="H57" s="96"/>
      <c r="I57" s="96"/>
      <c r="J57" s="103" t="s">
        <v>88</v>
      </c>
      <c r="K57" s="96"/>
      <c r="L57" s="8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8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>
      <c r="A59" s="30"/>
      <c r="B59" s="31"/>
      <c r="C59" s="104" t="s">
        <v>63</v>
      </c>
      <c r="D59" s="30"/>
      <c r="E59" s="30"/>
      <c r="F59" s="30"/>
      <c r="G59" s="30"/>
      <c r="H59" s="30"/>
      <c r="I59" s="30"/>
      <c r="J59" s="64">
        <f>J84</f>
        <v>0</v>
      </c>
      <c r="K59" s="30"/>
      <c r="L59" s="8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8" t="s">
        <v>89</v>
      </c>
    </row>
    <row r="60" spans="1:47" s="9" customFormat="1" ht="24.95" customHeight="1">
      <c r="B60" s="105"/>
      <c r="D60" s="106" t="s">
        <v>270</v>
      </c>
      <c r="E60" s="107"/>
      <c r="F60" s="107"/>
      <c r="G60" s="107"/>
      <c r="H60" s="107"/>
      <c r="I60" s="107"/>
      <c r="J60" s="108">
        <f>J85</f>
        <v>0</v>
      </c>
      <c r="L60" s="105"/>
    </row>
    <row r="61" spans="1:47" s="15" customFormat="1" ht="19.899999999999999" customHeight="1">
      <c r="B61" s="176"/>
      <c r="D61" s="177" t="s">
        <v>271</v>
      </c>
      <c r="E61" s="178"/>
      <c r="F61" s="178"/>
      <c r="G61" s="178"/>
      <c r="H61" s="178"/>
      <c r="I61" s="178"/>
      <c r="J61" s="179">
        <f>J86</f>
        <v>0</v>
      </c>
      <c r="L61" s="176"/>
    </row>
    <row r="62" spans="1:47" s="15" customFormat="1" ht="19.899999999999999" customHeight="1">
      <c r="B62" s="176"/>
      <c r="D62" s="177" t="s">
        <v>272</v>
      </c>
      <c r="E62" s="178"/>
      <c r="F62" s="178"/>
      <c r="G62" s="178"/>
      <c r="H62" s="178"/>
      <c r="I62" s="178"/>
      <c r="J62" s="179">
        <f>J89</f>
        <v>0</v>
      </c>
      <c r="L62" s="176"/>
    </row>
    <row r="63" spans="1:47" s="9" customFormat="1" ht="24.95" customHeight="1">
      <c r="B63" s="105"/>
      <c r="D63" s="106" t="s">
        <v>273</v>
      </c>
      <c r="E63" s="107"/>
      <c r="F63" s="107"/>
      <c r="G63" s="107"/>
      <c r="H63" s="107"/>
      <c r="I63" s="107"/>
      <c r="J63" s="108">
        <f>J92</f>
        <v>0</v>
      </c>
      <c r="L63" s="105"/>
    </row>
    <row r="64" spans="1:47" s="15" customFormat="1" ht="19.899999999999999" customHeight="1">
      <c r="B64" s="176"/>
      <c r="D64" s="177" t="s">
        <v>274</v>
      </c>
      <c r="E64" s="178"/>
      <c r="F64" s="178"/>
      <c r="G64" s="178"/>
      <c r="H64" s="178"/>
      <c r="I64" s="178"/>
      <c r="J64" s="179">
        <f>J93</f>
        <v>0</v>
      </c>
      <c r="L64" s="176"/>
    </row>
    <row r="65" spans="1:31" s="2" customFormat="1" ht="21.75" customHeight="1">
      <c r="A65" s="30"/>
      <c r="B65" s="31"/>
      <c r="C65" s="30"/>
      <c r="D65" s="30"/>
      <c r="E65" s="30"/>
      <c r="F65" s="30"/>
      <c r="G65" s="30"/>
      <c r="H65" s="30"/>
      <c r="I65" s="30"/>
      <c r="J65" s="30"/>
      <c r="K65" s="30"/>
      <c r="L65" s="88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s="2" customFormat="1" ht="6.95" customHeight="1">
      <c r="A66" s="30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88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</row>
    <row r="70" spans="1:31" s="2" customFormat="1" ht="6.95" customHeight="1">
      <c r="A70" s="30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88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24.95" customHeight="1">
      <c r="A71" s="30"/>
      <c r="B71" s="31"/>
      <c r="C71" s="22" t="s">
        <v>91</v>
      </c>
      <c r="D71" s="30"/>
      <c r="E71" s="30"/>
      <c r="F71" s="30"/>
      <c r="G71" s="30"/>
      <c r="H71" s="30"/>
      <c r="I71" s="30"/>
      <c r="J71" s="30"/>
      <c r="K71" s="30"/>
      <c r="L71" s="88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6.95" customHeight="1">
      <c r="A72" s="30"/>
      <c r="B72" s="31"/>
      <c r="C72" s="30"/>
      <c r="D72" s="30"/>
      <c r="E72" s="30"/>
      <c r="F72" s="30"/>
      <c r="G72" s="30"/>
      <c r="H72" s="30"/>
      <c r="I72" s="30"/>
      <c r="J72" s="30"/>
      <c r="K72" s="30"/>
      <c r="L72" s="88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2" customHeight="1">
      <c r="A73" s="30"/>
      <c r="B73" s="31"/>
      <c r="C73" s="27" t="s">
        <v>15</v>
      </c>
      <c r="D73" s="30"/>
      <c r="E73" s="30"/>
      <c r="F73" s="30"/>
      <c r="G73" s="30"/>
      <c r="H73" s="30"/>
      <c r="I73" s="30"/>
      <c r="J73" s="30"/>
      <c r="K73" s="30"/>
      <c r="L73" s="88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2" customFormat="1" ht="16.5" customHeight="1">
      <c r="A74" s="30"/>
      <c r="B74" s="31"/>
      <c r="C74" s="30"/>
      <c r="D74" s="30"/>
      <c r="E74" s="297" t="str">
        <f>E7</f>
        <v>TSO úseku Blatno u Jesenice - Kaštice</v>
      </c>
      <c r="F74" s="298"/>
      <c r="G74" s="298"/>
      <c r="H74" s="298"/>
      <c r="I74" s="30"/>
      <c r="J74" s="30"/>
      <c r="K74" s="30"/>
      <c r="L74" s="88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31" s="2" customFormat="1" ht="12" customHeight="1">
      <c r="A75" s="30"/>
      <c r="B75" s="31"/>
      <c r="C75" s="27" t="s">
        <v>84</v>
      </c>
      <c r="D75" s="30"/>
      <c r="E75" s="30"/>
      <c r="F75" s="30"/>
      <c r="G75" s="30"/>
      <c r="H75" s="30"/>
      <c r="I75" s="30"/>
      <c r="J75" s="30"/>
      <c r="K75" s="30"/>
      <c r="L75" s="88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6.5" customHeight="1">
      <c r="A76" s="30"/>
      <c r="B76" s="31"/>
      <c r="C76" s="30"/>
      <c r="D76" s="30"/>
      <c r="E76" s="270" t="str">
        <f>E9</f>
        <v>PS 04-11-11.1 - Kryry - SZZ - URS</v>
      </c>
      <c r="F76" s="296"/>
      <c r="G76" s="296"/>
      <c r="H76" s="296"/>
      <c r="I76" s="30"/>
      <c r="J76" s="30"/>
      <c r="K76" s="30"/>
      <c r="L76" s="88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6.95" customHeight="1">
      <c r="A77" s="30"/>
      <c r="B77" s="31"/>
      <c r="C77" s="30"/>
      <c r="D77" s="30"/>
      <c r="E77" s="30"/>
      <c r="F77" s="30"/>
      <c r="G77" s="30"/>
      <c r="H77" s="30"/>
      <c r="I77" s="30"/>
      <c r="J77" s="30"/>
      <c r="K77" s="30"/>
      <c r="L77" s="88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12" customHeight="1">
      <c r="A78" s="30"/>
      <c r="B78" s="31"/>
      <c r="C78" s="27" t="s">
        <v>18</v>
      </c>
      <c r="D78" s="30"/>
      <c r="E78" s="30"/>
      <c r="F78" s="25" t="str">
        <f>F12</f>
        <v xml:space="preserve"> </v>
      </c>
      <c r="G78" s="30"/>
      <c r="H78" s="30"/>
      <c r="I78" s="27" t="s">
        <v>20</v>
      </c>
      <c r="J78" s="48" t="str">
        <f>IF(J12="","",J12)</f>
        <v>26. 11. 2019</v>
      </c>
      <c r="K78" s="30"/>
      <c r="L78" s="88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6.95" customHeight="1">
      <c r="A79" s="30"/>
      <c r="B79" s="31"/>
      <c r="C79" s="30"/>
      <c r="D79" s="30"/>
      <c r="E79" s="30"/>
      <c r="F79" s="30"/>
      <c r="G79" s="30"/>
      <c r="H79" s="30"/>
      <c r="I79" s="30"/>
      <c r="J79" s="30"/>
      <c r="K79" s="30"/>
      <c r="L79" s="88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15.2" customHeight="1">
      <c r="A80" s="30"/>
      <c r="B80" s="31"/>
      <c r="C80" s="27" t="s">
        <v>22</v>
      </c>
      <c r="D80" s="30"/>
      <c r="E80" s="30"/>
      <c r="F80" s="25" t="str">
        <f>E15</f>
        <v xml:space="preserve"> </v>
      </c>
      <c r="G80" s="30"/>
      <c r="H80" s="30"/>
      <c r="I80" s="27" t="s">
        <v>26</v>
      </c>
      <c r="J80" s="28" t="str">
        <f>E21</f>
        <v xml:space="preserve"> </v>
      </c>
      <c r="K80" s="30"/>
      <c r="L80" s="88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2" customFormat="1" ht="15.2" customHeight="1">
      <c r="A81" s="30"/>
      <c r="B81" s="31"/>
      <c r="C81" s="27" t="s">
        <v>25</v>
      </c>
      <c r="D81" s="30"/>
      <c r="E81" s="30"/>
      <c r="F81" s="25" t="str">
        <f>IF(E18="","",E18)</f>
        <v xml:space="preserve"> </v>
      </c>
      <c r="G81" s="30"/>
      <c r="H81" s="30"/>
      <c r="I81" s="27" t="s">
        <v>28</v>
      </c>
      <c r="J81" s="28" t="str">
        <f>E24</f>
        <v xml:space="preserve"> </v>
      </c>
      <c r="K81" s="30"/>
      <c r="L81" s="88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65" s="2" customFormat="1" ht="10.35" customHeight="1">
      <c r="A82" s="30"/>
      <c r="B82" s="31"/>
      <c r="C82" s="30"/>
      <c r="D82" s="30"/>
      <c r="E82" s="30"/>
      <c r="F82" s="30"/>
      <c r="G82" s="30"/>
      <c r="H82" s="30"/>
      <c r="I82" s="30"/>
      <c r="J82" s="30"/>
      <c r="K82" s="30"/>
      <c r="L82" s="88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65" s="10" customFormat="1" ht="29.25" customHeight="1">
      <c r="A83" s="109"/>
      <c r="B83" s="110"/>
      <c r="C83" s="111" t="s">
        <v>92</v>
      </c>
      <c r="D83" s="112" t="s">
        <v>50</v>
      </c>
      <c r="E83" s="112" t="s">
        <v>46</v>
      </c>
      <c r="F83" s="112" t="s">
        <v>47</v>
      </c>
      <c r="G83" s="112" t="s">
        <v>93</v>
      </c>
      <c r="H83" s="112" t="s">
        <v>94</v>
      </c>
      <c r="I83" s="112" t="s">
        <v>95</v>
      </c>
      <c r="J83" s="112" t="s">
        <v>88</v>
      </c>
      <c r="K83" s="113" t="s">
        <v>96</v>
      </c>
      <c r="L83" s="114"/>
      <c r="M83" s="55" t="s">
        <v>3</v>
      </c>
      <c r="N83" s="56" t="s">
        <v>35</v>
      </c>
      <c r="O83" s="56" t="s">
        <v>97</v>
      </c>
      <c r="P83" s="56" t="s">
        <v>98</v>
      </c>
      <c r="Q83" s="56" t="s">
        <v>99</v>
      </c>
      <c r="R83" s="56" t="s">
        <v>100</v>
      </c>
      <c r="S83" s="56" t="s">
        <v>101</v>
      </c>
      <c r="T83" s="57" t="s">
        <v>102</v>
      </c>
      <c r="U83" s="109"/>
      <c r="V83" s="109"/>
      <c r="W83" s="109"/>
      <c r="X83" s="109"/>
      <c r="Y83" s="109"/>
      <c r="Z83" s="109"/>
      <c r="AA83" s="109"/>
      <c r="AB83" s="109"/>
      <c r="AC83" s="109"/>
      <c r="AD83" s="109"/>
      <c r="AE83" s="109"/>
    </row>
    <row r="84" spans="1:65" s="2" customFormat="1" ht="22.9" customHeight="1">
      <c r="A84" s="30"/>
      <c r="B84" s="31"/>
      <c r="C84" s="62" t="s">
        <v>103</v>
      </c>
      <c r="D84" s="30"/>
      <c r="E84" s="30"/>
      <c r="F84" s="30"/>
      <c r="G84" s="30"/>
      <c r="H84" s="30"/>
      <c r="I84" s="30"/>
      <c r="J84" s="115">
        <f>BK84</f>
        <v>0</v>
      </c>
      <c r="K84" s="30"/>
      <c r="L84" s="31"/>
      <c r="M84" s="58"/>
      <c r="N84" s="49"/>
      <c r="O84" s="59"/>
      <c r="P84" s="116">
        <f>P85+P92</f>
        <v>31.122</v>
      </c>
      <c r="Q84" s="59"/>
      <c r="R84" s="116">
        <f>R85+R92</f>
        <v>1.4946199999999998</v>
      </c>
      <c r="S84" s="59"/>
      <c r="T84" s="117">
        <f>T85+T92</f>
        <v>3.48</v>
      </c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T84" s="18" t="s">
        <v>64</v>
      </c>
      <c r="AU84" s="18" t="s">
        <v>89</v>
      </c>
      <c r="BK84" s="118">
        <f>BK85+BK92</f>
        <v>0</v>
      </c>
    </row>
    <row r="85" spans="1:65" s="11" customFormat="1" ht="25.9" customHeight="1">
      <c r="B85" s="119"/>
      <c r="D85" s="120" t="s">
        <v>64</v>
      </c>
      <c r="E85" s="121" t="s">
        <v>275</v>
      </c>
      <c r="F85" s="121" t="s">
        <v>276</v>
      </c>
      <c r="J85" s="122">
        <f>BK85</f>
        <v>0</v>
      </c>
      <c r="L85" s="119"/>
      <c r="M85" s="123"/>
      <c r="N85" s="124"/>
      <c r="O85" s="124"/>
      <c r="P85" s="125">
        <f>P86+P89</f>
        <v>10.323</v>
      </c>
      <c r="Q85" s="124"/>
      <c r="R85" s="125">
        <f>R86+R89</f>
        <v>8.9359999999999995E-2</v>
      </c>
      <c r="S85" s="124"/>
      <c r="T85" s="126">
        <f>T86+T89</f>
        <v>3.48</v>
      </c>
      <c r="AR85" s="120" t="s">
        <v>73</v>
      </c>
      <c r="AT85" s="127" t="s">
        <v>64</v>
      </c>
      <c r="AU85" s="127" t="s">
        <v>65</v>
      </c>
      <c r="AY85" s="120" t="s">
        <v>107</v>
      </c>
      <c r="BK85" s="128">
        <f>BK86+BK89</f>
        <v>0</v>
      </c>
    </row>
    <row r="86" spans="1:65" s="11" customFormat="1" ht="22.9" customHeight="1">
      <c r="B86" s="119"/>
      <c r="D86" s="120" t="s">
        <v>64</v>
      </c>
      <c r="E86" s="180" t="s">
        <v>75</v>
      </c>
      <c r="F86" s="180" t="s">
        <v>277</v>
      </c>
      <c r="J86" s="181">
        <f>BK86</f>
        <v>0</v>
      </c>
      <c r="L86" s="119"/>
      <c r="M86" s="123"/>
      <c r="N86" s="124"/>
      <c r="O86" s="124"/>
      <c r="P86" s="125">
        <f>SUM(P87:P88)</f>
        <v>2.5259999999999998</v>
      </c>
      <c r="Q86" s="124"/>
      <c r="R86" s="125">
        <f>SUM(R87:R88)</f>
        <v>8.9359999999999995E-2</v>
      </c>
      <c r="S86" s="124"/>
      <c r="T86" s="126">
        <f>SUM(T87:T88)</f>
        <v>0</v>
      </c>
      <c r="AR86" s="120" t="s">
        <v>73</v>
      </c>
      <c r="AT86" s="127" t="s">
        <v>64</v>
      </c>
      <c r="AU86" s="127" t="s">
        <v>73</v>
      </c>
      <c r="AY86" s="120" t="s">
        <v>107</v>
      </c>
      <c r="BK86" s="128">
        <f>SUM(BK87:BK88)</f>
        <v>0</v>
      </c>
    </row>
    <row r="87" spans="1:65" s="2" customFormat="1" ht="36" customHeight="1">
      <c r="A87" s="30"/>
      <c r="B87" s="129"/>
      <c r="C87" s="130" t="s">
        <v>73</v>
      </c>
      <c r="D87" s="130" t="s">
        <v>108</v>
      </c>
      <c r="E87" s="131" t="s">
        <v>278</v>
      </c>
      <c r="F87" s="132" t="s">
        <v>279</v>
      </c>
      <c r="G87" s="133" t="s">
        <v>111</v>
      </c>
      <c r="H87" s="134">
        <v>1</v>
      </c>
      <c r="I87" s="135">
        <v>0</v>
      </c>
      <c r="J87" s="135">
        <f>ROUND(I87*H87,2)</f>
        <v>0</v>
      </c>
      <c r="K87" s="132" t="s">
        <v>280</v>
      </c>
      <c r="L87" s="31"/>
      <c r="M87" s="136" t="s">
        <v>3</v>
      </c>
      <c r="N87" s="137" t="s">
        <v>36</v>
      </c>
      <c r="O87" s="138">
        <v>2.5259999999999998</v>
      </c>
      <c r="P87" s="138">
        <f>O87*H87</f>
        <v>2.5259999999999998</v>
      </c>
      <c r="Q87" s="138">
        <v>8.9359999999999995E-2</v>
      </c>
      <c r="R87" s="138">
        <f>Q87*H87</f>
        <v>8.9359999999999995E-2</v>
      </c>
      <c r="S87" s="138">
        <v>0</v>
      </c>
      <c r="T87" s="139">
        <f>S87*H87</f>
        <v>0</v>
      </c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R87" s="140" t="s">
        <v>106</v>
      </c>
      <c r="AT87" s="140" t="s">
        <v>108</v>
      </c>
      <c r="AU87" s="140" t="s">
        <v>75</v>
      </c>
      <c r="AY87" s="18" t="s">
        <v>107</v>
      </c>
      <c r="BE87" s="141">
        <f>IF(N87="základní",J87,0)</f>
        <v>0</v>
      </c>
      <c r="BF87" s="141">
        <f>IF(N87="snížená",J87,0)</f>
        <v>0</v>
      </c>
      <c r="BG87" s="141">
        <f>IF(N87="zákl. přenesená",J87,0)</f>
        <v>0</v>
      </c>
      <c r="BH87" s="141">
        <f>IF(N87="sníž. přenesená",J87,0)</f>
        <v>0</v>
      </c>
      <c r="BI87" s="141">
        <f>IF(N87="nulová",J87,0)</f>
        <v>0</v>
      </c>
      <c r="BJ87" s="18" t="s">
        <v>73</v>
      </c>
      <c r="BK87" s="141">
        <f>ROUND(I87*H87,2)</f>
        <v>0</v>
      </c>
      <c r="BL87" s="18" t="s">
        <v>106</v>
      </c>
      <c r="BM87" s="140" t="s">
        <v>281</v>
      </c>
    </row>
    <row r="88" spans="1:65" s="2" customFormat="1" ht="146.25">
      <c r="A88" s="30"/>
      <c r="B88" s="31"/>
      <c r="C88" s="30"/>
      <c r="D88" s="152" t="s">
        <v>282</v>
      </c>
      <c r="E88" s="30"/>
      <c r="F88" s="182" t="s">
        <v>283</v>
      </c>
      <c r="G88" s="30"/>
      <c r="H88" s="30"/>
      <c r="I88" s="30"/>
      <c r="J88" s="30"/>
      <c r="K88" s="30"/>
      <c r="L88" s="31"/>
      <c r="M88" s="183"/>
      <c r="N88" s="184"/>
      <c r="O88" s="51"/>
      <c r="P88" s="51"/>
      <c r="Q88" s="51"/>
      <c r="R88" s="51"/>
      <c r="S88" s="51"/>
      <c r="T88" s="52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T88" s="18" t="s">
        <v>282</v>
      </c>
      <c r="AU88" s="18" t="s">
        <v>75</v>
      </c>
    </row>
    <row r="89" spans="1:65" s="11" customFormat="1" ht="22.9" customHeight="1">
      <c r="B89" s="119"/>
      <c r="D89" s="120" t="s">
        <v>64</v>
      </c>
      <c r="E89" s="180" t="s">
        <v>143</v>
      </c>
      <c r="F89" s="180" t="s">
        <v>284</v>
      </c>
      <c r="J89" s="181">
        <f>BK89</f>
        <v>0</v>
      </c>
      <c r="L89" s="119"/>
      <c r="M89" s="123"/>
      <c r="N89" s="124"/>
      <c r="O89" s="124"/>
      <c r="P89" s="125">
        <f>SUM(P90:P91)</f>
        <v>7.7969999999999997</v>
      </c>
      <c r="Q89" s="124"/>
      <c r="R89" s="125">
        <f>SUM(R90:R91)</f>
        <v>0</v>
      </c>
      <c r="S89" s="124"/>
      <c r="T89" s="126">
        <f>SUM(T90:T91)</f>
        <v>3.48</v>
      </c>
      <c r="AR89" s="120" t="s">
        <v>73</v>
      </c>
      <c r="AT89" s="127" t="s">
        <v>64</v>
      </c>
      <c r="AU89" s="127" t="s">
        <v>73</v>
      </c>
      <c r="AY89" s="120" t="s">
        <v>107</v>
      </c>
      <c r="BK89" s="128">
        <f>SUM(BK90:BK91)</f>
        <v>0</v>
      </c>
    </row>
    <row r="90" spans="1:65" s="2" customFormat="1" ht="24" customHeight="1">
      <c r="A90" s="30"/>
      <c r="B90" s="129"/>
      <c r="C90" s="130" t="s">
        <v>75</v>
      </c>
      <c r="D90" s="130" t="s">
        <v>108</v>
      </c>
      <c r="E90" s="131" t="s">
        <v>285</v>
      </c>
      <c r="F90" s="132" t="s">
        <v>286</v>
      </c>
      <c r="G90" s="133" t="s">
        <v>111</v>
      </c>
      <c r="H90" s="134">
        <v>1</v>
      </c>
      <c r="I90" s="135">
        <v>0</v>
      </c>
      <c r="J90" s="135">
        <f>ROUND(I90*H90,2)</f>
        <v>0</v>
      </c>
      <c r="K90" s="132" t="s">
        <v>280</v>
      </c>
      <c r="L90" s="31"/>
      <c r="M90" s="136" t="s">
        <v>3</v>
      </c>
      <c r="N90" s="137" t="s">
        <v>36</v>
      </c>
      <c r="O90" s="138">
        <v>7.7969999999999997</v>
      </c>
      <c r="P90" s="138">
        <f>O90*H90</f>
        <v>7.7969999999999997</v>
      </c>
      <c r="Q90" s="138">
        <v>0</v>
      </c>
      <c r="R90" s="138">
        <f>Q90*H90</f>
        <v>0</v>
      </c>
      <c r="S90" s="138">
        <v>3.48</v>
      </c>
      <c r="T90" s="139">
        <f>S90*H90</f>
        <v>3.48</v>
      </c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R90" s="140" t="s">
        <v>106</v>
      </c>
      <c r="AT90" s="140" t="s">
        <v>108</v>
      </c>
      <c r="AU90" s="140" t="s">
        <v>75</v>
      </c>
      <c r="AY90" s="18" t="s">
        <v>107</v>
      </c>
      <c r="BE90" s="141">
        <f>IF(N90="základní",J90,0)</f>
        <v>0</v>
      </c>
      <c r="BF90" s="141">
        <f>IF(N90="snížená",J90,0)</f>
        <v>0</v>
      </c>
      <c r="BG90" s="141">
        <f>IF(N90="zákl. přenesená",J90,0)</f>
        <v>0</v>
      </c>
      <c r="BH90" s="141">
        <f>IF(N90="sníž. přenesená",J90,0)</f>
        <v>0</v>
      </c>
      <c r="BI90" s="141">
        <f>IF(N90="nulová",J90,0)</f>
        <v>0</v>
      </c>
      <c r="BJ90" s="18" t="s">
        <v>73</v>
      </c>
      <c r="BK90" s="141">
        <f>ROUND(I90*H90,2)</f>
        <v>0</v>
      </c>
      <c r="BL90" s="18" t="s">
        <v>106</v>
      </c>
      <c r="BM90" s="140" t="s">
        <v>287</v>
      </c>
    </row>
    <row r="91" spans="1:65" s="2" customFormat="1" ht="39">
      <c r="A91" s="30"/>
      <c r="B91" s="31"/>
      <c r="C91" s="30"/>
      <c r="D91" s="152" t="s">
        <v>282</v>
      </c>
      <c r="E91" s="30"/>
      <c r="F91" s="182" t="s">
        <v>288</v>
      </c>
      <c r="G91" s="30"/>
      <c r="H91" s="30"/>
      <c r="I91" s="30"/>
      <c r="J91" s="30"/>
      <c r="K91" s="30"/>
      <c r="L91" s="31"/>
      <c r="M91" s="183"/>
      <c r="N91" s="184"/>
      <c r="O91" s="51"/>
      <c r="P91" s="51"/>
      <c r="Q91" s="51"/>
      <c r="R91" s="51"/>
      <c r="S91" s="51"/>
      <c r="T91" s="52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T91" s="18" t="s">
        <v>282</v>
      </c>
      <c r="AU91" s="18" t="s">
        <v>75</v>
      </c>
    </row>
    <row r="92" spans="1:65" s="11" customFormat="1" ht="25.9" customHeight="1">
      <c r="B92" s="119"/>
      <c r="D92" s="120" t="s">
        <v>64</v>
      </c>
      <c r="E92" s="121" t="s">
        <v>134</v>
      </c>
      <c r="F92" s="121" t="s">
        <v>289</v>
      </c>
      <c r="J92" s="122">
        <f>BK92</f>
        <v>0</v>
      </c>
      <c r="L92" s="119"/>
      <c r="M92" s="123"/>
      <c r="N92" s="124"/>
      <c r="O92" s="124"/>
      <c r="P92" s="125">
        <f>P93</f>
        <v>20.798999999999999</v>
      </c>
      <c r="Q92" s="124"/>
      <c r="R92" s="125">
        <f>R93</f>
        <v>1.40526</v>
      </c>
      <c r="S92" s="124"/>
      <c r="T92" s="126">
        <f>T93</f>
        <v>0</v>
      </c>
      <c r="AR92" s="120" t="s">
        <v>118</v>
      </c>
      <c r="AT92" s="127" t="s">
        <v>64</v>
      </c>
      <c r="AU92" s="127" t="s">
        <v>65</v>
      </c>
      <c r="AY92" s="120" t="s">
        <v>107</v>
      </c>
      <c r="BK92" s="128">
        <f>BK93</f>
        <v>0</v>
      </c>
    </row>
    <row r="93" spans="1:65" s="11" customFormat="1" ht="22.9" customHeight="1">
      <c r="B93" s="119"/>
      <c r="D93" s="120" t="s">
        <v>64</v>
      </c>
      <c r="E93" s="180" t="s">
        <v>290</v>
      </c>
      <c r="F93" s="180" t="s">
        <v>291</v>
      </c>
      <c r="J93" s="181">
        <f>BK93</f>
        <v>0</v>
      </c>
      <c r="L93" s="119"/>
      <c r="M93" s="123"/>
      <c r="N93" s="124"/>
      <c r="O93" s="124"/>
      <c r="P93" s="125">
        <f>SUM(P94:P98)</f>
        <v>20.798999999999999</v>
      </c>
      <c r="Q93" s="124"/>
      <c r="R93" s="125">
        <f>SUM(R94:R98)</f>
        <v>1.40526</v>
      </c>
      <c r="S93" s="124"/>
      <c r="T93" s="126">
        <f>SUM(T94:T98)</f>
        <v>0</v>
      </c>
      <c r="AR93" s="120" t="s">
        <v>118</v>
      </c>
      <c r="AT93" s="127" t="s">
        <v>64</v>
      </c>
      <c r="AU93" s="127" t="s">
        <v>73</v>
      </c>
      <c r="AY93" s="120" t="s">
        <v>107</v>
      </c>
      <c r="BK93" s="128">
        <f>SUM(BK94:BK98)</f>
        <v>0</v>
      </c>
    </row>
    <row r="94" spans="1:65" s="2" customFormat="1" ht="60" customHeight="1">
      <c r="A94" s="30"/>
      <c r="B94" s="129"/>
      <c r="C94" s="130" t="s">
        <v>118</v>
      </c>
      <c r="D94" s="130" t="s">
        <v>108</v>
      </c>
      <c r="E94" s="131" t="s">
        <v>292</v>
      </c>
      <c r="F94" s="132" t="s">
        <v>293</v>
      </c>
      <c r="G94" s="133" t="s">
        <v>294</v>
      </c>
      <c r="H94" s="134">
        <v>9</v>
      </c>
      <c r="I94" s="135">
        <v>0</v>
      </c>
      <c r="J94" s="135">
        <f>ROUND(I94*H94,2)</f>
        <v>0</v>
      </c>
      <c r="K94" s="132" t="s">
        <v>280</v>
      </c>
      <c r="L94" s="31"/>
      <c r="M94" s="136" t="s">
        <v>3</v>
      </c>
      <c r="N94" s="137" t="s">
        <v>36</v>
      </c>
      <c r="O94" s="138">
        <v>1.8460000000000001</v>
      </c>
      <c r="P94" s="138">
        <f>O94*H94</f>
        <v>16.614000000000001</v>
      </c>
      <c r="Q94" s="138">
        <v>0</v>
      </c>
      <c r="R94" s="138">
        <f>Q94*H94</f>
        <v>0</v>
      </c>
      <c r="S94" s="138">
        <v>0</v>
      </c>
      <c r="T94" s="139">
        <f>S94*H94</f>
        <v>0</v>
      </c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R94" s="140" t="s">
        <v>113</v>
      </c>
      <c r="AT94" s="140" t="s">
        <v>108</v>
      </c>
      <c r="AU94" s="140" t="s">
        <v>75</v>
      </c>
      <c r="AY94" s="18" t="s">
        <v>107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8" t="s">
        <v>73</v>
      </c>
      <c r="BK94" s="141">
        <f>ROUND(I94*H94,2)</f>
        <v>0</v>
      </c>
      <c r="BL94" s="18" t="s">
        <v>113</v>
      </c>
      <c r="BM94" s="140" t="s">
        <v>295</v>
      </c>
    </row>
    <row r="95" spans="1:65" s="2" customFormat="1" ht="39">
      <c r="A95" s="30"/>
      <c r="B95" s="31"/>
      <c r="C95" s="30"/>
      <c r="D95" s="152" t="s">
        <v>282</v>
      </c>
      <c r="E95" s="30"/>
      <c r="F95" s="182" t="s">
        <v>296</v>
      </c>
      <c r="G95" s="30"/>
      <c r="H95" s="30"/>
      <c r="I95" s="30"/>
      <c r="J95" s="30"/>
      <c r="K95" s="30"/>
      <c r="L95" s="31"/>
      <c r="M95" s="183"/>
      <c r="N95" s="184"/>
      <c r="O95" s="51"/>
      <c r="P95" s="51"/>
      <c r="Q95" s="51"/>
      <c r="R95" s="51"/>
      <c r="S95" s="51"/>
      <c r="T95" s="52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T95" s="18" t="s">
        <v>282</v>
      </c>
      <c r="AU95" s="18" t="s">
        <v>75</v>
      </c>
    </row>
    <row r="96" spans="1:65" s="2" customFormat="1" ht="48" customHeight="1">
      <c r="A96" s="30"/>
      <c r="B96" s="129"/>
      <c r="C96" s="130" t="s">
        <v>106</v>
      </c>
      <c r="D96" s="130" t="s">
        <v>108</v>
      </c>
      <c r="E96" s="131" t="s">
        <v>297</v>
      </c>
      <c r="F96" s="132" t="s">
        <v>298</v>
      </c>
      <c r="G96" s="133" t="s">
        <v>294</v>
      </c>
      <c r="H96" s="134">
        <v>9</v>
      </c>
      <c r="I96" s="135">
        <v>0</v>
      </c>
      <c r="J96" s="135">
        <f>ROUND(I96*H96,2)</f>
        <v>0</v>
      </c>
      <c r="K96" s="132" t="s">
        <v>280</v>
      </c>
      <c r="L96" s="31"/>
      <c r="M96" s="136" t="s">
        <v>3</v>
      </c>
      <c r="N96" s="137" t="s">
        <v>36</v>
      </c>
      <c r="O96" s="138">
        <v>7.2999999999999995E-2</v>
      </c>
      <c r="P96" s="138">
        <f>O96*H96</f>
        <v>0.65699999999999992</v>
      </c>
      <c r="Q96" s="138">
        <v>0.15614</v>
      </c>
      <c r="R96" s="138">
        <f>Q96*H96</f>
        <v>1.40526</v>
      </c>
      <c r="S96" s="138">
        <v>0</v>
      </c>
      <c r="T96" s="139">
        <f>S96*H96</f>
        <v>0</v>
      </c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R96" s="140" t="s">
        <v>113</v>
      </c>
      <c r="AT96" s="140" t="s">
        <v>108</v>
      </c>
      <c r="AU96" s="140" t="s">
        <v>75</v>
      </c>
      <c r="AY96" s="18" t="s">
        <v>107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8" t="s">
        <v>73</v>
      </c>
      <c r="BK96" s="141">
        <f>ROUND(I96*H96,2)</f>
        <v>0</v>
      </c>
      <c r="BL96" s="18" t="s">
        <v>113</v>
      </c>
      <c r="BM96" s="140" t="s">
        <v>299</v>
      </c>
    </row>
    <row r="97" spans="1:65" s="2" customFormat="1" ht="48.75">
      <c r="A97" s="30"/>
      <c r="B97" s="31"/>
      <c r="C97" s="30"/>
      <c r="D97" s="152" t="s">
        <v>282</v>
      </c>
      <c r="E97" s="30"/>
      <c r="F97" s="182" t="s">
        <v>300</v>
      </c>
      <c r="G97" s="30"/>
      <c r="H97" s="30"/>
      <c r="I97" s="30"/>
      <c r="J97" s="30"/>
      <c r="K97" s="30"/>
      <c r="L97" s="31"/>
      <c r="M97" s="183"/>
      <c r="N97" s="184"/>
      <c r="O97" s="51"/>
      <c r="P97" s="51"/>
      <c r="Q97" s="51"/>
      <c r="R97" s="51"/>
      <c r="S97" s="51"/>
      <c r="T97" s="52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T97" s="18" t="s">
        <v>282</v>
      </c>
      <c r="AU97" s="18" t="s">
        <v>75</v>
      </c>
    </row>
    <row r="98" spans="1:65" s="2" customFormat="1" ht="36" customHeight="1">
      <c r="A98" s="30"/>
      <c r="B98" s="129"/>
      <c r="C98" s="130" t="s">
        <v>125</v>
      </c>
      <c r="D98" s="130" t="s">
        <v>108</v>
      </c>
      <c r="E98" s="131" t="s">
        <v>301</v>
      </c>
      <c r="F98" s="132" t="s">
        <v>302</v>
      </c>
      <c r="G98" s="133" t="s">
        <v>294</v>
      </c>
      <c r="H98" s="134">
        <v>9</v>
      </c>
      <c r="I98" s="135">
        <v>0</v>
      </c>
      <c r="J98" s="135">
        <f>ROUND(I98*H98,2)</f>
        <v>0</v>
      </c>
      <c r="K98" s="132" t="s">
        <v>280</v>
      </c>
      <c r="L98" s="31"/>
      <c r="M98" s="172" t="s">
        <v>3</v>
      </c>
      <c r="N98" s="173" t="s">
        <v>36</v>
      </c>
      <c r="O98" s="174">
        <v>0.39200000000000002</v>
      </c>
      <c r="P98" s="174">
        <f>O98*H98</f>
        <v>3.528</v>
      </c>
      <c r="Q98" s="174">
        <v>0</v>
      </c>
      <c r="R98" s="174">
        <f>Q98*H98</f>
        <v>0</v>
      </c>
      <c r="S98" s="174">
        <v>0</v>
      </c>
      <c r="T98" s="175">
        <f>S98*H98</f>
        <v>0</v>
      </c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R98" s="140" t="s">
        <v>113</v>
      </c>
      <c r="AT98" s="140" t="s">
        <v>108</v>
      </c>
      <c r="AU98" s="140" t="s">
        <v>75</v>
      </c>
      <c r="AY98" s="18" t="s">
        <v>107</v>
      </c>
      <c r="BE98" s="141">
        <f>IF(N98="základní",J98,0)</f>
        <v>0</v>
      </c>
      <c r="BF98" s="141">
        <f>IF(N98="snížená",J98,0)</f>
        <v>0</v>
      </c>
      <c r="BG98" s="141">
        <f>IF(N98="zákl. přenesená",J98,0)</f>
        <v>0</v>
      </c>
      <c r="BH98" s="141">
        <f>IF(N98="sníž. přenesená",J98,0)</f>
        <v>0</v>
      </c>
      <c r="BI98" s="141">
        <f>IF(N98="nulová",J98,0)</f>
        <v>0</v>
      </c>
      <c r="BJ98" s="18" t="s">
        <v>73</v>
      </c>
      <c r="BK98" s="141">
        <f>ROUND(I98*H98,2)</f>
        <v>0</v>
      </c>
      <c r="BL98" s="18" t="s">
        <v>113</v>
      </c>
      <c r="BM98" s="140" t="s">
        <v>303</v>
      </c>
    </row>
    <row r="99" spans="1:65" s="2" customFormat="1" ht="6.95" customHeight="1">
      <c r="A99" s="30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31"/>
      <c r="M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</sheetData>
  <autoFilter ref="C83:K98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4"/>
  <sheetViews>
    <sheetView showGridLines="0" topLeftCell="A86" workbookViewId="0">
      <selection activeCell="I98" sqref="I9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8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282" t="s">
        <v>6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8" t="s">
        <v>80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83</v>
      </c>
      <c r="L4" s="21"/>
      <c r="M4" s="87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15</v>
      </c>
      <c r="L6" s="21"/>
    </row>
    <row r="7" spans="1:46" s="1" customFormat="1" ht="16.5" customHeight="1">
      <c r="B7" s="21"/>
      <c r="E7" s="297" t="str">
        <f>'Rekapitulace stavby'!K6</f>
        <v>TSO úseku Blatno u Jesenice - Kaštice</v>
      </c>
      <c r="F7" s="298"/>
      <c r="G7" s="298"/>
      <c r="H7" s="298"/>
      <c r="L7" s="21"/>
    </row>
    <row r="8" spans="1:46" s="2" customFormat="1" ht="12" customHeight="1">
      <c r="A8" s="30"/>
      <c r="B8" s="31"/>
      <c r="C8" s="30"/>
      <c r="D8" s="27" t="s">
        <v>84</v>
      </c>
      <c r="E8" s="30"/>
      <c r="F8" s="30"/>
      <c r="G8" s="30"/>
      <c r="H8" s="30"/>
      <c r="I8" s="30"/>
      <c r="J8" s="30"/>
      <c r="K8" s="30"/>
      <c r="L8" s="8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70" t="s">
        <v>304</v>
      </c>
      <c r="F9" s="296"/>
      <c r="G9" s="296"/>
      <c r="H9" s="296"/>
      <c r="I9" s="30"/>
      <c r="J9" s="30"/>
      <c r="K9" s="30"/>
      <c r="L9" s="8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8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3</v>
      </c>
      <c r="G11" s="30"/>
      <c r="H11" s="30"/>
      <c r="I11" s="27" t="s">
        <v>17</v>
      </c>
      <c r="J11" s="25" t="s">
        <v>3</v>
      </c>
      <c r="K11" s="30"/>
      <c r="L11" s="8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48" t="str">
        <f>'Rekapitulace stavby'!AN8</f>
        <v>26. 11. 2019</v>
      </c>
      <c r="K12" s="30"/>
      <c r="L12" s="8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8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tr">
        <f>IF('Rekapitulace stavby'!AN10="","",'Rekapitulace stavby'!AN10)</f>
        <v/>
      </c>
      <c r="K14" s="30"/>
      <c r="L14" s="8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tr">
        <f>IF('Rekapitulace stavby'!E11="","",'Rekapitulace stavby'!E11)</f>
        <v xml:space="preserve"> </v>
      </c>
      <c r="F15" s="30"/>
      <c r="G15" s="30"/>
      <c r="H15" s="30"/>
      <c r="I15" s="27" t="s">
        <v>24</v>
      </c>
      <c r="J15" s="25" t="str">
        <f>IF('Rekapitulace stavby'!AN11="","",'Rekapitulace stavby'!AN11)</f>
        <v/>
      </c>
      <c r="K15" s="30"/>
      <c r="L15" s="8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8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25</v>
      </c>
      <c r="E17" s="30"/>
      <c r="F17" s="30"/>
      <c r="G17" s="30"/>
      <c r="H17" s="30"/>
      <c r="I17" s="27" t="s">
        <v>23</v>
      </c>
      <c r="J17" s="25" t="str">
        <f>'Rekapitulace stavby'!AN13</f>
        <v/>
      </c>
      <c r="K17" s="30"/>
      <c r="L17" s="8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79" t="str">
        <f>'Rekapitulace stavby'!E14</f>
        <v xml:space="preserve"> </v>
      </c>
      <c r="F18" s="279"/>
      <c r="G18" s="279"/>
      <c r="H18" s="279"/>
      <c r="I18" s="27" t="s">
        <v>24</v>
      </c>
      <c r="J18" s="25" t="str">
        <f>'Rekapitulace stavby'!AN14</f>
        <v/>
      </c>
      <c r="K18" s="30"/>
      <c r="L18" s="8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8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26</v>
      </c>
      <c r="E20" s="30"/>
      <c r="F20" s="30"/>
      <c r="G20" s="30"/>
      <c r="H20" s="30"/>
      <c r="I20" s="27" t="s">
        <v>23</v>
      </c>
      <c r="J20" s="25" t="str">
        <f>IF('Rekapitulace stavby'!AN16="","",'Rekapitulace stavby'!AN16)</f>
        <v/>
      </c>
      <c r="K20" s="30"/>
      <c r="L20" s="8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tr">
        <f>IF('Rekapitulace stavby'!E17="","",'Rekapitulace stavby'!E17)</f>
        <v xml:space="preserve"> </v>
      </c>
      <c r="F21" s="30"/>
      <c r="G21" s="30"/>
      <c r="H21" s="30"/>
      <c r="I21" s="27" t="s">
        <v>24</v>
      </c>
      <c r="J21" s="25" t="str">
        <f>IF('Rekapitulace stavby'!AN17="","",'Rekapitulace stavby'!AN17)</f>
        <v/>
      </c>
      <c r="K21" s="30"/>
      <c r="L21" s="8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8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28</v>
      </c>
      <c r="E23" s="30"/>
      <c r="F23" s="30"/>
      <c r="G23" s="30"/>
      <c r="H23" s="30"/>
      <c r="I23" s="27" t="s">
        <v>23</v>
      </c>
      <c r="J23" s="25" t="str">
        <f>IF('Rekapitulace stavby'!AN19="","",'Rekapitulace stavby'!AN19)</f>
        <v/>
      </c>
      <c r="K23" s="30"/>
      <c r="L23" s="8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24</v>
      </c>
      <c r="J24" s="25" t="str">
        <f>IF('Rekapitulace stavby'!AN20="","",'Rekapitulace stavby'!AN20)</f>
        <v/>
      </c>
      <c r="K24" s="30"/>
      <c r="L24" s="8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8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29</v>
      </c>
      <c r="E26" s="30"/>
      <c r="F26" s="30"/>
      <c r="G26" s="30"/>
      <c r="H26" s="30"/>
      <c r="I26" s="30"/>
      <c r="J26" s="30"/>
      <c r="K26" s="30"/>
      <c r="L26" s="8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9"/>
      <c r="B27" s="90"/>
      <c r="C27" s="89"/>
      <c r="D27" s="89"/>
      <c r="E27" s="283" t="s">
        <v>3</v>
      </c>
      <c r="F27" s="283"/>
      <c r="G27" s="283"/>
      <c r="H27" s="28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8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59"/>
      <c r="E29" s="59"/>
      <c r="F29" s="59"/>
      <c r="G29" s="59"/>
      <c r="H29" s="59"/>
      <c r="I29" s="59"/>
      <c r="J29" s="59"/>
      <c r="K29" s="59"/>
      <c r="L29" s="8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2" t="s">
        <v>31</v>
      </c>
      <c r="E30" s="30"/>
      <c r="F30" s="30"/>
      <c r="G30" s="30"/>
      <c r="H30" s="30"/>
      <c r="I30" s="30"/>
      <c r="J30" s="64">
        <f>ROUND(J81, 2)</f>
        <v>0</v>
      </c>
      <c r="K30" s="30"/>
      <c r="L30" s="8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59"/>
      <c r="E31" s="59"/>
      <c r="F31" s="59"/>
      <c r="G31" s="59"/>
      <c r="H31" s="59"/>
      <c r="I31" s="59"/>
      <c r="J31" s="59"/>
      <c r="K31" s="59"/>
      <c r="L31" s="8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33</v>
      </c>
      <c r="G32" s="30"/>
      <c r="H32" s="30"/>
      <c r="I32" s="34" t="s">
        <v>32</v>
      </c>
      <c r="J32" s="34" t="s">
        <v>34</v>
      </c>
      <c r="K32" s="30"/>
      <c r="L32" s="8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3" t="s">
        <v>35</v>
      </c>
      <c r="E33" s="27" t="s">
        <v>36</v>
      </c>
      <c r="F33" s="94">
        <f>ROUND((SUM(BE81:BE93)),  2)</f>
        <v>0</v>
      </c>
      <c r="G33" s="30"/>
      <c r="H33" s="30"/>
      <c r="I33" s="95">
        <v>0.21</v>
      </c>
      <c r="J33" s="94">
        <f>ROUND(((SUM(BE81:BE93))*I33),  2)</f>
        <v>0</v>
      </c>
      <c r="K33" s="30"/>
      <c r="L33" s="8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37</v>
      </c>
      <c r="F34" s="94">
        <f>ROUND((SUM(BF81:BF93)),  2)</f>
        <v>0</v>
      </c>
      <c r="G34" s="30"/>
      <c r="H34" s="30"/>
      <c r="I34" s="95">
        <v>0.15</v>
      </c>
      <c r="J34" s="94">
        <f>ROUND(((SUM(BF81:BF93))*I34),  2)</f>
        <v>0</v>
      </c>
      <c r="K34" s="30"/>
      <c r="L34" s="8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38</v>
      </c>
      <c r="F35" s="94">
        <f>ROUND((SUM(BG81:BG93)),  2)</f>
        <v>0</v>
      </c>
      <c r="G35" s="30"/>
      <c r="H35" s="30"/>
      <c r="I35" s="95">
        <v>0.21</v>
      </c>
      <c r="J35" s="94">
        <f>0</f>
        <v>0</v>
      </c>
      <c r="K35" s="30"/>
      <c r="L35" s="8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39</v>
      </c>
      <c r="F36" s="94">
        <f>ROUND((SUM(BH81:BH93)),  2)</f>
        <v>0</v>
      </c>
      <c r="G36" s="30"/>
      <c r="H36" s="30"/>
      <c r="I36" s="95">
        <v>0.15</v>
      </c>
      <c r="J36" s="94">
        <f>0</f>
        <v>0</v>
      </c>
      <c r="K36" s="30"/>
      <c r="L36" s="8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40</v>
      </c>
      <c r="F37" s="94">
        <f>ROUND((SUM(BI81:BI93)),  2)</f>
        <v>0</v>
      </c>
      <c r="G37" s="30"/>
      <c r="H37" s="30"/>
      <c r="I37" s="95">
        <v>0</v>
      </c>
      <c r="J37" s="94">
        <f>0</f>
        <v>0</v>
      </c>
      <c r="K37" s="30"/>
      <c r="L37" s="8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8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6"/>
      <c r="D39" s="97" t="s">
        <v>41</v>
      </c>
      <c r="E39" s="53"/>
      <c r="F39" s="53"/>
      <c r="G39" s="98" t="s">
        <v>42</v>
      </c>
      <c r="H39" s="99" t="s">
        <v>43</v>
      </c>
      <c r="I39" s="53"/>
      <c r="J39" s="100">
        <f>SUM(J30:J37)</f>
        <v>0</v>
      </c>
      <c r="K39" s="101"/>
      <c r="L39" s="8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>
      <c r="A44" s="30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>
      <c r="A45" s="30"/>
      <c r="B45" s="31"/>
      <c r="C45" s="22" t="s">
        <v>86</v>
      </c>
      <c r="D45" s="30"/>
      <c r="E45" s="30"/>
      <c r="F45" s="30"/>
      <c r="G45" s="30"/>
      <c r="H45" s="30"/>
      <c r="I45" s="30"/>
      <c r="J45" s="30"/>
      <c r="K45" s="30"/>
      <c r="L45" s="88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8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>
      <c r="A47" s="30"/>
      <c r="B47" s="31"/>
      <c r="C47" s="27" t="s">
        <v>15</v>
      </c>
      <c r="D47" s="30"/>
      <c r="E47" s="30"/>
      <c r="F47" s="30"/>
      <c r="G47" s="30"/>
      <c r="H47" s="30"/>
      <c r="I47" s="30"/>
      <c r="J47" s="30"/>
      <c r="K47" s="30"/>
      <c r="L47" s="8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>
      <c r="A48" s="30"/>
      <c r="B48" s="31"/>
      <c r="C48" s="30"/>
      <c r="D48" s="30"/>
      <c r="E48" s="297" t="str">
        <f>E7</f>
        <v>TSO úseku Blatno u Jesenice - Kaštice</v>
      </c>
      <c r="F48" s="298"/>
      <c r="G48" s="298"/>
      <c r="H48" s="298"/>
      <c r="I48" s="30"/>
      <c r="J48" s="30"/>
      <c r="K48" s="30"/>
      <c r="L48" s="8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>
      <c r="A49" s="30"/>
      <c r="B49" s="31"/>
      <c r="C49" s="27" t="s">
        <v>84</v>
      </c>
      <c r="D49" s="30"/>
      <c r="E49" s="30"/>
      <c r="F49" s="30"/>
      <c r="G49" s="30"/>
      <c r="H49" s="30"/>
      <c r="I49" s="30"/>
      <c r="J49" s="30"/>
      <c r="K49" s="30"/>
      <c r="L49" s="8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>
      <c r="A50" s="30"/>
      <c r="B50" s="31"/>
      <c r="C50" s="30"/>
      <c r="D50" s="30"/>
      <c r="E50" s="270" t="str">
        <f>E9</f>
        <v>VON - VON</v>
      </c>
      <c r="F50" s="296"/>
      <c r="G50" s="296"/>
      <c r="H50" s="296"/>
      <c r="I50" s="30"/>
      <c r="J50" s="30"/>
      <c r="K50" s="30"/>
      <c r="L50" s="8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8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>
      <c r="A52" s="30"/>
      <c r="B52" s="31"/>
      <c r="C52" s="27" t="s">
        <v>18</v>
      </c>
      <c r="D52" s="30"/>
      <c r="E52" s="30"/>
      <c r="F52" s="25" t="str">
        <f>F12</f>
        <v xml:space="preserve"> </v>
      </c>
      <c r="G52" s="30"/>
      <c r="H52" s="30"/>
      <c r="I52" s="27" t="s">
        <v>20</v>
      </c>
      <c r="J52" s="48" t="str">
        <f>IF(J12="","",J12)</f>
        <v>26. 11. 2019</v>
      </c>
      <c r="K52" s="30"/>
      <c r="L52" s="8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8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5.2" customHeight="1">
      <c r="A54" s="30"/>
      <c r="B54" s="31"/>
      <c r="C54" s="27" t="s">
        <v>22</v>
      </c>
      <c r="D54" s="30"/>
      <c r="E54" s="30"/>
      <c r="F54" s="25" t="str">
        <f>E15</f>
        <v xml:space="preserve"> </v>
      </c>
      <c r="G54" s="30"/>
      <c r="H54" s="30"/>
      <c r="I54" s="27" t="s">
        <v>26</v>
      </c>
      <c r="J54" s="28" t="str">
        <f>E21</f>
        <v xml:space="preserve"> </v>
      </c>
      <c r="K54" s="30"/>
      <c r="L54" s="8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>
      <c r="A55" s="30"/>
      <c r="B55" s="31"/>
      <c r="C55" s="27" t="s">
        <v>25</v>
      </c>
      <c r="D55" s="30"/>
      <c r="E55" s="30"/>
      <c r="F55" s="25" t="str">
        <f>IF(E18="","",E18)</f>
        <v xml:space="preserve"> </v>
      </c>
      <c r="G55" s="30"/>
      <c r="H55" s="30"/>
      <c r="I55" s="27" t="s">
        <v>28</v>
      </c>
      <c r="J55" s="28" t="str">
        <f>E24</f>
        <v xml:space="preserve"> </v>
      </c>
      <c r="K55" s="30"/>
      <c r="L55" s="8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8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>
      <c r="A57" s="30"/>
      <c r="B57" s="31"/>
      <c r="C57" s="102" t="s">
        <v>87</v>
      </c>
      <c r="D57" s="96"/>
      <c r="E57" s="96"/>
      <c r="F57" s="96"/>
      <c r="G57" s="96"/>
      <c r="H57" s="96"/>
      <c r="I57" s="96"/>
      <c r="J57" s="103" t="s">
        <v>88</v>
      </c>
      <c r="K57" s="96"/>
      <c r="L57" s="8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8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>
      <c r="A59" s="30"/>
      <c r="B59" s="31"/>
      <c r="C59" s="104" t="s">
        <v>63</v>
      </c>
      <c r="D59" s="30"/>
      <c r="E59" s="30"/>
      <c r="F59" s="30"/>
      <c r="G59" s="30"/>
      <c r="H59" s="30"/>
      <c r="I59" s="30"/>
      <c r="J59" s="64">
        <f>J81</f>
        <v>0</v>
      </c>
      <c r="K59" s="30"/>
      <c r="L59" s="8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8" t="s">
        <v>89</v>
      </c>
    </row>
    <row r="60" spans="1:47" s="9" customFormat="1" ht="24.95" customHeight="1">
      <c r="B60" s="105"/>
      <c r="D60" s="106" t="s">
        <v>90</v>
      </c>
      <c r="E60" s="107"/>
      <c r="F60" s="107"/>
      <c r="G60" s="107"/>
      <c r="H60" s="107"/>
      <c r="I60" s="107"/>
      <c r="J60" s="108">
        <f>J82</f>
        <v>0</v>
      </c>
      <c r="L60" s="105"/>
    </row>
    <row r="61" spans="1:47" s="9" customFormat="1" ht="24.95" customHeight="1">
      <c r="B61" s="105"/>
      <c r="D61" s="106" t="s">
        <v>305</v>
      </c>
      <c r="E61" s="107"/>
      <c r="F61" s="107"/>
      <c r="G61" s="107"/>
      <c r="H61" s="107"/>
      <c r="I61" s="107"/>
      <c r="J61" s="108">
        <f>J89</f>
        <v>0</v>
      </c>
      <c r="L61" s="105"/>
    </row>
    <row r="62" spans="1:47" s="2" customFormat="1" ht="21.75" customHeight="1">
      <c r="A62" s="30"/>
      <c r="B62" s="31"/>
      <c r="C62" s="30"/>
      <c r="D62" s="30"/>
      <c r="E62" s="30"/>
      <c r="F62" s="30"/>
      <c r="G62" s="30"/>
      <c r="H62" s="30"/>
      <c r="I62" s="30"/>
      <c r="J62" s="30"/>
      <c r="K62" s="30"/>
      <c r="L62" s="88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47" s="2" customFormat="1" ht="6.95" customHeight="1">
      <c r="A63" s="30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88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</row>
    <row r="67" spans="1:31" s="2" customFormat="1" ht="6.95" customHeight="1">
      <c r="A67" s="30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88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</row>
    <row r="68" spans="1:31" s="2" customFormat="1" ht="24.95" customHeight="1">
      <c r="A68" s="30"/>
      <c r="B68" s="31"/>
      <c r="C68" s="22" t="s">
        <v>91</v>
      </c>
      <c r="D68" s="30"/>
      <c r="E68" s="30"/>
      <c r="F68" s="30"/>
      <c r="G68" s="30"/>
      <c r="H68" s="30"/>
      <c r="I68" s="30"/>
      <c r="J68" s="30"/>
      <c r="K68" s="30"/>
      <c r="L68" s="88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spans="1:31" s="2" customFormat="1" ht="6.95" customHeight="1">
      <c r="A69" s="30"/>
      <c r="B69" s="31"/>
      <c r="C69" s="30"/>
      <c r="D69" s="30"/>
      <c r="E69" s="30"/>
      <c r="F69" s="30"/>
      <c r="G69" s="30"/>
      <c r="H69" s="30"/>
      <c r="I69" s="30"/>
      <c r="J69" s="30"/>
      <c r="K69" s="30"/>
      <c r="L69" s="88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12" customHeight="1">
      <c r="A70" s="30"/>
      <c r="B70" s="31"/>
      <c r="C70" s="27" t="s">
        <v>15</v>
      </c>
      <c r="D70" s="30"/>
      <c r="E70" s="30"/>
      <c r="F70" s="30"/>
      <c r="G70" s="30"/>
      <c r="H70" s="30"/>
      <c r="I70" s="30"/>
      <c r="J70" s="30"/>
      <c r="K70" s="30"/>
      <c r="L70" s="88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16.5" customHeight="1">
      <c r="A71" s="30"/>
      <c r="B71" s="31"/>
      <c r="C71" s="30"/>
      <c r="D71" s="30"/>
      <c r="E71" s="297" t="str">
        <f>E7</f>
        <v>TSO úseku Blatno u Jesenice - Kaštice</v>
      </c>
      <c r="F71" s="298"/>
      <c r="G71" s="298"/>
      <c r="H71" s="298"/>
      <c r="I71" s="30"/>
      <c r="J71" s="30"/>
      <c r="K71" s="30"/>
      <c r="L71" s="88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2" customHeight="1">
      <c r="A72" s="30"/>
      <c r="B72" s="31"/>
      <c r="C72" s="27" t="s">
        <v>84</v>
      </c>
      <c r="D72" s="30"/>
      <c r="E72" s="30"/>
      <c r="F72" s="30"/>
      <c r="G72" s="30"/>
      <c r="H72" s="30"/>
      <c r="I72" s="30"/>
      <c r="J72" s="30"/>
      <c r="K72" s="30"/>
      <c r="L72" s="88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6.5" customHeight="1">
      <c r="A73" s="30"/>
      <c r="B73" s="31"/>
      <c r="C73" s="30"/>
      <c r="D73" s="30"/>
      <c r="E73" s="270" t="str">
        <f>E9</f>
        <v>VON - VON</v>
      </c>
      <c r="F73" s="296"/>
      <c r="G73" s="296"/>
      <c r="H73" s="296"/>
      <c r="I73" s="30"/>
      <c r="J73" s="30"/>
      <c r="K73" s="30"/>
      <c r="L73" s="88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2" customFormat="1" ht="6.95" customHeight="1">
      <c r="A74" s="30"/>
      <c r="B74" s="31"/>
      <c r="C74" s="30"/>
      <c r="D74" s="30"/>
      <c r="E74" s="30"/>
      <c r="F74" s="30"/>
      <c r="G74" s="30"/>
      <c r="H74" s="30"/>
      <c r="I74" s="30"/>
      <c r="J74" s="30"/>
      <c r="K74" s="30"/>
      <c r="L74" s="88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31" s="2" customFormat="1" ht="12" customHeight="1">
      <c r="A75" s="30"/>
      <c r="B75" s="31"/>
      <c r="C75" s="27" t="s">
        <v>18</v>
      </c>
      <c r="D75" s="30"/>
      <c r="E75" s="30"/>
      <c r="F75" s="25" t="str">
        <f>F12</f>
        <v xml:space="preserve"> </v>
      </c>
      <c r="G75" s="30"/>
      <c r="H75" s="30"/>
      <c r="I75" s="27" t="s">
        <v>20</v>
      </c>
      <c r="J75" s="48" t="str">
        <f>IF(J12="","",J12)</f>
        <v>26. 11. 2019</v>
      </c>
      <c r="K75" s="30"/>
      <c r="L75" s="88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6.95" customHeigh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88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5.2" customHeight="1">
      <c r="A77" s="30"/>
      <c r="B77" s="31"/>
      <c r="C77" s="27" t="s">
        <v>22</v>
      </c>
      <c r="D77" s="30"/>
      <c r="E77" s="30"/>
      <c r="F77" s="25" t="str">
        <f>E15</f>
        <v xml:space="preserve"> </v>
      </c>
      <c r="G77" s="30"/>
      <c r="H77" s="30"/>
      <c r="I77" s="27" t="s">
        <v>26</v>
      </c>
      <c r="J77" s="28" t="str">
        <f>E21</f>
        <v xml:space="preserve"> </v>
      </c>
      <c r="K77" s="30"/>
      <c r="L77" s="88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15.2" customHeight="1">
      <c r="A78" s="30"/>
      <c r="B78" s="31"/>
      <c r="C78" s="27" t="s">
        <v>25</v>
      </c>
      <c r="D78" s="30"/>
      <c r="E78" s="30"/>
      <c r="F78" s="25" t="str">
        <f>IF(E18="","",E18)</f>
        <v xml:space="preserve"> </v>
      </c>
      <c r="G78" s="30"/>
      <c r="H78" s="30"/>
      <c r="I78" s="27" t="s">
        <v>28</v>
      </c>
      <c r="J78" s="28" t="str">
        <f>E24</f>
        <v xml:space="preserve"> </v>
      </c>
      <c r="K78" s="30"/>
      <c r="L78" s="88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0.35" customHeight="1">
      <c r="A79" s="30"/>
      <c r="B79" s="31"/>
      <c r="C79" s="30"/>
      <c r="D79" s="30"/>
      <c r="E79" s="30"/>
      <c r="F79" s="30"/>
      <c r="G79" s="30"/>
      <c r="H79" s="30"/>
      <c r="I79" s="30"/>
      <c r="J79" s="30"/>
      <c r="K79" s="30"/>
      <c r="L79" s="88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10" customFormat="1" ht="29.25" customHeight="1">
      <c r="A80" s="109"/>
      <c r="B80" s="110"/>
      <c r="C80" s="111" t="s">
        <v>92</v>
      </c>
      <c r="D80" s="112" t="s">
        <v>50</v>
      </c>
      <c r="E80" s="112" t="s">
        <v>46</v>
      </c>
      <c r="F80" s="112" t="s">
        <v>47</v>
      </c>
      <c r="G80" s="112" t="s">
        <v>93</v>
      </c>
      <c r="H80" s="112" t="s">
        <v>94</v>
      </c>
      <c r="I80" s="112" t="s">
        <v>95</v>
      </c>
      <c r="J80" s="112" t="s">
        <v>88</v>
      </c>
      <c r="K80" s="113" t="s">
        <v>96</v>
      </c>
      <c r="L80" s="114"/>
      <c r="M80" s="55" t="s">
        <v>3</v>
      </c>
      <c r="N80" s="56" t="s">
        <v>35</v>
      </c>
      <c r="O80" s="56" t="s">
        <v>97</v>
      </c>
      <c r="P80" s="56" t="s">
        <v>98</v>
      </c>
      <c r="Q80" s="56" t="s">
        <v>99</v>
      </c>
      <c r="R80" s="56" t="s">
        <v>100</v>
      </c>
      <c r="S80" s="56" t="s">
        <v>101</v>
      </c>
      <c r="T80" s="57" t="s">
        <v>102</v>
      </c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</row>
    <row r="81" spans="1:65" s="2" customFormat="1" ht="22.9" customHeight="1">
      <c r="A81" s="30"/>
      <c r="B81" s="31"/>
      <c r="C81" s="62" t="s">
        <v>103</v>
      </c>
      <c r="D81" s="30"/>
      <c r="E81" s="30"/>
      <c r="F81" s="30"/>
      <c r="G81" s="30"/>
      <c r="H81" s="30"/>
      <c r="I81" s="30"/>
      <c r="J81" s="115">
        <f>BK81</f>
        <v>0</v>
      </c>
      <c r="K81" s="30"/>
      <c r="L81" s="31"/>
      <c r="M81" s="58"/>
      <c r="N81" s="49"/>
      <c r="O81" s="59"/>
      <c r="P81" s="116">
        <f>P82+P89</f>
        <v>0</v>
      </c>
      <c r="Q81" s="59"/>
      <c r="R81" s="116">
        <f>R82+R89</f>
        <v>0</v>
      </c>
      <c r="S81" s="59"/>
      <c r="T81" s="117">
        <f>T82+T89</f>
        <v>0</v>
      </c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T81" s="18" t="s">
        <v>64</v>
      </c>
      <c r="AU81" s="18" t="s">
        <v>89</v>
      </c>
      <c r="BK81" s="118">
        <f>BK82+BK89</f>
        <v>0</v>
      </c>
    </row>
    <row r="82" spans="1:65" s="11" customFormat="1" ht="25.9" customHeight="1">
      <c r="B82" s="119"/>
      <c r="D82" s="120" t="s">
        <v>64</v>
      </c>
      <c r="E82" s="121" t="s">
        <v>104</v>
      </c>
      <c r="F82" s="121" t="s">
        <v>105</v>
      </c>
      <c r="J82" s="122">
        <f>BK82</f>
        <v>0</v>
      </c>
      <c r="L82" s="119"/>
      <c r="M82" s="123"/>
      <c r="N82" s="124"/>
      <c r="O82" s="124"/>
      <c r="P82" s="125">
        <f>SUM(P83:P88)</f>
        <v>0</v>
      </c>
      <c r="Q82" s="124"/>
      <c r="R82" s="125">
        <f>SUM(R83:R88)</f>
        <v>0</v>
      </c>
      <c r="S82" s="124"/>
      <c r="T82" s="126">
        <f>SUM(T83:T88)</f>
        <v>0</v>
      </c>
      <c r="AR82" s="120" t="s">
        <v>106</v>
      </c>
      <c r="AT82" s="127" t="s">
        <v>64</v>
      </c>
      <c r="AU82" s="127" t="s">
        <v>65</v>
      </c>
      <c r="AY82" s="120" t="s">
        <v>107</v>
      </c>
      <c r="BK82" s="128">
        <f>SUM(BK83:BK88)</f>
        <v>0</v>
      </c>
    </row>
    <row r="83" spans="1:65" s="2" customFormat="1" ht="168" customHeight="1">
      <c r="A83" s="30"/>
      <c r="B83" s="129"/>
      <c r="C83" s="130" t="s">
        <v>73</v>
      </c>
      <c r="D83" s="130" t="s">
        <v>108</v>
      </c>
      <c r="E83" s="131" t="s">
        <v>306</v>
      </c>
      <c r="F83" s="132" t="s">
        <v>307</v>
      </c>
      <c r="G83" s="133" t="s">
        <v>111</v>
      </c>
      <c r="H83" s="134">
        <v>5</v>
      </c>
      <c r="I83" s="135">
        <v>0</v>
      </c>
      <c r="J83" s="135">
        <f>ROUND(I83*H83,2)</f>
        <v>0</v>
      </c>
      <c r="K83" s="132" t="s">
        <v>112</v>
      </c>
      <c r="L83" s="31"/>
      <c r="M83" s="136" t="s">
        <v>3</v>
      </c>
      <c r="N83" s="137" t="s">
        <v>36</v>
      </c>
      <c r="O83" s="138">
        <v>0</v>
      </c>
      <c r="P83" s="138">
        <f>O83*H83</f>
        <v>0</v>
      </c>
      <c r="Q83" s="138">
        <v>0</v>
      </c>
      <c r="R83" s="138">
        <f>Q83*H83</f>
        <v>0</v>
      </c>
      <c r="S83" s="138">
        <v>0</v>
      </c>
      <c r="T83" s="139">
        <f>S83*H83</f>
        <v>0</v>
      </c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R83" s="140" t="s">
        <v>308</v>
      </c>
      <c r="AT83" s="140" t="s">
        <v>108</v>
      </c>
      <c r="AU83" s="140" t="s">
        <v>73</v>
      </c>
      <c r="AY83" s="18" t="s">
        <v>107</v>
      </c>
      <c r="BE83" s="141">
        <f>IF(N83="základní",J83,0)</f>
        <v>0</v>
      </c>
      <c r="BF83" s="141">
        <f>IF(N83="snížená",J83,0)</f>
        <v>0</v>
      </c>
      <c r="BG83" s="141">
        <f>IF(N83="zákl. přenesená",J83,0)</f>
        <v>0</v>
      </c>
      <c r="BH83" s="141">
        <f>IF(N83="sníž. přenesená",J83,0)</f>
        <v>0</v>
      </c>
      <c r="BI83" s="141">
        <f>IF(N83="nulová",J83,0)</f>
        <v>0</v>
      </c>
      <c r="BJ83" s="18" t="s">
        <v>73</v>
      </c>
      <c r="BK83" s="141">
        <f>ROUND(I83*H83,2)</f>
        <v>0</v>
      </c>
      <c r="BL83" s="18" t="s">
        <v>308</v>
      </c>
      <c r="BM83" s="140" t="s">
        <v>309</v>
      </c>
    </row>
    <row r="84" spans="1:65" s="2" customFormat="1" ht="107.25">
      <c r="A84" s="30"/>
      <c r="B84" s="31"/>
      <c r="C84" s="30"/>
      <c r="D84" s="152" t="s">
        <v>282</v>
      </c>
      <c r="E84" s="30"/>
      <c r="F84" s="182" t="s">
        <v>310</v>
      </c>
      <c r="G84" s="30"/>
      <c r="H84" s="30"/>
      <c r="I84" s="30"/>
      <c r="J84" s="30"/>
      <c r="K84" s="30"/>
      <c r="L84" s="31"/>
      <c r="M84" s="183"/>
      <c r="N84" s="184"/>
      <c r="O84" s="51"/>
      <c r="P84" s="51"/>
      <c r="Q84" s="51"/>
      <c r="R84" s="51"/>
      <c r="S84" s="51"/>
      <c r="T84" s="52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T84" s="18" t="s">
        <v>282</v>
      </c>
      <c r="AU84" s="18" t="s">
        <v>73</v>
      </c>
    </row>
    <row r="85" spans="1:65" s="2" customFormat="1" ht="180" customHeight="1">
      <c r="A85" s="30"/>
      <c r="B85" s="129"/>
      <c r="C85" s="130" t="s">
        <v>75</v>
      </c>
      <c r="D85" s="130" t="s">
        <v>108</v>
      </c>
      <c r="E85" s="131" t="s">
        <v>311</v>
      </c>
      <c r="F85" s="132" t="s">
        <v>312</v>
      </c>
      <c r="G85" s="133" t="s">
        <v>313</v>
      </c>
      <c r="H85" s="134">
        <v>1</v>
      </c>
      <c r="I85" s="135">
        <v>0</v>
      </c>
      <c r="J85" s="135">
        <f>ROUND(I85*H85,2)</f>
        <v>0</v>
      </c>
      <c r="K85" s="132" t="s">
        <v>112</v>
      </c>
      <c r="L85" s="31"/>
      <c r="M85" s="136" t="s">
        <v>3</v>
      </c>
      <c r="N85" s="137" t="s">
        <v>36</v>
      </c>
      <c r="O85" s="138">
        <v>0</v>
      </c>
      <c r="P85" s="138">
        <f>O85*H85</f>
        <v>0</v>
      </c>
      <c r="Q85" s="138">
        <v>0</v>
      </c>
      <c r="R85" s="138">
        <f>Q85*H85</f>
        <v>0</v>
      </c>
      <c r="S85" s="138">
        <v>0</v>
      </c>
      <c r="T85" s="139">
        <f>S85*H85</f>
        <v>0</v>
      </c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R85" s="140" t="s">
        <v>308</v>
      </c>
      <c r="AT85" s="140" t="s">
        <v>108</v>
      </c>
      <c r="AU85" s="140" t="s">
        <v>73</v>
      </c>
      <c r="AY85" s="18" t="s">
        <v>107</v>
      </c>
      <c r="BE85" s="141">
        <f>IF(N85="základní",J85,0)</f>
        <v>0</v>
      </c>
      <c r="BF85" s="141">
        <f>IF(N85="snížená",J85,0)</f>
        <v>0</v>
      </c>
      <c r="BG85" s="141">
        <f>IF(N85="zákl. přenesená",J85,0)</f>
        <v>0</v>
      </c>
      <c r="BH85" s="141">
        <f>IF(N85="sníž. přenesená",J85,0)</f>
        <v>0</v>
      </c>
      <c r="BI85" s="141">
        <f>IF(N85="nulová",J85,0)</f>
        <v>0</v>
      </c>
      <c r="BJ85" s="18" t="s">
        <v>73</v>
      </c>
      <c r="BK85" s="141">
        <f>ROUND(I85*H85,2)</f>
        <v>0</v>
      </c>
      <c r="BL85" s="18" t="s">
        <v>308</v>
      </c>
      <c r="BM85" s="140" t="s">
        <v>314</v>
      </c>
    </row>
    <row r="86" spans="1:65" s="2" customFormat="1" ht="107.25">
      <c r="A86" s="30"/>
      <c r="B86" s="31"/>
      <c r="C86" s="30"/>
      <c r="D86" s="152" t="s">
        <v>282</v>
      </c>
      <c r="E86" s="30"/>
      <c r="F86" s="182" t="s">
        <v>310</v>
      </c>
      <c r="G86" s="30"/>
      <c r="H86" s="30"/>
      <c r="I86" s="30"/>
      <c r="J86" s="30"/>
      <c r="K86" s="30"/>
      <c r="L86" s="31"/>
      <c r="M86" s="183"/>
      <c r="N86" s="184"/>
      <c r="O86" s="51"/>
      <c r="P86" s="51"/>
      <c r="Q86" s="51"/>
      <c r="R86" s="51"/>
      <c r="S86" s="51"/>
      <c r="T86" s="52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T86" s="18" t="s">
        <v>282</v>
      </c>
      <c r="AU86" s="18" t="s">
        <v>73</v>
      </c>
    </row>
    <row r="87" spans="1:65" s="2" customFormat="1" ht="84" customHeight="1">
      <c r="A87" s="30"/>
      <c r="B87" s="129"/>
      <c r="C87" s="130" t="s">
        <v>118</v>
      </c>
      <c r="D87" s="130" t="s">
        <v>108</v>
      </c>
      <c r="E87" s="131" t="s">
        <v>315</v>
      </c>
      <c r="F87" s="132" t="s">
        <v>316</v>
      </c>
      <c r="G87" s="133" t="s">
        <v>313</v>
      </c>
      <c r="H87" s="134">
        <v>1</v>
      </c>
      <c r="I87" s="135">
        <v>0</v>
      </c>
      <c r="J87" s="135">
        <f>ROUND(I87*H87,2)</f>
        <v>0</v>
      </c>
      <c r="K87" s="132" t="s">
        <v>112</v>
      </c>
      <c r="L87" s="31"/>
      <c r="M87" s="136" t="s">
        <v>3</v>
      </c>
      <c r="N87" s="137" t="s">
        <v>36</v>
      </c>
      <c r="O87" s="138">
        <v>0</v>
      </c>
      <c r="P87" s="138">
        <f>O87*H87</f>
        <v>0</v>
      </c>
      <c r="Q87" s="138">
        <v>0</v>
      </c>
      <c r="R87" s="138">
        <f>Q87*H87</f>
        <v>0</v>
      </c>
      <c r="S87" s="138">
        <v>0</v>
      </c>
      <c r="T87" s="139">
        <f>S87*H87</f>
        <v>0</v>
      </c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R87" s="140" t="s">
        <v>308</v>
      </c>
      <c r="AT87" s="140" t="s">
        <v>108</v>
      </c>
      <c r="AU87" s="140" t="s">
        <v>73</v>
      </c>
      <c r="AY87" s="18" t="s">
        <v>107</v>
      </c>
      <c r="BE87" s="141">
        <f>IF(N87="základní",J87,0)</f>
        <v>0</v>
      </c>
      <c r="BF87" s="141">
        <f>IF(N87="snížená",J87,0)</f>
        <v>0</v>
      </c>
      <c r="BG87" s="141">
        <f>IF(N87="zákl. přenesená",J87,0)</f>
        <v>0</v>
      </c>
      <c r="BH87" s="141">
        <f>IF(N87="sníž. přenesená",J87,0)</f>
        <v>0</v>
      </c>
      <c r="BI87" s="141">
        <f>IF(N87="nulová",J87,0)</f>
        <v>0</v>
      </c>
      <c r="BJ87" s="18" t="s">
        <v>73</v>
      </c>
      <c r="BK87" s="141">
        <f>ROUND(I87*H87,2)</f>
        <v>0</v>
      </c>
      <c r="BL87" s="18" t="s">
        <v>308</v>
      </c>
      <c r="BM87" s="140" t="s">
        <v>317</v>
      </c>
    </row>
    <row r="88" spans="1:65" s="2" customFormat="1" ht="48.75">
      <c r="A88" s="30"/>
      <c r="B88" s="31"/>
      <c r="C88" s="30"/>
      <c r="D88" s="152" t="s">
        <v>282</v>
      </c>
      <c r="E88" s="30"/>
      <c r="F88" s="182" t="s">
        <v>318</v>
      </c>
      <c r="G88" s="30"/>
      <c r="H88" s="30"/>
      <c r="I88" s="30"/>
      <c r="J88" s="30"/>
      <c r="K88" s="30"/>
      <c r="L88" s="31"/>
      <c r="M88" s="183"/>
      <c r="N88" s="184"/>
      <c r="O88" s="51"/>
      <c r="P88" s="51"/>
      <c r="Q88" s="51"/>
      <c r="R88" s="51"/>
      <c r="S88" s="51"/>
      <c r="T88" s="52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T88" s="18" t="s">
        <v>282</v>
      </c>
      <c r="AU88" s="18" t="s">
        <v>73</v>
      </c>
    </row>
    <row r="89" spans="1:65" s="11" customFormat="1" ht="25.9" customHeight="1">
      <c r="B89" s="119"/>
      <c r="D89" s="120" t="s">
        <v>64</v>
      </c>
      <c r="E89" s="121" t="s">
        <v>81</v>
      </c>
      <c r="F89" s="121" t="s">
        <v>319</v>
      </c>
      <c r="J89" s="122">
        <f>BK89</f>
        <v>0</v>
      </c>
      <c r="L89" s="119"/>
      <c r="M89" s="123"/>
      <c r="N89" s="124"/>
      <c r="O89" s="124"/>
      <c r="P89" s="125">
        <f>SUM(P90:P93)</f>
        <v>0</v>
      </c>
      <c r="Q89" s="124"/>
      <c r="R89" s="125">
        <f>SUM(R90:R93)</f>
        <v>0</v>
      </c>
      <c r="S89" s="124"/>
      <c r="T89" s="126">
        <f>SUM(T90:T93)</f>
        <v>0</v>
      </c>
      <c r="AR89" s="120" t="s">
        <v>125</v>
      </c>
      <c r="AT89" s="127" t="s">
        <v>64</v>
      </c>
      <c r="AU89" s="127" t="s">
        <v>65</v>
      </c>
      <c r="AY89" s="120" t="s">
        <v>107</v>
      </c>
      <c r="BK89" s="128">
        <f>SUM(BK90:BK93)</f>
        <v>0</v>
      </c>
    </row>
    <row r="90" spans="1:65" s="2" customFormat="1" ht="24" customHeight="1">
      <c r="A90" s="30"/>
      <c r="B90" s="129"/>
      <c r="C90" s="130" t="s">
        <v>106</v>
      </c>
      <c r="D90" s="130" t="s">
        <v>108</v>
      </c>
      <c r="E90" s="131" t="s">
        <v>320</v>
      </c>
      <c r="F90" s="132" t="s">
        <v>321</v>
      </c>
      <c r="G90" s="133" t="s">
        <v>339</v>
      </c>
      <c r="H90" s="134">
        <v>1</v>
      </c>
      <c r="I90" s="135">
        <v>0</v>
      </c>
      <c r="J90" s="135">
        <f>ROUND(I90*H90,2)</f>
        <v>0</v>
      </c>
      <c r="K90" s="132" t="s">
        <v>112</v>
      </c>
      <c r="L90" s="31"/>
      <c r="M90" s="136" t="s">
        <v>3</v>
      </c>
      <c r="N90" s="137" t="s">
        <v>36</v>
      </c>
      <c r="O90" s="138">
        <v>0</v>
      </c>
      <c r="P90" s="138">
        <f>O90*H90</f>
        <v>0</v>
      </c>
      <c r="Q90" s="138">
        <v>0</v>
      </c>
      <c r="R90" s="138">
        <f>Q90*H90</f>
        <v>0</v>
      </c>
      <c r="S90" s="138">
        <v>0</v>
      </c>
      <c r="T90" s="139">
        <f>S90*H90</f>
        <v>0</v>
      </c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R90" s="140" t="s">
        <v>308</v>
      </c>
      <c r="AT90" s="140" t="s">
        <v>108</v>
      </c>
      <c r="AU90" s="140" t="s">
        <v>73</v>
      </c>
      <c r="AY90" s="18" t="s">
        <v>107</v>
      </c>
      <c r="BE90" s="141">
        <f>IF(N90="základní",J90,0)</f>
        <v>0</v>
      </c>
      <c r="BF90" s="141">
        <f>IF(N90="snížená",J90,0)</f>
        <v>0</v>
      </c>
      <c r="BG90" s="141">
        <f>IF(N90="zákl. přenesená",J90,0)</f>
        <v>0</v>
      </c>
      <c r="BH90" s="141">
        <f>IF(N90="sníž. přenesená",J90,0)</f>
        <v>0</v>
      </c>
      <c r="BI90" s="141">
        <f>IF(N90="nulová",J90,0)</f>
        <v>0</v>
      </c>
      <c r="BJ90" s="18" t="s">
        <v>73</v>
      </c>
      <c r="BK90" s="141">
        <f>ROUND(I90*H90,2)</f>
        <v>0</v>
      </c>
      <c r="BL90" s="18" t="s">
        <v>308</v>
      </c>
      <c r="BM90" s="140" t="s">
        <v>322</v>
      </c>
    </row>
    <row r="91" spans="1:65" s="2" customFormat="1" ht="24" customHeight="1">
      <c r="A91" s="30"/>
      <c r="B91" s="129"/>
      <c r="C91" s="130" t="s">
        <v>125</v>
      </c>
      <c r="D91" s="130" t="s">
        <v>108</v>
      </c>
      <c r="E91" s="131" t="s">
        <v>323</v>
      </c>
      <c r="F91" s="132" t="s">
        <v>324</v>
      </c>
      <c r="G91" s="133" t="s">
        <v>339</v>
      </c>
      <c r="H91" s="134">
        <v>1</v>
      </c>
      <c r="I91" s="135">
        <v>0</v>
      </c>
      <c r="J91" s="135">
        <f>ROUND(I91*H91,2)</f>
        <v>0</v>
      </c>
      <c r="K91" s="132" t="s">
        <v>112</v>
      </c>
      <c r="L91" s="31"/>
      <c r="M91" s="136" t="s">
        <v>3</v>
      </c>
      <c r="N91" s="137" t="s">
        <v>36</v>
      </c>
      <c r="O91" s="138">
        <v>0</v>
      </c>
      <c r="P91" s="138">
        <f>O91*H91</f>
        <v>0</v>
      </c>
      <c r="Q91" s="138">
        <v>0</v>
      </c>
      <c r="R91" s="138">
        <f>Q91*H91</f>
        <v>0</v>
      </c>
      <c r="S91" s="138">
        <v>0</v>
      </c>
      <c r="T91" s="139">
        <f>S91*H91</f>
        <v>0</v>
      </c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R91" s="140" t="s">
        <v>308</v>
      </c>
      <c r="AT91" s="140" t="s">
        <v>108</v>
      </c>
      <c r="AU91" s="140" t="s">
        <v>73</v>
      </c>
      <c r="AY91" s="18" t="s">
        <v>107</v>
      </c>
      <c r="BE91" s="141">
        <f>IF(N91="základní",J91,0)</f>
        <v>0</v>
      </c>
      <c r="BF91" s="141">
        <f>IF(N91="snížená",J91,0)</f>
        <v>0</v>
      </c>
      <c r="BG91" s="141">
        <f>IF(N91="zákl. přenesená",J91,0)</f>
        <v>0</v>
      </c>
      <c r="BH91" s="141">
        <f>IF(N91="sníž. přenesená",J91,0)</f>
        <v>0</v>
      </c>
      <c r="BI91" s="141">
        <f>IF(N91="nulová",J91,0)</f>
        <v>0</v>
      </c>
      <c r="BJ91" s="18" t="s">
        <v>73</v>
      </c>
      <c r="BK91" s="141">
        <f>ROUND(I91*H91,2)</f>
        <v>0</v>
      </c>
      <c r="BL91" s="18" t="s">
        <v>308</v>
      </c>
      <c r="BM91" s="140" t="s">
        <v>325</v>
      </c>
    </row>
    <row r="92" spans="1:65" s="2" customFormat="1" ht="24" customHeight="1">
      <c r="A92" s="30"/>
      <c r="B92" s="129"/>
      <c r="C92" s="130" t="s">
        <v>129</v>
      </c>
      <c r="D92" s="130" t="s">
        <v>108</v>
      </c>
      <c r="E92" s="131" t="s">
        <v>326</v>
      </c>
      <c r="F92" s="132" t="s">
        <v>327</v>
      </c>
      <c r="G92" s="133" t="s">
        <v>339</v>
      </c>
      <c r="H92" s="134">
        <v>1</v>
      </c>
      <c r="I92" s="135">
        <v>0</v>
      </c>
      <c r="J92" s="135">
        <f>ROUND(I92*H92,2)</f>
        <v>0</v>
      </c>
      <c r="K92" s="132" t="s">
        <v>112</v>
      </c>
      <c r="L92" s="31"/>
      <c r="M92" s="136" t="s">
        <v>3</v>
      </c>
      <c r="N92" s="137" t="s">
        <v>36</v>
      </c>
      <c r="O92" s="138">
        <v>0</v>
      </c>
      <c r="P92" s="138">
        <f>O92*H92</f>
        <v>0</v>
      </c>
      <c r="Q92" s="138">
        <v>0</v>
      </c>
      <c r="R92" s="138">
        <f>Q92*H92</f>
        <v>0</v>
      </c>
      <c r="S92" s="138">
        <v>0</v>
      </c>
      <c r="T92" s="139">
        <f>S92*H92</f>
        <v>0</v>
      </c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R92" s="140" t="s">
        <v>308</v>
      </c>
      <c r="AT92" s="140" t="s">
        <v>108</v>
      </c>
      <c r="AU92" s="140" t="s">
        <v>73</v>
      </c>
      <c r="AY92" s="18" t="s">
        <v>107</v>
      </c>
      <c r="BE92" s="141">
        <f>IF(N92="základní",J92,0)</f>
        <v>0</v>
      </c>
      <c r="BF92" s="141">
        <f>IF(N92="snížená",J92,0)</f>
        <v>0</v>
      </c>
      <c r="BG92" s="141">
        <f>IF(N92="zákl. přenesená",J92,0)</f>
        <v>0</v>
      </c>
      <c r="BH92" s="141">
        <f>IF(N92="sníž. přenesená",J92,0)</f>
        <v>0</v>
      </c>
      <c r="BI92" s="141">
        <f>IF(N92="nulová",J92,0)</f>
        <v>0</v>
      </c>
      <c r="BJ92" s="18" t="s">
        <v>73</v>
      </c>
      <c r="BK92" s="141">
        <f>ROUND(I92*H92,2)</f>
        <v>0</v>
      </c>
      <c r="BL92" s="18" t="s">
        <v>308</v>
      </c>
      <c r="BM92" s="140" t="s">
        <v>328</v>
      </c>
    </row>
    <row r="93" spans="1:65" s="2" customFormat="1" ht="36" customHeight="1">
      <c r="A93" s="30"/>
      <c r="B93" s="129"/>
      <c r="C93" s="130" t="s">
        <v>133</v>
      </c>
      <c r="D93" s="130" t="s">
        <v>108</v>
      </c>
      <c r="E93" s="131" t="s">
        <v>329</v>
      </c>
      <c r="F93" s="132" t="s">
        <v>330</v>
      </c>
      <c r="G93" s="133" t="s">
        <v>339</v>
      </c>
      <c r="H93" s="134">
        <v>1</v>
      </c>
      <c r="I93" s="135">
        <v>0</v>
      </c>
      <c r="J93" s="135">
        <f>ROUND(I93*H93,2)</f>
        <v>0</v>
      </c>
      <c r="K93" s="132" t="s">
        <v>112</v>
      </c>
      <c r="L93" s="31"/>
      <c r="M93" s="172" t="s">
        <v>3</v>
      </c>
      <c r="N93" s="173" t="s">
        <v>36</v>
      </c>
      <c r="O93" s="174">
        <v>0</v>
      </c>
      <c r="P93" s="174">
        <f>O93*H93</f>
        <v>0</v>
      </c>
      <c r="Q93" s="174">
        <v>0</v>
      </c>
      <c r="R93" s="174">
        <f>Q93*H93</f>
        <v>0</v>
      </c>
      <c r="S93" s="174">
        <v>0</v>
      </c>
      <c r="T93" s="175">
        <f>S93*H93</f>
        <v>0</v>
      </c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R93" s="140" t="s">
        <v>308</v>
      </c>
      <c r="AT93" s="140" t="s">
        <v>108</v>
      </c>
      <c r="AU93" s="140" t="s">
        <v>73</v>
      </c>
      <c r="AY93" s="18" t="s">
        <v>107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8" t="s">
        <v>73</v>
      </c>
      <c r="BK93" s="141">
        <f>ROUND(I93*H93,2)</f>
        <v>0</v>
      </c>
      <c r="BL93" s="18" t="s">
        <v>308</v>
      </c>
      <c r="BM93" s="140" t="s">
        <v>331</v>
      </c>
    </row>
    <row r="94" spans="1:65" s="2" customFormat="1" ht="6.95" customHeight="1">
      <c r="A94" s="30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31"/>
      <c r="M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</sheetData>
  <autoFilter ref="C80:K93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89"/>
  <sheetViews>
    <sheetView showGridLines="0" topLeftCell="A71" workbookViewId="0">
      <selection activeCell="I94" sqref="I9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282" t="s">
        <v>6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8" t="s">
        <v>82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83</v>
      </c>
      <c r="L4" s="21"/>
      <c r="M4" s="87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15</v>
      </c>
      <c r="L6" s="21"/>
    </row>
    <row r="7" spans="1:46" s="1" customFormat="1" ht="16.5" customHeight="1">
      <c r="B7" s="21"/>
      <c r="E7" s="297" t="str">
        <f>'Rekapitulace stavby'!K6</f>
        <v>TSO úseku Blatno u Jesenice - Kaštice</v>
      </c>
      <c r="F7" s="298"/>
      <c r="G7" s="298"/>
      <c r="H7" s="298"/>
      <c r="L7" s="21"/>
    </row>
    <row r="8" spans="1:46" s="2" customFormat="1" ht="12" customHeight="1">
      <c r="A8" s="30"/>
      <c r="B8" s="31"/>
      <c r="C8" s="30"/>
      <c r="D8" s="27" t="s">
        <v>84</v>
      </c>
      <c r="E8" s="30"/>
      <c r="F8" s="30"/>
      <c r="G8" s="30"/>
      <c r="H8" s="30"/>
      <c r="I8" s="30"/>
      <c r="J8" s="30"/>
      <c r="K8" s="30"/>
      <c r="L8" s="8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70" t="s">
        <v>332</v>
      </c>
      <c r="F9" s="296"/>
      <c r="G9" s="296"/>
      <c r="H9" s="296"/>
      <c r="I9" s="30"/>
      <c r="J9" s="30"/>
      <c r="K9" s="30"/>
      <c r="L9" s="8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8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3</v>
      </c>
      <c r="G11" s="30"/>
      <c r="H11" s="30"/>
      <c r="I11" s="27" t="s">
        <v>17</v>
      </c>
      <c r="J11" s="25" t="s">
        <v>3</v>
      </c>
      <c r="K11" s="30"/>
      <c r="L11" s="8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48" t="str">
        <f>'Rekapitulace stavby'!AN8</f>
        <v>26. 11. 2019</v>
      </c>
      <c r="K12" s="30"/>
      <c r="L12" s="8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8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tr">
        <f>IF('Rekapitulace stavby'!AN10="","",'Rekapitulace stavby'!AN10)</f>
        <v/>
      </c>
      <c r="K14" s="30"/>
      <c r="L14" s="8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tr">
        <f>IF('Rekapitulace stavby'!E11="","",'Rekapitulace stavby'!E11)</f>
        <v xml:space="preserve"> </v>
      </c>
      <c r="F15" s="30"/>
      <c r="G15" s="30"/>
      <c r="H15" s="30"/>
      <c r="I15" s="27" t="s">
        <v>24</v>
      </c>
      <c r="J15" s="25" t="str">
        <f>IF('Rekapitulace stavby'!AN11="","",'Rekapitulace stavby'!AN11)</f>
        <v/>
      </c>
      <c r="K15" s="30"/>
      <c r="L15" s="8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8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25</v>
      </c>
      <c r="E17" s="30"/>
      <c r="F17" s="30"/>
      <c r="G17" s="30"/>
      <c r="H17" s="30"/>
      <c r="I17" s="27" t="s">
        <v>23</v>
      </c>
      <c r="J17" s="25" t="str">
        <f>'Rekapitulace stavby'!AN13</f>
        <v/>
      </c>
      <c r="K17" s="30"/>
      <c r="L17" s="8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79" t="str">
        <f>'Rekapitulace stavby'!E14</f>
        <v xml:space="preserve"> </v>
      </c>
      <c r="F18" s="279"/>
      <c r="G18" s="279"/>
      <c r="H18" s="279"/>
      <c r="I18" s="27" t="s">
        <v>24</v>
      </c>
      <c r="J18" s="25" t="str">
        <f>'Rekapitulace stavby'!AN14</f>
        <v/>
      </c>
      <c r="K18" s="30"/>
      <c r="L18" s="8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8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26</v>
      </c>
      <c r="E20" s="30"/>
      <c r="F20" s="30"/>
      <c r="G20" s="30"/>
      <c r="H20" s="30"/>
      <c r="I20" s="27" t="s">
        <v>23</v>
      </c>
      <c r="J20" s="25" t="str">
        <f>IF('Rekapitulace stavby'!AN16="","",'Rekapitulace stavby'!AN16)</f>
        <v/>
      </c>
      <c r="K20" s="30"/>
      <c r="L20" s="8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tr">
        <f>IF('Rekapitulace stavby'!E17="","",'Rekapitulace stavby'!E17)</f>
        <v xml:space="preserve"> </v>
      </c>
      <c r="F21" s="30"/>
      <c r="G21" s="30"/>
      <c r="H21" s="30"/>
      <c r="I21" s="27" t="s">
        <v>24</v>
      </c>
      <c r="J21" s="25" t="str">
        <f>IF('Rekapitulace stavby'!AN17="","",'Rekapitulace stavby'!AN17)</f>
        <v/>
      </c>
      <c r="K21" s="30"/>
      <c r="L21" s="8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8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28</v>
      </c>
      <c r="E23" s="30"/>
      <c r="F23" s="30"/>
      <c r="G23" s="30"/>
      <c r="H23" s="30"/>
      <c r="I23" s="27" t="s">
        <v>23</v>
      </c>
      <c r="J23" s="25" t="str">
        <f>IF('Rekapitulace stavby'!AN19="","",'Rekapitulace stavby'!AN19)</f>
        <v/>
      </c>
      <c r="K23" s="30"/>
      <c r="L23" s="8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24</v>
      </c>
      <c r="J24" s="25" t="str">
        <f>IF('Rekapitulace stavby'!AN20="","",'Rekapitulace stavby'!AN20)</f>
        <v/>
      </c>
      <c r="K24" s="30"/>
      <c r="L24" s="8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8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29</v>
      </c>
      <c r="E26" s="30"/>
      <c r="F26" s="30"/>
      <c r="G26" s="30"/>
      <c r="H26" s="30"/>
      <c r="I26" s="30"/>
      <c r="J26" s="30"/>
      <c r="K26" s="30"/>
      <c r="L26" s="8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9"/>
      <c r="B27" s="90"/>
      <c r="C27" s="89"/>
      <c r="D27" s="89"/>
      <c r="E27" s="283" t="s">
        <v>3</v>
      </c>
      <c r="F27" s="283"/>
      <c r="G27" s="283"/>
      <c r="H27" s="28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8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59"/>
      <c r="E29" s="59"/>
      <c r="F29" s="59"/>
      <c r="G29" s="59"/>
      <c r="H29" s="59"/>
      <c r="I29" s="59"/>
      <c r="J29" s="59"/>
      <c r="K29" s="59"/>
      <c r="L29" s="8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2" t="s">
        <v>31</v>
      </c>
      <c r="E30" s="30"/>
      <c r="F30" s="30"/>
      <c r="G30" s="30"/>
      <c r="H30" s="30"/>
      <c r="I30" s="30"/>
      <c r="J30" s="64">
        <f>ROUND(J82, 2)</f>
        <v>0</v>
      </c>
      <c r="K30" s="30"/>
      <c r="L30" s="8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59"/>
      <c r="E31" s="59"/>
      <c r="F31" s="59"/>
      <c r="G31" s="59"/>
      <c r="H31" s="59"/>
      <c r="I31" s="59"/>
      <c r="J31" s="59"/>
      <c r="K31" s="59"/>
      <c r="L31" s="8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33</v>
      </c>
      <c r="G32" s="30"/>
      <c r="H32" s="30"/>
      <c r="I32" s="34" t="s">
        <v>32</v>
      </c>
      <c r="J32" s="34" t="s">
        <v>34</v>
      </c>
      <c r="K32" s="30"/>
      <c r="L32" s="8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3" t="s">
        <v>35</v>
      </c>
      <c r="E33" s="27" t="s">
        <v>36</v>
      </c>
      <c r="F33" s="94">
        <f>ROUND((SUM(BE82:BE88)),  2)</f>
        <v>0</v>
      </c>
      <c r="G33" s="30"/>
      <c r="H33" s="30"/>
      <c r="I33" s="95">
        <v>0.21</v>
      </c>
      <c r="J33" s="94">
        <f>ROUND(((SUM(BE82:BE88))*I33),  2)</f>
        <v>0</v>
      </c>
      <c r="K33" s="30"/>
      <c r="L33" s="8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37</v>
      </c>
      <c r="F34" s="94">
        <f>ROUND((SUM(BF82:BF88)),  2)</f>
        <v>0</v>
      </c>
      <c r="G34" s="30"/>
      <c r="H34" s="30"/>
      <c r="I34" s="95">
        <v>0.15</v>
      </c>
      <c r="J34" s="94">
        <f>ROUND(((SUM(BF82:BF88))*I34),  2)</f>
        <v>0</v>
      </c>
      <c r="K34" s="30"/>
      <c r="L34" s="8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38</v>
      </c>
      <c r="F35" s="94">
        <f>ROUND((SUM(BG82:BG88)),  2)</f>
        <v>0</v>
      </c>
      <c r="G35" s="30"/>
      <c r="H35" s="30"/>
      <c r="I35" s="95">
        <v>0.21</v>
      </c>
      <c r="J35" s="94">
        <f>0</f>
        <v>0</v>
      </c>
      <c r="K35" s="30"/>
      <c r="L35" s="8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39</v>
      </c>
      <c r="F36" s="94">
        <f>ROUND((SUM(BH82:BH88)),  2)</f>
        <v>0</v>
      </c>
      <c r="G36" s="30"/>
      <c r="H36" s="30"/>
      <c r="I36" s="95">
        <v>0.15</v>
      </c>
      <c r="J36" s="94">
        <f>0</f>
        <v>0</v>
      </c>
      <c r="K36" s="30"/>
      <c r="L36" s="8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40</v>
      </c>
      <c r="F37" s="94">
        <f>ROUND((SUM(BI82:BI88)),  2)</f>
        <v>0</v>
      </c>
      <c r="G37" s="30"/>
      <c r="H37" s="30"/>
      <c r="I37" s="95">
        <v>0</v>
      </c>
      <c r="J37" s="94">
        <f>0</f>
        <v>0</v>
      </c>
      <c r="K37" s="30"/>
      <c r="L37" s="8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8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6"/>
      <c r="D39" s="97" t="s">
        <v>41</v>
      </c>
      <c r="E39" s="53"/>
      <c r="F39" s="53"/>
      <c r="G39" s="98" t="s">
        <v>42</v>
      </c>
      <c r="H39" s="99" t="s">
        <v>43</v>
      </c>
      <c r="I39" s="53"/>
      <c r="J39" s="100">
        <f>SUM(J30:J37)</f>
        <v>0</v>
      </c>
      <c r="K39" s="101"/>
      <c r="L39" s="8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>
      <c r="A44" s="30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>
      <c r="A45" s="30"/>
      <c r="B45" s="31"/>
      <c r="C45" s="22" t="s">
        <v>86</v>
      </c>
      <c r="D45" s="30"/>
      <c r="E45" s="30"/>
      <c r="F45" s="30"/>
      <c r="G45" s="30"/>
      <c r="H45" s="30"/>
      <c r="I45" s="30"/>
      <c r="J45" s="30"/>
      <c r="K45" s="30"/>
      <c r="L45" s="88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8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>
      <c r="A47" s="30"/>
      <c r="B47" s="31"/>
      <c r="C47" s="27" t="s">
        <v>15</v>
      </c>
      <c r="D47" s="30"/>
      <c r="E47" s="30"/>
      <c r="F47" s="30"/>
      <c r="G47" s="30"/>
      <c r="H47" s="30"/>
      <c r="I47" s="30"/>
      <c r="J47" s="30"/>
      <c r="K47" s="30"/>
      <c r="L47" s="8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>
      <c r="A48" s="30"/>
      <c r="B48" s="31"/>
      <c r="C48" s="30"/>
      <c r="D48" s="30"/>
      <c r="E48" s="297" t="str">
        <f>E7</f>
        <v>TSO úseku Blatno u Jesenice - Kaštice</v>
      </c>
      <c r="F48" s="298"/>
      <c r="G48" s="298"/>
      <c r="H48" s="298"/>
      <c r="I48" s="30"/>
      <c r="J48" s="30"/>
      <c r="K48" s="30"/>
      <c r="L48" s="8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>
      <c r="A49" s="30"/>
      <c r="B49" s="31"/>
      <c r="C49" s="27" t="s">
        <v>84</v>
      </c>
      <c r="D49" s="30"/>
      <c r="E49" s="30"/>
      <c r="F49" s="30"/>
      <c r="G49" s="30"/>
      <c r="H49" s="30"/>
      <c r="I49" s="30"/>
      <c r="J49" s="30"/>
      <c r="K49" s="30"/>
      <c r="L49" s="8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>
      <c r="A50" s="30"/>
      <c r="B50" s="31"/>
      <c r="C50" s="30"/>
      <c r="D50" s="30"/>
      <c r="E50" s="270" t="str">
        <f>E9</f>
        <v>VRN - VRN</v>
      </c>
      <c r="F50" s="296"/>
      <c r="G50" s="296"/>
      <c r="H50" s="296"/>
      <c r="I50" s="30"/>
      <c r="J50" s="30"/>
      <c r="K50" s="30"/>
      <c r="L50" s="8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8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>
      <c r="A52" s="30"/>
      <c r="B52" s="31"/>
      <c r="C52" s="27" t="s">
        <v>18</v>
      </c>
      <c r="D52" s="30"/>
      <c r="E52" s="30"/>
      <c r="F52" s="25" t="str">
        <f>F12</f>
        <v xml:space="preserve"> </v>
      </c>
      <c r="G52" s="30"/>
      <c r="H52" s="30"/>
      <c r="I52" s="27" t="s">
        <v>20</v>
      </c>
      <c r="J52" s="48" t="str">
        <f>IF(J12="","",J12)</f>
        <v>26. 11. 2019</v>
      </c>
      <c r="K52" s="30"/>
      <c r="L52" s="8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8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5.2" customHeight="1">
      <c r="A54" s="30"/>
      <c r="B54" s="31"/>
      <c r="C54" s="27" t="s">
        <v>22</v>
      </c>
      <c r="D54" s="30"/>
      <c r="E54" s="30"/>
      <c r="F54" s="25" t="str">
        <f>E15</f>
        <v xml:space="preserve"> </v>
      </c>
      <c r="G54" s="30"/>
      <c r="H54" s="30"/>
      <c r="I54" s="27" t="s">
        <v>26</v>
      </c>
      <c r="J54" s="28" t="str">
        <f>E21</f>
        <v xml:space="preserve"> </v>
      </c>
      <c r="K54" s="30"/>
      <c r="L54" s="8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>
      <c r="A55" s="30"/>
      <c r="B55" s="31"/>
      <c r="C55" s="27" t="s">
        <v>25</v>
      </c>
      <c r="D55" s="30"/>
      <c r="E55" s="30"/>
      <c r="F55" s="25" t="str">
        <f>IF(E18="","",E18)</f>
        <v xml:space="preserve"> </v>
      </c>
      <c r="G55" s="30"/>
      <c r="H55" s="30"/>
      <c r="I55" s="27" t="s">
        <v>28</v>
      </c>
      <c r="J55" s="28" t="str">
        <f>E24</f>
        <v xml:space="preserve"> </v>
      </c>
      <c r="K55" s="30"/>
      <c r="L55" s="8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8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>
      <c r="A57" s="30"/>
      <c r="B57" s="31"/>
      <c r="C57" s="102" t="s">
        <v>87</v>
      </c>
      <c r="D57" s="96"/>
      <c r="E57" s="96"/>
      <c r="F57" s="96"/>
      <c r="G57" s="96"/>
      <c r="H57" s="96"/>
      <c r="I57" s="96"/>
      <c r="J57" s="103" t="s">
        <v>88</v>
      </c>
      <c r="K57" s="96"/>
      <c r="L57" s="8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8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>
      <c r="A59" s="30"/>
      <c r="B59" s="31"/>
      <c r="C59" s="104" t="s">
        <v>63</v>
      </c>
      <c r="D59" s="30"/>
      <c r="E59" s="30"/>
      <c r="F59" s="30"/>
      <c r="G59" s="30"/>
      <c r="H59" s="30"/>
      <c r="I59" s="30"/>
      <c r="J59" s="64">
        <f>J82</f>
        <v>0</v>
      </c>
      <c r="K59" s="30"/>
      <c r="L59" s="8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8" t="s">
        <v>89</v>
      </c>
    </row>
    <row r="60" spans="1:47" s="9" customFormat="1" ht="24.95" customHeight="1">
      <c r="B60" s="105"/>
      <c r="D60" s="106" t="s">
        <v>305</v>
      </c>
      <c r="E60" s="107"/>
      <c r="F60" s="107"/>
      <c r="G60" s="107"/>
      <c r="H60" s="107"/>
      <c r="I60" s="107"/>
      <c r="J60" s="108">
        <f>J83</f>
        <v>0</v>
      </c>
      <c r="L60" s="105"/>
    </row>
    <row r="61" spans="1:47" s="15" customFormat="1" ht="19.899999999999999" customHeight="1">
      <c r="B61" s="176"/>
      <c r="D61" s="177" t="s">
        <v>333</v>
      </c>
      <c r="E61" s="178"/>
      <c r="F61" s="178"/>
      <c r="G61" s="178"/>
      <c r="H61" s="178"/>
      <c r="I61" s="178"/>
      <c r="J61" s="179">
        <f>J84</f>
        <v>0</v>
      </c>
      <c r="L61" s="176"/>
    </row>
    <row r="62" spans="1:47" s="15" customFormat="1" ht="19.899999999999999" customHeight="1">
      <c r="B62" s="176"/>
      <c r="D62" s="177" t="s">
        <v>334</v>
      </c>
      <c r="E62" s="178"/>
      <c r="F62" s="178"/>
      <c r="G62" s="178"/>
      <c r="H62" s="178"/>
      <c r="I62" s="178"/>
      <c r="J62" s="179">
        <f>J87</f>
        <v>0</v>
      </c>
      <c r="L62" s="176"/>
    </row>
    <row r="63" spans="1:47" s="2" customFormat="1" ht="21.75" customHeight="1">
      <c r="A63" s="30"/>
      <c r="B63" s="31"/>
      <c r="C63" s="30"/>
      <c r="D63" s="30"/>
      <c r="E63" s="30"/>
      <c r="F63" s="30"/>
      <c r="G63" s="30"/>
      <c r="H63" s="30"/>
      <c r="I63" s="30"/>
      <c r="J63" s="30"/>
      <c r="K63" s="30"/>
      <c r="L63" s="88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</row>
    <row r="64" spans="1:47" s="2" customFormat="1" ht="6.95" customHeight="1">
      <c r="A64" s="30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88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8" spans="1:31" s="2" customFormat="1" ht="6.95" customHeight="1">
      <c r="A68" s="30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88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spans="1:31" s="2" customFormat="1" ht="24.95" customHeight="1">
      <c r="A69" s="30"/>
      <c r="B69" s="31"/>
      <c r="C69" s="22" t="s">
        <v>91</v>
      </c>
      <c r="D69" s="30"/>
      <c r="E69" s="30"/>
      <c r="F69" s="30"/>
      <c r="G69" s="30"/>
      <c r="H69" s="30"/>
      <c r="I69" s="30"/>
      <c r="J69" s="30"/>
      <c r="K69" s="30"/>
      <c r="L69" s="88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6.95" customHeight="1">
      <c r="A70" s="30"/>
      <c r="B70" s="31"/>
      <c r="C70" s="30"/>
      <c r="D70" s="30"/>
      <c r="E70" s="30"/>
      <c r="F70" s="30"/>
      <c r="G70" s="30"/>
      <c r="H70" s="30"/>
      <c r="I70" s="30"/>
      <c r="J70" s="30"/>
      <c r="K70" s="30"/>
      <c r="L70" s="88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12" customHeight="1">
      <c r="A71" s="30"/>
      <c r="B71" s="31"/>
      <c r="C71" s="27" t="s">
        <v>15</v>
      </c>
      <c r="D71" s="30"/>
      <c r="E71" s="30"/>
      <c r="F71" s="30"/>
      <c r="G71" s="30"/>
      <c r="H71" s="30"/>
      <c r="I71" s="30"/>
      <c r="J71" s="30"/>
      <c r="K71" s="30"/>
      <c r="L71" s="88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6.5" customHeight="1">
      <c r="A72" s="30"/>
      <c r="B72" s="31"/>
      <c r="C72" s="30"/>
      <c r="D72" s="30"/>
      <c r="E72" s="297" t="str">
        <f>E7</f>
        <v>TSO úseku Blatno u Jesenice - Kaštice</v>
      </c>
      <c r="F72" s="298"/>
      <c r="G72" s="298"/>
      <c r="H72" s="298"/>
      <c r="I72" s="30"/>
      <c r="J72" s="30"/>
      <c r="K72" s="30"/>
      <c r="L72" s="88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2" customHeight="1">
      <c r="A73" s="30"/>
      <c r="B73" s="31"/>
      <c r="C73" s="27" t="s">
        <v>84</v>
      </c>
      <c r="D73" s="30"/>
      <c r="E73" s="30"/>
      <c r="F73" s="30"/>
      <c r="G73" s="30"/>
      <c r="H73" s="30"/>
      <c r="I73" s="30"/>
      <c r="J73" s="30"/>
      <c r="K73" s="30"/>
      <c r="L73" s="88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2" customFormat="1" ht="16.5" customHeight="1">
      <c r="A74" s="30"/>
      <c r="B74" s="31"/>
      <c r="C74" s="30"/>
      <c r="D74" s="30"/>
      <c r="E74" s="270" t="str">
        <f>E9</f>
        <v>VRN - VRN</v>
      </c>
      <c r="F74" s="296"/>
      <c r="G74" s="296"/>
      <c r="H74" s="296"/>
      <c r="I74" s="30"/>
      <c r="J74" s="30"/>
      <c r="K74" s="30"/>
      <c r="L74" s="88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31" s="2" customFormat="1" ht="6.95" customHeight="1">
      <c r="A75" s="30"/>
      <c r="B75" s="31"/>
      <c r="C75" s="30"/>
      <c r="D75" s="30"/>
      <c r="E75" s="30"/>
      <c r="F75" s="30"/>
      <c r="G75" s="30"/>
      <c r="H75" s="30"/>
      <c r="I75" s="30"/>
      <c r="J75" s="30"/>
      <c r="K75" s="30"/>
      <c r="L75" s="88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2" customHeight="1">
      <c r="A76" s="30"/>
      <c r="B76" s="31"/>
      <c r="C76" s="27" t="s">
        <v>18</v>
      </c>
      <c r="D76" s="30"/>
      <c r="E76" s="30"/>
      <c r="F76" s="25" t="str">
        <f>F12</f>
        <v xml:space="preserve"> </v>
      </c>
      <c r="G76" s="30"/>
      <c r="H76" s="30"/>
      <c r="I76" s="27" t="s">
        <v>20</v>
      </c>
      <c r="J76" s="48" t="str">
        <f>IF(J12="","",J12)</f>
        <v>26. 11. 2019</v>
      </c>
      <c r="K76" s="30"/>
      <c r="L76" s="88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6.95" customHeight="1">
      <c r="A77" s="30"/>
      <c r="B77" s="31"/>
      <c r="C77" s="30"/>
      <c r="D77" s="30"/>
      <c r="E77" s="30"/>
      <c r="F77" s="30"/>
      <c r="G77" s="30"/>
      <c r="H77" s="30"/>
      <c r="I77" s="30"/>
      <c r="J77" s="30"/>
      <c r="K77" s="30"/>
      <c r="L77" s="88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15.2" customHeight="1">
      <c r="A78" s="30"/>
      <c r="B78" s="31"/>
      <c r="C78" s="27" t="s">
        <v>22</v>
      </c>
      <c r="D78" s="30"/>
      <c r="E78" s="30"/>
      <c r="F78" s="25" t="str">
        <f>E15</f>
        <v xml:space="preserve"> </v>
      </c>
      <c r="G78" s="30"/>
      <c r="H78" s="30"/>
      <c r="I78" s="27" t="s">
        <v>26</v>
      </c>
      <c r="J78" s="28" t="str">
        <f>E21</f>
        <v xml:space="preserve"> </v>
      </c>
      <c r="K78" s="30"/>
      <c r="L78" s="88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5.2" customHeight="1">
      <c r="A79" s="30"/>
      <c r="B79" s="31"/>
      <c r="C79" s="27" t="s">
        <v>25</v>
      </c>
      <c r="D79" s="30"/>
      <c r="E79" s="30"/>
      <c r="F79" s="25" t="str">
        <f>IF(E18="","",E18)</f>
        <v xml:space="preserve"> </v>
      </c>
      <c r="G79" s="30"/>
      <c r="H79" s="30"/>
      <c r="I79" s="27" t="s">
        <v>28</v>
      </c>
      <c r="J79" s="28" t="str">
        <f>E24</f>
        <v xml:space="preserve"> </v>
      </c>
      <c r="K79" s="30"/>
      <c r="L79" s="88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10.35" customHeight="1">
      <c r="A80" s="30"/>
      <c r="B80" s="31"/>
      <c r="C80" s="30"/>
      <c r="D80" s="30"/>
      <c r="E80" s="30"/>
      <c r="F80" s="30"/>
      <c r="G80" s="30"/>
      <c r="H80" s="30"/>
      <c r="I80" s="30"/>
      <c r="J80" s="30"/>
      <c r="K80" s="30"/>
      <c r="L80" s="88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10" customFormat="1" ht="29.25" customHeight="1">
      <c r="A81" s="109"/>
      <c r="B81" s="110"/>
      <c r="C81" s="111" t="s">
        <v>92</v>
      </c>
      <c r="D81" s="112" t="s">
        <v>50</v>
      </c>
      <c r="E81" s="112" t="s">
        <v>46</v>
      </c>
      <c r="F81" s="112" t="s">
        <v>47</v>
      </c>
      <c r="G81" s="112" t="s">
        <v>93</v>
      </c>
      <c r="H81" s="112" t="s">
        <v>94</v>
      </c>
      <c r="I81" s="112" t="s">
        <v>95</v>
      </c>
      <c r="J81" s="112" t="s">
        <v>88</v>
      </c>
      <c r="K81" s="113" t="s">
        <v>96</v>
      </c>
      <c r="L81" s="114"/>
      <c r="M81" s="55" t="s">
        <v>3</v>
      </c>
      <c r="N81" s="56" t="s">
        <v>35</v>
      </c>
      <c r="O81" s="56" t="s">
        <v>97</v>
      </c>
      <c r="P81" s="56" t="s">
        <v>98</v>
      </c>
      <c r="Q81" s="56" t="s">
        <v>99</v>
      </c>
      <c r="R81" s="56" t="s">
        <v>100</v>
      </c>
      <c r="S81" s="56" t="s">
        <v>101</v>
      </c>
      <c r="T81" s="57" t="s">
        <v>102</v>
      </c>
      <c r="U81" s="109"/>
      <c r="V81" s="109"/>
      <c r="W81" s="109"/>
      <c r="X81" s="109"/>
      <c r="Y81" s="109"/>
      <c r="Z81" s="109"/>
      <c r="AA81" s="109"/>
      <c r="AB81" s="109"/>
      <c r="AC81" s="109"/>
      <c r="AD81" s="109"/>
      <c r="AE81" s="109"/>
    </row>
    <row r="82" spans="1:65" s="2" customFormat="1" ht="22.9" customHeight="1">
      <c r="A82" s="30"/>
      <c r="B82" s="31"/>
      <c r="C82" s="62" t="s">
        <v>103</v>
      </c>
      <c r="D82" s="30"/>
      <c r="E82" s="30"/>
      <c r="F82" s="30"/>
      <c r="G82" s="30"/>
      <c r="H82" s="30"/>
      <c r="I82" s="30"/>
      <c r="J82" s="115">
        <f>BK82</f>
        <v>0</v>
      </c>
      <c r="K82" s="30"/>
      <c r="L82" s="31"/>
      <c r="M82" s="58"/>
      <c r="N82" s="49"/>
      <c r="O82" s="59"/>
      <c r="P82" s="116">
        <f>P83</f>
        <v>0</v>
      </c>
      <c r="Q82" s="59"/>
      <c r="R82" s="116">
        <f>R83</f>
        <v>0</v>
      </c>
      <c r="S82" s="59"/>
      <c r="T82" s="117">
        <f>T83</f>
        <v>0</v>
      </c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T82" s="18" t="s">
        <v>64</v>
      </c>
      <c r="AU82" s="18" t="s">
        <v>89</v>
      </c>
      <c r="BK82" s="118">
        <f>BK83</f>
        <v>0</v>
      </c>
    </row>
    <row r="83" spans="1:65" s="11" customFormat="1" ht="25.9" customHeight="1">
      <c r="B83" s="119"/>
      <c r="D83" s="120" t="s">
        <v>64</v>
      </c>
      <c r="E83" s="121" t="s">
        <v>81</v>
      </c>
      <c r="F83" s="121" t="s">
        <v>319</v>
      </c>
      <c r="J83" s="122">
        <f>BK83</f>
        <v>0</v>
      </c>
      <c r="L83" s="119"/>
      <c r="M83" s="123"/>
      <c r="N83" s="124"/>
      <c r="O83" s="124"/>
      <c r="P83" s="125">
        <f>P84+P87</f>
        <v>0</v>
      </c>
      <c r="Q83" s="124"/>
      <c r="R83" s="125">
        <f>R84+R87</f>
        <v>0</v>
      </c>
      <c r="S83" s="124"/>
      <c r="T83" s="126">
        <f>T84+T87</f>
        <v>0</v>
      </c>
      <c r="AR83" s="120" t="s">
        <v>125</v>
      </c>
      <c r="AT83" s="127" t="s">
        <v>64</v>
      </c>
      <c r="AU83" s="127" t="s">
        <v>65</v>
      </c>
      <c r="AY83" s="120" t="s">
        <v>107</v>
      </c>
      <c r="BK83" s="128">
        <f>BK84+BK87</f>
        <v>0</v>
      </c>
    </row>
    <row r="84" spans="1:65" s="11" customFormat="1" ht="22.9" customHeight="1">
      <c r="B84" s="119"/>
      <c r="D84" s="120" t="s">
        <v>64</v>
      </c>
      <c r="E84" s="180" t="s">
        <v>335</v>
      </c>
      <c r="F84" s="180" t="s">
        <v>336</v>
      </c>
      <c r="J84" s="181">
        <f>BK84</f>
        <v>0</v>
      </c>
      <c r="L84" s="119"/>
      <c r="M84" s="123"/>
      <c r="N84" s="124"/>
      <c r="O84" s="124"/>
      <c r="P84" s="125">
        <f>SUM(P85:P86)</f>
        <v>0</v>
      </c>
      <c r="Q84" s="124"/>
      <c r="R84" s="125">
        <f>SUM(R85:R86)</f>
        <v>0</v>
      </c>
      <c r="S84" s="124"/>
      <c r="T84" s="126">
        <f>SUM(T85:T86)</f>
        <v>0</v>
      </c>
      <c r="AR84" s="120" t="s">
        <v>125</v>
      </c>
      <c r="AT84" s="127" t="s">
        <v>64</v>
      </c>
      <c r="AU84" s="127" t="s">
        <v>73</v>
      </c>
      <c r="AY84" s="120" t="s">
        <v>107</v>
      </c>
      <c r="BK84" s="128">
        <f>SUM(BK85:BK86)</f>
        <v>0</v>
      </c>
    </row>
    <row r="85" spans="1:65" s="2" customFormat="1" ht="16.5" customHeight="1">
      <c r="A85" s="30"/>
      <c r="B85" s="129"/>
      <c r="C85" s="130" t="s">
        <v>73</v>
      </c>
      <c r="D85" s="130" t="s">
        <v>108</v>
      </c>
      <c r="E85" s="131" t="s">
        <v>337</v>
      </c>
      <c r="F85" s="132" t="s">
        <v>338</v>
      </c>
      <c r="G85" s="133" t="s">
        <v>339</v>
      </c>
      <c r="H85" s="134">
        <v>1</v>
      </c>
      <c r="I85" s="135">
        <v>0</v>
      </c>
      <c r="J85" s="135">
        <f>ROUND(I85*H85,2)</f>
        <v>0</v>
      </c>
      <c r="K85" s="132" t="s">
        <v>280</v>
      </c>
      <c r="L85" s="31"/>
      <c r="M85" s="136" t="s">
        <v>3</v>
      </c>
      <c r="N85" s="137" t="s">
        <v>36</v>
      </c>
      <c r="O85" s="138">
        <v>0</v>
      </c>
      <c r="P85" s="138">
        <f>O85*H85</f>
        <v>0</v>
      </c>
      <c r="Q85" s="138">
        <v>0</v>
      </c>
      <c r="R85" s="138">
        <f>Q85*H85</f>
        <v>0</v>
      </c>
      <c r="S85" s="138">
        <v>0</v>
      </c>
      <c r="T85" s="139">
        <f>S85*H85</f>
        <v>0</v>
      </c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R85" s="140" t="s">
        <v>340</v>
      </c>
      <c r="AT85" s="140" t="s">
        <v>108</v>
      </c>
      <c r="AU85" s="140" t="s">
        <v>75</v>
      </c>
      <c r="AY85" s="18" t="s">
        <v>107</v>
      </c>
      <c r="BE85" s="141">
        <f>IF(N85="základní",J85,0)</f>
        <v>0</v>
      </c>
      <c r="BF85" s="141">
        <f>IF(N85="snížená",J85,0)</f>
        <v>0</v>
      </c>
      <c r="BG85" s="141">
        <f>IF(N85="zákl. přenesená",J85,0)</f>
        <v>0</v>
      </c>
      <c r="BH85" s="141">
        <f>IF(N85="sníž. přenesená",J85,0)</f>
        <v>0</v>
      </c>
      <c r="BI85" s="141">
        <f>IF(N85="nulová",J85,0)</f>
        <v>0</v>
      </c>
      <c r="BJ85" s="18" t="s">
        <v>73</v>
      </c>
      <c r="BK85" s="141">
        <f>ROUND(I85*H85,2)</f>
        <v>0</v>
      </c>
      <c r="BL85" s="18" t="s">
        <v>340</v>
      </c>
      <c r="BM85" s="140" t="s">
        <v>341</v>
      </c>
    </row>
    <row r="86" spans="1:65" s="2" customFormat="1" ht="16.5" customHeight="1">
      <c r="A86" s="30"/>
      <c r="B86" s="129"/>
      <c r="C86" s="130" t="s">
        <v>75</v>
      </c>
      <c r="D86" s="130" t="s">
        <v>108</v>
      </c>
      <c r="E86" s="131" t="s">
        <v>342</v>
      </c>
      <c r="F86" s="132" t="s">
        <v>343</v>
      </c>
      <c r="G86" s="133" t="s">
        <v>339</v>
      </c>
      <c r="H86" s="134">
        <v>1</v>
      </c>
      <c r="I86" s="135">
        <v>0</v>
      </c>
      <c r="J86" s="135">
        <f>ROUND(I86*H86,2)</f>
        <v>0</v>
      </c>
      <c r="K86" s="132" t="s">
        <v>280</v>
      </c>
      <c r="L86" s="31"/>
      <c r="M86" s="136" t="s">
        <v>3</v>
      </c>
      <c r="N86" s="137" t="s">
        <v>36</v>
      </c>
      <c r="O86" s="138">
        <v>0</v>
      </c>
      <c r="P86" s="138">
        <f>O86*H86</f>
        <v>0</v>
      </c>
      <c r="Q86" s="138">
        <v>0</v>
      </c>
      <c r="R86" s="138">
        <f>Q86*H86</f>
        <v>0</v>
      </c>
      <c r="S86" s="138">
        <v>0</v>
      </c>
      <c r="T86" s="139">
        <f>S86*H86</f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40" t="s">
        <v>340</v>
      </c>
      <c r="AT86" s="140" t="s">
        <v>108</v>
      </c>
      <c r="AU86" s="140" t="s">
        <v>75</v>
      </c>
      <c r="AY86" s="18" t="s">
        <v>107</v>
      </c>
      <c r="BE86" s="141">
        <f>IF(N86="základní",J86,0)</f>
        <v>0</v>
      </c>
      <c r="BF86" s="141">
        <f>IF(N86="snížená",J86,0)</f>
        <v>0</v>
      </c>
      <c r="BG86" s="141">
        <f>IF(N86="zákl. přenesená",J86,0)</f>
        <v>0</v>
      </c>
      <c r="BH86" s="141">
        <f>IF(N86="sníž. přenesená",J86,0)</f>
        <v>0</v>
      </c>
      <c r="BI86" s="141">
        <f>IF(N86="nulová",J86,0)</f>
        <v>0</v>
      </c>
      <c r="BJ86" s="18" t="s">
        <v>73</v>
      </c>
      <c r="BK86" s="141">
        <f>ROUND(I86*H86,2)</f>
        <v>0</v>
      </c>
      <c r="BL86" s="18" t="s">
        <v>340</v>
      </c>
      <c r="BM86" s="140" t="s">
        <v>344</v>
      </c>
    </row>
    <row r="87" spans="1:65" s="11" customFormat="1" ht="22.9" customHeight="1">
      <c r="B87" s="119"/>
      <c r="D87" s="120" t="s">
        <v>64</v>
      </c>
      <c r="E87" s="180" t="s">
        <v>345</v>
      </c>
      <c r="F87" s="180" t="s">
        <v>346</v>
      </c>
      <c r="J87" s="181">
        <f>BK87</f>
        <v>0</v>
      </c>
      <c r="L87" s="119"/>
      <c r="M87" s="123"/>
      <c r="N87" s="124"/>
      <c r="O87" s="124"/>
      <c r="P87" s="125">
        <f>P88</f>
        <v>0</v>
      </c>
      <c r="Q87" s="124"/>
      <c r="R87" s="125">
        <f>R88</f>
        <v>0</v>
      </c>
      <c r="S87" s="124"/>
      <c r="T87" s="126">
        <f>T88</f>
        <v>0</v>
      </c>
      <c r="AR87" s="120" t="s">
        <v>125</v>
      </c>
      <c r="AT87" s="127" t="s">
        <v>64</v>
      </c>
      <c r="AU87" s="127" t="s">
        <v>73</v>
      </c>
      <c r="AY87" s="120" t="s">
        <v>107</v>
      </c>
      <c r="BK87" s="128">
        <f>BK88</f>
        <v>0</v>
      </c>
    </row>
    <row r="88" spans="1:65" s="2" customFormat="1" ht="16.5" customHeight="1">
      <c r="A88" s="30"/>
      <c r="B88" s="129"/>
      <c r="C88" s="130" t="s">
        <v>118</v>
      </c>
      <c r="D88" s="130" t="s">
        <v>108</v>
      </c>
      <c r="E88" s="131" t="s">
        <v>347</v>
      </c>
      <c r="F88" s="132" t="s">
        <v>346</v>
      </c>
      <c r="G88" s="133" t="s">
        <v>339</v>
      </c>
      <c r="H88" s="134">
        <v>1</v>
      </c>
      <c r="I88" s="135">
        <v>0</v>
      </c>
      <c r="J88" s="135">
        <f>ROUND(I88*H88,2)</f>
        <v>0</v>
      </c>
      <c r="K88" s="132" t="s">
        <v>280</v>
      </c>
      <c r="L88" s="31"/>
      <c r="M88" s="172" t="s">
        <v>3</v>
      </c>
      <c r="N88" s="173" t="s">
        <v>36</v>
      </c>
      <c r="O88" s="174">
        <v>0</v>
      </c>
      <c r="P88" s="174">
        <f>O88*H88</f>
        <v>0</v>
      </c>
      <c r="Q88" s="174">
        <v>0</v>
      </c>
      <c r="R88" s="174">
        <f>Q88*H88</f>
        <v>0</v>
      </c>
      <c r="S88" s="174">
        <v>0</v>
      </c>
      <c r="T88" s="175">
        <f>S88*H88</f>
        <v>0</v>
      </c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R88" s="140" t="s">
        <v>340</v>
      </c>
      <c r="AT88" s="140" t="s">
        <v>108</v>
      </c>
      <c r="AU88" s="140" t="s">
        <v>75</v>
      </c>
      <c r="AY88" s="18" t="s">
        <v>107</v>
      </c>
      <c r="BE88" s="141">
        <f>IF(N88="základní",J88,0)</f>
        <v>0</v>
      </c>
      <c r="BF88" s="141">
        <f>IF(N88="snížená",J88,0)</f>
        <v>0</v>
      </c>
      <c r="BG88" s="141">
        <f>IF(N88="zákl. přenesená",J88,0)</f>
        <v>0</v>
      </c>
      <c r="BH88" s="141">
        <f>IF(N88="sníž. přenesená",J88,0)</f>
        <v>0</v>
      </c>
      <c r="BI88" s="141">
        <f>IF(N88="nulová",J88,0)</f>
        <v>0</v>
      </c>
      <c r="BJ88" s="18" t="s">
        <v>73</v>
      </c>
      <c r="BK88" s="141">
        <f>ROUND(I88*H88,2)</f>
        <v>0</v>
      </c>
      <c r="BL88" s="18" t="s">
        <v>340</v>
      </c>
      <c r="BM88" s="140" t="s">
        <v>348</v>
      </c>
    </row>
    <row r="89" spans="1:65" s="2" customFormat="1" ht="6.95" customHeight="1">
      <c r="A89" s="30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31"/>
      <c r="M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</sheetData>
  <autoFilter ref="C81:K88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topLeftCell="A184" zoomScale="110" zoomScaleNormal="110" workbookViewId="0"/>
  </sheetViews>
  <sheetFormatPr defaultRowHeight="11.25"/>
  <cols>
    <col min="1" max="1" width="8.33203125" style="185" customWidth="1"/>
    <col min="2" max="2" width="1.6640625" style="185" customWidth="1"/>
    <col min="3" max="4" width="5" style="185" customWidth="1"/>
    <col min="5" max="5" width="11.6640625" style="185" customWidth="1"/>
    <col min="6" max="6" width="9.1640625" style="185" customWidth="1"/>
    <col min="7" max="7" width="5" style="185" customWidth="1"/>
    <col min="8" max="8" width="77.83203125" style="185" customWidth="1"/>
    <col min="9" max="10" width="20" style="185" customWidth="1"/>
    <col min="11" max="11" width="1.6640625" style="185" customWidth="1"/>
  </cols>
  <sheetData>
    <row r="1" spans="2:11" s="1" customFormat="1" ht="37.5" customHeight="1"/>
    <row r="2" spans="2:11" s="1" customFormat="1" ht="7.5" customHeight="1">
      <c r="B2" s="186"/>
      <c r="C2" s="187"/>
      <c r="D2" s="187"/>
      <c r="E2" s="187"/>
      <c r="F2" s="187"/>
      <c r="G2" s="187"/>
      <c r="H2" s="187"/>
      <c r="I2" s="187"/>
      <c r="J2" s="187"/>
      <c r="K2" s="188"/>
    </row>
    <row r="3" spans="2:11" s="16" customFormat="1" ht="45" customHeight="1">
      <c r="B3" s="189"/>
      <c r="C3" s="299" t="s">
        <v>349</v>
      </c>
      <c r="D3" s="299"/>
      <c r="E3" s="299"/>
      <c r="F3" s="299"/>
      <c r="G3" s="299"/>
      <c r="H3" s="299"/>
      <c r="I3" s="299"/>
      <c r="J3" s="299"/>
      <c r="K3" s="190"/>
    </row>
    <row r="4" spans="2:11" s="1" customFormat="1" ht="25.5" customHeight="1">
      <c r="B4" s="191"/>
      <c r="C4" s="301" t="s">
        <v>350</v>
      </c>
      <c r="D4" s="301"/>
      <c r="E4" s="301"/>
      <c r="F4" s="301"/>
      <c r="G4" s="301"/>
      <c r="H4" s="301"/>
      <c r="I4" s="301"/>
      <c r="J4" s="301"/>
      <c r="K4" s="192"/>
    </row>
    <row r="5" spans="2:11" s="1" customFormat="1" ht="5.25" customHeight="1">
      <c r="B5" s="191"/>
      <c r="C5" s="193"/>
      <c r="D5" s="193"/>
      <c r="E5" s="193"/>
      <c r="F5" s="193"/>
      <c r="G5" s="193"/>
      <c r="H5" s="193"/>
      <c r="I5" s="193"/>
      <c r="J5" s="193"/>
      <c r="K5" s="192"/>
    </row>
    <row r="6" spans="2:11" s="1" customFormat="1" ht="15" customHeight="1">
      <c r="B6" s="191"/>
      <c r="C6" s="300" t="s">
        <v>351</v>
      </c>
      <c r="D6" s="300"/>
      <c r="E6" s="300"/>
      <c r="F6" s="300"/>
      <c r="G6" s="300"/>
      <c r="H6" s="300"/>
      <c r="I6" s="300"/>
      <c r="J6" s="300"/>
      <c r="K6" s="192"/>
    </row>
    <row r="7" spans="2:11" s="1" customFormat="1" ht="15" customHeight="1">
      <c r="B7" s="195"/>
      <c r="C7" s="300" t="s">
        <v>352</v>
      </c>
      <c r="D7" s="300"/>
      <c r="E7" s="300"/>
      <c r="F7" s="300"/>
      <c r="G7" s="300"/>
      <c r="H7" s="300"/>
      <c r="I7" s="300"/>
      <c r="J7" s="300"/>
      <c r="K7" s="192"/>
    </row>
    <row r="8" spans="2:11" s="1" customFormat="1" ht="12.75" customHeight="1">
      <c r="B8" s="195"/>
      <c r="C8" s="194"/>
      <c r="D8" s="194"/>
      <c r="E8" s="194"/>
      <c r="F8" s="194"/>
      <c r="G8" s="194"/>
      <c r="H8" s="194"/>
      <c r="I8" s="194"/>
      <c r="J8" s="194"/>
      <c r="K8" s="192"/>
    </row>
    <row r="9" spans="2:11" s="1" customFormat="1" ht="15" customHeight="1">
      <c r="B9" s="195"/>
      <c r="C9" s="300" t="s">
        <v>353</v>
      </c>
      <c r="D9" s="300"/>
      <c r="E9" s="300"/>
      <c r="F9" s="300"/>
      <c r="G9" s="300"/>
      <c r="H9" s="300"/>
      <c r="I9" s="300"/>
      <c r="J9" s="300"/>
      <c r="K9" s="192"/>
    </row>
    <row r="10" spans="2:11" s="1" customFormat="1" ht="15" customHeight="1">
      <c r="B10" s="195"/>
      <c r="C10" s="194"/>
      <c r="D10" s="300" t="s">
        <v>354</v>
      </c>
      <c r="E10" s="300"/>
      <c r="F10" s="300"/>
      <c r="G10" s="300"/>
      <c r="H10" s="300"/>
      <c r="I10" s="300"/>
      <c r="J10" s="300"/>
      <c r="K10" s="192"/>
    </row>
    <row r="11" spans="2:11" s="1" customFormat="1" ht="15" customHeight="1">
      <c r="B11" s="195"/>
      <c r="C11" s="196"/>
      <c r="D11" s="300" t="s">
        <v>355</v>
      </c>
      <c r="E11" s="300"/>
      <c r="F11" s="300"/>
      <c r="G11" s="300"/>
      <c r="H11" s="300"/>
      <c r="I11" s="300"/>
      <c r="J11" s="300"/>
      <c r="K11" s="192"/>
    </row>
    <row r="12" spans="2:11" s="1" customFormat="1" ht="15" customHeight="1">
      <c r="B12" s="195"/>
      <c r="C12" s="196"/>
      <c r="D12" s="194"/>
      <c r="E12" s="194"/>
      <c r="F12" s="194"/>
      <c r="G12" s="194"/>
      <c r="H12" s="194"/>
      <c r="I12" s="194"/>
      <c r="J12" s="194"/>
      <c r="K12" s="192"/>
    </row>
    <row r="13" spans="2:11" s="1" customFormat="1" ht="15" customHeight="1">
      <c r="B13" s="195"/>
      <c r="C13" s="196"/>
      <c r="D13" s="197" t="s">
        <v>356</v>
      </c>
      <c r="E13" s="194"/>
      <c r="F13" s="194"/>
      <c r="G13" s="194"/>
      <c r="H13" s="194"/>
      <c r="I13" s="194"/>
      <c r="J13" s="194"/>
      <c r="K13" s="192"/>
    </row>
    <row r="14" spans="2:11" s="1" customFormat="1" ht="12.75" customHeight="1">
      <c r="B14" s="195"/>
      <c r="C14" s="196"/>
      <c r="D14" s="196"/>
      <c r="E14" s="196"/>
      <c r="F14" s="196"/>
      <c r="G14" s="196"/>
      <c r="H14" s="196"/>
      <c r="I14" s="196"/>
      <c r="J14" s="196"/>
      <c r="K14" s="192"/>
    </row>
    <row r="15" spans="2:11" s="1" customFormat="1" ht="15" customHeight="1">
      <c r="B15" s="195"/>
      <c r="C15" s="196"/>
      <c r="D15" s="300" t="s">
        <v>357</v>
      </c>
      <c r="E15" s="300"/>
      <c r="F15" s="300"/>
      <c r="G15" s="300"/>
      <c r="H15" s="300"/>
      <c r="I15" s="300"/>
      <c r="J15" s="300"/>
      <c r="K15" s="192"/>
    </row>
    <row r="16" spans="2:11" s="1" customFormat="1" ht="15" customHeight="1">
      <c r="B16" s="195"/>
      <c r="C16" s="196"/>
      <c r="D16" s="300" t="s">
        <v>358</v>
      </c>
      <c r="E16" s="300"/>
      <c r="F16" s="300"/>
      <c r="G16" s="300"/>
      <c r="H16" s="300"/>
      <c r="I16" s="300"/>
      <c r="J16" s="300"/>
      <c r="K16" s="192"/>
    </row>
    <row r="17" spans="2:11" s="1" customFormat="1" ht="15" customHeight="1">
      <c r="B17" s="195"/>
      <c r="C17" s="196"/>
      <c r="D17" s="300" t="s">
        <v>359</v>
      </c>
      <c r="E17" s="300"/>
      <c r="F17" s="300"/>
      <c r="G17" s="300"/>
      <c r="H17" s="300"/>
      <c r="I17" s="300"/>
      <c r="J17" s="300"/>
      <c r="K17" s="192"/>
    </row>
    <row r="18" spans="2:11" s="1" customFormat="1" ht="15" customHeight="1">
      <c r="B18" s="195"/>
      <c r="C18" s="196"/>
      <c r="D18" s="196"/>
      <c r="E18" s="198" t="s">
        <v>72</v>
      </c>
      <c r="F18" s="300" t="s">
        <v>360</v>
      </c>
      <c r="G18" s="300"/>
      <c r="H18" s="300"/>
      <c r="I18" s="300"/>
      <c r="J18" s="300"/>
      <c r="K18" s="192"/>
    </row>
    <row r="19" spans="2:11" s="1" customFormat="1" ht="15" customHeight="1">
      <c r="B19" s="195"/>
      <c r="C19" s="196"/>
      <c r="D19" s="196"/>
      <c r="E19" s="198" t="s">
        <v>361</v>
      </c>
      <c r="F19" s="300" t="s">
        <v>362</v>
      </c>
      <c r="G19" s="300"/>
      <c r="H19" s="300"/>
      <c r="I19" s="300"/>
      <c r="J19" s="300"/>
      <c r="K19" s="192"/>
    </row>
    <row r="20" spans="2:11" s="1" customFormat="1" ht="15" customHeight="1">
      <c r="B20" s="195"/>
      <c r="C20" s="196"/>
      <c r="D20" s="196"/>
      <c r="E20" s="198" t="s">
        <v>363</v>
      </c>
      <c r="F20" s="300" t="s">
        <v>364</v>
      </c>
      <c r="G20" s="300"/>
      <c r="H20" s="300"/>
      <c r="I20" s="300"/>
      <c r="J20" s="300"/>
      <c r="K20" s="192"/>
    </row>
    <row r="21" spans="2:11" s="1" customFormat="1" ht="15" customHeight="1">
      <c r="B21" s="195"/>
      <c r="C21" s="196"/>
      <c r="D21" s="196"/>
      <c r="E21" s="198" t="s">
        <v>79</v>
      </c>
      <c r="F21" s="300" t="s">
        <v>365</v>
      </c>
      <c r="G21" s="300"/>
      <c r="H21" s="300"/>
      <c r="I21" s="300"/>
      <c r="J21" s="300"/>
      <c r="K21" s="192"/>
    </row>
    <row r="22" spans="2:11" s="1" customFormat="1" ht="15" customHeight="1">
      <c r="B22" s="195"/>
      <c r="C22" s="196"/>
      <c r="D22" s="196"/>
      <c r="E22" s="198" t="s">
        <v>104</v>
      </c>
      <c r="F22" s="300" t="s">
        <v>105</v>
      </c>
      <c r="G22" s="300"/>
      <c r="H22" s="300"/>
      <c r="I22" s="300"/>
      <c r="J22" s="300"/>
      <c r="K22" s="192"/>
    </row>
    <row r="23" spans="2:11" s="1" customFormat="1" ht="15" customHeight="1">
      <c r="B23" s="195"/>
      <c r="C23" s="196"/>
      <c r="D23" s="196"/>
      <c r="E23" s="198" t="s">
        <v>366</v>
      </c>
      <c r="F23" s="300" t="s">
        <v>367</v>
      </c>
      <c r="G23" s="300"/>
      <c r="H23" s="300"/>
      <c r="I23" s="300"/>
      <c r="J23" s="300"/>
      <c r="K23" s="192"/>
    </row>
    <row r="24" spans="2:11" s="1" customFormat="1" ht="12.75" customHeight="1">
      <c r="B24" s="195"/>
      <c r="C24" s="196"/>
      <c r="D24" s="196"/>
      <c r="E24" s="196"/>
      <c r="F24" s="196"/>
      <c r="G24" s="196"/>
      <c r="H24" s="196"/>
      <c r="I24" s="196"/>
      <c r="J24" s="196"/>
      <c r="K24" s="192"/>
    </row>
    <row r="25" spans="2:11" s="1" customFormat="1" ht="15" customHeight="1">
      <c r="B25" s="195"/>
      <c r="C25" s="300" t="s">
        <v>368</v>
      </c>
      <c r="D25" s="300"/>
      <c r="E25" s="300"/>
      <c r="F25" s="300"/>
      <c r="G25" s="300"/>
      <c r="H25" s="300"/>
      <c r="I25" s="300"/>
      <c r="J25" s="300"/>
      <c r="K25" s="192"/>
    </row>
    <row r="26" spans="2:11" s="1" customFormat="1" ht="15" customHeight="1">
      <c r="B26" s="195"/>
      <c r="C26" s="300" t="s">
        <v>369</v>
      </c>
      <c r="D26" s="300"/>
      <c r="E26" s="300"/>
      <c r="F26" s="300"/>
      <c r="G26" s="300"/>
      <c r="H26" s="300"/>
      <c r="I26" s="300"/>
      <c r="J26" s="300"/>
      <c r="K26" s="192"/>
    </row>
    <row r="27" spans="2:11" s="1" customFormat="1" ht="15" customHeight="1">
      <c r="B27" s="195"/>
      <c r="C27" s="194"/>
      <c r="D27" s="300" t="s">
        <v>370</v>
      </c>
      <c r="E27" s="300"/>
      <c r="F27" s="300"/>
      <c r="G27" s="300"/>
      <c r="H27" s="300"/>
      <c r="I27" s="300"/>
      <c r="J27" s="300"/>
      <c r="K27" s="192"/>
    </row>
    <row r="28" spans="2:11" s="1" customFormat="1" ht="15" customHeight="1">
      <c r="B28" s="195"/>
      <c r="C28" s="196"/>
      <c r="D28" s="300" t="s">
        <v>371</v>
      </c>
      <c r="E28" s="300"/>
      <c r="F28" s="300"/>
      <c r="G28" s="300"/>
      <c r="H28" s="300"/>
      <c r="I28" s="300"/>
      <c r="J28" s="300"/>
      <c r="K28" s="192"/>
    </row>
    <row r="29" spans="2:11" s="1" customFormat="1" ht="12.75" customHeight="1">
      <c r="B29" s="195"/>
      <c r="C29" s="196"/>
      <c r="D29" s="196"/>
      <c r="E29" s="196"/>
      <c r="F29" s="196"/>
      <c r="G29" s="196"/>
      <c r="H29" s="196"/>
      <c r="I29" s="196"/>
      <c r="J29" s="196"/>
      <c r="K29" s="192"/>
    </row>
    <row r="30" spans="2:11" s="1" customFormat="1" ht="15" customHeight="1">
      <c r="B30" s="195"/>
      <c r="C30" s="196"/>
      <c r="D30" s="300" t="s">
        <v>372</v>
      </c>
      <c r="E30" s="300"/>
      <c r="F30" s="300"/>
      <c r="G30" s="300"/>
      <c r="H30" s="300"/>
      <c r="I30" s="300"/>
      <c r="J30" s="300"/>
      <c r="K30" s="192"/>
    </row>
    <row r="31" spans="2:11" s="1" customFormat="1" ht="15" customHeight="1">
      <c r="B31" s="195"/>
      <c r="C31" s="196"/>
      <c r="D31" s="300" t="s">
        <v>373</v>
      </c>
      <c r="E31" s="300"/>
      <c r="F31" s="300"/>
      <c r="G31" s="300"/>
      <c r="H31" s="300"/>
      <c r="I31" s="300"/>
      <c r="J31" s="300"/>
      <c r="K31" s="192"/>
    </row>
    <row r="32" spans="2:11" s="1" customFormat="1" ht="12.75" customHeight="1">
      <c r="B32" s="195"/>
      <c r="C32" s="196"/>
      <c r="D32" s="196"/>
      <c r="E32" s="196"/>
      <c r="F32" s="196"/>
      <c r="G32" s="196"/>
      <c r="H32" s="196"/>
      <c r="I32" s="196"/>
      <c r="J32" s="196"/>
      <c r="K32" s="192"/>
    </row>
    <row r="33" spans="2:11" s="1" customFormat="1" ht="15" customHeight="1">
      <c r="B33" s="195"/>
      <c r="C33" s="196"/>
      <c r="D33" s="300" t="s">
        <v>374</v>
      </c>
      <c r="E33" s="300"/>
      <c r="F33" s="300"/>
      <c r="G33" s="300"/>
      <c r="H33" s="300"/>
      <c r="I33" s="300"/>
      <c r="J33" s="300"/>
      <c r="K33" s="192"/>
    </row>
    <row r="34" spans="2:11" s="1" customFormat="1" ht="15" customHeight="1">
      <c r="B34" s="195"/>
      <c r="C34" s="196"/>
      <c r="D34" s="300" t="s">
        <v>375</v>
      </c>
      <c r="E34" s="300"/>
      <c r="F34" s="300"/>
      <c r="G34" s="300"/>
      <c r="H34" s="300"/>
      <c r="I34" s="300"/>
      <c r="J34" s="300"/>
      <c r="K34" s="192"/>
    </row>
    <row r="35" spans="2:11" s="1" customFormat="1" ht="15" customHeight="1">
      <c r="B35" s="195"/>
      <c r="C35" s="196"/>
      <c r="D35" s="300" t="s">
        <v>376</v>
      </c>
      <c r="E35" s="300"/>
      <c r="F35" s="300"/>
      <c r="G35" s="300"/>
      <c r="H35" s="300"/>
      <c r="I35" s="300"/>
      <c r="J35" s="300"/>
      <c r="K35" s="192"/>
    </row>
    <row r="36" spans="2:11" s="1" customFormat="1" ht="15" customHeight="1">
      <c r="B36" s="195"/>
      <c r="C36" s="196"/>
      <c r="D36" s="194"/>
      <c r="E36" s="197" t="s">
        <v>92</v>
      </c>
      <c r="F36" s="194"/>
      <c r="G36" s="300" t="s">
        <v>377</v>
      </c>
      <c r="H36" s="300"/>
      <c r="I36" s="300"/>
      <c r="J36" s="300"/>
      <c r="K36" s="192"/>
    </row>
    <row r="37" spans="2:11" s="1" customFormat="1" ht="30.75" customHeight="1">
      <c r="B37" s="195"/>
      <c r="C37" s="196"/>
      <c r="D37" s="194"/>
      <c r="E37" s="197" t="s">
        <v>378</v>
      </c>
      <c r="F37" s="194"/>
      <c r="G37" s="300" t="s">
        <v>379</v>
      </c>
      <c r="H37" s="300"/>
      <c r="I37" s="300"/>
      <c r="J37" s="300"/>
      <c r="K37" s="192"/>
    </row>
    <row r="38" spans="2:11" s="1" customFormat="1" ht="15" customHeight="1">
      <c r="B38" s="195"/>
      <c r="C38" s="196"/>
      <c r="D38" s="194"/>
      <c r="E38" s="197" t="s">
        <v>46</v>
      </c>
      <c r="F38" s="194"/>
      <c r="G38" s="300" t="s">
        <v>380</v>
      </c>
      <c r="H38" s="300"/>
      <c r="I38" s="300"/>
      <c r="J38" s="300"/>
      <c r="K38" s="192"/>
    </row>
    <row r="39" spans="2:11" s="1" customFormat="1" ht="15" customHeight="1">
      <c r="B39" s="195"/>
      <c r="C39" s="196"/>
      <c r="D39" s="194"/>
      <c r="E39" s="197" t="s">
        <v>47</v>
      </c>
      <c r="F39" s="194"/>
      <c r="G39" s="300" t="s">
        <v>381</v>
      </c>
      <c r="H39" s="300"/>
      <c r="I39" s="300"/>
      <c r="J39" s="300"/>
      <c r="K39" s="192"/>
    </row>
    <row r="40" spans="2:11" s="1" customFormat="1" ht="15" customHeight="1">
      <c r="B40" s="195"/>
      <c r="C40" s="196"/>
      <c r="D40" s="194"/>
      <c r="E40" s="197" t="s">
        <v>93</v>
      </c>
      <c r="F40" s="194"/>
      <c r="G40" s="300" t="s">
        <v>382</v>
      </c>
      <c r="H40" s="300"/>
      <c r="I40" s="300"/>
      <c r="J40" s="300"/>
      <c r="K40" s="192"/>
    </row>
    <row r="41" spans="2:11" s="1" customFormat="1" ht="15" customHeight="1">
      <c r="B41" s="195"/>
      <c r="C41" s="196"/>
      <c r="D41" s="194"/>
      <c r="E41" s="197" t="s">
        <v>94</v>
      </c>
      <c r="F41" s="194"/>
      <c r="G41" s="300" t="s">
        <v>383</v>
      </c>
      <c r="H41" s="300"/>
      <c r="I41" s="300"/>
      <c r="J41" s="300"/>
      <c r="K41" s="192"/>
    </row>
    <row r="42" spans="2:11" s="1" customFormat="1" ht="15" customHeight="1">
      <c r="B42" s="195"/>
      <c r="C42" s="196"/>
      <c r="D42" s="194"/>
      <c r="E42" s="197" t="s">
        <v>384</v>
      </c>
      <c r="F42" s="194"/>
      <c r="G42" s="300" t="s">
        <v>385</v>
      </c>
      <c r="H42" s="300"/>
      <c r="I42" s="300"/>
      <c r="J42" s="300"/>
      <c r="K42" s="192"/>
    </row>
    <row r="43" spans="2:11" s="1" customFormat="1" ht="15" customHeight="1">
      <c r="B43" s="195"/>
      <c r="C43" s="196"/>
      <c r="D43" s="194"/>
      <c r="E43" s="197"/>
      <c r="F43" s="194"/>
      <c r="G43" s="300" t="s">
        <v>386</v>
      </c>
      <c r="H43" s="300"/>
      <c r="I43" s="300"/>
      <c r="J43" s="300"/>
      <c r="K43" s="192"/>
    </row>
    <row r="44" spans="2:11" s="1" customFormat="1" ht="15" customHeight="1">
      <c r="B44" s="195"/>
      <c r="C44" s="196"/>
      <c r="D44" s="194"/>
      <c r="E44" s="197" t="s">
        <v>387</v>
      </c>
      <c r="F44" s="194"/>
      <c r="G44" s="300" t="s">
        <v>388</v>
      </c>
      <c r="H44" s="300"/>
      <c r="I44" s="300"/>
      <c r="J44" s="300"/>
      <c r="K44" s="192"/>
    </row>
    <row r="45" spans="2:11" s="1" customFormat="1" ht="15" customHeight="1">
      <c r="B45" s="195"/>
      <c r="C45" s="196"/>
      <c r="D45" s="194"/>
      <c r="E45" s="197" t="s">
        <v>96</v>
      </c>
      <c r="F45" s="194"/>
      <c r="G45" s="300" t="s">
        <v>389</v>
      </c>
      <c r="H45" s="300"/>
      <c r="I45" s="300"/>
      <c r="J45" s="300"/>
      <c r="K45" s="192"/>
    </row>
    <row r="46" spans="2:11" s="1" customFormat="1" ht="12.75" customHeight="1">
      <c r="B46" s="195"/>
      <c r="C46" s="196"/>
      <c r="D46" s="194"/>
      <c r="E46" s="194"/>
      <c r="F46" s="194"/>
      <c r="G46" s="194"/>
      <c r="H46" s="194"/>
      <c r="I46" s="194"/>
      <c r="J46" s="194"/>
      <c r="K46" s="192"/>
    </row>
    <row r="47" spans="2:11" s="1" customFormat="1" ht="15" customHeight="1">
      <c r="B47" s="195"/>
      <c r="C47" s="196"/>
      <c r="D47" s="300" t="s">
        <v>390</v>
      </c>
      <c r="E47" s="300"/>
      <c r="F47" s="300"/>
      <c r="G47" s="300"/>
      <c r="H47" s="300"/>
      <c r="I47" s="300"/>
      <c r="J47" s="300"/>
      <c r="K47" s="192"/>
    </row>
    <row r="48" spans="2:11" s="1" customFormat="1" ht="15" customHeight="1">
      <c r="B48" s="195"/>
      <c r="C48" s="196"/>
      <c r="D48" s="196"/>
      <c r="E48" s="300" t="s">
        <v>391</v>
      </c>
      <c r="F48" s="300"/>
      <c r="G48" s="300"/>
      <c r="H48" s="300"/>
      <c r="I48" s="300"/>
      <c r="J48" s="300"/>
      <c r="K48" s="192"/>
    </row>
    <row r="49" spans="2:11" s="1" customFormat="1" ht="15" customHeight="1">
      <c r="B49" s="195"/>
      <c r="C49" s="196"/>
      <c r="D49" s="196"/>
      <c r="E49" s="300" t="s">
        <v>392</v>
      </c>
      <c r="F49" s="300"/>
      <c r="G49" s="300"/>
      <c r="H49" s="300"/>
      <c r="I49" s="300"/>
      <c r="J49" s="300"/>
      <c r="K49" s="192"/>
    </row>
    <row r="50" spans="2:11" s="1" customFormat="1" ht="15" customHeight="1">
      <c r="B50" s="195"/>
      <c r="C50" s="196"/>
      <c r="D50" s="196"/>
      <c r="E50" s="300" t="s">
        <v>393</v>
      </c>
      <c r="F50" s="300"/>
      <c r="G50" s="300"/>
      <c r="H50" s="300"/>
      <c r="I50" s="300"/>
      <c r="J50" s="300"/>
      <c r="K50" s="192"/>
    </row>
    <row r="51" spans="2:11" s="1" customFormat="1" ht="15" customHeight="1">
      <c r="B51" s="195"/>
      <c r="C51" s="196"/>
      <c r="D51" s="300" t="s">
        <v>394</v>
      </c>
      <c r="E51" s="300"/>
      <c r="F51" s="300"/>
      <c r="G51" s="300"/>
      <c r="H51" s="300"/>
      <c r="I51" s="300"/>
      <c r="J51" s="300"/>
      <c r="K51" s="192"/>
    </row>
    <row r="52" spans="2:11" s="1" customFormat="1" ht="25.5" customHeight="1">
      <c r="B52" s="191"/>
      <c r="C52" s="301" t="s">
        <v>395</v>
      </c>
      <c r="D52" s="301"/>
      <c r="E52" s="301"/>
      <c r="F52" s="301"/>
      <c r="G52" s="301"/>
      <c r="H52" s="301"/>
      <c r="I52" s="301"/>
      <c r="J52" s="301"/>
      <c r="K52" s="192"/>
    </row>
    <row r="53" spans="2:11" s="1" customFormat="1" ht="5.25" customHeight="1">
      <c r="B53" s="191"/>
      <c r="C53" s="193"/>
      <c r="D53" s="193"/>
      <c r="E53" s="193"/>
      <c r="F53" s="193"/>
      <c r="G53" s="193"/>
      <c r="H53" s="193"/>
      <c r="I53" s="193"/>
      <c r="J53" s="193"/>
      <c r="K53" s="192"/>
    </row>
    <row r="54" spans="2:11" s="1" customFormat="1" ht="15" customHeight="1">
      <c r="B54" s="191"/>
      <c r="C54" s="300" t="s">
        <v>396</v>
      </c>
      <c r="D54" s="300"/>
      <c r="E54" s="300"/>
      <c r="F54" s="300"/>
      <c r="G54" s="300"/>
      <c r="H54" s="300"/>
      <c r="I54" s="300"/>
      <c r="J54" s="300"/>
      <c r="K54" s="192"/>
    </row>
    <row r="55" spans="2:11" s="1" customFormat="1" ht="15" customHeight="1">
      <c r="B55" s="191"/>
      <c r="C55" s="300" t="s">
        <v>397</v>
      </c>
      <c r="D55" s="300"/>
      <c r="E55" s="300"/>
      <c r="F55" s="300"/>
      <c r="G55" s="300"/>
      <c r="H55" s="300"/>
      <c r="I55" s="300"/>
      <c r="J55" s="300"/>
      <c r="K55" s="192"/>
    </row>
    <row r="56" spans="2:11" s="1" customFormat="1" ht="12.75" customHeight="1">
      <c r="B56" s="191"/>
      <c r="C56" s="194"/>
      <c r="D56" s="194"/>
      <c r="E56" s="194"/>
      <c r="F56" s="194"/>
      <c r="G56" s="194"/>
      <c r="H56" s="194"/>
      <c r="I56" s="194"/>
      <c r="J56" s="194"/>
      <c r="K56" s="192"/>
    </row>
    <row r="57" spans="2:11" s="1" customFormat="1" ht="15" customHeight="1">
      <c r="B57" s="191"/>
      <c r="C57" s="300" t="s">
        <v>398</v>
      </c>
      <c r="D57" s="300"/>
      <c r="E57" s="300"/>
      <c r="F57" s="300"/>
      <c r="G57" s="300"/>
      <c r="H57" s="300"/>
      <c r="I57" s="300"/>
      <c r="J57" s="300"/>
      <c r="K57" s="192"/>
    </row>
    <row r="58" spans="2:11" s="1" customFormat="1" ht="15" customHeight="1">
      <c r="B58" s="191"/>
      <c r="C58" s="196"/>
      <c r="D58" s="300" t="s">
        <v>399</v>
      </c>
      <c r="E58" s="300"/>
      <c r="F58" s="300"/>
      <c r="G58" s="300"/>
      <c r="H58" s="300"/>
      <c r="I58" s="300"/>
      <c r="J58" s="300"/>
      <c r="K58" s="192"/>
    </row>
    <row r="59" spans="2:11" s="1" customFormat="1" ht="15" customHeight="1">
      <c r="B59" s="191"/>
      <c r="C59" s="196"/>
      <c r="D59" s="300" t="s">
        <v>400</v>
      </c>
      <c r="E59" s="300"/>
      <c r="F59" s="300"/>
      <c r="G59" s="300"/>
      <c r="H59" s="300"/>
      <c r="I59" s="300"/>
      <c r="J59" s="300"/>
      <c r="K59" s="192"/>
    </row>
    <row r="60" spans="2:11" s="1" customFormat="1" ht="15" customHeight="1">
      <c r="B60" s="191"/>
      <c r="C60" s="196"/>
      <c r="D60" s="300" t="s">
        <v>401</v>
      </c>
      <c r="E60" s="300"/>
      <c r="F60" s="300"/>
      <c r="G60" s="300"/>
      <c r="H60" s="300"/>
      <c r="I60" s="300"/>
      <c r="J60" s="300"/>
      <c r="K60" s="192"/>
    </row>
    <row r="61" spans="2:11" s="1" customFormat="1" ht="15" customHeight="1">
      <c r="B61" s="191"/>
      <c r="C61" s="196"/>
      <c r="D61" s="300" t="s">
        <v>402</v>
      </c>
      <c r="E61" s="300"/>
      <c r="F61" s="300"/>
      <c r="G61" s="300"/>
      <c r="H61" s="300"/>
      <c r="I61" s="300"/>
      <c r="J61" s="300"/>
      <c r="K61" s="192"/>
    </row>
    <row r="62" spans="2:11" s="1" customFormat="1" ht="15" customHeight="1">
      <c r="B62" s="191"/>
      <c r="C62" s="196"/>
      <c r="D62" s="302" t="s">
        <v>403</v>
      </c>
      <c r="E62" s="302"/>
      <c r="F62" s="302"/>
      <c r="G62" s="302"/>
      <c r="H62" s="302"/>
      <c r="I62" s="302"/>
      <c r="J62" s="302"/>
      <c r="K62" s="192"/>
    </row>
    <row r="63" spans="2:11" s="1" customFormat="1" ht="15" customHeight="1">
      <c r="B63" s="191"/>
      <c r="C63" s="196"/>
      <c r="D63" s="300" t="s">
        <v>404</v>
      </c>
      <c r="E63" s="300"/>
      <c r="F63" s="300"/>
      <c r="G63" s="300"/>
      <c r="H63" s="300"/>
      <c r="I63" s="300"/>
      <c r="J63" s="300"/>
      <c r="K63" s="192"/>
    </row>
    <row r="64" spans="2:11" s="1" customFormat="1" ht="12.75" customHeight="1">
      <c r="B64" s="191"/>
      <c r="C64" s="196"/>
      <c r="D64" s="196"/>
      <c r="E64" s="199"/>
      <c r="F64" s="196"/>
      <c r="G64" s="196"/>
      <c r="H64" s="196"/>
      <c r="I64" s="196"/>
      <c r="J64" s="196"/>
      <c r="K64" s="192"/>
    </row>
    <row r="65" spans="2:11" s="1" customFormat="1" ht="15" customHeight="1">
      <c r="B65" s="191"/>
      <c r="C65" s="196"/>
      <c r="D65" s="300" t="s">
        <v>405</v>
      </c>
      <c r="E65" s="300"/>
      <c r="F65" s="300"/>
      <c r="G65" s="300"/>
      <c r="H65" s="300"/>
      <c r="I65" s="300"/>
      <c r="J65" s="300"/>
      <c r="K65" s="192"/>
    </row>
    <row r="66" spans="2:11" s="1" customFormat="1" ht="15" customHeight="1">
      <c r="B66" s="191"/>
      <c r="C66" s="196"/>
      <c r="D66" s="302" t="s">
        <v>406</v>
      </c>
      <c r="E66" s="302"/>
      <c r="F66" s="302"/>
      <c r="G66" s="302"/>
      <c r="H66" s="302"/>
      <c r="I66" s="302"/>
      <c r="J66" s="302"/>
      <c r="K66" s="192"/>
    </row>
    <row r="67" spans="2:11" s="1" customFormat="1" ht="15" customHeight="1">
      <c r="B67" s="191"/>
      <c r="C67" s="196"/>
      <c r="D67" s="300" t="s">
        <v>407</v>
      </c>
      <c r="E67" s="300"/>
      <c r="F67" s="300"/>
      <c r="G67" s="300"/>
      <c r="H67" s="300"/>
      <c r="I67" s="300"/>
      <c r="J67" s="300"/>
      <c r="K67" s="192"/>
    </row>
    <row r="68" spans="2:11" s="1" customFormat="1" ht="15" customHeight="1">
      <c r="B68" s="191"/>
      <c r="C68" s="196"/>
      <c r="D68" s="300" t="s">
        <v>408</v>
      </c>
      <c r="E68" s="300"/>
      <c r="F68" s="300"/>
      <c r="G68" s="300"/>
      <c r="H68" s="300"/>
      <c r="I68" s="300"/>
      <c r="J68" s="300"/>
      <c r="K68" s="192"/>
    </row>
    <row r="69" spans="2:11" s="1" customFormat="1" ht="15" customHeight="1">
      <c r="B69" s="191"/>
      <c r="C69" s="196"/>
      <c r="D69" s="300" t="s">
        <v>409</v>
      </c>
      <c r="E69" s="300"/>
      <c r="F69" s="300"/>
      <c r="G69" s="300"/>
      <c r="H69" s="300"/>
      <c r="I69" s="300"/>
      <c r="J69" s="300"/>
      <c r="K69" s="192"/>
    </row>
    <row r="70" spans="2:11" s="1" customFormat="1" ht="15" customHeight="1">
      <c r="B70" s="191"/>
      <c r="C70" s="196"/>
      <c r="D70" s="300" t="s">
        <v>410</v>
      </c>
      <c r="E70" s="300"/>
      <c r="F70" s="300"/>
      <c r="G70" s="300"/>
      <c r="H70" s="300"/>
      <c r="I70" s="300"/>
      <c r="J70" s="300"/>
      <c r="K70" s="192"/>
    </row>
    <row r="71" spans="2:11" s="1" customFormat="1" ht="12.75" customHeight="1">
      <c r="B71" s="200"/>
      <c r="C71" s="201"/>
      <c r="D71" s="201"/>
      <c r="E71" s="201"/>
      <c r="F71" s="201"/>
      <c r="G71" s="201"/>
      <c r="H71" s="201"/>
      <c r="I71" s="201"/>
      <c r="J71" s="201"/>
      <c r="K71" s="202"/>
    </row>
    <row r="72" spans="2:11" s="1" customFormat="1" ht="18.75" customHeight="1">
      <c r="B72" s="203"/>
      <c r="C72" s="203"/>
      <c r="D72" s="203"/>
      <c r="E72" s="203"/>
      <c r="F72" s="203"/>
      <c r="G72" s="203"/>
      <c r="H72" s="203"/>
      <c r="I72" s="203"/>
      <c r="J72" s="203"/>
      <c r="K72" s="204"/>
    </row>
    <row r="73" spans="2:11" s="1" customFormat="1" ht="18.75" customHeight="1">
      <c r="B73" s="204"/>
      <c r="C73" s="204"/>
      <c r="D73" s="204"/>
      <c r="E73" s="204"/>
      <c r="F73" s="204"/>
      <c r="G73" s="204"/>
      <c r="H73" s="204"/>
      <c r="I73" s="204"/>
      <c r="J73" s="204"/>
      <c r="K73" s="204"/>
    </row>
    <row r="74" spans="2:11" s="1" customFormat="1" ht="7.5" customHeight="1">
      <c r="B74" s="205"/>
      <c r="C74" s="206"/>
      <c r="D74" s="206"/>
      <c r="E74" s="206"/>
      <c r="F74" s="206"/>
      <c r="G74" s="206"/>
      <c r="H74" s="206"/>
      <c r="I74" s="206"/>
      <c r="J74" s="206"/>
      <c r="K74" s="207"/>
    </row>
    <row r="75" spans="2:11" s="1" customFormat="1" ht="45" customHeight="1">
      <c r="B75" s="208"/>
      <c r="C75" s="303" t="s">
        <v>411</v>
      </c>
      <c r="D75" s="303"/>
      <c r="E75" s="303"/>
      <c r="F75" s="303"/>
      <c r="G75" s="303"/>
      <c r="H75" s="303"/>
      <c r="I75" s="303"/>
      <c r="J75" s="303"/>
      <c r="K75" s="209"/>
    </row>
    <row r="76" spans="2:11" s="1" customFormat="1" ht="17.25" customHeight="1">
      <c r="B76" s="208"/>
      <c r="C76" s="210" t="s">
        <v>412</v>
      </c>
      <c r="D76" s="210"/>
      <c r="E76" s="210"/>
      <c r="F76" s="210" t="s">
        <v>413</v>
      </c>
      <c r="G76" s="211"/>
      <c r="H76" s="210" t="s">
        <v>47</v>
      </c>
      <c r="I76" s="210" t="s">
        <v>50</v>
      </c>
      <c r="J76" s="210" t="s">
        <v>414</v>
      </c>
      <c r="K76" s="209"/>
    </row>
    <row r="77" spans="2:11" s="1" customFormat="1" ht="17.25" customHeight="1">
      <c r="B77" s="208"/>
      <c r="C77" s="212" t="s">
        <v>415</v>
      </c>
      <c r="D77" s="212"/>
      <c r="E77" s="212"/>
      <c r="F77" s="213" t="s">
        <v>416</v>
      </c>
      <c r="G77" s="214"/>
      <c r="H77" s="212"/>
      <c r="I77" s="212"/>
      <c r="J77" s="212" t="s">
        <v>417</v>
      </c>
      <c r="K77" s="209"/>
    </row>
    <row r="78" spans="2:11" s="1" customFormat="1" ht="5.25" customHeight="1">
      <c r="B78" s="208"/>
      <c r="C78" s="215"/>
      <c r="D78" s="215"/>
      <c r="E78" s="215"/>
      <c r="F78" s="215"/>
      <c r="G78" s="216"/>
      <c r="H78" s="215"/>
      <c r="I78" s="215"/>
      <c r="J78" s="215"/>
      <c r="K78" s="209"/>
    </row>
    <row r="79" spans="2:11" s="1" customFormat="1" ht="15" customHeight="1">
      <c r="B79" s="208"/>
      <c r="C79" s="197" t="s">
        <v>46</v>
      </c>
      <c r="D79" s="215"/>
      <c r="E79" s="215"/>
      <c r="F79" s="217" t="s">
        <v>418</v>
      </c>
      <c r="G79" s="216"/>
      <c r="H79" s="197" t="s">
        <v>419</v>
      </c>
      <c r="I79" s="197" t="s">
        <v>420</v>
      </c>
      <c r="J79" s="197">
        <v>20</v>
      </c>
      <c r="K79" s="209"/>
    </row>
    <row r="80" spans="2:11" s="1" customFormat="1" ht="15" customHeight="1">
      <c r="B80" s="208"/>
      <c r="C80" s="197" t="s">
        <v>421</v>
      </c>
      <c r="D80" s="197"/>
      <c r="E80" s="197"/>
      <c r="F80" s="217" t="s">
        <v>418</v>
      </c>
      <c r="G80" s="216"/>
      <c r="H80" s="197" t="s">
        <v>422</v>
      </c>
      <c r="I80" s="197" t="s">
        <v>420</v>
      </c>
      <c r="J80" s="197">
        <v>120</v>
      </c>
      <c r="K80" s="209"/>
    </row>
    <row r="81" spans="2:11" s="1" customFormat="1" ht="15" customHeight="1">
      <c r="B81" s="218"/>
      <c r="C81" s="197" t="s">
        <v>423</v>
      </c>
      <c r="D81" s="197"/>
      <c r="E81" s="197"/>
      <c r="F81" s="217" t="s">
        <v>424</v>
      </c>
      <c r="G81" s="216"/>
      <c r="H81" s="197" t="s">
        <v>425</v>
      </c>
      <c r="I81" s="197" t="s">
        <v>420</v>
      </c>
      <c r="J81" s="197">
        <v>50</v>
      </c>
      <c r="K81" s="209"/>
    </row>
    <row r="82" spans="2:11" s="1" customFormat="1" ht="15" customHeight="1">
      <c r="B82" s="218"/>
      <c r="C82" s="197" t="s">
        <v>426</v>
      </c>
      <c r="D82" s="197"/>
      <c r="E82" s="197"/>
      <c r="F82" s="217" t="s">
        <v>418</v>
      </c>
      <c r="G82" s="216"/>
      <c r="H82" s="197" t="s">
        <v>427</v>
      </c>
      <c r="I82" s="197" t="s">
        <v>428</v>
      </c>
      <c r="J82" s="197"/>
      <c r="K82" s="209"/>
    </row>
    <row r="83" spans="2:11" s="1" customFormat="1" ht="15" customHeight="1">
      <c r="B83" s="218"/>
      <c r="C83" s="219" t="s">
        <v>429</v>
      </c>
      <c r="D83" s="219"/>
      <c r="E83" s="219"/>
      <c r="F83" s="220" t="s">
        <v>424</v>
      </c>
      <c r="G83" s="219"/>
      <c r="H83" s="219" t="s">
        <v>430</v>
      </c>
      <c r="I83" s="219" t="s">
        <v>420</v>
      </c>
      <c r="J83" s="219">
        <v>15</v>
      </c>
      <c r="K83" s="209"/>
    </row>
    <row r="84" spans="2:11" s="1" customFormat="1" ht="15" customHeight="1">
      <c r="B84" s="218"/>
      <c r="C84" s="219" t="s">
        <v>431</v>
      </c>
      <c r="D84" s="219"/>
      <c r="E84" s="219"/>
      <c r="F84" s="220" t="s">
        <v>424</v>
      </c>
      <c r="G84" s="219"/>
      <c r="H84" s="219" t="s">
        <v>432</v>
      </c>
      <c r="I84" s="219" t="s">
        <v>420</v>
      </c>
      <c r="J84" s="219">
        <v>15</v>
      </c>
      <c r="K84" s="209"/>
    </row>
    <row r="85" spans="2:11" s="1" customFormat="1" ht="15" customHeight="1">
      <c r="B85" s="218"/>
      <c r="C85" s="219" t="s">
        <v>433</v>
      </c>
      <c r="D85" s="219"/>
      <c r="E85" s="219"/>
      <c r="F85" s="220" t="s">
        <v>424</v>
      </c>
      <c r="G85" s="219"/>
      <c r="H85" s="219" t="s">
        <v>434</v>
      </c>
      <c r="I85" s="219" t="s">
        <v>420</v>
      </c>
      <c r="J85" s="219">
        <v>20</v>
      </c>
      <c r="K85" s="209"/>
    </row>
    <row r="86" spans="2:11" s="1" customFormat="1" ht="15" customHeight="1">
      <c r="B86" s="218"/>
      <c r="C86" s="219" t="s">
        <v>435</v>
      </c>
      <c r="D86" s="219"/>
      <c r="E86" s="219"/>
      <c r="F86" s="220" t="s">
        <v>424</v>
      </c>
      <c r="G86" s="219"/>
      <c r="H86" s="219" t="s">
        <v>436</v>
      </c>
      <c r="I86" s="219" t="s">
        <v>420</v>
      </c>
      <c r="J86" s="219">
        <v>20</v>
      </c>
      <c r="K86" s="209"/>
    </row>
    <row r="87" spans="2:11" s="1" customFormat="1" ht="15" customHeight="1">
      <c r="B87" s="218"/>
      <c r="C87" s="197" t="s">
        <v>437</v>
      </c>
      <c r="D87" s="197"/>
      <c r="E87" s="197"/>
      <c r="F87" s="217" t="s">
        <v>424</v>
      </c>
      <c r="G87" s="216"/>
      <c r="H87" s="197" t="s">
        <v>438</v>
      </c>
      <c r="I87" s="197" t="s">
        <v>420</v>
      </c>
      <c r="J87" s="197">
        <v>50</v>
      </c>
      <c r="K87" s="209"/>
    </row>
    <row r="88" spans="2:11" s="1" customFormat="1" ht="15" customHeight="1">
      <c r="B88" s="218"/>
      <c r="C88" s="197" t="s">
        <v>439</v>
      </c>
      <c r="D88" s="197"/>
      <c r="E88" s="197"/>
      <c r="F88" s="217" t="s">
        <v>424</v>
      </c>
      <c r="G88" s="216"/>
      <c r="H88" s="197" t="s">
        <v>440</v>
      </c>
      <c r="I88" s="197" t="s">
        <v>420</v>
      </c>
      <c r="J88" s="197">
        <v>20</v>
      </c>
      <c r="K88" s="209"/>
    </row>
    <row r="89" spans="2:11" s="1" customFormat="1" ht="15" customHeight="1">
      <c r="B89" s="218"/>
      <c r="C89" s="197" t="s">
        <v>441</v>
      </c>
      <c r="D89" s="197"/>
      <c r="E89" s="197"/>
      <c r="F89" s="217" t="s">
        <v>424</v>
      </c>
      <c r="G89" s="216"/>
      <c r="H89" s="197" t="s">
        <v>442</v>
      </c>
      <c r="I89" s="197" t="s">
        <v>420</v>
      </c>
      <c r="J89" s="197">
        <v>20</v>
      </c>
      <c r="K89" s="209"/>
    </row>
    <row r="90" spans="2:11" s="1" customFormat="1" ht="15" customHeight="1">
      <c r="B90" s="218"/>
      <c r="C90" s="197" t="s">
        <v>443</v>
      </c>
      <c r="D90" s="197"/>
      <c r="E90" s="197"/>
      <c r="F90" s="217" t="s">
        <v>424</v>
      </c>
      <c r="G90" s="216"/>
      <c r="H90" s="197" t="s">
        <v>444</v>
      </c>
      <c r="I90" s="197" t="s">
        <v>420</v>
      </c>
      <c r="J90" s="197">
        <v>50</v>
      </c>
      <c r="K90" s="209"/>
    </row>
    <row r="91" spans="2:11" s="1" customFormat="1" ht="15" customHeight="1">
      <c r="B91" s="218"/>
      <c r="C91" s="197" t="s">
        <v>445</v>
      </c>
      <c r="D91" s="197"/>
      <c r="E91" s="197"/>
      <c r="F91" s="217" t="s">
        <v>424</v>
      </c>
      <c r="G91" s="216"/>
      <c r="H91" s="197" t="s">
        <v>445</v>
      </c>
      <c r="I91" s="197" t="s">
        <v>420</v>
      </c>
      <c r="J91" s="197">
        <v>50</v>
      </c>
      <c r="K91" s="209"/>
    </row>
    <row r="92" spans="2:11" s="1" customFormat="1" ht="15" customHeight="1">
      <c r="B92" s="218"/>
      <c r="C92" s="197" t="s">
        <v>446</v>
      </c>
      <c r="D92" s="197"/>
      <c r="E92" s="197"/>
      <c r="F92" s="217" t="s">
        <v>424</v>
      </c>
      <c r="G92" s="216"/>
      <c r="H92" s="197" t="s">
        <v>447</v>
      </c>
      <c r="I92" s="197" t="s">
        <v>420</v>
      </c>
      <c r="J92" s="197">
        <v>255</v>
      </c>
      <c r="K92" s="209"/>
    </row>
    <row r="93" spans="2:11" s="1" customFormat="1" ht="15" customHeight="1">
      <c r="B93" s="218"/>
      <c r="C93" s="197" t="s">
        <v>448</v>
      </c>
      <c r="D93" s="197"/>
      <c r="E93" s="197"/>
      <c r="F93" s="217" t="s">
        <v>418</v>
      </c>
      <c r="G93" s="216"/>
      <c r="H93" s="197" t="s">
        <v>449</v>
      </c>
      <c r="I93" s="197" t="s">
        <v>450</v>
      </c>
      <c r="J93" s="197"/>
      <c r="K93" s="209"/>
    </row>
    <row r="94" spans="2:11" s="1" customFormat="1" ht="15" customHeight="1">
      <c r="B94" s="218"/>
      <c r="C94" s="197" t="s">
        <v>451</v>
      </c>
      <c r="D94" s="197"/>
      <c r="E94" s="197"/>
      <c r="F94" s="217" t="s">
        <v>418</v>
      </c>
      <c r="G94" s="216"/>
      <c r="H94" s="197" t="s">
        <v>452</v>
      </c>
      <c r="I94" s="197" t="s">
        <v>453</v>
      </c>
      <c r="J94" s="197"/>
      <c r="K94" s="209"/>
    </row>
    <row r="95" spans="2:11" s="1" customFormat="1" ht="15" customHeight="1">
      <c r="B95" s="218"/>
      <c r="C95" s="197" t="s">
        <v>454</v>
      </c>
      <c r="D95" s="197"/>
      <c r="E95" s="197"/>
      <c r="F95" s="217" t="s">
        <v>418</v>
      </c>
      <c r="G95" s="216"/>
      <c r="H95" s="197" t="s">
        <v>454</v>
      </c>
      <c r="I95" s="197" t="s">
        <v>453</v>
      </c>
      <c r="J95" s="197"/>
      <c r="K95" s="209"/>
    </row>
    <row r="96" spans="2:11" s="1" customFormat="1" ht="15" customHeight="1">
      <c r="B96" s="218"/>
      <c r="C96" s="197" t="s">
        <v>31</v>
      </c>
      <c r="D96" s="197"/>
      <c r="E96" s="197"/>
      <c r="F96" s="217" t="s">
        <v>418</v>
      </c>
      <c r="G96" s="216"/>
      <c r="H96" s="197" t="s">
        <v>455</v>
      </c>
      <c r="I96" s="197" t="s">
        <v>453</v>
      </c>
      <c r="J96" s="197"/>
      <c r="K96" s="209"/>
    </row>
    <row r="97" spans="2:11" s="1" customFormat="1" ht="15" customHeight="1">
      <c r="B97" s="218"/>
      <c r="C97" s="197" t="s">
        <v>41</v>
      </c>
      <c r="D97" s="197"/>
      <c r="E97" s="197"/>
      <c r="F97" s="217" t="s">
        <v>418</v>
      </c>
      <c r="G97" s="216"/>
      <c r="H97" s="197" t="s">
        <v>456</v>
      </c>
      <c r="I97" s="197" t="s">
        <v>453</v>
      </c>
      <c r="J97" s="197"/>
      <c r="K97" s="209"/>
    </row>
    <row r="98" spans="2:11" s="1" customFormat="1" ht="15" customHeight="1">
      <c r="B98" s="221"/>
      <c r="C98" s="222"/>
      <c r="D98" s="222"/>
      <c r="E98" s="222"/>
      <c r="F98" s="222"/>
      <c r="G98" s="222"/>
      <c r="H98" s="222"/>
      <c r="I98" s="222"/>
      <c r="J98" s="222"/>
      <c r="K98" s="223"/>
    </row>
    <row r="99" spans="2:11" s="1" customFormat="1" ht="18.75" customHeight="1">
      <c r="B99" s="224"/>
      <c r="C99" s="225"/>
      <c r="D99" s="225"/>
      <c r="E99" s="225"/>
      <c r="F99" s="225"/>
      <c r="G99" s="225"/>
      <c r="H99" s="225"/>
      <c r="I99" s="225"/>
      <c r="J99" s="225"/>
      <c r="K99" s="224"/>
    </row>
    <row r="100" spans="2:11" s="1" customFormat="1" ht="18.75" customHeight="1">
      <c r="B100" s="204"/>
      <c r="C100" s="204"/>
      <c r="D100" s="204"/>
      <c r="E100" s="204"/>
      <c r="F100" s="204"/>
      <c r="G100" s="204"/>
      <c r="H100" s="204"/>
      <c r="I100" s="204"/>
      <c r="J100" s="204"/>
      <c r="K100" s="204"/>
    </row>
    <row r="101" spans="2:11" s="1" customFormat="1" ht="7.5" customHeight="1">
      <c r="B101" s="205"/>
      <c r="C101" s="206"/>
      <c r="D101" s="206"/>
      <c r="E101" s="206"/>
      <c r="F101" s="206"/>
      <c r="G101" s="206"/>
      <c r="H101" s="206"/>
      <c r="I101" s="206"/>
      <c r="J101" s="206"/>
      <c r="K101" s="207"/>
    </row>
    <row r="102" spans="2:11" s="1" customFormat="1" ht="45" customHeight="1">
      <c r="B102" s="208"/>
      <c r="C102" s="303" t="s">
        <v>457</v>
      </c>
      <c r="D102" s="303"/>
      <c r="E102" s="303"/>
      <c r="F102" s="303"/>
      <c r="G102" s="303"/>
      <c r="H102" s="303"/>
      <c r="I102" s="303"/>
      <c r="J102" s="303"/>
      <c r="K102" s="209"/>
    </row>
    <row r="103" spans="2:11" s="1" customFormat="1" ht="17.25" customHeight="1">
      <c r="B103" s="208"/>
      <c r="C103" s="210" t="s">
        <v>412</v>
      </c>
      <c r="D103" s="210"/>
      <c r="E103" s="210"/>
      <c r="F103" s="210" t="s">
        <v>413</v>
      </c>
      <c r="G103" s="211"/>
      <c r="H103" s="210" t="s">
        <v>47</v>
      </c>
      <c r="I103" s="210" t="s">
        <v>50</v>
      </c>
      <c r="J103" s="210" t="s">
        <v>414</v>
      </c>
      <c r="K103" s="209"/>
    </row>
    <row r="104" spans="2:11" s="1" customFormat="1" ht="17.25" customHeight="1">
      <c r="B104" s="208"/>
      <c r="C104" s="212" t="s">
        <v>415</v>
      </c>
      <c r="D104" s="212"/>
      <c r="E104" s="212"/>
      <c r="F104" s="213" t="s">
        <v>416</v>
      </c>
      <c r="G104" s="214"/>
      <c r="H104" s="212"/>
      <c r="I104" s="212"/>
      <c r="J104" s="212" t="s">
        <v>417</v>
      </c>
      <c r="K104" s="209"/>
    </row>
    <row r="105" spans="2:11" s="1" customFormat="1" ht="5.25" customHeight="1">
      <c r="B105" s="208"/>
      <c r="C105" s="210"/>
      <c r="D105" s="210"/>
      <c r="E105" s="210"/>
      <c r="F105" s="210"/>
      <c r="G105" s="226"/>
      <c r="H105" s="210"/>
      <c r="I105" s="210"/>
      <c r="J105" s="210"/>
      <c r="K105" s="209"/>
    </row>
    <row r="106" spans="2:11" s="1" customFormat="1" ht="15" customHeight="1">
      <c r="B106" s="208"/>
      <c r="C106" s="197" t="s">
        <v>46</v>
      </c>
      <c r="D106" s="215"/>
      <c r="E106" s="215"/>
      <c r="F106" s="217" t="s">
        <v>418</v>
      </c>
      <c r="G106" s="226"/>
      <c r="H106" s="197" t="s">
        <v>458</v>
      </c>
      <c r="I106" s="197" t="s">
        <v>420</v>
      </c>
      <c r="J106" s="197">
        <v>20</v>
      </c>
      <c r="K106" s="209"/>
    </row>
    <row r="107" spans="2:11" s="1" customFormat="1" ht="15" customHeight="1">
      <c r="B107" s="208"/>
      <c r="C107" s="197" t="s">
        <v>421</v>
      </c>
      <c r="D107" s="197"/>
      <c r="E107" s="197"/>
      <c r="F107" s="217" t="s">
        <v>418</v>
      </c>
      <c r="G107" s="197"/>
      <c r="H107" s="197" t="s">
        <v>458</v>
      </c>
      <c r="I107" s="197" t="s">
        <v>420</v>
      </c>
      <c r="J107" s="197">
        <v>120</v>
      </c>
      <c r="K107" s="209"/>
    </row>
    <row r="108" spans="2:11" s="1" customFormat="1" ht="15" customHeight="1">
      <c r="B108" s="218"/>
      <c r="C108" s="197" t="s">
        <v>423</v>
      </c>
      <c r="D108" s="197"/>
      <c r="E108" s="197"/>
      <c r="F108" s="217" t="s">
        <v>424</v>
      </c>
      <c r="G108" s="197"/>
      <c r="H108" s="197" t="s">
        <v>458</v>
      </c>
      <c r="I108" s="197" t="s">
        <v>420</v>
      </c>
      <c r="J108" s="197">
        <v>50</v>
      </c>
      <c r="K108" s="209"/>
    </row>
    <row r="109" spans="2:11" s="1" customFormat="1" ht="15" customHeight="1">
      <c r="B109" s="218"/>
      <c r="C109" s="197" t="s">
        <v>426</v>
      </c>
      <c r="D109" s="197"/>
      <c r="E109" s="197"/>
      <c r="F109" s="217" t="s">
        <v>418</v>
      </c>
      <c r="G109" s="197"/>
      <c r="H109" s="197" t="s">
        <v>458</v>
      </c>
      <c r="I109" s="197" t="s">
        <v>428</v>
      </c>
      <c r="J109" s="197"/>
      <c r="K109" s="209"/>
    </row>
    <row r="110" spans="2:11" s="1" customFormat="1" ht="15" customHeight="1">
      <c r="B110" s="218"/>
      <c r="C110" s="197" t="s">
        <v>437</v>
      </c>
      <c r="D110" s="197"/>
      <c r="E110" s="197"/>
      <c r="F110" s="217" t="s">
        <v>424</v>
      </c>
      <c r="G110" s="197"/>
      <c r="H110" s="197" t="s">
        <v>458</v>
      </c>
      <c r="I110" s="197" t="s">
        <v>420</v>
      </c>
      <c r="J110" s="197">
        <v>50</v>
      </c>
      <c r="K110" s="209"/>
    </row>
    <row r="111" spans="2:11" s="1" customFormat="1" ht="15" customHeight="1">
      <c r="B111" s="218"/>
      <c r="C111" s="197" t="s">
        <v>445</v>
      </c>
      <c r="D111" s="197"/>
      <c r="E111" s="197"/>
      <c r="F111" s="217" t="s">
        <v>424</v>
      </c>
      <c r="G111" s="197"/>
      <c r="H111" s="197" t="s">
        <v>458</v>
      </c>
      <c r="I111" s="197" t="s">
        <v>420</v>
      </c>
      <c r="J111" s="197">
        <v>50</v>
      </c>
      <c r="K111" s="209"/>
    </row>
    <row r="112" spans="2:11" s="1" customFormat="1" ht="15" customHeight="1">
      <c r="B112" s="218"/>
      <c r="C112" s="197" t="s">
        <v>443</v>
      </c>
      <c r="D112" s="197"/>
      <c r="E112" s="197"/>
      <c r="F112" s="217" t="s">
        <v>424</v>
      </c>
      <c r="G112" s="197"/>
      <c r="H112" s="197" t="s">
        <v>458</v>
      </c>
      <c r="I112" s="197" t="s">
        <v>420</v>
      </c>
      <c r="J112" s="197">
        <v>50</v>
      </c>
      <c r="K112" s="209"/>
    </row>
    <row r="113" spans="2:11" s="1" customFormat="1" ht="15" customHeight="1">
      <c r="B113" s="218"/>
      <c r="C113" s="197" t="s">
        <v>46</v>
      </c>
      <c r="D113" s="197"/>
      <c r="E113" s="197"/>
      <c r="F113" s="217" t="s">
        <v>418</v>
      </c>
      <c r="G113" s="197"/>
      <c r="H113" s="197" t="s">
        <v>459</v>
      </c>
      <c r="I113" s="197" t="s">
        <v>420</v>
      </c>
      <c r="J113" s="197">
        <v>20</v>
      </c>
      <c r="K113" s="209"/>
    </row>
    <row r="114" spans="2:11" s="1" customFormat="1" ht="15" customHeight="1">
      <c r="B114" s="218"/>
      <c r="C114" s="197" t="s">
        <v>460</v>
      </c>
      <c r="D114" s="197"/>
      <c r="E114" s="197"/>
      <c r="F114" s="217" t="s">
        <v>418</v>
      </c>
      <c r="G114" s="197"/>
      <c r="H114" s="197" t="s">
        <v>461</v>
      </c>
      <c r="I114" s="197" t="s">
        <v>420</v>
      </c>
      <c r="J114" s="197">
        <v>120</v>
      </c>
      <c r="K114" s="209"/>
    </row>
    <row r="115" spans="2:11" s="1" customFormat="1" ht="15" customHeight="1">
      <c r="B115" s="218"/>
      <c r="C115" s="197" t="s">
        <v>31</v>
      </c>
      <c r="D115" s="197"/>
      <c r="E115" s="197"/>
      <c r="F115" s="217" t="s">
        <v>418</v>
      </c>
      <c r="G115" s="197"/>
      <c r="H115" s="197" t="s">
        <v>462</v>
      </c>
      <c r="I115" s="197" t="s">
        <v>453</v>
      </c>
      <c r="J115" s="197"/>
      <c r="K115" s="209"/>
    </row>
    <row r="116" spans="2:11" s="1" customFormat="1" ht="15" customHeight="1">
      <c r="B116" s="218"/>
      <c r="C116" s="197" t="s">
        <v>41</v>
      </c>
      <c r="D116" s="197"/>
      <c r="E116" s="197"/>
      <c r="F116" s="217" t="s">
        <v>418</v>
      </c>
      <c r="G116" s="197"/>
      <c r="H116" s="197" t="s">
        <v>463</v>
      </c>
      <c r="I116" s="197" t="s">
        <v>453</v>
      </c>
      <c r="J116" s="197"/>
      <c r="K116" s="209"/>
    </row>
    <row r="117" spans="2:11" s="1" customFormat="1" ht="15" customHeight="1">
      <c r="B117" s="218"/>
      <c r="C117" s="197" t="s">
        <v>50</v>
      </c>
      <c r="D117" s="197"/>
      <c r="E117" s="197"/>
      <c r="F117" s="217" t="s">
        <v>418</v>
      </c>
      <c r="G117" s="197"/>
      <c r="H117" s="197" t="s">
        <v>464</v>
      </c>
      <c r="I117" s="197" t="s">
        <v>465</v>
      </c>
      <c r="J117" s="197"/>
      <c r="K117" s="209"/>
    </row>
    <row r="118" spans="2:11" s="1" customFormat="1" ht="15" customHeight="1">
      <c r="B118" s="221"/>
      <c r="C118" s="227"/>
      <c r="D118" s="227"/>
      <c r="E118" s="227"/>
      <c r="F118" s="227"/>
      <c r="G118" s="227"/>
      <c r="H118" s="227"/>
      <c r="I118" s="227"/>
      <c r="J118" s="227"/>
      <c r="K118" s="223"/>
    </row>
    <row r="119" spans="2:11" s="1" customFormat="1" ht="18.75" customHeight="1">
      <c r="B119" s="228"/>
      <c r="C119" s="194"/>
      <c r="D119" s="194"/>
      <c r="E119" s="194"/>
      <c r="F119" s="229"/>
      <c r="G119" s="194"/>
      <c r="H119" s="194"/>
      <c r="I119" s="194"/>
      <c r="J119" s="194"/>
      <c r="K119" s="228"/>
    </row>
    <row r="120" spans="2:11" s="1" customFormat="1" ht="18.75" customHeight="1">
      <c r="B120" s="204"/>
      <c r="C120" s="204"/>
      <c r="D120" s="204"/>
      <c r="E120" s="204"/>
      <c r="F120" s="204"/>
      <c r="G120" s="204"/>
      <c r="H120" s="204"/>
      <c r="I120" s="204"/>
      <c r="J120" s="204"/>
      <c r="K120" s="204"/>
    </row>
    <row r="121" spans="2:11" s="1" customFormat="1" ht="7.5" customHeight="1">
      <c r="B121" s="230"/>
      <c r="C121" s="231"/>
      <c r="D121" s="231"/>
      <c r="E121" s="231"/>
      <c r="F121" s="231"/>
      <c r="G121" s="231"/>
      <c r="H121" s="231"/>
      <c r="I121" s="231"/>
      <c r="J121" s="231"/>
      <c r="K121" s="232"/>
    </row>
    <row r="122" spans="2:11" s="1" customFormat="1" ht="45" customHeight="1">
      <c r="B122" s="233"/>
      <c r="C122" s="299" t="s">
        <v>466</v>
      </c>
      <c r="D122" s="299"/>
      <c r="E122" s="299"/>
      <c r="F122" s="299"/>
      <c r="G122" s="299"/>
      <c r="H122" s="299"/>
      <c r="I122" s="299"/>
      <c r="J122" s="299"/>
      <c r="K122" s="234"/>
    </row>
    <row r="123" spans="2:11" s="1" customFormat="1" ht="17.25" customHeight="1">
      <c r="B123" s="235"/>
      <c r="C123" s="210" t="s">
        <v>412</v>
      </c>
      <c r="D123" s="210"/>
      <c r="E123" s="210"/>
      <c r="F123" s="210" t="s">
        <v>413</v>
      </c>
      <c r="G123" s="211"/>
      <c r="H123" s="210" t="s">
        <v>47</v>
      </c>
      <c r="I123" s="210" t="s">
        <v>50</v>
      </c>
      <c r="J123" s="210" t="s">
        <v>414</v>
      </c>
      <c r="K123" s="236"/>
    </row>
    <row r="124" spans="2:11" s="1" customFormat="1" ht="17.25" customHeight="1">
      <c r="B124" s="235"/>
      <c r="C124" s="212" t="s">
        <v>415</v>
      </c>
      <c r="D124" s="212"/>
      <c r="E124" s="212"/>
      <c r="F124" s="213" t="s">
        <v>416</v>
      </c>
      <c r="G124" s="214"/>
      <c r="H124" s="212"/>
      <c r="I124" s="212"/>
      <c r="J124" s="212" t="s">
        <v>417</v>
      </c>
      <c r="K124" s="236"/>
    </row>
    <row r="125" spans="2:11" s="1" customFormat="1" ht="5.25" customHeight="1">
      <c r="B125" s="237"/>
      <c r="C125" s="215"/>
      <c r="D125" s="215"/>
      <c r="E125" s="215"/>
      <c r="F125" s="215"/>
      <c r="G125" s="197"/>
      <c r="H125" s="215"/>
      <c r="I125" s="215"/>
      <c r="J125" s="215"/>
      <c r="K125" s="238"/>
    </row>
    <row r="126" spans="2:11" s="1" customFormat="1" ht="15" customHeight="1">
      <c r="B126" s="237"/>
      <c r="C126" s="197" t="s">
        <v>421</v>
      </c>
      <c r="D126" s="215"/>
      <c r="E126" s="215"/>
      <c r="F126" s="217" t="s">
        <v>418</v>
      </c>
      <c r="G126" s="197"/>
      <c r="H126" s="197" t="s">
        <v>458</v>
      </c>
      <c r="I126" s="197" t="s">
        <v>420</v>
      </c>
      <c r="J126" s="197">
        <v>120</v>
      </c>
      <c r="K126" s="239"/>
    </row>
    <row r="127" spans="2:11" s="1" customFormat="1" ht="15" customHeight="1">
      <c r="B127" s="237"/>
      <c r="C127" s="197" t="s">
        <v>467</v>
      </c>
      <c r="D127" s="197"/>
      <c r="E127" s="197"/>
      <c r="F127" s="217" t="s">
        <v>418</v>
      </c>
      <c r="G127" s="197"/>
      <c r="H127" s="197" t="s">
        <v>468</v>
      </c>
      <c r="I127" s="197" t="s">
        <v>420</v>
      </c>
      <c r="J127" s="197" t="s">
        <v>469</v>
      </c>
      <c r="K127" s="239"/>
    </row>
    <row r="128" spans="2:11" s="1" customFormat="1" ht="15" customHeight="1">
      <c r="B128" s="237"/>
      <c r="C128" s="197" t="s">
        <v>366</v>
      </c>
      <c r="D128" s="197"/>
      <c r="E128" s="197"/>
      <c r="F128" s="217" t="s">
        <v>418</v>
      </c>
      <c r="G128" s="197"/>
      <c r="H128" s="197" t="s">
        <v>470</v>
      </c>
      <c r="I128" s="197" t="s">
        <v>420</v>
      </c>
      <c r="J128" s="197" t="s">
        <v>469</v>
      </c>
      <c r="K128" s="239"/>
    </row>
    <row r="129" spans="2:11" s="1" customFormat="1" ht="15" customHeight="1">
      <c r="B129" s="237"/>
      <c r="C129" s="197" t="s">
        <v>429</v>
      </c>
      <c r="D129" s="197"/>
      <c r="E129" s="197"/>
      <c r="F129" s="217" t="s">
        <v>424</v>
      </c>
      <c r="G129" s="197"/>
      <c r="H129" s="197" t="s">
        <v>430</v>
      </c>
      <c r="I129" s="197" t="s">
        <v>420</v>
      </c>
      <c r="J129" s="197">
        <v>15</v>
      </c>
      <c r="K129" s="239"/>
    </row>
    <row r="130" spans="2:11" s="1" customFormat="1" ht="15" customHeight="1">
      <c r="B130" s="237"/>
      <c r="C130" s="219" t="s">
        <v>431</v>
      </c>
      <c r="D130" s="219"/>
      <c r="E130" s="219"/>
      <c r="F130" s="220" t="s">
        <v>424</v>
      </c>
      <c r="G130" s="219"/>
      <c r="H130" s="219" t="s">
        <v>432</v>
      </c>
      <c r="I130" s="219" t="s">
        <v>420</v>
      </c>
      <c r="J130" s="219">
        <v>15</v>
      </c>
      <c r="K130" s="239"/>
    </row>
    <row r="131" spans="2:11" s="1" customFormat="1" ht="15" customHeight="1">
      <c r="B131" s="237"/>
      <c r="C131" s="219" t="s">
        <v>433</v>
      </c>
      <c r="D131" s="219"/>
      <c r="E131" s="219"/>
      <c r="F131" s="220" t="s">
        <v>424</v>
      </c>
      <c r="G131" s="219"/>
      <c r="H131" s="219" t="s">
        <v>434</v>
      </c>
      <c r="I131" s="219" t="s">
        <v>420</v>
      </c>
      <c r="J131" s="219">
        <v>20</v>
      </c>
      <c r="K131" s="239"/>
    </row>
    <row r="132" spans="2:11" s="1" customFormat="1" ht="15" customHeight="1">
      <c r="B132" s="237"/>
      <c r="C132" s="219" t="s">
        <v>435</v>
      </c>
      <c r="D132" s="219"/>
      <c r="E132" s="219"/>
      <c r="F132" s="220" t="s">
        <v>424</v>
      </c>
      <c r="G132" s="219"/>
      <c r="H132" s="219" t="s">
        <v>436</v>
      </c>
      <c r="I132" s="219" t="s">
        <v>420</v>
      </c>
      <c r="J132" s="219">
        <v>20</v>
      </c>
      <c r="K132" s="239"/>
    </row>
    <row r="133" spans="2:11" s="1" customFormat="1" ht="15" customHeight="1">
      <c r="B133" s="237"/>
      <c r="C133" s="197" t="s">
        <v>423</v>
      </c>
      <c r="D133" s="197"/>
      <c r="E133" s="197"/>
      <c r="F133" s="217" t="s">
        <v>424</v>
      </c>
      <c r="G133" s="197"/>
      <c r="H133" s="197" t="s">
        <v>458</v>
      </c>
      <c r="I133" s="197" t="s">
        <v>420</v>
      </c>
      <c r="J133" s="197">
        <v>50</v>
      </c>
      <c r="K133" s="239"/>
    </row>
    <row r="134" spans="2:11" s="1" customFormat="1" ht="15" customHeight="1">
      <c r="B134" s="237"/>
      <c r="C134" s="197" t="s">
        <v>437</v>
      </c>
      <c r="D134" s="197"/>
      <c r="E134" s="197"/>
      <c r="F134" s="217" t="s">
        <v>424</v>
      </c>
      <c r="G134" s="197"/>
      <c r="H134" s="197" t="s">
        <v>458</v>
      </c>
      <c r="I134" s="197" t="s">
        <v>420</v>
      </c>
      <c r="J134" s="197">
        <v>50</v>
      </c>
      <c r="K134" s="239"/>
    </row>
    <row r="135" spans="2:11" s="1" customFormat="1" ht="15" customHeight="1">
      <c r="B135" s="237"/>
      <c r="C135" s="197" t="s">
        <v>443</v>
      </c>
      <c r="D135" s="197"/>
      <c r="E135" s="197"/>
      <c r="F135" s="217" t="s">
        <v>424</v>
      </c>
      <c r="G135" s="197"/>
      <c r="H135" s="197" t="s">
        <v>458</v>
      </c>
      <c r="I135" s="197" t="s">
        <v>420</v>
      </c>
      <c r="J135" s="197">
        <v>50</v>
      </c>
      <c r="K135" s="239"/>
    </row>
    <row r="136" spans="2:11" s="1" customFormat="1" ht="15" customHeight="1">
      <c r="B136" s="237"/>
      <c r="C136" s="197" t="s">
        <v>445</v>
      </c>
      <c r="D136" s="197"/>
      <c r="E136" s="197"/>
      <c r="F136" s="217" t="s">
        <v>424</v>
      </c>
      <c r="G136" s="197"/>
      <c r="H136" s="197" t="s">
        <v>458</v>
      </c>
      <c r="I136" s="197" t="s">
        <v>420</v>
      </c>
      <c r="J136" s="197">
        <v>50</v>
      </c>
      <c r="K136" s="239"/>
    </row>
    <row r="137" spans="2:11" s="1" customFormat="1" ht="15" customHeight="1">
      <c r="B137" s="237"/>
      <c r="C137" s="197" t="s">
        <v>446</v>
      </c>
      <c r="D137" s="197"/>
      <c r="E137" s="197"/>
      <c r="F137" s="217" t="s">
        <v>424</v>
      </c>
      <c r="G137" s="197"/>
      <c r="H137" s="197" t="s">
        <v>471</v>
      </c>
      <c r="I137" s="197" t="s">
        <v>420</v>
      </c>
      <c r="J137" s="197">
        <v>255</v>
      </c>
      <c r="K137" s="239"/>
    </row>
    <row r="138" spans="2:11" s="1" customFormat="1" ht="15" customHeight="1">
      <c r="B138" s="237"/>
      <c r="C138" s="197" t="s">
        <v>448</v>
      </c>
      <c r="D138" s="197"/>
      <c r="E138" s="197"/>
      <c r="F138" s="217" t="s">
        <v>418</v>
      </c>
      <c r="G138" s="197"/>
      <c r="H138" s="197" t="s">
        <v>472</v>
      </c>
      <c r="I138" s="197" t="s">
        <v>450</v>
      </c>
      <c r="J138" s="197"/>
      <c r="K138" s="239"/>
    </row>
    <row r="139" spans="2:11" s="1" customFormat="1" ht="15" customHeight="1">
      <c r="B139" s="237"/>
      <c r="C139" s="197" t="s">
        <v>451</v>
      </c>
      <c r="D139" s="197"/>
      <c r="E139" s="197"/>
      <c r="F139" s="217" t="s">
        <v>418</v>
      </c>
      <c r="G139" s="197"/>
      <c r="H139" s="197" t="s">
        <v>473</v>
      </c>
      <c r="I139" s="197" t="s">
        <v>453</v>
      </c>
      <c r="J139" s="197"/>
      <c r="K139" s="239"/>
    </row>
    <row r="140" spans="2:11" s="1" customFormat="1" ht="15" customHeight="1">
      <c r="B140" s="237"/>
      <c r="C140" s="197" t="s">
        <v>454</v>
      </c>
      <c r="D140" s="197"/>
      <c r="E140" s="197"/>
      <c r="F140" s="217" t="s">
        <v>418</v>
      </c>
      <c r="G140" s="197"/>
      <c r="H140" s="197" t="s">
        <v>454</v>
      </c>
      <c r="I140" s="197" t="s">
        <v>453</v>
      </c>
      <c r="J140" s="197"/>
      <c r="K140" s="239"/>
    </row>
    <row r="141" spans="2:11" s="1" customFormat="1" ht="15" customHeight="1">
      <c r="B141" s="237"/>
      <c r="C141" s="197" t="s">
        <v>31</v>
      </c>
      <c r="D141" s="197"/>
      <c r="E141" s="197"/>
      <c r="F141" s="217" t="s">
        <v>418</v>
      </c>
      <c r="G141" s="197"/>
      <c r="H141" s="197" t="s">
        <v>474</v>
      </c>
      <c r="I141" s="197" t="s">
        <v>453</v>
      </c>
      <c r="J141" s="197"/>
      <c r="K141" s="239"/>
    </row>
    <row r="142" spans="2:11" s="1" customFormat="1" ht="15" customHeight="1">
      <c r="B142" s="237"/>
      <c r="C142" s="197" t="s">
        <v>475</v>
      </c>
      <c r="D142" s="197"/>
      <c r="E142" s="197"/>
      <c r="F142" s="217" t="s">
        <v>418</v>
      </c>
      <c r="G142" s="197"/>
      <c r="H142" s="197" t="s">
        <v>476</v>
      </c>
      <c r="I142" s="197" t="s">
        <v>453</v>
      </c>
      <c r="J142" s="197"/>
      <c r="K142" s="239"/>
    </row>
    <row r="143" spans="2:11" s="1" customFormat="1" ht="15" customHeight="1">
      <c r="B143" s="240"/>
      <c r="C143" s="241"/>
      <c r="D143" s="241"/>
      <c r="E143" s="241"/>
      <c r="F143" s="241"/>
      <c r="G143" s="241"/>
      <c r="H143" s="241"/>
      <c r="I143" s="241"/>
      <c r="J143" s="241"/>
      <c r="K143" s="242"/>
    </row>
    <row r="144" spans="2:11" s="1" customFormat="1" ht="18.75" customHeight="1">
      <c r="B144" s="194"/>
      <c r="C144" s="194"/>
      <c r="D144" s="194"/>
      <c r="E144" s="194"/>
      <c r="F144" s="229"/>
      <c r="G144" s="194"/>
      <c r="H144" s="194"/>
      <c r="I144" s="194"/>
      <c r="J144" s="194"/>
      <c r="K144" s="194"/>
    </row>
    <row r="145" spans="2:11" s="1" customFormat="1" ht="18.75" customHeight="1">
      <c r="B145" s="204"/>
      <c r="C145" s="204"/>
      <c r="D145" s="204"/>
      <c r="E145" s="204"/>
      <c r="F145" s="204"/>
      <c r="G145" s="204"/>
      <c r="H145" s="204"/>
      <c r="I145" s="204"/>
      <c r="J145" s="204"/>
      <c r="K145" s="204"/>
    </row>
    <row r="146" spans="2:11" s="1" customFormat="1" ht="7.5" customHeight="1">
      <c r="B146" s="205"/>
      <c r="C146" s="206"/>
      <c r="D146" s="206"/>
      <c r="E146" s="206"/>
      <c r="F146" s="206"/>
      <c r="G146" s="206"/>
      <c r="H146" s="206"/>
      <c r="I146" s="206"/>
      <c r="J146" s="206"/>
      <c r="K146" s="207"/>
    </row>
    <row r="147" spans="2:11" s="1" customFormat="1" ht="45" customHeight="1">
      <c r="B147" s="208"/>
      <c r="C147" s="303" t="s">
        <v>477</v>
      </c>
      <c r="D147" s="303"/>
      <c r="E147" s="303"/>
      <c r="F147" s="303"/>
      <c r="G147" s="303"/>
      <c r="H147" s="303"/>
      <c r="I147" s="303"/>
      <c r="J147" s="303"/>
      <c r="K147" s="209"/>
    </row>
    <row r="148" spans="2:11" s="1" customFormat="1" ht="17.25" customHeight="1">
      <c r="B148" s="208"/>
      <c r="C148" s="210" t="s">
        <v>412</v>
      </c>
      <c r="D148" s="210"/>
      <c r="E148" s="210"/>
      <c r="F148" s="210" t="s">
        <v>413</v>
      </c>
      <c r="G148" s="211"/>
      <c r="H148" s="210" t="s">
        <v>47</v>
      </c>
      <c r="I148" s="210" t="s">
        <v>50</v>
      </c>
      <c r="J148" s="210" t="s">
        <v>414</v>
      </c>
      <c r="K148" s="209"/>
    </row>
    <row r="149" spans="2:11" s="1" customFormat="1" ht="17.25" customHeight="1">
      <c r="B149" s="208"/>
      <c r="C149" s="212" t="s">
        <v>415</v>
      </c>
      <c r="D149" s="212"/>
      <c r="E149" s="212"/>
      <c r="F149" s="213" t="s">
        <v>416</v>
      </c>
      <c r="G149" s="214"/>
      <c r="H149" s="212"/>
      <c r="I149" s="212"/>
      <c r="J149" s="212" t="s">
        <v>417</v>
      </c>
      <c r="K149" s="209"/>
    </row>
    <row r="150" spans="2:11" s="1" customFormat="1" ht="5.25" customHeight="1">
      <c r="B150" s="218"/>
      <c r="C150" s="215"/>
      <c r="D150" s="215"/>
      <c r="E150" s="215"/>
      <c r="F150" s="215"/>
      <c r="G150" s="216"/>
      <c r="H150" s="215"/>
      <c r="I150" s="215"/>
      <c r="J150" s="215"/>
      <c r="K150" s="239"/>
    </row>
    <row r="151" spans="2:11" s="1" customFormat="1" ht="15" customHeight="1">
      <c r="B151" s="218"/>
      <c r="C151" s="243" t="s">
        <v>421</v>
      </c>
      <c r="D151" s="197"/>
      <c r="E151" s="197"/>
      <c r="F151" s="244" t="s">
        <v>418</v>
      </c>
      <c r="G151" s="197"/>
      <c r="H151" s="243" t="s">
        <v>458</v>
      </c>
      <c r="I151" s="243" t="s">
        <v>420</v>
      </c>
      <c r="J151" s="243">
        <v>120</v>
      </c>
      <c r="K151" s="239"/>
    </row>
    <row r="152" spans="2:11" s="1" customFormat="1" ht="15" customHeight="1">
      <c r="B152" s="218"/>
      <c r="C152" s="243" t="s">
        <v>467</v>
      </c>
      <c r="D152" s="197"/>
      <c r="E152" s="197"/>
      <c r="F152" s="244" t="s">
        <v>418</v>
      </c>
      <c r="G152" s="197"/>
      <c r="H152" s="243" t="s">
        <v>478</v>
      </c>
      <c r="I152" s="243" t="s">
        <v>420</v>
      </c>
      <c r="J152" s="243" t="s">
        <v>469</v>
      </c>
      <c r="K152" s="239"/>
    </row>
    <row r="153" spans="2:11" s="1" customFormat="1" ht="15" customHeight="1">
      <c r="B153" s="218"/>
      <c r="C153" s="243" t="s">
        <v>366</v>
      </c>
      <c r="D153" s="197"/>
      <c r="E153" s="197"/>
      <c r="F153" s="244" t="s">
        <v>418</v>
      </c>
      <c r="G153" s="197"/>
      <c r="H153" s="243" t="s">
        <v>479</v>
      </c>
      <c r="I153" s="243" t="s">
        <v>420</v>
      </c>
      <c r="J153" s="243" t="s">
        <v>469</v>
      </c>
      <c r="K153" s="239"/>
    </row>
    <row r="154" spans="2:11" s="1" customFormat="1" ht="15" customHeight="1">
      <c r="B154" s="218"/>
      <c r="C154" s="243" t="s">
        <v>423</v>
      </c>
      <c r="D154" s="197"/>
      <c r="E154" s="197"/>
      <c r="F154" s="244" t="s">
        <v>424</v>
      </c>
      <c r="G154" s="197"/>
      <c r="H154" s="243" t="s">
        <v>458</v>
      </c>
      <c r="I154" s="243" t="s">
        <v>420</v>
      </c>
      <c r="J154" s="243">
        <v>50</v>
      </c>
      <c r="K154" s="239"/>
    </row>
    <row r="155" spans="2:11" s="1" customFormat="1" ht="15" customHeight="1">
      <c r="B155" s="218"/>
      <c r="C155" s="243" t="s">
        <v>426</v>
      </c>
      <c r="D155" s="197"/>
      <c r="E155" s="197"/>
      <c r="F155" s="244" t="s">
        <v>418</v>
      </c>
      <c r="G155" s="197"/>
      <c r="H155" s="243" t="s">
        <v>458</v>
      </c>
      <c r="I155" s="243" t="s">
        <v>428</v>
      </c>
      <c r="J155" s="243"/>
      <c r="K155" s="239"/>
    </row>
    <row r="156" spans="2:11" s="1" customFormat="1" ht="15" customHeight="1">
      <c r="B156" s="218"/>
      <c r="C156" s="243" t="s">
        <v>437</v>
      </c>
      <c r="D156" s="197"/>
      <c r="E156" s="197"/>
      <c r="F156" s="244" t="s">
        <v>424</v>
      </c>
      <c r="G156" s="197"/>
      <c r="H156" s="243" t="s">
        <v>458</v>
      </c>
      <c r="I156" s="243" t="s">
        <v>420</v>
      </c>
      <c r="J156" s="243">
        <v>50</v>
      </c>
      <c r="K156" s="239"/>
    </row>
    <row r="157" spans="2:11" s="1" customFormat="1" ht="15" customHeight="1">
      <c r="B157" s="218"/>
      <c r="C157" s="243" t="s">
        <v>445</v>
      </c>
      <c r="D157" s="197"/>
      <c r="E157" s="197"/>
      <c r="F157" s="244" t="s">
        <v>424</v>
      </c>
      <c r="G157" s="197"/>
      <c r="H157" s="243" t="s">
        <v>458</v>
      </c>
      <c r="I157" s="243" t="s">
        <v>420</v>
      </c>
      <c r="J157" s="243">
        <v>50</v>
      </c>
      <c r="K157" s="239"/>
    </row>
    <row r="158" spans="2:11" s="1" customFormat="1" ht="15" customHeight="1">
      <c r="B158" s="218"/>
      <c r="C158" s="243" t="s">
        <v>443</v>
      </c>
      <c r="D158" s="197"/>
      <c r="E158" s="197"/>
      <c r="F158" s="244" t="s">
        <v>424</v>
      </c>
      <c r="G158" s="197"/>
      <c r="H158" s="243" t="s">
        <v>458</v>
      </c>
      <c r="I158" s="243" t="s">
        <v>420</v>
      </c>
      <c r="J158" s="243">
        <v>50</v>
      </c>
      <c r="K158" s="239"/>
    </row>
    <row r="159" spans="2:11" s="1" customFormat="1" ht="15" customHeight="1">
      <c r="B159" s="218"/>
      <c r="C159" s="243" t="s">
        <v>87</v>
      </c>
      <c r="D159" s="197"/>
      <c r="E159" s="197"/>
      <c r="F159" s="244" t="s">
        <v>418</v>
      </c>
      <c r="G159" s="197"/>
      <c r="H159" s="243" t="s">
        <v>480</v>
      </c>
      <c r="I159" s="243" t="s">
        <v>420</v>
      </c>
      <c r="J159" s="243" t="s">
        <v>481</v>
      </c>
      <c r="K159" s="239"/>
    </row>
    <row r="160" spans="2:11" s="1" customFormat="1" ht="15" customHeight="1">
      <c r="B160" s="218"/>
      <c r="C160" s="243" t="s">
        <v>482</v>
      </c>
      <c r="D160" s="197"/>
      <c r="E160" s="197"/>
      <c r="F160" s="244" t="s">
        <v>418</v>
      </c>
      <c r="G160" s="197"/>
      <c r="H160" s="243" t="s">
        <v>483</v>
      </c>
      <c r="I160" s="243" t="s">
        <v>453</v>
      </c>
      <c r="J160" s="243"/>
      <c r="K160" s="239"/>
    </row>
    <row r="161" spans="2:11" s="1" customFormat="1" ht="15" customHeight="1">
      <c r="B161" s="245"/>
      <c r="C161" s="227"/>
      <c r="D161" s="227"/>
      <c r="E161" s="227"/>
      <c r="F161" s="227"/>
      <c r="G161" s="227"/>
      <c r="H161" s="227"/>
      <c r="I161" s="227"/>
      <c r="J161" s="227"/>
      <c r="K161" s="246"/>
    </row>
    <row r="162" spans="2:11" s="1" customFormat="1" ht="18.75" customHeight="1">
      <c r="B162" s="194"/>
      <c r="C162" s="197"/>
      <c r="D162" s="197"/>
      <c r="E162" s="197"/>
      <c r="F162" s="217"/>
      <c r="G162" s="197"/>
      <c r="H162" s="197"/>
      <c r="I162" s="197"/>
      <c r="J162" s="197"/>
      <c r="K162" s="194"/>
    </row>
    <row r="163" spans="2:11" s="1" customFormat="1" ht="18.75" customHeight="1">
      <c r="B163" s="204"/>
      <c r="C163" s="204"/>
      <c r="D163" s="204"/>
      <c r="E163" s="204"/>
      <c r="F163" s="204"/>
      <c r="G163" s="204"/>
      <c r="H163" s="204"/>
      <c r="I163" s="204"/>
      <c r="J163" s="204"/>
      <c r="K163" s="204"/>
    </row>
    <row r="164" spans="2:11" s="1" customFormat="1" ht="7.5" customHeight="1">
      <c r="B164" s="186"/>
      <c r="C164" s="187"/>
      <c r="D164" s="187"/>
      <c r="E164" s="187"/>
      <c r="F164" s="187"/>
      <c r="G164" s="187"/>
      <c r="H164" s="187"/>
      <c r="I164" s="187"/>
      <c r="J164" s="187"/>
      <c r="K164" s="188"/>
    </row>
    <row r="165" spans="2:11" s="1" customFormat="1" ht="45" customHeight="1">
      <c r="B165" s="189"/>
      <c r="C165" s="299" t="s">
        <v>484</v>
      </c>
      <c r="D165" s="299"/>
      <c r="E165" s="299"/>
      <c r="F165" s="299"/>
      <c r="G165" s="299"/>
      <c r="H165" s="299"/>
      <c r="I165" s="299"/>
      <c r="J165" s="299"/>
      <c r="K165" s="190"/>
    </row>
    <row r="166" spans="2:11" s="1" customFormat="1" ht="17.25" customHeight="1">
      <c r="B166" s="189"/>
      <c r="C166" s="210" t="s">
        <v>412</v>
      </c>
      <c r="D166" s="210"/>
      <c r="E166" s="210"/>
      <c r="F166" s="210" t="s">
        <v>413</v>
      </c>
      <c r="G166" s="247"/>
      <c r="H166" s="248" t="s">
        <v>47</v>
      </c>
      <c r="I166" s="248" t="s">
        <v>50</v>
      </c>
      <c r="J166" s="210" t="s">
        <v>414</v>
      </c>
      <c r="K166" s="190"/>
    </row>
    <row r="167" spans="2:11" s="1" customFormat="1" ht="17.25" customHeight="1">
      <c r="B167" s="191"/>
      <c r="C167" s="212" t="s">
        <v>415</v>
      </c>
      <c r="D167" s="212"/>
      <c r="E167" s="212"/>
      <c r="F167" s="213" t="s">
        <v>416</v>
      </c>
      <c r="G167" s="249"/>
      <c r="H167" s="250"/>
      <c r="I167" s="250"/>
      <c r="J167" s="212" t="s">
        <v>417</v>
      </c>
      <c r="K167" s="192"/>
    </row>
    <row r="168" spans="2:11" s="1" customFormat="1" ht="5.25" customHeight="1">
      <c r="B168" s="218"/>
      <c r="C168" s="215"/>
      <c r="D168" s="215"/>
      <c r="E168" s="215"/>
      <c r="F168" s="215"/>
      <c r="G168" s="216"/>
      <c r="H168" s="215"/>
      <c r="I168" s="215"/>
      <c r="J168" s="215"/>
      <c r="K168" s="239"/>
    </row>
    <row r="169" spans="2:11" s="1" customFormat="1" ht="15" customHeight="1">
      <c r="B169" s="218"/>
      <c r="C169" s="197" t="s">
        <v>421</v>
      </c>
      <c r="D169" s="197"/>
      <c r="E169" s="197"/>
      <c r="F169" s="217" t="s">
        <v>418</v>
      </c>
      <c r="G169" s="197"/>
      <c r="H169" s="197" t="s">
        <v>458</v>
      </c>
      <c r="I169" s="197" t="s">
        <v>420</v>
      </c>
      <c r="J169" s="197">
        <v>120</v>
      </c>
      <c r="K169" s="239"/>
    </row>
    <row r="170" spans="2:11" s="1" customFormat="1" ht="15" customHeight="1">
      <c r="B170" s="218"/>
      <c r="C170" s="197" t="s">
        <v>467</v>
      </c>
      <c r="D170" s="197"/>
      <c r="E170" s="197"/>
      <c r="F170" s="217" t="s">
        <v>418</v>
      </c>
      <c r="G170" s="197"/>
      <c r="H170" s="197" t="s">
        <v>468</v>
      </c>
      <c r="I170" s="197" t="s">
        <v>420</v>
      </c>
      <c r="J170" s="197" t="s">
        <v>469</v>
      </c>
      <c r="K170" s="239"/>
    </row>
    <row r="171" spans="2:11" s="1" customFormat="1" ht="15" customHeight="1">
      <c r="B171" s="218"/>
      <c r="C171" s="197" t="s">
        <v>366</v>
      </c>
      <c r="D171" s="197"/>
      <c r="E171" s="197"/>
      <c r="F171" s="217" t="s">
        <v>418</v>
      </c>
      <c r="G171" s="197"/>
      <c r="H171" s="197" t="s">
        <v>485</v>
      </c>
      <c r="I171" s="197" t="s">
        <v>420</v>
      </c>
      <c r="J171" s="197" t="s">
        <v>469</v>
      </c>
      <c r="K171" s="239"/>
    </row>
    <row r="172" spans="2:11" s="1" customFormat="1" ht="15" customHeight="1">
      <c r="B172" s="218"/>
      <c r="C172" s="197" t="s">
        <v>423</v>
      </c>
      <c r="D172" s="197"/>
      <c r="E172" s="197"/>
      <c r="F172" s="217" t="s">
        <v>424</v>
      </c>
      <c r="G172" s="197"/>
      <c r="H172" s="197" t="s">
        <v>485</v>
      </c>
      <c r="I172" s="197" t="s">
        <v>420</v>
      </c>
      <c r="J172" s="197">
        <v>50</v>
      </c>
      <c r="K172" s="239"/>
    </row>
    <row r="173" spans="2:11" s="1" customFormat="1" ht="15" customHeight="1">
      <c r="B173" s="218"/>
      <c r="C173" s="197" t="s">
        <v>426</v>
      </c>
      <c r="D173" s="197"/>
      <c r="E173" s="197"/>
      <c r="F173" s="217" t="s">
        <v>418</v>
      </c>
      <c r="G173" s="197"/>
      <c r="H173" s="197" t="s">
        <v>485</v>
      </c>
      <c r="I173" s="197" t="s">
        <v>428</v>
      </c>
      <c r="J173" s="197"/>
      <c r="K173" s="239"/>
    </row>
    <row r="174" spans="2:11" s="1" customFormat="1" ht="15" customHeight="1">
      <c r="B174" s="218"/>
      <c r="C174" s="197" t="s">
        <v>437</v>
      </c>
      <c r="D174" s="197"/>
      <c r="E174" s="197"/>
      <c r="F174" s="217" t="s">
        <v>424</v>
      </c>
      <c r="G174" s="197"/>
      <c r="H174" s="197" t="s">
        <v>485</v>
      </c>
      <c r="I174" s="197" t="s">
        <v>420</v>
      </c>
      <c r="J174" s="197">
        <v>50</v>
      </c>
      <c r="K174" s="239"/>
    </row>
    <row r="175" spans="2:11" s="1" customFormat="1" ht="15" customHeight="1">
      <c r="B175" s="218"/>
      <c r="C175" s="197" t="s">
        <v>445</v>
      </c>
      <c r="D175" s="197"/>
      <c r="E175" s="197"/>
      <c r="F175" s="217" t="s">
        <v>424</v>
      </c>
      <c r="G175" s="197"/>
      <c r="H175" s="197" t="s">
        <v>485</v>
      </c>
      <c r="I175" s="197" t="s">
        <v>420</v>
      </c>
      <c r="J175" s="197">
        <v>50</v>
      </c>
      <c r="K175" s="239"/>
    </row>
    <row r="176" spans="2:11" s="1" customFormat="1" ht="15" customHeight="1">
      <c r="B176" s="218"/>
      <c r="C176" s="197" t="s">
        <v>443</v>
      </c>
      <c r="D176" s="197"/>
      <c r="E176" s="197"/>
      <c r="F176" s="217" t="s">
        <v>424</v>
      </c>
      <c r="G176" s="197"/>
      <c r="H176" s="197" t="s">
        <v>485</v>
      </c>
      <c r="I176" s="197" t="s">
        <v>420</v>
      </c>
      <c r="J176" s="197">
        <v>50</v>
      </c>
      <c r="K176" s="239"/>
    </row>
    <row r="177" spans="2:11" s="1" customFormat="1" ht="15" customHeight="1">
      <c r="B177" s="218"/>
      <c r="C177" s="197" t="s">
        <v>92</v>
      </c>
      <c r="D177" s="197"/>
      <c r="E177" s="197"/>
      <c r="F177" s="217" t="s">
        <v>418</v>
      </c>
      <c r="G177" s="197"/>
      <c r="H177" s="197" t="s">
        <v>486</v>
      </c>
      <c r="I177" s="197" t="s">
        <v>487</v>
      </c>
      <c r="J177" s="197"/>
      <c r="K177" s="239"/>
    </row>
    <row r="178" spans="2:11" s="1" customFormat="1" ht="15" customHeight="1">
      <c r="B178" s="218"/>
      <c r="C178" s="197" t="s">
        <v>50</v>
      </c>
      <c r="D178" s="197"/>
      <c r="E178" s="197"/>
      <c r="F178" s="217" t="s">
        <v>418</v>
      </c>
      <c r="G178" s="197"/>
      <c r="H178" s="197" t="s">
        <v>488</v>
      </c>
      <c r="I178" s="197" t="s">
        <v>489</v>
      </c>
      <c r="J178" s="197">
        <v>1</v>
      </c>
      <c r="K178" s="239"/>
    </row>
    <row r="179" spans="2:11" s="1" customFormat="1" ht="15" customHeight="1">
      <c r="B179" s="218"/>
      <c r="C179" s="197" t="s">
        <v>46</v>
      </c>
      <c r="D179" s="197"/>
      <c r="E179" s="197"/>
      <c r="F179" s="217" t="s">
        <v>418</v>
      </c>
      <c r="G179" s="197"/>
      <c r="H179" s="197" t="s">
        <v>490</v>
      </c>
      <c r="I179" s="197" t="s">
        <v>420</v>
      </c>
      <c r="J179" s="197">
        <v>20</v>
      </c>
      <c r="K179" s="239"/>
    </row>
    <row r="180" spans="2:11" s="1" customFormat="1" ht="15" customHeight="1">
      <c r="B180" s="218"/>
      <c r="C180" s="197" t="s">
        <v>47</v>
      </c>
      <c r="D180" s="197"/>
      <c r="E180" s="197"/>
      <c r="F180" s="217" t="s">
        <v>418</v>
      </c>
      <c r="G180" s="197"/>
      <c r="H180" s="197" t="s">
        <v>491</v>
      </c>
      <c r="I180" s="197" t="s">
        <v>420</v>
      </c>
      <c r="J180" s="197">
        <v>255</v>
      </c>
      <c r="K180" s="239"/>
    </row>
    <row r="181" spans="2:11" s="1" customFormat="1" ht="15" customHeight="1">
      <c r="B181" s="218"/>
      <c r="C181" s="197" t="s">
        <v>93</v>
      </c>
      <c r="D181" s="197"/>
      <c r="E181" s="197"/>
      <c r="F181" s="217" t="s">
        <v>418</v>
      </c>
      <c r="G181" s="197"/>
      <c r="H181" s="197" t="s">
        <v>382</v>
      </c>
      <c r="I181" s="197" t="s">
        <v>420</v>
      </c>
      <c r="J181" s="197">
        <v>10</v>
      </c>
      <c r="K181" s="239"/>
    </row>
    <row r="182" spans="2:11" s="1" customFormat="1" ht="15" customHeight="1">
      <c r="B182" s="218"/>
      <c r="C182" s="197" t="s">
        <v>94</v>
      </c>
      <c r="D182" s="197"/>
      <c r="E182" s="197"/>
      <c r="F182" s="217" t="s">
        <v>418</v>
      </c>
      <c r="G182" s="197"/>
      <c r="H182" s="197" t="s">
        <v>492</v>
      </c>
      <c r="I182" s="197" t="s">
        <v>453</v>
      </c>
      <c r="J182" s="197"/>
      <c r="K182" s="239"/>
    </row>
    <row r="183" spans="2:11" s="1" customFormat="1" ht="15" customHeight="1">
      <c r="B183" s="218"/>
      <c r="C183" s="197" t="s">
        <v>493</v>
      </c>
      <c r="D183" s="197"/>
      <c r="E183" s="197"/>
      <c r="F183" s="217" t="s">
        <v>418</v>
      </c>
      <c r="G183" s="197"/>
      <c r="H183" s="197" t="s">
        <v>494</v>
      </c>
      <c r="I183" s="197" t="s">
        <v>453</v>
      </c>
      <c r="J183" s="197"/>
      <c r="K183" s="239"/>
    </row>
    <row r="184" spans="2:11" s="1" customFormat="1" ht="15" customHeight="1">
      <c r="B184" s="218"/>
      <c r="C184" s="197" t="s">
        <v>482</v>
      </c>
      <c r="D184" s="197"/>
      <c r="E184" s="197"/>
      <c r="F184" s="217" t="s">
        <v>418</v>
      </c>
      <c r="G184" s="197"/>
      <c r="H184" s="197" t="s">
        <v>495</v>
      </c>
      <c r="I184" s="197" t="s">
        <v>453</v>
      </c>
      <c r="J184" s="197"/>
      <c r="K184" s="239"/>
    </row>
    <row r="185" spans="2:11" s="1" customFormat="1" ht="15" customHeight="1">
      <c r="B185" s="218"/>
      <c r="C185" s="197" t="s">
        <v>96</v>
      </c>
      <c r="D185" s="197"/>
      <c r="E185" s="197"/>
      <c r="F185" s="217" t="s">
        <v>424</v>
      </c>
      <c r="G185" s="197"/>
      <c r="H185" s="197" t="s">
        <v>496</v>
      </c>
      <c r="I185" s="197" t="s">
        <v>420</v>
      </c>
      <c r="J185" s="197">
        <v>50</v>
      </c>
      <c r="K185" s="239"/>
    </row>
    <row r="186" spans="2:11" s="1" customFormat="1" ht="15" customHeight="1">
      <c r="B186" s="218"/>
      <c r="C186" s="197" t="s">
        <v>497</v>
      </c>
      <c r="D186" s="197"/>
      <c r="E186" s="197"/>
      <c r="F186" s="217" t="s">
        <v>424</v>
      </c>
      <c r="G186" s="197"/>
      <c r="H186" s="197" t="s">
        <v>498</v>
      </c>
      <c r="I186" s="197" t="s">
        <v>499</v>
      </c>
      <c r="J186" s="197"/>
      <c r="K186" s="239"/>
    </row>
    <row r="187" spans="2:11" s="1" customFormat="1" ht="15" customHeight="1">
      <c r="B187" s="218"/>
      <c r="C187" s="197" t="s">
        <v>500</v>
      </c>
      <c r="D187" s="197"/>
      <c r="E187" s="197"/>
      <c r="F187" s="217" t="s">
        <v>424</v>
      </c>
      <c r="G187" s="197"/>
      <c r="H187" s="197" t="s">
        <v>501</v>
      </c>
      <c r="I187" s="197" t="s">
        <v>499</v>
      </c>
      <c r="J187" s="197"/>
      <c r="K187" s="239"/>
    </row>
    <row r="188" spans="2:11" s="1" customFormat="1" ht="15" customHeight="1">
      <c r="B188" s="218"/>
      <c r="C188" s="197" t="s">
        <v>502</v>
      </c>
      <c r="D188" s="197"/>
      <c r="E188" s="197"/>
      <c r="F188" s="217" t="s">
        <v>424</v>
      </c>
      <c r="G188" s="197"/>
      <c r="H188" s="197" t="s">
        <v>503</v>
      </c>
      <c r="I188" s="197" t="s">
        <v>499</v>
      </c>
      <c r="J188" s="197"/>
      <c r="K188" s="239"/>
    </row>
    <row r="189" spans="2:11" s="1" customFormat="1" ht="15" customHeight="1">
      <c r="B189" s="218"/>
      <c r="C189" s="251" t="s">
        <v>504</v>
      </c>
      <c r="D189" s="197"/>
      <c r="E189" s="197"/>
      <c r="F189" s="217" t="s">
        <v>424</v>
      </c>
      <c r="G189" s="197"/>
      <c r="H189" s="197" t="s">
        <v>505</v>
      </c>
      <c r="I189" s="197" t="s">
        <v>506</v>
      </c>
      <c r="J189" s="252" t="s">
        <v>507</v>
      </c>
      <c r="K189" s="239"/>
    </row>
    <row r="190" spans="2:11" s="1" customFormat="1" ht="15" customHeight="1">
      <c r="B190" s="218"/>
      <c r="C190" s="203" t="s">
        <v>35</v>
      </c>
      <c r="D190" s="197"/>
      <c r="E190" s="197"/>
      <c r="F190" s="217" t="s">
        <v>418</v>
      </c>
      <c r="G190" s="197"/>
      <c r="H190" s="194" t="s">
        <v>508</v>
      </c>
      <c r="I190" s="197" t="s">
        <v>509</v>
      </c>
      <c r="J190" s="197"/>
      <c r="K190" s="239"/>
    </row>
    <row r="191" spans="2:11" s="1" customFormat="1" ht="15" customHeight="1">
      <c r="B191" s="218"/>
      <c r="C191" s="203" t="s">
        <v>510</v>
      </c>
      <c r="D191" s="197"/>
      <c r="E191" s="197"/>
      <c r="F191" s="217" t="s">
        <v>418</v>
      </c>
      <c r="G191" s="197"/>
      <c r="H191" s="197" t="s">
        <v>511</v>
      </c>
      <c r="I191" s="197" t="s">
        <v>453</v>
      </c>
      <c r="J191" s="197"/>
      <c r="K191" s="239"/>
    </row>
    <row r="192" spans="2:11" s="1" customFormat="1" ht="15" customHeight="1">
      <c r="B192" s="218"/>
      <c r="C192" s="203" t="s">
        <v>512</v>
      </c>
      <c r="D192" s="197"/>
      <c r="E192" s="197"/>
      <c r="F192" s="217" t="s">
        <v>418</v>
      </c>
      <c r="G192" s="197"/>
      <c r="H192" s="197" t="s">
        <v>513</v>
      </c>
      <c r="I192" s="197" t="s">
        <v>453</v>
      </c>
      <c r="J192" s="197"/>
      <c r="K192" s="239"/>
    </row>
    <row r="193" spans="2:11" s="1" customFormat="1" ht="15" customHeight="1">
      <c r="B193" s="218"/>
      <c r="C193" s="203" t="s">
        <v>514</v>
      </c>
      <c r="D193" s="197"/>
      <c r="E193" s="197"/>
      <c r="F193" s="217" t="s">
        <v>424</v>
      </c>
      <c r="G193" s="197"/>
      <c r="H193" s="197" t="s">
        <v>515</v>
      </c>
      <c r="I193" s="197" t="s">
        <v>453</v>
      </c>
      <c r="J193" s="197"/>
      <c r="K193" s="239"/>
    </row>
    <row r="194" spans="2:11" s="1" customFormat="1" ht="15" customHeight="1">
      <c r="B194" s="245"/>
      <c r="C194" s="253"/>
      <c r="D194" s="227"/>
      <c r="E194" s="227"/>
      <c r="F194" s="227"/>
      <c r="G194" s="227"/>
      <c r="H194" s="227"/>
      <c r="I194" s="227"/>
      <c r="J194" s="227"/>
      <c r="K194" s="246"/>
    </row>
    <row r="195" spans="2:11" s="1" customFormat="1" ht="18.75" customHeight="1">
      <c r="B195" s="194"/>
      <c r="C195" s="197"/>
      <c r="D195" s="197"/>
      <c r="E195" s="197"/>
      <c r="F195" s="217"/>
      <c r="G195" s="197"/>
      <c r="H195" s="197"/>
      <c r="I195" s="197"/>
      <c r="J195" s="197"/>
      <c r="K195" s="194"/>
    </row>
    <row r="196" spans="2:11" s="1" customFormat="1" ht="18.75" customHeight="1">
      <c r="B196" s="194"/>
      <c r="C196" s="197"/>
      <c r="D196" s="197"/>
      <c r="E196" s="197"/>
      <c r="F196" s="217"/>
      <c r="G196" s="197"/>
      <c r="H196" s="197"/>
      <c r="I196" s="197"/>
      <c r="J196" s="197"/>
      <c r="K196" s="194"/>
    </row>
    <row r="197" spans="2:11" s="1" customFormat="1" ht="18.75" customHeight="1">
      <c r="B197" s="204"/>
      <c r="C197" s="204"/>
      <c r="D197" s="204"/>
      <c r="E197" s="204"/>
      <c r="F197" s="204"/>
      <c r="G197" s="204"/>
      <c r="H197" s="204"/>
      <c r="I197" s="204"/>
      <c r="J197" s="204"/>
      <c r="K197" s="204"/>
    </row>
    <row r="198" spans="2:11" s="1" customFormat="1" ht="13.5">
      <c r="B198" s="186"/>
      <c r="C198" s="187"/>
      <c r="D198" s="187"/>
      <c r="E198" s="187"/>
      <c r="F198" s="187"/>
      <c r="G198" s="187"/>
      <c r="H198" s="187"/>
      <c r="I198" s="187"/>
      <c r="J198" s="187"/>
      <c r="K198" s="188"/>
    </row>
    <row r="199" spans="2:11" s="1" customFormat="1" ht="21">
      <c r="B199" s="189"/>
      <c r="C199" s="299" t="s">
        <v>516</v>
      </c>
      <c r="D199" s="299"/>
      <c r="E199" s="299"/>
      <c r="F199" s="299"/>
      <c r="G199" s="299"/>
      <c r="H199" s="299"/>
      <c r="I199" s="299"/>
      <c r="J199" s="299"/>
      <c r="K199" s="190"/>
    </row>
    <row r="200" spans="2:11" s="1" customFormat="1" ht="25.5" customHeight="1">
      <c r="B200" s="189"/>
      <c r="C200" s="254" t="s">
        <v>517</v>
      </c>
      <c r="D200" s="254"/>
      <c r="E200" s="254"/>
      <c r="F200" s="254" t="s">
        <v>518</v>
      </c>
      <c r="G200" s="255"/>
      <c r="H200" s="304" t="s">
        <v>519</v>
      </c>
      <c r="I200" s="304"/>
      <c r="J200" s="304"/>
      <c r="K200" s="190"/>
    </row>
    <row r="201" spans="2:11" s="1" customFormat="1" ht="5.25" customHeight="1">
      <c r="B201" s="218"/>
      <c r="C201" s="215"/>
      <c r="D201" s="215"/>
      <c r="E201" s="215"/>
      <c r="F201" s="215"/>
      <c r="G201" s="197"/>
      <c r="H201" s="215"/>
      <c r="I201" s="215"/>
      <c r="J201" s="215"/>
      <c r="K201" s="239"/>
    </row>
    <row r="202" spans="2:11" s="1" customFormat="1" ht="15" customHeight="1">
      <c r="B202" s="218"/>
      <c r="C202" s="197" t="s">
        <v>509</v>
      </c>
      <c r="D202" s="197"/>
      <c r="E202" s="197"/>
      <c r="F202" s="217" t="s">
        <v>36</v>
      </c>
      <c r="G202" s="197"/>
      <c r="H202" s="305" t="s">
        <v>520</v>
      </c>
      <c r="I202" s="305"/>
      <c r="J202" s="305"/>
      <c r="K202" s="239"/>
    </row>
    <row r="203" spans="2:11" s="1" customFormat="1" ht="15" customHeight="1">
      <c r="B203" s="218"/>
      <c r="C203" s="224"/>
      <c r="D203" s="197"/>
      <c r="E203" s="197"/>
      <c r="F203" s="217" t="s">
        <v>37</v>
      </c>
      <c r="G203" s="197"/>
      <c r="H203" s="305" t="s">
        <v>521</v>
      </c>
      <c r="I203" s="305"/>
      <c r="J203" s="305"/>
      <c r="K203" s="239"/>
    </row>
    <row r="204" spans="2:11" s="1" customFormat="1" ht="15" customHeight="1">
      <c r="B204" s="218"/>
      <c r="C204" s="224"/>
      <c r="D204" s="197"/>
      <c r="E204" s="197"/>
      <c r="F204" s="217" t="s">
        <v>40</v>
      </c>
      <c r="G204" s="197"/>
      <c r="H204" s="305" t="s">
        <v>522</v>
      </c>
      <c r="I204" s="305"/>
      <c r="J204" s="305"/>
      <c r="K204" s="239"/>
    </row>
    <row r="205" spans="2:11" s="1" customFormat="1" ht="15" customHeight="1">
      <c r="B205" s="218"/>
      <c r="C205" s="197"/>
      <c r="D205" s="197"/>
      <c r="E205" s="197"/>
      <c r="F205" s="217" t="s">
        <v>38</v>
      </c>
      <c r="G205" s="197"/>
      <c r="H205" s="305" t="s">
        <v>523</v>
      </c>
      <c r="I205" s="305"/>
      <c r="J205" s="305"/>
      <c r="K205" s="239"/>
    </row>
    <row r="206" spans="2:11" s="1" customFormat="1" ht="15" customHeight="1">
      <c r="B206" s="218"/>
      <c r="C206" s="197"/>
      <c r="D206" s="197"/>
      <c r="E206" s="197"/>
      <c r="F206" s="217" t="s">
        <v>39</v>
      </c>
      <c r="G206" s="197"/>
      <c r="H206" s="305" t="s">
        <v>524</v>
      </c>
      <c r="I206" s="305"/>
      <c r="J206" s="305"/>
      <c r="K206" s="239"/>
    </row>
    <row r="207" spans="2:11" s="1" customFormat="1" ht="15" customHeight="1">
      <c r="B207" s="218"/>
      <c r="C207" s="197"/>
      <c r="D207" s="197"/>
      <c r="E207" s="197"/>
      <c r="F207" s="217"/>
      <c r="G207" s="197"/>
      <c r="H207" s="197"/>
      <c r="I207" s="197"/>
      <c r="J207" s="197"/>
      <c r="K207" s="239"/>
    </row>
    <row r="208" spans="2:11" s="1" customFormat="1" ht="15" customHeight="1">
      <c r="B208" s="218"/>
      <c r="C208" s="197" t="s">
        <v>465</v>
      </c>
      <c r="D208" s="197"/>
      <c r="E208" s="197"/>
      <c r="F208" s="217" t="s">
        <v>72</v>
      </c>
      <c r="G208" s="197"/>
      <c r="H208" s="305" t="s">
        <v>525</v>
      </c>
      <c r="I208" s="305"/>
      <c r="J208" s="305"/>
      <c r="K208" s="239"/>
    </row>
    <row r="209" spans="2:11" s="1" customFormat="1" ht="15" customHeight="1">
      <c r="B209" s="218"/>
      <c r="C209" s="224"/>
      <c r="D209" s="197"/>
      <c r="E209" s="197"/>
      <c r="F209" s="217" t="s">
        <v>363</v>
      </c>
      <c r="G209" s="197"/>
      <c r="H209" s="305" t="s">
        <v>364</v>
      </c>
      <c r="I209" s="305"/>
      <c r="J209" s="305"/>
      <c r="K209" s="239"/>
    </row>
    <row r="210" spans="2:11" s="1" customFormat="1" ht="15" customHeight="1">
      <c r="B210" s="218"/>
      <c r="C210" s="197"/>
      <c r="D210" s="197"/>
      <c r="E210" s="197"/>
      <c r="F210" s="217" t="s">
        <v>361</v>
      </c>
      <c r="G210" s="197"/>
      <c r="H210" s="305" t="s">
        <v>526</v>
      </c>
      <c r="I210" s="305"/>
      <c r="J210" s="305"/>
      <c r="K210" s="239"/>
    </row>
    <row r="211" spans="2:11" s="1" customFormat="1" ht="15" customHeight="1">
      <c r="B211" s="256"/>
      <c r="C211" s="224"/>
      <c r="D211" s="224"/>
      <c r="E211" s="224"/>
      <c r="F211" s="217" t="s">
        <v>79</v>
      </c>
      <c r="G211" s="203"/>
      <c r="H211" s="306" t="s">
        <v>365</v>
      </c>
      <c r="I211" s="306"/>
      <c r="J211" s="306"/>
      <c r="K211" s="257"/>
    </row>
    <row r="212" spans="2:11" s="1" customFormat="1" ht="15" customHeight="1">
      <c r="B212" s="256"/>
      <c r="C212" s="224"/>
      <c r="D212" s="224"/>
      <c r="E212" s="224"/>
      <c r="F212" s="217" t="s">
        <v>104</v>
      </c>
      <c r="G212" s="203"/>
      <c r="H212" s="306" t="s">
        <v>527</v>
      </c>
      <c r="I212" s="306"/>
      <c r="J212" s="306"/>
      <c r="K212" s="257"/>
    </row>
    <row r="213" spans="2:11" s="1" customFormat="1" ht="15" customHeight="1">
      <c r="B213" s="256"/>
      <c r="C213" s="224"/>
      <c r="D213" s="224"/>
      <c r="E213" s="224"/>
      <c r="F213" s="258"/>
      <c r="G213" s="203"/>
      <c r="H213" s="259"/>
      <c r="I213" s="259"/>
      <c r="J213" s="259"/>
      <c r="K213" s="257"/>
    </row>
    <row r="214" spans="2:11" s="1" customFormat="1" ht="15" customHeight="1">
      <c r="B214" s="256"/>
      <c r="C214" s="197" t="s">
        <v>489</v>
      </c>
      <c r="D214" s="224"/>
      <c r="E214" s="224"/>
      <c r="F214" s="217">
        <v>1</v>
      </c>
      <c r="G214" s="203"/>
      <c r="H214" s="306" t="s">
        <v>528</v>
      </c>
      <c r="I214" s="306"/>
      <c r="J214" s="306"/>
      <c r="K214" s="257"/>
    </row>
    <row r="215" spans="2:11" s="1" customFormat="1" ht="15" customHeight="1">
      <c r="B215" s="256"/>
      <c r="C215" s="224"/>
      <c r="D215" s="224"/>
      <c r="E215" s="224"/>
      <c r="F215" s="217">
        <v>2</v>
      </c>
      <c r="G215" s="203"/>
      <c r="H215" s="306" t="s">
        <v>529</v>
      </c>
      <c r="I215" s="306"/>
      <c r="J215" s="306"/>
      <c r="K215" s="257"/>
    </row>
    <row r="216" spans="2:11" s="1" customFormat="1" ht="15" customHeight="1">
      <c r="B216" s="256"/>
      <c r="C216" s="224"/>
      <c r="D216" s="224"/>
      <c r="E216" s="224"/>
      <c r="F216" s="217">
        <v>3</v>
      </c>
      <c r="G216" s="203"/>
      <c r="H216" s="306" t="s">
        <v>530</v>
      </c>
      <c r="I216" s="306"/>
      <c r="J216" s="306"/>
      <c r="K216" s="257"/>
    </row>
    <row r="217" spans="2:11" s="1" customFormat="1" ht="15" customHeight="1">
      <c r="B217" s="256"/>
      <c r="C217" s="224"/>
      <c r="D217" s="224"/>
      <c r="E217" s="224"/>
      <c r="F217" s="217">
        <v>4</v>
      </c>
      <c r="G217" s="203"/>
      <c r="H217" s="306" t="s">
        <v>531</v>
      </c>
      <c r="I217" s="306"/>
      <c r="J217" s="306"/>
      <c r="K217" s="257"/>
    </row>
    <row r="218" spans="2:11" s="1" customFormat="1" ht="12.75" customHeight="1">
      <c r="B218" s="260"/>
      <c r="C218" s="261"/>
      <c r="D218" s="261"/>
      <c r="E218" s="261"/>
      <c r="F218" s="261"/>
      <c r="G218" s="261"/>
      <c r="H218" s="261"/>
      <c r="I218" s="261"/>
      <c r="J218" s="261"/>
      <c r="K218" s="262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PS 04-01-11 - Kryry - SZZ...</vt:lpstr>
      <vt:lpstr>PS 04-11-11.1 - Kryry - S...</vt:lpstr>
      <vt:lpstr>VON - VON</vt:lpstr>
      <vt:lpstr>VRN - VRN</vt:lpstr>
      <vt:lpstr>Pokyny pro vyplnění</vt:lpstr>
      <vt:lpstr>'PS 04-01-11 - Kryry - SZZ...'!Názvy_tisku</vt:lpstr>
      <vt:lpstr>'PS 04-11-11.1 - Kryry - S...'!Názvy_tisku</vt:lpstr>
      <vt:lpstr>'Rekapitulace stavby'!Názvy_tisku</vt:lpstr>
      <vt:lpstr>'VON - VON'!Názvy_tisku</vt:lpstr>
      <vt:lpstr>'VRN - VRN'!Názvy_tisku</vt:lpstr>
      <vt:lpstr>'Pokyny pro vyplnění'!Oblast_tisku</vt:lpstr>
      <vt:lpstr>'PS 04-01-11 - Kryry - SZZ...'!Oblast_tisku</vt:lpstr>
      <vt:lpstr>'PS 04-11-11.1 - Kryry - S...'!Oblast_tisku</vt:lpstr>
      <vt:lpstr>'Rekapitulace stavby'!Oblast_tisku</vt:lpstr>
      <vt:lpstr>'VON - VON'!Oblast_tisku</vt:lpstr>
      <vt:lpstr>'VRN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Kettner</dc:creator>
  <cp:lastModifiedBy>Kazda Jan, Ing.</cp:lastModifiedBy>
  <dcterms:created xsi:type="dcterms:W3CDTF">2019-11-26T10:41:12Z</dcterms:created>
  <dcterms:modified xsi:type="dcterms:W3CDTF">2020-10-09T10:07:39Z</dcterms:modified>
</cp:coreProperties>
</file>