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8-98" sheetId="2" r:id="rId2"/>
    <sheet name="SO 01" sheetId="3" r:id="rId3"/>
    <sheet name="SO 02" sheetId="4" r:id="rId4"/>
    <sheet name="SO 03" sheetId="5" r:id="rId5"/>
    <sheet name="SO 04" sheetId="6" r:id="rId6"/>
    <sheet name="SO 05" sheetId="7" r:id="rId7"/>
    <sheet name="SO 07" sheetId="8" r:id="rId8"/>
    <sheet name="SO 90-90" sheetId="9" r:id="rId9"/>
  </sheets>
  <definedNames/>
  <calcPr/>
  <webPublishing/>
</workbook>
</file>

<file path=xl/sharedStrings.xml><?xml version="1.0" encoding="utf-8"?>
<sst xmlns="http://schemas.openxmlformats.org/spreadsheetml/2006/main" count="3153" uniqueCount="699">
  <si>
    <t>Aspe</t>
  </si>
  <si>
    <t>Rekapitulace ceny</t>
  </si>
  <si>
    <t>5113520035</t>
  </si>
  <si>
    <t>Informační centrum Správy železnic</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</si>
  <si>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</si>
  <si>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</si>
  <si>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</si>
  <si>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</si>
  <si>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</si>
  <si>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</si>
  <si>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</si>
  <si>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</si>
  <si>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</si>
  <si>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</si>
  <si>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</si>
  <si>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</si>
  <si>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</si>
  <si>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</si>
  <si>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</si>
  <si>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</si>
  <si>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</si>
  <si>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</si>
  <si>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</si>
  <si>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</si>
  <si>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</si>
  <si>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</si>
  <si>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</si>
  <si>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</si>
  <si>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</si>
  <si>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</si>
  <si>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</si>
  <si>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</si>
  <si>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</si>
  <si>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</si>
  <si>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</si>
  <si>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</si>
  <si>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</si>
  <si>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</si>
  <si>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</si>
  <si>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</si>
  <si>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</si>
  <si>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</si>
  <si>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</si>
  <si>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</si>
  <si>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</si>
  <si>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</si>
  <si>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</si>
  <si>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</si>
  <si>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98-98</t>
  </si>
  <si>
    <t>P</t>
  </si>
  <si>
    <t>1</t>
  </si>
  <si>
    <t>013254000-1</t>
  </si>
  <si>
    <t>Dokumentace skutečného provedení stavby-listinné a digitální</t>
  </si>
  <si>
    <t>SOUB</t>
  </si>
  <si>
    <t>[bez vazby na CS]</t>
  </si>
  <si>
    <t>PP</t>
  </si>
  <si>
    <t>VV</t>
  </si>
  <si>
    <t>TS</t>
  </si>
  <si>
    <t>4</t>
  </si>
  <si>
    <t>091504000</t>
  </si>
  <si>
    <t>Náklady související s publikační činností</t>
  </si>
  <si>
    <t>CS ÚRS 2020 02</t>
  </si>
  <si>
    <t>E.2</t>
  </si>
  <si>
    <t>Pozemní stavební objekty</t>
  </si>
  <si>
    <t xml:space="preserve">  SO 01</t>
  </si>
  <si>
    <t>Architektonicky stavební řešení</t>
  </si>
  <si>
    <t>SO 01</t>
  </si>
  <si>
    <t>Svislé a kompletní konstrukce</t>
  </si>
  <si>
    <t>R3192001</t>
  </si>
  <si>
    <t>Oprava stvávajícího ocelového sloupu</t>
  </si>
  <si>
    <t>zbroušení, začištění, základní nátěr, finální matný nereflexní nátěr v odstínu RAL 7021 s odolností proti oděru</t>
  </si>
  <si>
    <t>Úpravy povrchů, podlahy a osazování výplní</t>
  </si>
  <si>
    <t>631311114</t>
  </si>
  <si>
    <t>Mazanina z betonu prostého bez zvýšených nároků na prostředí tl. přes 50 do 80 mm tř. C 16/20</t>
  </si>
  <si>
    <t>M3</t>
  </si>
  <si>
    <t>nová podlaha 
78*0.05=3.900 [A]</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</si>
  <si>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</si>
  <si>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</si>
  <si>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</si>
  <si>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</si>
  <si>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</si>
  <si>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ze svařovaných sítí z drátů typu KARI</t>
  </si>
  <si>
    <t>T</t>
  </si>
  <si>
    <t>(3.9*47.4)*0.001*1.2=0.222 [A]</t>
  </si>
  <si>
    <t>1. Betonová podezdívek příček se oceňuje položkou 278 36-1111 souboru cen 278 36-11.1 - Výztuž základu (podezdívky) betonového</t>
  </si>
  <si>
    <t>5</t>
  </si>
  <si>
    <t>632441212</t>
  </si>
  <si>
    <t>Potěr anhydritový samonivelační litý tř. C 20, tl. přes 30 do 35 mm</t>
  </si>
  <si>
    <t>M2</t>
  </si>
  <si>
    <t>vyrovnání podlahy 
78=78.000 [A]</t>
  </si>
  <si>
    <t>1. Ceny jsou určeny pro roznášecí vrstvu těžkých plovoucích podlah, pro potěr podlahového vytápění, pro potěr na oddělovací vrstvě a jako náhrada cementových potěrů (kromě vlhkých provozů).</t>
  </si>
  <si>
    <t>634112123</t>
  </si>
  <si>
    <t>Obvodová dilatace mezi stěnou a mazaninou nebo potěrem podlahovým páskem z pěnového PE s fólií tl. do 10 mm, výšky 80 mm</t>
  </si>
  <si>
    <t>M</t>
  </si>
  <si>
    <t>2*9.086+2*7.379=32.930 [A]</t>
  </si>
  <si>
    <t>7</t>
  </si>
  <si>
    <t>634661111</t>
  </si>
  <si>
    <t>Výplň dilatačních spar mazanin silikonovým tmelem, šířka spáry do 5 mm</t>
  </si>
  <si>
    <t>1. Vcenách jsou započteny i náklady na ochranu okrajů spáry papírovou páskou.  
2. Vcenách 634 66-21.. a 634 66-31.. jsou započteny i náklady na těsnící provazec zpěnového polyetylénu.</t>
  </si>
  <si>
    <t>725</t>
  </si>
  <si>
    <t>Zdravotechnika - zařizovací předměty</t>
  </si>
  <si>
    <t>59</t>
  </si>
  <si>
    <t>725319111</t>
  </si>
  <si>
    <t>Dřezy bez výtokových armatur montáž dřezů ostatních typů</t>
  </si>
  <si>
    <t>SOUBOR</t>
  </si>
  <si>
    <t>1. V ceně -1131 není započtena úhelníková příchytka.  
2. V cenách -1141, není započten napájecí zdroj.</t>
  </si>
  <si>
    <t>60</t>
  </si>
  <si>
    <t>R552001</t>
  </si>
  <si>
    <t>dřez gratinovaný 450x500mm</t>
  </si>
  <si>
    <t>KUS</t>
  </si>
  <si>
    <t>dřez do vestavěné kuchyňky  
450x500mm, vaničky 380x 380x160mm, pro skříňku : od 500mm, výpusť:92mm, příslušenství sifon, montážní příslušenství ve vestavěné kuchyňce v nábytkové stěně</t>
  </si>
  <si>
    <t>61</t>
  </si>
  <si>
    <t>725829111</t>
  </si>
  <si>
    <t>Baterie dřezové montáž ostatních typů stojánkových</t>
  </si>
  <si>
    <t>1. V ceně -1422 není započten napájecí zdroj.</t>
  </si>
  <si>
    <t>62</t>
  </si>
  <si>
    <t>R551002</t>
  </si>
  <si>
    <t>baterie dřezová černá</t>
  </si>
  <si>
    <t>kuchyňská baterie hodící se ke gratinovaným dřezům. Baterie z mosazi a nerezové oceli. Odolá mechanickému poškození. Ve vestavěné kuchyňce v nábytkové stěně.</t>
  </si>
  <si>
    <t>63</t>
  </si>
  <si>
    <t>725862103</t>
  </si>
  <si>
    <t>Zápachové uzávěrky zařizovacích předmětů pro dřezy DN 40/50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</si>
  <si>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</si>
  <si>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64</t>
  </si>
  <si>
    <t>998725101</t>
  </si>
  <si>
    <t>Přesun hmot pro zařizovací předměty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</si>
  <si>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</si>
  <si>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742</t>
  </si>
  <si>
    <t>Elektroinstalace - slaboproud</t>
  </si>
  <si>
    <t>65</t>
  </si>
  <si>
    <t>R74221000</t>
  </si>
  <si>
    <t>Zkoušky a revize EPS,doplnění hasících přístrojů</t>
  </si>
  <si>
    <t>760</t>
  </si>
  <si>
    <t>Atypické prvky</t>
  </si>
  <si>
    <t>8</t>
  </si>
  <si>
    <t>R-G.F1066g.1</t>
  </si>
  <si>
    <t>D+ M polepy prosklené příčky</t>
  </si>
  <si>
    <t>viz. výkresy GF1066g.1 
1=1.000 [A]</t>
  </si>
  <si>
    <t>9</t>
  </si>
  <si>
    <t>R-G.F1066g.2</t>
  </si>
  <si>
    <t>D+ M tabule s logem SŽ</t>
  </si>
  <si>
    <t>KS</t>
  </si>
  <si>
    <t>viz. výkresy GF1066g.2 
1=1.000 [A]</t>
  </si>
  <si>
    <t>10</t>
  </si>
  <si>
    <t>R-N.F1066g.1</t>
  </si>
  <si>
    <t>D+ M sestavy zázemí a výstavy modelů</t>
  </si>
  <si>
    <t>viz. výkresy N.F1066g.1 (1-10) 
1=1.000 [A]</t>
  </si>
  <si>
    <t>Panely jsou tvořeny LTD deskou odpovídající RAL7021 - pohledová strana se speciální super matný sametově hladkým povrchem s odolností proti otiskům prstů, odolný proti opotřebení, nárazu a poškrábání,  použití na vodorovném a svislém povrchu při vystaveném vysokému namáhání na podkladní LTD desce odstínu odpovídajícím RAL7021 tl. 18 mm jemně perličková struktura se střední úrovní lesku, povrch robustní a velmi odolný. Tato stěna slouží jako zázemí. Je zde umístěn ovládací panel audiovizuální technologie, skříňky jako sklad, úložné prostory úklidu</t>
  </si>
  <si>
    <t>11</t>
  </si>
  <si>
    <t>R-N.F1066g.2</t>
  </si>
  <si>
    <t>D+ M sestavy gabion, multimedia a výstava kola s kolejí</t>
  </si>
  <si>
    <t>viz. výkresy N.F1066g.2 (1-8) 
1=1.000 [A]</t>
  </si>
  <si>
    <t>nábytková stěna tvořena ocelovou konstrukcí z jeklů 40x40x2 mm. Tato konstrukce je kotvena do podlahy a do vyztužených SDK stěn jednotky. Součástí stěny jsou ocelové plechové police tl. 4 mm. Korpus tvoří LTD desky tl. 18 mm. Odstín odpovídající RAL7021. Otvíravé úložné prostory jsou řešený pomocí tichého mechanické otvírání. Uzamykatelných i neuzamykatelných. Součástí této stěny je svařovaná gabionová stěna tvořena sítí oka 30x30mm, drát 3mm, lokálně kotvená do zadní desky přes navařené distanční tyče se závitem , vše barva RAL7021 mat, kamenivo 32/63 tmavě šedé barvy.Včteně stěny s reálnou kolejnicí</t>
  </si>
  <si>
    <t>12</t>
  </si>
  <si>
    <t>R-N.F1066g.3</t>
  </si>
  <si>
    <t>D+ M ocelové lavice</t>
  </si>
  <si>
    <t>viz. výkresy N.F1066g.3  
2=2.000 [A]</t>
  </si>
  <si>
    <t>celová lavice  barevné provedení RAL 2009  
lavice lepená k podlaze</t>
  </si>
  <si>
    <t>13</t>
  </si>
  <si>
    <t>R-N001</t>
  </si>
  <si>
    <t>D+ M stůl pro příležitostné jednání</t>
  </si>
  <si>
    <t>viz. výkresy N001 
1=1.000 [A]</t>
  </si>
  <si>
    <t>včetně zásuvkového panelu</t>
  </si>
  <si>
    <t>14</t>
  </si>
  <si>
    <t>R-N002</t>
  </si>
  <si>
    <t>D+ M 3D modely výstava</t>
  </si>
  <si>
    <t>15</t>
  </si>
  <si>
    <t>R-P.F1066g.1</t>
  </si>
  <si>
    <t>D+ M podhled infocentra</t>
  </si>
  <si>
    <t>viz. výkresy PF1066g.1 
1=1.000 [A]</t>
  </si>
  <si>
    <t>nosný rastr podhledu musí být zavěšen bodově v dostatečných rozestupech, aby nedošlo k nežádoucímu prohnutí kce podhledu a nebyla narušena jeho rovinnost.  
jednoltivé nerezové prvky podhledu budou lepeny na nosný rošt nebo v případě spodní vrstvy na distančníky. Napojení prvků na nosném roštu proběhne na sraz, nejlépe v místech překrytých další vrstvou prvků.  
ocelový profil čtvercový 8x8mm,barva černá RAL 7021 mat  
nerezový plech tl.0,6mm leštěný na zrcadlový lesk  
distanční sloupek, barva černá RAL 7021 mat.  
včetně LED osvětlení</t>
  </si>
  <si>
    <t>16</t>
  </si>
  <si>
    <t>R-V.F1066g.1a</t>
  </si>
  <si>
    <t>D+ M návěstidlo</t>
  </si>
  <si>
    <t>viz. výkresy VF1066g.1a 
1=1.000 [A]</t>
  </si>
  <si>
    <t>D+ M návěstidlo s montáží na sloup</t>
  </si>
  <si>
    <t>17</t>
  </si>
  <si>
    <t>R-V.F1066g.1b</t>
  </si>
  <si>
    <t>D+ M ovládací panel návěstidla</t>
  </si>
  <si>
    <t>viz. výkresy VF1066g.1b 
1=1.000 [A]</t>
  </si>
  <si>
    <t>18</t>
  </si>
  <si>
    <t>R-V.F1066g.2</t>
  </si>
  <si>
    <t>D+ M pomocný stupínek</t>
  </si>
  <si>
    <t>viz. výkresy VF1066g.2 
1=1.000 [A]</t>
  </si>
  <si>
    <t>dubový pražec 0,73/0,26/0,15m  
včetně barevné úpravy</t>
  </si>
  <si>
    <t>19</t>
  </si>
  <si>
    <t>R-V.F1066g.3</t>
  </si>
  <si>
    <t>D+ M kolejnice a část nápravy lokomotivy řady 163</t>
  </si>
  <si>
    <t>viz. výkresy VF1066g.3 
1=1.000 [A]</t>
  </si>
  <si>
    <t>včetně repase</t>
  </si>
  <si>
    <t>760.1</t>
  </si>
  <si>
    <t>Audiovizuální technologie</t>
  </si>
  <si>
    <t>20</t>
  </si>
  <si>
    <t>R - AV 01</t>
  </si>
  <si>
    <t>D+M konferenční datový projektor</t>
  </si>
  <si>
    <t>konferenční datový projektor, technologie laser + DLP, rozlišení WUXGA,  výkon  min. 12600 center lumenů (min. 12 000 ANSI lumenů), kontrast min. 10 000 : 1, obrazové vstupy min. HD-SDI, HDMI, DVI, 2 xVGA, HDBaseT, černé provedení, bez objektivu, provoz až 20.000 hodin, možnost instalace horizontálně/vertikálně, 360-stupňů, lenshift horizontálně +30 %, -10 % a vertikálně +50 %, -16 %, nastavení geometrie obrazu, podpora 4K, Edge Blending, color Matching, digital image enlarging</t>
  </si>
  <si>
    <t>21</t>
  </si>
  <si>
    <t>R - AV 02</t>
  </si>
  <si>
    <t>D+M objektiv</t>
  </si>
  <si>
    <t>objektiv kompatibilní s nabízeným projektorem, nulový offset 0.28-0.30:1</t>
  </si>
  <si>
    <t>22</t>
  </si>
  <si>
    <t>R - AV 03</t>
  </si>
  <si>
    <t>SW licence pro projektor</t>
  </si>
  <si>
    <t>23</t>
  </si>
  <si>
    <t>R - AV 04</t>
  </si>
  <si>
    <t>SW licence pro PC</t>
  </si>
  <si>
    <t>24</t>
  </si>
  <si>
    <t>R - AV 05</t>
  </si>
  <si>
    <t>D+M kalibrační kamera</t>
  </si>
  <si>
    <t>kalibrační kamera pro navazovanou projekci, včetně napájecího adaptéru a  uchycení na strop</t>
  </si>
  <si>
    <t>25</t>
  </si>
  <si>
    <t>R - AV 06</t>
  </si>
  <si>
    <t>D+M stropní držák projektoru</t>
  </si>
  <si>
    <t>Stropní držák kompatibilní s nabízeným projektorem. Nosnost až 30kg. Včetně prodlužovací tyče s možností zkrácení, kotevní patky, krycího prstence a koncovky na tyč.</t>
  </si>
  <si>
    <t>26</t>
  </si>
  <si>
    <t>R - AV 07</t>
  </si>
  <si>
    <t>D+M dotykové displeje</t>
  </si>
  <si>
    <t>Interaktivní panel, min. parametry: 48” S-PVA panel, multidotykový IR - až 10 dotyků, rozlišení 1920 x 1080, jas 440cd/m2, kontrast 4000:1, odezva 8ms, provoz 24/7, orientace landscape/portrait/FaceUp, 2x HDMI,  2x DPin, 1x DVI in, 1x VGA, 1x DPOut, RS232C, IR, USB, Media Player, rámeček T/B 33.4mm, L/R 33.4mm, integrované reproduktory 2x10W</t>
  </si>
  <si>
    <t>27</t>
  </si>
  <si>
    <t>R - AV 08</t>
  </si>
  <si>
    <t>D+M nástěnný držák displeje</t>
  </si>
  <si>
    <t>Nástěnný fixní držák. Minimální nosnost dle hmotnosti použitého displeje. Standard VESA s roztečí dle použitého  displeje. Možnost horizontálního posunu po instalaci min  +/- 200 mm doleva a doprava. Možnost doladění výšky a vodováhy pro instalaci. Bezpečném západka obrazovky do držáku.</t>
  </si>
  <si>
    <t>28</t>
  </si>
  <si>
    <t>R - AV 09</t>
  </si>
  <si>
    <t>D+M reproduktorová soustava</t>
  </si>
  <si>
    <t>Dvoupásmová podhledová reprosoustava, vč. zadního krytu, 6,5', 60;30;15W / 100V, 70V, 75Hz–20kHz, 89dB, 110° pokrytí, vhodné pro náročné prostředí, o 252x210 mm, rozměr pro montáž o 220 mm, 4,2 kg</t>
  </si>
  <si>
    <t>29</t>
  </si>
  <si>
    <t>R - AV 10</t>
  </si>
  <si>
    <t>D+M zesilovač</t>
  </si>
  <si>
    <t>Koncový zesilovač, min. parametry: výkon 2x 300W_8? nebo 2x 300W /70_100V, 2x nesymetrický vstup, 2 symetrický vstup, chlazení bez hluku, individuální nastavení výšek a basů pro každý výstup, sleep mode, RS-232, možnost vzdáleného ovladače, 19' rack uchycení</t>
  </si>
  <si>
    <t>30</t>
  </si>
  <si>
    <t>R - AV 11</t>
  </si>
  <si>
    <t>D+M mixážní systém</t>
  </si>
  <si>
    <t>Mixážní matice s digitálním signálovým processingem, 4 symetrické vstupy / 4 symetrické výstupy, digitální sběrnice s min. 42 zvukovými kanály s latencí max 0,25ms, min. 6 kontrolních vstupů a  4 logické výstupy, indikační LED pro každý kanál, ethernet pro nastavení, kontrolu a monitoring, RS-232 pro řízení</t>
  </si>
  <si>
    <t>31</t>
  </si>
  <si>
    <t>R - AV 12</t>
  </si>
  <si>
    <t>D+M rámeček přípojného panelu</t>
  </si>
  <si>
    <t>Rámeček pro montáž  2 slotů - Tango duralový</t>
  </si>
  <si>
    <t>32</t>
  </si>
  <si>
    <t>R - AV 13</t>
  </si>
  <si>
    <t>D+M modul přípojného panelu HDMI</t>
  </si>
  <si>
    <t>HDMI - 1 slot. +včetně kabelové spojky HDMI F / HDMI M</t>
  </si>
  <si>
    <t>33</t>
  </si>
  <si>
    <t>R - AV 14</t>
  </si>
  <si>
    <t>D+M modul přípojného panelu USB</t>
  </si>
  <si>
    <t>USB - 1 slot. + včetně kabelové spojky USB</t>
  </si>
  <si>
    <t>34</t>
  </si>
  <si>
    <t>R - AV 15</t>
  </si>
  <si>
    <t>D+M maticový přepínač</t>
  </si>
  <si>
    <t>Maticový přepínač 4x4 HDMI  
Podpora standardů HDMI 2.0 a HDCP 2.2  
Podpora rozlišení 4K/UHD @ 60 Hz 4:4:4   
Vestavěný audio de-embeder (2x OUT)  
Datový přenos max. 18 Gbps  
EDID manager  
Barevný LCD displej na předním panelu  
Ovládání přes otočný ovladač na předním panelu, RS232, USB nebo LAN'</t>
  </si>
  <si>
    <t>35</t>
  </si>
  <si>
    <t>R - AV 16</t>
  </si>
  <si>
    <t>D+M Signálový extender - vysílač</t>
  </si>
  <si>
    <t>Extender pro přenos HDMI po kabelu CATx - Vysílač  
Podpora standardů HDBase-T, HDMI 1.4a, HDCP 2.2  
Podpora 4K/UHD@60Hz 4:2:0  
Kompatibilní s CAT5e/6/7 twisted pair kabely - DOPORUČENY STÍNĚNÉ  
Přenos 1920x1200 a 1080p/60 na max. 100 m, přenos 4K/UHD na 70 m  (obojí při použití kabelu CAT6/7)  
Přenos RS-232 (obousměrně) a IR příkazů  
HDCP kompatibilní  
Podpora přenosu EDID, CEC, 3D  
PoCc napájení přijímače po CATx kabelu  
Kompatibilní přijímač HDMI-TPS-RX96'</t>
  </si>
  <si>
    <t>36</t>
  </si>
  <si>
    <t>R - AV 17</t>
  </si>
  <si>
    <t>D+M Signálový extender - přijímač</t>
  </si>
  <si>
    <t>Extender pro přenos HDMI po kabelu CATx - Přijímač   
Podpora standardů HDBase-T, HDMI 1.4a, HDCP 2.2  
Podpora 4K/UHD@60Hz 4:2:0  
Kompatibilní s CAT5e/6/7 twisted pair kabely - DOPORUČENY STÍNĚNÉ  
Přenos 1920x1200 a 1080p/60 na max. 100 m, přenos 4K/UHD na max. 70 m  (obojí při použití kabelu CAT6/7)  
Přenos RS-232 (obousměrně) a IR příkazů  
HDCP kompatibilní  
Podpora přenosu EDID, CEC, 3D  
PoCc napájení přijímače po CATx kabelu  
Kompatibilní vysílač HDMI-TPS-TX96'</t>
  </si>
  <si>
    <t>37</t>
  </si>
  <si>
    <t>R - AV 18</t>
  </si>
  <si>
    <t>D+M Bezdrátový přepínač</t>
  </si>
  <si>
    <t>Bezdrátový přepínač pro sdílení obrazu a zvuku z až 16 zařízení typu notebook, smartphone, tablet na displej nebo projektor. Sdílení lze spustit z USB tlačítka nebo mobilní aplikace prostřednictvím integrovaného WiFi access pointu v přepínači. Obraz z mobilních zařízení je sdílen pomocí aplikace nebo zrcadlení plochy (AirPlay, Google Cast). Sdílení až 2 zařízení na displeji nebo projektoru najednou. Vzdálená správa přes webové rozhraní nebo aplikace. Technické parametry: podporované rozlišení pro bedrátové sdílení 1920 x 1080 @ 30 fps, integrovaný WiFi access point 2,4 nebo 5 GHz, 2x USB tlačítko v balení, podporované OS Windows 7 a vyšší (64bit), MacOS 10.12 a vyšší, Android 7.0 a vyšší , iOS 10.0 a vyšší. Výstupy: 1x HDMI. 1x audio mini jack, 1x audio S/PDIF, 1x Ethernet RJ45</t>
  </si>
  <si>
    <t>38</t>
  </si>
  <si>
    <t>R - AV 19</t>
  </si>
  <si>
    <t>D+M Dotykový panel</t>
  </si>
  <si>
    <t>Dotykový panel stolní drátový. Technické parametry panelu: úhlopříčka 10' 16:9, rozlišení 1280x800, 32-bitové barvy, kapacitní dotykový IPS displej, vestavěné reproduktory a mikrofon, vestavěný světelný a pohybový senzor, IP komunikace, napájení přes PoE (adaptér je součástí balení), pevný stolní stojan s náklonem 58st., provedení v tenkém hliníkovém šasi s integrovaným stojánkem</t>
  </si>
  <si>
    <t>39</t>
  </si>
  <si>
    <t>R - AV 20</t>
  </si>
  <si>
    <t>D+M Kontrolér</t>
  </si>
  <si>
    <t>Kontrolér řídicího systému. Technické parametry kontroléru: CPU Arm, 256MB RAM, 6x RS232, 8x IR, 8x IO, 4x relé, audio in/out, 1x LAN, slot pro SD kartu (min. 4GB), programování v jazyce XPL2, vestavěný webový server. Rozměry: 210 x 43.5 x 92 mm, Výška 1U. Napájecí zdroj je součástí balení</t>
  </si>
  <si>
    <t>40</t>
  </si>
  <si>
    <t>R - AV 21</t>
  </si>
  <si>
    <t>D+M Síťové prvky - Switch</t>
  </si>
  <si>
    <t>16-port 10/100 Ethernet switch, 8 portů je PoE, PoE power budget 130W, 802.3af/az</t>
  </si>
  <si>
    <t>41</t>
  </si>
  <si>
    <t>R - AV 22</t>
  </si>
  <si>
    <t>D+M Datový rozvaděč (Rack)</t>
  </si>
  <si>
    <t>19' rozvaděč stojanový 22U/600x600 skleněné dveře, šedý</t>
  </si>
  <si>
    <t>42</t>
  </si>
  <si>
    <t>R - AV 23</t>
  </si>
  <si>
    <t>D+M Příslušenství rack</t>
  </si>
  <si>
    <t>Ostatní rackové drobné příslušensntí obsahující police, záslepky, šrouby a vyvazovací profily.</t>
  </si>
  <si>
    <t>43</t>
  </si>
  <si>
    <t>R - AV 24</t>
  </si>
  <si>
    <t>D+M Rozvodný panel do racku</t>
  </si>
  <si>
    <t>19' rozvodný panel  1U 8x230V UTE, přívod černý - 2m, podsvícený vypínač</t>
  </si>
  <si>
    <t>44</t>
  </si>
  <si>
    <t>R - AV 25</t>
  </si>
  <si>
    <t>D+M Ventilační jednotka do stojanového racku</t>
  </si>
  <si>
    <t>Ventilační jednotka spodní (horní) 220V, 2 ventilátory, termostat</t>
  </si>
  <si>
    <t>45</t>
  </si>
  <si>
    <t>R - AV 26</t>
  </si>
  <si>
    <t>D+M Relé</t>
  </si>
  <si>
    <t>Šestikanálové relé jednotka pro spínání zátěží do 10A, 6 nezávislých bezpotenciálových přepínacích výstupů, řízení po sběrnici PEXbus a externími tlačítky, testovací tlačítka na čelním panelu, programovatelné parametry pro každé relé (odezva na vstup, zpožděné zapnutí/vypnutí, paměť, sekvence pro ovládání motorů), indikace napájení a stavu relé. Technická specifikace: Napájecí napětí: 230V / 50/60Hz, 50 mA, Počet spínaných výstupů: 6, Maximální zátěž: 230V/10A každý výstup při odporové zátěži, Svorky: Pro vodiče do průřezu 1.5 mm2, Váha: 0,5 kg, Rozměry š x v x h: (106 x 90 x 58) mm (6 modulů po 17.5 mm)</t>
  </si>
  <si>
    <t>46</t>
  </si>
  <si>
    <t>R - AV 27</t>
  </si>
  <si>
    <t>D+M Stmívač</t>
  </si>
  <si>
    <t>Jednotka pro řízení elektronických předřadníků zářivek, možnost rozdělení 64 stmívatelných předřadníků zářivek na jedné sběrnici až na 15 nezávislých skupin, kompatibilní s předřadníky DALI firem Philips, Osram, Tridonic, Helvar a pod..., řízení všech skupin po sběrnici PEXbus a dvou z nich i externími tlačítky, testovací tlačítka na čelním panelu, programovatelné parametry (odezva na vstupy, min., max. hodnota výstupního napětí, rychlost stmívání), indikace výstupní úrovně, a zkratované sběrnice k zářivkám. Technická specifikace: Napájecí napětí: 230V / 50/60Hz, 50 mA, Svorky: Pro vodiče do průřezu 1.5 mm2, Váha: 0,25 kg, Rozměry š x v x h: (71 x 90 x 58) mm (4 moduly po 17.5 mm)</t>
  </si>
  <si>
    <t>47</t>
  </si>
  <si>
    <t>R - AV 28</t>
  </si>
  <si>
    <t>D+M Komunikační modul</t>
  </si>
  <si>
    <t>Převodník RS-232/485, automatický poloduplexní provoz, indikace směru přenosu,napájení z jednotek Power Express. Technická specifikace: Napájení: Z modulů po PEXbusu nebo externě 7.5 - 24 V DC/100mA, Přenosová rychlost: 19200 bitů/s, Vstupní/výstupní konektory: RS232 – 9 pin D konektor dutinky nebo svorky do 1.5 mm2, RS485 - 2x konektor RJ-11-4, Rozměry š x v x h: (36 x 90 x 58) mm (2 moduly po 17.5 mm)</t>
  </si>
  <si>
    <t>48</t>
  </si>
  <si>
    <t>R - AV 29</t>
  </si>
  <si>
    <t>D+M Digital signage - přehrávače</t>
  </si>
  <si>
    <t>podpora simultalně UHD@60p (3840x2160) a FullHD 1080p nebo až dvou simultálních FullHD 1080p videi,,Formáty zobrazení H.265, H.264(MPEG-4, Part 10), MPEG-2, MPEG-1, .ts, .mpg, .vob, .mov, .mp4, .m2ts, .wmv, BMP, JPEG, PNG, MP2, MP3, AAC, and WAV (průchozí AC3), formát HTML5  
uložiště dat microSD karta, součástí dodávky SW pro správu obsahu BrightAuthor, M.2 SSD slot, USB 2.0, GPIO, RS-232, IR, 3.5mm audio výstup, HDMI 2.0a výstup, HDMI 2.0a vstup, Gigabit Ethernet, PoE+, M.2 slot pro Wifi/BT'</t>
  </si>
  <si>
    <t>49</t>
  </si>
  <si>
    <t>R - AV 30</t>
  </si>
  <si>
    <t>D+M AV kabeláž</t>
  </si>
  <si>
    <t>SOBOR</t>
  </si>
  <si>
    <t>Set HDMI, audio, UTP a RS232 kabeláže, včetně konektorů.</t>
  </si>
  <si>
    <t>50</t>
  </si>
  <si>
    <t>R - AV 31</t>
  </si>
  <si>
    <t>Instalace</t>
  </si>
  <si>
    <t>Kompletní instalace AV technologie, instalace kabeláže do připravených tras, doprava, zaškolení obsluhy, programování, systémové testy, projektový management.</t>
  </si>
  <si>
    <t>51</t>
  </si>
  <si>
    <t>R - AV 32</t>
  </si>
  <si>
    <t>Dokumentace</t>
  </si>
  <si>
    <t>Prováděcí projektová dokumentace, dokumentace skutečného stavu</t>
  </si>
  <si>
    <t>763</t>
  </si>
  <si>
    <t>Konstrukce suché výstavby</t>
  </si>
  <si>
    <t>66</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</si>
  <si>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</si>
  <si>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</si>
  <si>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</si>
  <si>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projekce 
7.78*2.4=18.672 [A]</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</si>
  <si>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</si>
  <si>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67</t>
  </si>
  <si>
    <t>763111772</t>
  </si>
  <si>
    <t>Příčka ze sádrokartonových desek Příplatek k cenám za rovinnost celoplošné tmelení kvality Q4</t>
  </si>
  <si>
    <t>68</t>
  </si>
  <si>
    <t>763121411</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</si>
  <si>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</si>
  <si>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62,5 mm, profil 50</t>
  </si>
  <si>
    <t>3.14*2.5=7.850 [A]</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</si>
  <si>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</si>
  <si>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69</t>
  </si>
  <si>
    <t>763135602</t>
  </si>
  <si>
    <t>Montáž sádrokartonového podhledu opláštění z desek pro bezesparý podhled se standardním tmelením</t>
  </si>
  <si>
    <t>opláštění průvlaku 
(0.6+0.6+0.8)*7.379=14.758 [A]</t>
  </si>
  <si>
    <t>1. Vcenách montáže podhledu -5001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</si>
  <si>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70</t>
  </si>
  <si>
    <t>59030021</t>
  </si>
  <si>
    <t>deska SDK  tl 12,5mm</t>
  </si>
  <si>
    <t>71</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</si>
  <si>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</si>
  <si>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</si>
  <si>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</si>
  <si>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</si>
  <si>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</si>
  <si>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</si>
  <si>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72</t>
  </si>
  <si>
    <t>766121220</t>
  </si>
  <si>
    <t>Montáž dřevěných stěn plných, výšky přes 2,75 do 3,50 m, včetně kotvení</t>
  </si>
  <si>
    <t>vyztužení stáv. SDK stěn pro osazení vestavěného nábytku 
7.46*2.5=18.650 [A] 
9.085*2.5=22.713 [B] 
Celkem: A+B=41.363 [C]</t>
  </si>
  <si>
    <t>1. V cenách je započtena i montáž oboustranného olištování.</t>
  </si>
  <si>
    <t>73</t>
  </si>
  <si>
    <t>60726278</t>
  </si>
  <si>
    <t>deska dřevoštěpková OSB 3 P+D nebroušená tl 22mm</t>
  </si>
  <si>
    <t>74</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</si>
  <si>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</si>
  <si>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</si>
  <si>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</si>
  <si>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776</t>
  </si>
  <si>
    <t>Podlahy povlakové</t>
  </si>
  <si>
    <t>75</t>
  </si>
  <si>
    <t>776111115</t>
  </si>
  <si>
    <t>Příprava podkladu broušení podlah stávajícího podkladu před litím stěrky</t>
  </si>
  <si>
    <t>78=78.000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</si>
  <si>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</si>
  <si>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76</t>
  </si>
  <si>
    <t>776111311</t>
  </si>
  <si>
    <t>Příprava podkladu vysátí podlah</t>
  </si>
  <si>
    <t>77</t>
  </si>
  <si>
    <t>776261111</t>
  </si>
  <si>
    <t>Montáž podlahovin z pryže lepením standardním lepidlem z pásů</t>
  </si>
  <si>
    <t>78</t>
  </si>
  <si>
    <t>R272001</t>
  </si>
  <si>
    <t>podlahovina pryžová průmyslová</t>
  </si>
  <si>
    <t>povlaková krytina pryžová (kaučuková). Podlaha bude akustická, v rolích min. šířky 1,9 m, velmi odolný povrch do provozu s vysokou zátěží, barva antracitově šedá odpovídající RAL 7021, tvrdost ISO 48-4 (ISO 7619) Shore A ? 75 85, odolnost proti oděru ISO 4649 (Met. A - 5N) mm3 ? 250165, protiskluznost EN 13893 třída ? 0,30 (DS) DS, flexibilita EN / ISO 24344 splněna A O 20 mm (EN 435) - žádné štěpení, stálost barev na umělé světlo ISO 105-B02 Met. 3 stupně ? 6 modrá stupnice? 3 šedé stupnice, materiál je nutné vyvzorkovat.</t>
  </si>
  <si>
    <t>79</t>
  </si>
  <si>
    <t>998776101</t>
  </si>
  <si>
    <t>Přesun hmot pro podlahy povlakové stanovený z hmotnosti přesunovaného materiálu vodorovná dopravní vzdálenost do 50 m v objektech výšky do 6 m</t>
  </si>
  <si>
    <t>784</t>
  </si>
  <si>
    <t>Dokončovací práce - malby a tapety</t>
  </si>
  <si>
    <t>80</t>
  </si>
  <si>
    <t>784111001</t>
  </si>
  <si>
    <t>Oprášení (ometení) podkladu v místnostech výšky do 3,80 m</t>
  </si>
  <si>
    <t>95.423+18.672=114.095 [A]</t>
  </si>
  <si>
    <t>81</t>
  </si>
  <si>
    <t>784161511</t>
  </si>
  <si>
    <t>Celoplošné vyrovnání podkladu disperzní stěrkou, tloušťky do 3 mm vyrovnáním v místnostech výšky do 3,80 m</t>
  </si>
  <si>
    <t>průvlak 
(0.6+0.6+0.8)*7.379=14.758 [A] 
stěny 
7.379*3.1+(0.235*3.1)*2=24.332 [B] 
(9.086*3.1)*2=56.333 [C] 
Celkem: A+B+C=95.423 [D]</t>
  </si>
  <si>
    <t>82</t>
  </si>
  <si>
    <t>784171111</t>
  </si>
  <si>
    <t>Zakrytí nemalovaných ploch (materiál ve specifikaci) včetně pozdějšího odkrytí svislých ploch např. stěn, oken, dveří v místnostech výšky do 3,80</t>
  </si>
  <si>
    <t>vstup 
7.379*2.5=18.448 [A]</t>
  </si>
  <si>
    <t>1. V cenách nejsou započteny náklady na dodávku fólie, tyto se oceňují ve speifikaci.Ztratné lze stanovit ve výši 5%.</t>
  </si>
  <si>
    <t>83</t>
  </si>
  <si>
    <t>58124842</t>
  </si>
  <si>
    <t>fólie pro malířské potřeby zakrývací tl 7µ 4x5m</t>
  </si>
  <si>
    <t>84</t>
  </si>
  <si>
    <t>784181121</t>
  </si>
  <si>
    <t>Penetrace podkladu jednonásobná hloubková v místnostech výšky do 3,80 m</t>
  </si>
  <si>
    <t>85</t>
  </si>
  <si>
    <t>784211121</t>
  </si>
  <si>
    <t>Malby z malířských směsí otěruvzdorných za mokra dvojnásobné, bílé za mokra otěruvzdorné středně v místnostech výšky do 3,80 m</t>
  </si>
  <si>
    <t>stěny 
7.379*3.1+(0.235*3.1)*2=24.332 [A] 
(9.086*3.1)*2=56.333 [B] 
průvlak 
(0.6+0.6+0.8)*7.379=14.758 [C] 
Celkem: A+B+C=95.423 [D]</t>
  </si>
  <si>
    <t>86</t>
  </si>
  <si>
    <t>R7842001</t>
  </si>
  <si>
    <t>Dvojnásobný nátěr vhodný pro projekci</t>
  </si>
  <si>
    <t>projekce 
7.78*2.5=19.450 [A]</t>
  </si>
  <si>
    <t>matný,nereflexní</t>
  </si>
  <si>
    <t>Ostatní konstrukce a práce, bourání</t>
  </si>
  <si>
    <t>52</t>
  </si>
  <si>
    <t>965043341</t>
  </si>
  <si>
    <t>Bourání mazanin betonových s potěrem nebo teracem tl. do 100 mm, plochy přes 4 m2</t>
  </si>
  <si>
    <t>78*0.05=3.900 [A]</t>
  </si>
  <si>
    <t>53</t>
  </si>
  <si>
    <t>R94320000</t>
  </si>
  <si>
    <t>Pronájem lešení</t>
  </si>
  <si>
    <t>1. Montáž lešení prostorového rámového lehkého výšky přes 25 m se oceňuje individuálně.</t>
  </si>
  <si>
    <t>54</t>
  </si>
  <si>
    <t>945412111</t>
  </si>
  <si>
    <t>Teleskopická hydraulická montážní plošina na samohybném podvozku, s otočným košem výšky zdvihu do 8 m</t>
  </si>
  <si>
    <t>DEN</t>
  </si>
  <si>
    <t>55</t>
  </si>
  <si>
    <t>R952905000</t>
  </si>
  <si>
    <t>Úklid - průběžny a finální</t>
  </si>
  <si>
    <t>1. V ceně 952 90-5131 jsou započteny i náklady na naložení bahna na dopravní prostředek nebo složení na hromady.  
2. Množství měrných jednotek se určuje:  
a) u vyklizení bahna v m3 vyklizeného bahna,  
b) u dokončujícího úklidu v m2 půdorysné plochy, na které se úklid provádí.  
3. Odvoz odpadu se ocení položkami odvozu suti ceníku 801-3. Pokud není stanovena hmotnost odpadu, určí se individuálně.</t>
  </si>
  <si>
    <t>997</t>
  </si>
  <si>
    <t>Přesun sutě</t>
  </si>
  <si>
    <t>56</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</si>
  <si>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</si>
  <si>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</si>
  <si>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</si>
  <si>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57</t>
  </si>
  <si>
    <t>R015116</t>
  </si>
  <si>
    <t>POPLATKY ZA LIKVIDACE ODPADŮ NEKONTAMINOVANÝCH – 17 01 01 BETON VČETNĚ DOPRAVY</t>
  </si>
  <si>
    <t>Evidenční položka 
POPLATKY ZA LIKVIDACE ODPADŮ NEKONTAMINOVANÝCH – 17 01 01 BETON VČETNĚ DOPRAVY</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</si>
  <si>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</si>
  <si>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998</t>
  </si>
  <si>
    <t>Přesun hmot</t>
  </si>
  <si>
    <t>58</t>
  </si>
  <si>
    <t>998017001</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</si>
  <si>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</si>
  <si>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</si>
  <si>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</si>
  <si>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02</t>
  </si>
  <si>
    <t>VZT</t>
  </si>
  <si>
    <t>SO 02</t>
  </si>
  <si>
    <t>751</t>
  </si>
  <si>
    <t>Vzduchotechnika</t>
  </si>
  <si>
    <t>751510870</t>
  </si>
  <si>
    <t>Demontáž vzduchotechnického potrubí plechového do suti kruhového, spirálně vinutého bez příruby, průměru do 200 mm</t>
  </si>
  <si>
    <t>1. V cenách jsou započteny náklady na demontáž potrubí včetně tvarovek.</t>
  </si>
  <si>
    <t>751510871</t>
  </si>
  <si>
    <t>Demontáž vzduchotechnického potrubí plechového do suti kruhového, spirálně vinutého bez příruby, průměru přes 200 do 400 mm</t>
  </si>
  <si>
    <t>751711151</t>
  </si>
  <si>
    <t>Montáž klimatizační jednotky vnitřní podstropní o výkonu (pro objem místnosti) do 6,5 kW (do 65 m3)</t>
  </si>
  <si>
    <t>2=2.000 [A]</t>
  </si>
  <si>
    <t>R429001</t>
  </si>
  <si>
    <t>vytápění a chlazení FCU, FCU jednotka - FG Flex-Geko</t>
  </si>
  <si>
    <t>podstropní provedení, velikost 4, Qchl=3,6 kW (6/12°C), Qut=5,9kW (70/60°C), AC motor zabudovaný (stupeň otáček 4, 60W, 0,28 A), 715m3/h, 4-trubkový rozvod,  neopláštěný, připojení levé  
výkres D.1.4.01</t>
  </si>
  <si>
    <t>751711851</t>
  </si>
  <si>
    <t>Demontáž klimatizační jednotky vnitřní podstropní o výkonu (pro objem místnosti) do 6,5 kW (do 65 m3)</t>
  </si>
  <si>
    <t>751791114</t>
  </si>
  <si>
    <t>Montáž napojovacího potrubí měděného předizolovaného, 15x1,0mm</t>
  </si>
  <si>
    <t>R429 002</t>
  </si>
  <si>
    <t>měděná trubka 15x1mm</t>
  </si>
  <si>
    <t>751791115</t>
  </si>
  <si>
    <t>Montáž napojovacího potrubí měděného předizolovaného, 18x1mm</t>
  </si>
  <si>
    <t>R429 003</t>
  </si>
  <si>
    <t>měděná trubka 18x1mm</t>
  </si>
  <si>
    <t>751791116</t>
  </si>
  <si>
    <t>Montáž napojovacího potrubí měděného předizolovaného, 22x1mm</t>
  </si>
  <si>
    <t>R429 004</t>
  </si>
  <si>
    <t>měděná trubka 22x1mm</t>
  </si>
  <si>
    <t>751791117</t>
  </si>
  <si>
    <t>Montáž napojovacího potrubí měděného předizolovaného, 28x1mm</t>
  </si>
  <si>
    <t>R429 005</t>
  </si>
  <si>
    <t>měděná trubka 28x1mm</t>
  </si>
  <si>
    <t>R7517001</t>
  </si>
  <si>
    <t>D+M přídavná podstropní kondenzační vana a čerpadlo kondenzátu se senzory</t>
  </si>
  <si>
    <t>výkres D.1.4.01</t>
  </si>
  <si>
    <t>R7517002</t>
  </si>
  <si>
    <t>D+M výdechová úhlová komora ZGF.4A062</t>
  </si>
  <si>
    <t>R7517003</t>
  </si>
  <si>
    <t>D+M regulace Matrix D3.202.BA</t>
  </si>
  <si>
    <t>R7517004</t>
  </si>
  <si>
    <t>D+M regulace Matrix D2.201.ZD</t>
  </si>
  <si>
    <t>R7517005</t>
  </si>
  <si>
    <t>D+M čidlo prostorové teploty 903.414</t>
  </si>
  <si>
    <t>R7517006</t>
  </si>
  <si>
    <t>D+M distribuční mřížka</t>
  </si>
  <si>
    <t>R7517007</t>
  </si>
  <si>
    <t>D+M Dvoucestný regulační ventil pro fancoily DN15, včetně pohonu 230 V, Kvs=2,5m3/h</t>
  </si>
  <si>
    <t>R7517008</t>
  </si>
  <si>
    <t>R7517009</t>
  </si>
  <si>
    <t>D+M Připojovací regulační šroubení uzaviratelné DN15</t>
  </si>
  <si>
    <t>R75170010</t>
  </si>
  <si>
    <t>D+M Připojovací regulační šroubení uzaviratelné DN20</t>
  </si>
  <si>
    <t>R75170011</t>
  </si>
  <si>
    <t>D+M Kulový kohout DN 15</t>
  </si>
  <si>
    <t>R75170012</t>
  </si>
  <si>
    <t>D+M Kulový kohout DN 20</t>
  </si>
  <si>
    <t>R75170013</t>
  </si>
  <si>
    <t>D+M flexihadice nerezová DN15 - 500mm</t>
  </si>
  <si>
    <t>R75170014</t>
  </si>
  <si>
    <t>R75170015</t>
  </si>
  <si>
    <t>D+M izolace vnitřní průměr 15mm, tloušťka 19mm</t>
  </si>
  <si>
    <t>výkres D.1.4.01  
Tepelná izolace kaučuková, včetně spojovacího materiálu a lepicí pásky, např. Kaiflex ST</t>
  </si>
  <si>
    <t>R75170016</t>
  </si>
  <si>
    <t>D+M izolace vnitřní průměr 18mm, tloušťka 19mm</t>
  </si>
  <si>
    <t>R75170017</t>
  </si>
  <si>
    <t>D+M izolace vnitřní průměr 22mm, tloušťka 25mm</t>
  </si>
  <si>
    <t>R75170018</t>
  </si>
  <si>
    <t>D+M izolace vnitřní průměr 28mm, tloušťka 25mm</t>
  </si>
  <si>
    <t>R75170019</t>
  </si>
  <si>
    <t>D+M potrubí odvodu kondenzátu - PP-HT DN32</t>
  </si>
  <si>
    <t>R75170020</t>
  </si>
  <si>
    <t>D+M sifon pro odvod kondenzátu DN32, s kuličkou proti vysychání</t>
  </si>
  <si>
    <t>R75170021</t>
  </si>
  <si>
    <t>revize stávajícího potrubí</t>
  </si>
  <si>
    <t>R75170022</t>
  </si>
  <si>
    <t>stavební přípomoce, kotvy, závěsy</t>
  </si>
  <si>
    <t>R75170023</t>
  </si>
  <si>
    <t>nátěry potrubí a zařízení</t>
  </si>
  <si>
    <t>R75170024</t>
  </si>
  <si>
    <t>Tlaková zkouška</t>
  </si>
  <si>
    <t>R75170025</t>
  </si>
  <si>
    <t>Topná zkouška</t>
  </si>
  <si>
    <t>R75170026</t>
  </si>
  <si>
    <t>Revize protokoly zkoušek</t>
  </si>
  <si>
    <t>R75170097</t>
  </si>
  <si>
    <t>Uvedení do provozu, zaregulování systému, zaškolení obsluhy</t>
  </si>
  <si>
    <t>R015123</t>
  </si>
  <si>
    <t>POPLATKY ZA LIKVIDACE ODPADŮ NEKONTAMINOVANÝCH – 17 04 05 ŽELEZNÝ ŠROT VČETNĚ DOPRAVY</t>
  </si>
  <si>
    <t>Evidenční položka 
POPLATKY ZA LIKVIDACE ODPADŮ NEKONTAMINOVANÝCH – 17 04 05 ŽELEZNÝ ŠROT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</si>
  <si>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185/2001 Sb., o nakládání s odpady, v platném znění</t>
  </si>
  <si>
    <t>998751101</t>
  </si>
  <si>
    <t>Přesun hmot pro vzduchotechniku stanovený z hmotnosti přesunovaného materiálu vodorovná dopravní vzdálenost do 100 m v objektech výšky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</si>
  <si>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</si>
  <si>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 xml:space="preserve">  SO 03</t>
  </si>
  <si>
    <t>ESI</t>
  </si>
  <si>
    <t>SO 03</t>
  </si>
  <si>
    <t>741</t>
  </si>
  <si>
    <t>Elektroinstalace - silnoproud</t>
  </si>
  <si>
    <t>741110041</t>
  </si>
  <si>
    <t>Montáž trubek elektroinstalačních s nasunutím nebo našroubováním do krabic plastových ohebných, uložených pevně, vnější O přes 11 do 23 mm</t>
  </si>
  <si>
    <t>34571063</t>
  </si>
  <si>
    <t>trubka elektroinstalační ohebná z PVC (ČSN) 2323</t>
  </si>
  <si>
    <t>741112061</t>
  </si>
  <si>
    <t>Montáž krabic elektroinstalačních bez napojení na trubky a lišty</t>
  </si>
  <si>
    <t>R345001</t>
  </si>
  <si>
    <t>krabice přístrojová KU 68/1</t>
  </si>
  <si>
    <t>741112011</t>
  </si>
  <si>
    <t>Montáž krabic odbočných s víčkem, kruhová bez zapojení</t>
  </si>
  <si>
    <t>R345002</t>
  </si>
  <si>
    <t>krabice KR 68</t>
  </si>
  <si>
    <t>741112101</t>
  </si>
  <si>
    <t>Montáž krabic odbočných s víčkem a svork. kruhová vč.zapojení</t>
  </si>
  <si>
    <t>R345003</t>
  </si>
  <si>
    <t>krabice KO 68</t>
  </si>
  <si>
    <t>741122011</t>
  </si>
  <si>
    <t>Montáž kabelů měděných bez ukončení uložených pod omítku plných kulatých (např. CYKY), počtu a průřezu žil 2x1,5 až 2,5 mm2</t>
  </si>
  <si>
    <t>34111005</t>
  </si>
  <si>
    <t>kabel silový s Cu jádrem 1kV 2x1,5mm2 (CYKY)</t>
  </si>
  <si>
    <t>741122015</t>
  </si>
  <si>
    <t>Montáž kabelů měděných bez ukončení uložených pod omítku plných kulatých (např. CYKY), počtu a průřezu žil 3x1,5 mm2</t>
  </si>
  <si>
    <t>34111030</t>
  </si>
  <si>
    <t>kabel silový s Cu jádrem 1kV 3x1,5mm2 (CYKY)</t>
  </si>
  <si>
    <t>741122016</t>
  </si>
  <si>
    <t>Montáž kabelů měděných bez ukončení uložených pod omítku plných kulatých (např. CYKY), počtu a průřezu žil 3x2,5 až 6 mm2</t>
  </si>
  <si>
    <t>34111036</t>
  </si>
  <si>
    <t>kabel silový s Cu jádrem 1kV 3x2,5mm2 (CYKY)</t>
  </si>
  <si>
    <t>741122021</t>
  </si>
  <si>
    <t>Montáž kabelů měděných bez ukončení uložených pod omítku plných kulatých (např. CY), počtu a průřezu žil 4 mm2-zelenožlutý (VU)</t>
  </si>
  <si>
    <t>34111060</t>
  </si>
  <si>
    <t>CY 4mm2 zelenožlutý</t>
  </si>
  <si>
    <t>741122031</t>
  </si>
  <si>
    <t>Montáž kabelů měděných bez ukončení uložených pod omítku plných kulatých (např. CYKY), počtu a průřezu žil 5x1,5 až 2,5 mm2</t>
  </si>
  <si>
    <t>34111090</t>
  </si>
  <si>
    <t>kabel silový s Cu jádrem 1kV 5x1,5mm2 (CYKY)</t>
  </si>
  <si>
    <t>741130001</t>
  </si>
  <si>
    <t>Ukončení vodičů izolovaných s označením a zapojením v rozváděči nebo na přístroji, průřezu žíly do 2,5 mm2</t>
  </si>
  <si>
    <t>741130006</t>
  </si>
  <si>
    <t>Ukončení vodičů izolovaných s označením a zapojením v rozváděči nebo na přístroji, průřezu žíly do 16 mm2</t>
  </si>
  <si>
    <t>741210001</t>
  </si>
  <si>
    <t>Montáž rozvodnice oceloplechová nebo plastová běžná do 20 kg</t>
  </si>
  <si>
    <t>R357001</t>
  </si>
  <si>
    <t>Rozvaděč RK vč.vybavení</t>
  </si>
  <si>
    <t>741310001</t>
  </si>
  <si>
    <t>Montáž spínačů jedno nebo dvoupólových nástěnných se zapojením vodičů, pro prostředí normální vypínačů, řazení 1-jednopólových</t>
  </si>
  <si>
    <t>34535512</t>
  </si>
  <si>
    <t>spínač jednopólový 10A bílý</t>
  </si>
  <si>
    <t>741313011</t>
  </si>
  <si>
    <t>Montáž zásuvek domovních se zapojením vodičů bezšroubové připojení chráněných v krabici 10/16 A, pro prostředí normální, provedení 2P + PE</t>
  </si>
  <si>
    <t>34555104</t>
  </si>
  <si>
    <t>zásuvka 1násobná 16A ostatní barvy</t>
  </si>
  <si>
    <t>34536705</t>
  </si>
  <si>
    <t>rámeček pro spínače a zásuvky  dvojnásobný</t>
  </si>
  <si>
    <t>34536710</t>
  </si>
  <si>
    <t>rámeček pro spínače a zásuvky  trojnásobný</t>
  </si>
  <si>
    <t>741372152</t>
  </si>
  <si>
    <t>Montáž svítidel LED se zapojením vodičů průmyslových závěsných reflektorů</t>
  </si>
  <si>
    <t>R347701</t>
  </si>
  <si>
    <t>stropní světlo - reflektorové</t>
  </si>
  <si>
    <t>černé ferlektorové svítidlo pro tříruhovou lištu, na nožce,naklopitelné  
hliník,v.177mm,prum.60mm</t>
  </si>
  <si>
    <t>741375042</t>
  </si>
  <si>
    <t>Montáž modulového osvětlovacího systému se zapojením vodičů doplňků předřadníku</t>
  </si>
  <si>
    <t>R348001</t>
  </si>
  <si>
    <t>předřadník</t>
  </si>
  <si>
    <t>R741120001</t>
  </si>
  <si>
    <t>Montáž přípojnicového rozvodu z vodičů</t>
  </si>
  <si>
    <t>na přípojnici bude provedeno vyrovnání potenciálu pospojováním všech ing.sítí vstupujících do prostoru.</t>
  </si>
  <si>
    <t>R74131300</t>
  </si>
  <si>
    <t>34555124</t>
  </si>
  <si>
    <t>zásuvka 2násobná 16A ostatní barvy</t>
  </si>
  <si>
    <t>741810001</t>
  </si>
  <si>
    <t>Zkoušky a prohlídky elektrických rozvodů a zařízení celková prohlídka a vyhotovení revizní zprávy pro objem montážních prací do 100 tis. Kč</t>
  </si>
  <si>
    <t>1. Ceny -0001 až -0011 jsou určeny pro objem montážních prací včetně všech nákladů.</t>
  </si>
  <si>
    <t>R745000</t>
  </si>
  <si>
    <t>Montáž ovladače rolety</t>
  </si>
  <si>
    <t>R41041</t>
  </si>
  <si>
    <t>ovladač rolety</t>
  </si>
  <si>
    <t>R74182000</t>
  </si>
  <si>
    <t>práce,uvedení do provozu,revize</t>
  </si>
  <si>
    <t>998741101</t>
  </si>
  <si>
    <t>Přesun hmot pro silnoproud stanovený z hmotnosti přesunovaného materiálu vodorovná dopravní vzdálenost do 50 m v objektech výšky do 6 m</t>
  </si>
  <si>
    <t xml:space="preserve">  SO 04</t>
  </si>
  <si>
    <t>ESL</t>
  </si>
  <si>
    <t>SO 04</t>
  </si>
  <si>
    <t>22-M</t>
  </si>
  <si>
    <t>Montáže technologických zařízení pro dopravní stavby</t>
  </si>
  <si>
    <t>220260068</t>
  </si>
  <si>
    <t>Montáž krabice na panelový rozvod včetně připevnění, zhotovení příslušných otvorů pro upevnění a vstupy elektroinstalačních lišt, u krabic s vestavěnými svorkov</t>
  </si>
  <si>
    <t>Montáž krabice na panelový rozvod včetně připevnění, zhotovení příslušných otvorů pro upevnění a vstupy elektroinstalačních lišt, u krabic s vestavěnými svorkovnicemi se zapojením vodičů a zavíčkování přístrojové</t>
  </si>
  <si>
    <t>krabice KU 68/1</t>
  </si>
  <si>
    <t>R220280511</t>
  </si>
  <si>
    <t>montáž vodiče UTP cat.6</t>
  </si>
  <si>
    <t>1. V ceně 220 28-0536 není započten náklad na dodávku kabelu.</t>
  </si>
  <si>
    <t>R341004</t>
  </si>
  <si>
    <t>vodič UTP Cat.6</t>
  </si>
  <si>
    <t>742110001</t>
  </si>
  <si>
    <t>Montáž trubek elektroinstalačních plastových ohebných uložených pod omítku včetně zasekání</t>
  </si>
  <si>
    <t>34571050</t>
  </si>
  <si>
    <t>trubka elektroinstalační ohebná prům 23</t>
  </si>
  <si>
    <t>742330041</t>
  </si>
  <si>
    <t>Montáž strukturované kabeláže zásuvek datových pod omítku, do nábytku, do parapetního žlabu nebo podlahové krabice jednozásuvky</t>
  </si>
  <si>
    <t>R374003</t>
  </si>
  <si>
    <t>zásuvka data 1xRJ40</t>
  </si>
  <si>
    <t>R345005</t>
  </si>
  <si>
    <t>switch 24 PORT</t>
  </si>
  <si>
    <t>998742101</t>
  </si>
  <si>
    <t>Přesun hmot pro slaboproud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</si>
  <si>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</si>
  <si>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 xml:space="preserve">  SO 05</t>
  </si>
  <si>
    <t>ZTI</t>
  </si>
  <si>
    <t>SO 05</t>
  </si>
  <si>
    <t>721</t>
  </si>
  <si>
    <t>Zdravotechnika - vnitřní kanalizace</t>
  </si>
  <si>
    <t>721174043</t>
  </si>
  <si>
    <t>Potrubí z trub polypropylenových připojovací DN 50</t>
  </si>
  <si>
    <t>1. Cenami -4054 až -4057 se oceňuje svislé potrubí od střešního vtoku po čisticí kus.  
2. Ochrany odpadního a připojovacího potrubí z plastových trub se oceňují cenami souboru cen 722 18- . . Ochrana potrubí, části A 02.</t>
  </si>
  <si>
    <t>721226512</t>
  </si>
  <si>
    <t>Zápachové uzávěrky podomítkové (Pe) s krycí deskou pro pračku a myčku DN 50</t>
  </si>
  <si>
    <t>998721101</t>
  </si>
  <si>
    <t>Přesun hmot pro vnitřní kanalizace stanovený z hmotnosti přesunovaného materiálu vodorovná dopravní vzdálenost do 50 m v objektech výšky do 6 m</t>
  </si>
  <si>
    <t>722</t>
  </si>
  <si>
    <t>Zdravotechnika - vnitřní vodovod</t>
  </si>
  <si>
    <t>722173232</t>
  </si>
  <si>
    <t>Potrubí z plastových trubek pevné spojované lepením D 20 x 2,3</t>
  </si>
  <si>
    <t>722262161</t>
  </si>
  <si>
    <t>D+M uzávěr s vodoměrem</t>
  </si>
  <si>
    <t>1. Cenami nelze oceňovat montáže vodoměrů při zřizování vodovodních přípojek; tyto práce se oceňují cenami souboru cen 722 26- . 9 Oprava vodoměrů, části C 02.</t>
  </si>
  <si>
    <t>R72217001</t>
  </si>
  <si>
    <t>D+M odbočky</t>
  </si>
  <si>
    <t>R72217002</t>
  </si>
  <si>
    <t>D+M rohové ventily</t>
  </si>
  <si>
    <t>R72217003</t>
  </si>
  <si>
    <t>D+M průtokový ohřívač</t>
  </si>
  <si>
    <t>722290215</t>
  </si>
  <si>
    <t>Zkouška tlaku,revize</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</si>
  <si>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</si>
  <si>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998722101</t>
  </si>
  <si>
    <t>Přesun hmot pro vnitřní vodovod stanovený z hmotnosti přesunovaného materiálu vodorovná dopravní vzdálenost do 50 m v objektech výšky do 6 m</t>
  </si>
  <si>
    <t xml:space="preserve">  SO 07</t>
  </si>
  <si>
    <t>Ostatní náklady v realizaci</t>
  </si>
  <si>
    <t>SO 07</t>
  </si>
  <si>
    <t>OST</t>
  </si>
  <si>
    <t>Ostatní</t>
  </si>
  <si>
    <t>030001000</t>
  </si>
  <si>
    <t>Zařízení staveniště</t>
  </si>
  <si>
    <t>045303000</t>
  </si>
  <si>
    <t>Koordinační činnost</t>
  </si>
  <si>
    <t xml:space="preserve">  SO 90-90</t>
  </si>
  <si>
    <t>Likvidace odpadů vč.dopravy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</si>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</sst>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f>
      </c>
    </row>
    <row r="7" spans="2:3" ht="12.75" customHeight="1">
      <c r="B7" s="8" t="s">
        <v>7</v>
      </c>
      <c s="10">
        <f>0+E10+E12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62</v>
      </c>
      <c s="12" t="s">
        <v>63</v>
      </c>
      <c s="14">
        <f>0+C13+C14+C15+C16+C17+C18+C19</f>
      </c>
      <c s="14">
        <f>C12*0.21</f>
      </c>
      <c s="14">
        <f>0+E13+E14+E15+E16+E17+E18+E19</f>
      </c>
      <c s="13">
        <f>0+F13+F14+F15+F16+F17+F18+F19</f>
      </c>
    </row>
    <row r="13" spans="1:6" ht="12.75">
      <c r="A13" s="11" t="s">
        <v>64</v>
      </c>
      <c s="12" t="s">
        <v>65</v>
      </c>
      <c s="14">
        <f>'SO 01'!K8+'SO 01'!M8</f>
      </c>
      <c s="14">
        <f>C13*0.21</f>
      </c>
      <c s="14">
        <f>C13+D13</f>
      </c>
      <c s="13">
        <f>'SO 01'!T7</f>
      </c>
    </row>
    <row r="14" spans="1:6" ht="12.75">
      <c r="A14" s="11" t="s">
        <v>448</v>
      </c>
      <c s="12" t="s">
        <v>449</v>
      </c>
      <c s="14">
        <f>'SO 02'!K8+'SO 02'!M8</f>
      </c>
      <c s="14">
        <f>C14*0.21</f>
      </c>
      <c s="14">
        <f>C14+D14</f>
      </c>
      <c s="13">
        <f>'SO 02'!T7</f>
      </c>
    </row>
    <row r="15" spans="1:6" ht="12.75">
      <c r="A15" s="11" t="s">
        <v>543</v>
      </c>
      <c s="12" t="s">
        <v>544</v>
      </c>
      <c s="14">
        <f>'SO 03'!K8+'SO 03'!M8</f>
      </c>
      <c s="14">
        <f>C15*0.21</f>
      </c>
      <c s="14">
        <f>C15+D15</f>
      </c>
      <c s="13">
        <f>'SO 03'!T7</f>
      </c>
    </row>
    <row r="16" spans="1:6" ht="12.75">
      <c r="A16" s="11" t="s">
        <v>630</v>
      </c>
      <c s="12" t="s">
        <v>631</v>
      </c>
      <c s="14">
        <f>'SO 04'!K8+'SO 04'!M8</f>
      </c>
      <c s="14">
        <f>C16*0.21</f>
      </c>
      <c s="14">
        <f>C16+D16</f>
      </c>
      <c s="13">
        <f>'SO 04'!T7</f>
      </c>
    </row>
    <row r="17" spans="1:6" ht="12.75">
      <c r="A17" s="11" t="s">
        <v>657</v>
      </c>
      <c s="12" t="s">
        <v>658</v>
      </c>
      <c s="14">
        <f>'SO 05'!K8+'SO 05'!M8</f>
      </c>
      <c s="14">
        <f>C17*0.21</f>
      </c>
      <c s="14">
        <f>C17+D17</f>
      </c>
      <c s="13">
        <f>'SO 05'!T7</f>
      </c>
    </row>
    <row r="18" spans="1:6" ht="12.75">
      <c r="A18" s="11" t="s">
        <v>687</v>
      </c>
      <c s="12" t="s">
        <v>688</v>
      </c>
      <c s="14">
        <f>'SO 07'!K8+'SO 07'!M8</f>
      </c>
      <c s="14">
        <f>C18*0.21</f>
      </c>
      <c s="14">
        <f>C18+D18</f>
      </c>
      <c s="13">
        <f>'SO 07'!T7</f>
      </c>
    </row>
    <row r="19" spans="1:6" ht="12.75">
      <c r="A19" s="11" t="s">
        <v>696</v>
      </c>
      <c s="12" t="s">
        <v>697</v>
      </c>
      <c s="14">
        <f>'SO 90-90'!K8+'SO 90-90'!M8</f>
      </c>
      <c s="14">
        <f>C19*0.21</f>
      </c>
      <c s="14">
        <f>C19+D19</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46</v>
      </c>
      <c r="E8" s="30" t="s">
        <v>17</v>
      </c>
      <c r="J8" s="29">
        <f>0+J9</f>
      </c>
      <c s="29">
        <f>0+K9</f>
      </c>
      <c s="29">
        <f>0+L9</f>
      </c>
      <c s="29">
        <f>0+M9</f>
      </c>
    </row>
    <row r="9" spans="1:13" ht="12.75">
      <c r="A9" t="s">
        <v>47</v>
      </c>
      <c r="C9" s="31" t="s">
        <v>48</v>
      </c>
      <c r="E9" s="33" t="s">
        <v>17</v>
      </c>
      <c r="J9" s="32">
        <f>0</f>
      </c>
      <c s="32">
        <f>0</f>
      </c>
      <c s="32">
        <f>0+L10+L14</f>
      </c>
      <c s="32">
        <f>0+M10+M14</f>
      </c>
    </row>
    <row r="10" spans="1:16" ht="12.75">
      <c r="A10" t="s">
        <v>49</v>
      </c>
      <c s="34" t="s">
        <v>50</v>
      </c>
      <c s="34" t="s">
        <v>51</v>
      </c>
      <c s="35" t="s">
        <v>5</v>
      </c>
      <c s="6" t="s">
        <v>52</v>
      </c>
      <c s="36" t="s">
        <v>53</v>
      </c>
      <c s="37">
        <v>1</v>
      </c>
      <c s="36">
        <v>0</v>
      </c>
      <c s="36">
        <f>ROUND(G10*H10,6)</f>
      </c>
      <c r="L10" s="38">
        <v>0</v>
      </c>
      <c s="32">
        <f>ROUND(ROUND(L10,2)*ROUND(G10,3),2)</f>
      </c>
      <c s="36" t="s">
        <v>54</v>
      </c>
      <c>
        <f>(M10*21)/100</f>
      </c>
      <c t="s">
        <v>28</v>
      </c>
    </row>
    <row r="11" spans="1:5" ht="12.75">
      <c r="A11" s="35" t="s">
        <v>55</v>
      </c>
      <c r="E11" s="39" t="s">
        <v>52</v>
      </c>
    </row>
    <row r="12" spans="1:5" ht="12.75">
      <c r="A12" s="35" t="s">
        <v>56</v>
      </c>
      <c r="E12" s="40" t="s">
        <v>5</v>
      </c>
    </row>
    <row r="13" spans="1:5" ht="12.75">
      <c r="A13" t="s">
        <v>57</v>
      </c>
      <c r="E13" s="39" t="s">
        <v>5</v>
      </c>
    </row>
    <row r="14" spans="1:16" ht="12.75">
      <c r="A14" t="s">
        <v>49</v>
      </c>
      <c s="34" t="s">
        <v>58</v>
      </c>
      <c s="34" t="s">
        <v>59</v>
      </c>
      <c s="35" t="s">
        <v>5</v>
      </c>
      <c s="6" t="s">
        <v>60</v>
      </c>
      <c s="36" t="s">
        <v>53</v>
      </c>
      <c s="37">
        <v>1</v>
      </c>
      <c s="36">
        <v>0</v>
      </c>
      <c s="36">
        <f>ROUND(G14*H14,6)</f>
      </c>
      <c r="L14" s="38">
        <v>0</v>
      </c>
      <c s="32">
        <f>ROUND(ROUND(L14,2)*ROUND(G14,3),2)</f>
      </c>
      <c s="36" t="s">
        <v>61</v>
      </c>
      <c>
        <f>(M14*21)/100</f>
      </c>
      <c t="s">
        <v>28</v>
      </c>
    </row>
    <row r="15" spans="1:5" ht="12.75">
      <c r="A15" s="35" t="s">
        <v>55</v>
      </c>
      <c r="E15" s="39" t="s">
        <v>60</v>
      </c>
    </row>
    <row r="16" spans="1:5" ht="12.75">
      <c r="A16" s="35" t="s">
        <v>56</v>
      </c>
      <c r="E16" s="40" t="s">
        <v>5</v>
      </c>
    </row>
    <row r="17" spans="1:5" ht="12.75">
      <c r="A17" t="s">
        <v>57</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COUNTIFS(L8:L362,"=0",A8:A362,"P")+COUNTIFS(L8:L362,"",A8:A362,"P")+SUM(Q8:Q362)</f>
      </c>
    </row>
    <row r="8" spans="1:13" ht="12.75">
      <c r="A8" t="s">
        <v>45</v>
      </c>
      <c r="C8" s="28" t="s">
        <v>66</v>
      </c>
      <c r="E8" s="30" t="s">
        <v>65</v>
      </c>
      <c r="J8" s="29">
        <f>0+J9+J14+J39+J64+J69+J118+J247+J272+J285+J306+J335+J352+J361</f>
      </c>
      <c s="29">
        <f>0+K9+K14+K39+K64+K69+K118+K247+K272+K285+K306+K335+K352+K361</f>
      </c>
      <c s="29">
        <f>0+L9+L14+L39+L64+L69+L118+L247+L272+L285+L306+L335+L352+L361</f>
      </c>
      <c s="29">
        <f>0+M9+M14+M39+M64+M69+M118+M247+M272+M285+M306+M335+M352+M361</f>
      </c>
    </row>
    <row r="9" spans="1:13" ht="12.75">
      <c r="A9" t="s">
        <v>47</v>
      </c>
      <c r="C9" s="31" t="s">
        <v>26</v>
      </c>
      <c r="E9" s="33" t="s">
        <v>67</v>
      </c>
      <c r="J9" s="32">
        <f>0</f>
      </c>
      <c s="32">
        <f>0</f>
      </c>
      <c s="32">
        <f>0+L10</f>
      </c>
      <c s="32">
        <f>0+M10</f>
      </c>
    </row>
    <row r="10" spans="1:16" ht="12.75">
      <c r="A10" t="s">
        <v>49</v>
      </c>
      <c s="34" t="s">
        <v>50</v>
      </c>
      <c s="34" t="s">
        <v>68</v>
      </c>
      <c s="35" t="s">
        <v>5</v>
      </c>
      <c s="6" t="s">
        <v>69</v>
      </c>
      <c s="36" t="s">
        <v>53</v>
      </c>
      <c s="37">
        <v>1</v>
      </c>
      <c s="36">
        <v>0.02857</v>
      </c>
      <c s="36">
        <f>ROUND(G10*H10,6)</f>
      </c>
      <c r="L10" s="38">
        <v>0</v>
      </c>
      <c s="32">
        <f>ROUND(ROUND(L10,2)*ROUND(G10,3),2)</f>
      </c>
      <c s="36" t="s">
        <v>54</v>
      </c>
      <c>
        <f>(M10*21)/100</f>
      </c>
      <c t="s">
        <v>28</v>
      </c>
    </row>
    <row r="11" spans="1:5" ht="12.75">
      <c r="A11" s="35" t="s">
        <v>55</v>
      </c>
      <c r="E11" s="39" t="s">
        <v>69</v>
      </c>
    </row>
    <row r="12" spans="1:5" ht="12.75">
      <c r="A12" s="35" t="s">
        <v>56</v>
      </c>
      <c r="E12" s="40" t="s">
        <v>5</v>
      </c>
    </row>
    <row r="13" spans="1:5" ht="25.5">
      <c r="A13" t="s">
        <v>57</v>
      </c>
      <c r="E13" s="39" t="s">
        <v>70</v>
      </c>
    </row>
    <row r="14" spans="1:13" ht="12.75">
      <c r="A14" t="s">
        <v>47</v>
      </c>
      <c r="C14" s="31" t="s">
        <v>27</v>
      </c>
      <c r="E14" s="33" t="s">
        <v>71</v>
      </c>
      <c r="J14" s="32">
        <f>0</f>
      </c>
      <c s="32">
        <f>0</f>
      </c>
      <c s="32">
        <f>0+L15+L19+L23+L27+L31+L35</f>
      </c>
      <c s="32">
        <f>0+M15+M19+M23+M27+M31+M35</f>
      </c>
    </row>
    <row r="15" spans="1:16" ht="25.5">
      <c r="A15" t="s">
        <v>49</v>
      </c>
      <c s="34" t="s">
        <v>28</v>
      </c>
      <c s="34" t="s">
        <v>72</v>
      </c>
      <c s="35" t="s">
        <v>5</v>
      </c>
      <c s="6" t="s">
        <v>73</v>
      </c>
      <c s="36" t="s">
        <v>74</v>
      </c>
      <c s="37">
        <v>3.9</v>
      </c>
      <c s="36">
        <v>2.25634</v>
      </c>
      <c s="36">
        <f>ROUND(G15*H15,6)</f>
      </c>
      <c r="L15" s="38">
        <v>0</v>
      </c>
      <c s="32">
        <f>ROUND(ROUND(L15,2)*ROUND(G15,3),2)</f>
      </c>
      <c s="36" t="s">
        <v>61</v>
      </c>
      <c>
        <f>(M15*21)/100</f>
      </c>
      <c t="s">
        <v>28</v>
      </c>
    </row>
    <row r="16" spans="1:5" ht="25.5">
      <c r="A16" s="35" t="s">
        <v>55</v>
      </c>
      <c r="E16" s="39" t="s">
        <v>73</v>
      </c>
    </row>
    <row r="17" spans="1:5" ht="25.5">
      <c r="A17" s="35" t="s">
        <v>56</v>
      </c>
      <c r="E17" s="40" t="s">
        <v>75</v>
      </c>
    </row>
    <row r="18" spans="1:5" ht="229.5">
      <c r="A18" t="s">
        <v>57</v>
      </c>
      <c r="E18" s="39" t="s">
        <v>76</v>
      </c>
    </row>
    <row r="19" spans="1:16" ht="25.5">
      <c r="A19" t="s">
        <v>49</v>
      </c>
      <c s="34" t="s">
        <v>26</v>
      </c>
      <c s="34" t="s">
        <v>77</v>
      </c>
      <c s="35" t="s">
        <v>5</v>
      </c>
      <c s="6" t="s">
        <v>78</v>
      </c>
      <c s="36" t="s">
        <v>74</v>
      </c>
      <c s="37">
        <v>3.9</v>
      </c>
      <c s="36">
        <v>0</v>
      </c>
      <c s="36">
        <f>ROUND(G19*H19,6)</f>
      </c>
      <c r="L19" s="38">
        <v>0</v>
      </c>
      <c s="32">
        <f>ROUND(ROUND(L19,2)*ROUND(G19,3),2)</f>
      </c>
      <c s="36" t="s">
        <v>61</v>
      </c>
      <c>
        <f>(M19*21)/100</f>
      </c>
      <c t="s">
        <v>28</v>
      </c>
    </row>
    <row r="20" spans="1:5" ht="25.5">
      <c r="A20" s="35" t="s">
        <v>55</v>
      </c>
      <c r="E20" s="39" t="s">
        <v>78</v>
      </c>
    </row>
    <row r="21" spans="1:5" ht="12.75">
      <c r="A21" s="35" t="s">
        <v>56</v>
      </c>
      <c r="E21" s="40" t="s">
        <v>5</v>
      </c>
    </row>
    <row r="22" spans="1:5" ht="76.5">
      <c r="A22" t="s">
        <v>57</v>
      </c>
      <c r="E22" s="39" t="s">
        <v>79</v>
      </c>
    </row>
    <row r="23" spans="1:16" ht="12.75">
      <c r="A23" t="s">
        <v>49</v>
      </c>
      <c s="34" t="s">
        <v>58</v>
      </c>
      <c s="34" t="s">
        <v>80</v>
      </c>
      <c s="35" t="s">
        <v>5</v>
      </c>
      <c s="6" t="s">
        <v>81</v>
      </c>
      <c s="36" t="s">
        <v>82</v>
      </c>
      <c s="37">
        <v>0.222</v>
      </c>
      <c s="36">
        <v>1.06277</v>
      </c>
      <c s="36">
        <f>ROUND(G23*H23,6)</f>
      </c>
      <c r="L23" s="38">
        <v>0</v>
      </c>
      <c s="32">
        <f>ROUND(ROUND(L23,2)*ROUND(G23,3),2)</f>
      </c>
      <c s="36" t="s">
        <v>61</v>
      </c>
      <c>
        <f>(M23*21)/100</f>
      </c>
      <c t="s">
        <v>28</v>
      </c>
    </row>
    <row r="24" spans="1:5" ht="12.75">
      <c r="A24" s="35" t="s">
        <v>55</v>
      </c>
      <c r="E24" s="39" t="s">
        <v>81</v>
      </c>
    </row>
    <row r="25" spans="1:5" ht="12.75">
      <c r="A25" s="35" t="s">
        <v>56</v>
      </c>
      <c r="E25" s="40" t="s">
        <v>83</v>
      </c>
    </row>
    <row r="26" spans="1:5" ht="25.5">
      <c r="A26" t="s">
        <v>57</v>
      </c>
      <c r="E26" s="39" t="s">
        <v>84</v>
      </c>
    </row>
    <row r="27" spans="1:16" ht="12.75">
      <c r="A27" t="s">
        <v>49</v>
      </c>
      <c s="34" t="s">
        <v>85</v>
      </c>
      <c s="34" t="s">
        <v>86</v>
      </c>
      <c s="35" t="s">
        <v>5</v>
      </c>
      <c s="6" t="s">
        <v>87</v>
      </c>
      <c s="36" t="s">
        <v>88</v>
      </c>
      <c s="37">
        <v>78</v>
      </c>
      <c s="36">
        <v>0.0714</v>
      </c>
      <c s="36">
        <f>ROUND(G27*H27,6)</f>
      </c>
      <c r="L27" s="38">
        <v>0</v>
      </c>
      <c s="32">
        <f>ROUND(ROUND(L27,2)*ROUND(G27,3),2)</f>
      </c>
      <c s="36" t="s">
        <v>61</v>
      </c>
      <c>
        <f>(M27*21)/100</f>
      </c>
      <c t="s">
        <v>28</v>
      </c>
    </row>
    <row r="28" spans="1:5" ht="12.75">
      <c r="A28" s="35" t="s">
        <v>55</v>
      </c>
      <c r="E28" s="39" t="s">
        <v>87</v>
      </c>
    </row>
    <row r="29" spans="1:5" ht="25.5">
      <c r="A29" s="35" t="s">
        <v>56</v>
      </c>
      <c r="E29" s="40" t="s">
        <v>89</v>
      </c>
    </row>
    <row r="30" spans="1:5" ht="38.25">
      <c r="A30" t="s">
        <v>57</v>
      </c>
      <c r="E30" s="39" t="s">
        <v>90</v>
      </c>
    </row>
    <row r="31" spans="1:16" ht="25.5">
      <c r="A31" t="s">
        <v>49</v>
      </c>
      <c s="34" t="s">
        <v>27</v>
      </c>
      <c s="34" t="s">
        <v>91</v>
      </c>
      <c s="35" t="s">
        <v>5</v>
      </c>
      <c s="6" t="s">
        <v>92</v>
      </c>
      <c s="36" t="s">
        <v>93</v>
      </c>
      <c s="37">
        <v>32.93</v>
      </c>
      <c s="36">
        <v>2E-05</v>
      </c>
      <c s="36">
        <f>ROUND(G31*H31,6)</f>
      </c>
      <c r="L31" s="38">
        <v>0</v>
      </c>
      <c s="32">
        <f>ROUND(ROUND(L31,2)*ROUND(G31,3),2)</f>
      </c>
      <c s="36" t="s">
        <v>61</v>
      </c>
      <c>
        <f>(M31*21)/100</f>
      </c>
      <c t="s">
        <v>28</v>
      </c>
    </row>
    <row r="32" spans="1:5" ht="25.5">
      <c r="A32" s="35" t="s">
        <v>55</v>
      </c>
      <c r="E32" s="39" t="s">
        <v>92</v>
      </c>
    </row>
    <row r="33" spans="1:5" ht="12.75">
      <c r="A33" s="35" t="s">
        <v>56</v>
      </c>
      <c r="E33" s="40" t="s">
        <v>94</v>
      </c>
    </row>
    <row r="34" spans="1:5" ht="12.75">
      <c r="A34" t="s">
        <v>57</v>
      </c>
      <c r="E34" s="39" t="s">
        <v>5</v>
      </c>
    </row>
    <row r="35" spans="1:16" ht="12.75">
      <c r="A35" t="s">
        <v>49</v>
      </c>
      <c s="34" t="s">
        <v>95</v>
      </c>
      <c s="34" t="s">
        <v>96</v>
      </c>
      <c s="35" t="s">
        <v>5</v>
      </c>
      <c s="6" t="s">
        <v>97</v>
      </c>
      <c s="36" t="s">
        <v>93</v>
      </c>
      <c s="37">
        <v>32.93</v>
      </c>
      <c s="36">
        <v>8E-05</v>
      </c>
      <c s="36">
        <f>ROUND(G35*H35,6)</f>
      </c>
      <c r="L35" s="38">
        <v>0</v>
      </c>
      <c s="32">
        <f>ROUND(ROUND(L35,2)*ROUND(G35,3),2)</f>
      </c>
      <c s="36" t="s">
        <v>61</v>
      </c>
      <c>
        <f>(M35*21)/100</f>
      </c>
      <c t="s">
        <v>28</v>
      </c>
    </row>
    <row r="36" spans="1:5" ht="12.75">
      <c r="A36" s="35" t="s">
        <v>55</v>
      </c>
      <c r="E36" s="39" t="s">
        <v>97</v>
      </c>
    </row>
    <row r="37" spans="1:5" ht="12.75">
      <c r="A37" s="35" t="s">
        <v>56</v>
      </c>
      <c r="E37" s="40" t="s">
        <v>5</v>
      </c>
    </row>
    <row r="38" spans="1:5" ht="38.25">
      <c r="A38" t="s">
        <v>57</v>
      </c>
      <c r="E38" s="39" t="s">
        <v>98</v>
      </c>
    </row>
    <row r="39" spans="1:13" ht="12.75">
      <c r="A39" t="s">
        <v>47</v>
      </c>
      <c r="C39" s="31" t="s">
        <v>99</v>
      </c>
      <c r="E39" s="33" t="s">
        <v>100</v>
      </c>
      <c r="J39" s="32">
        <f>0</f>
      </c>
      <c s="32">
        <f>0</f>
      </c>
      <c s="32">
        <f>0+L40+L44+L48+L52+L56+L60</f>
      </c>
      <c s="32">
        <f>0+M40+M44+M48+M52+M56+M60</f>
      </c>
    </row>
    <row r="40" spans="1:16" ht="12.75">
      <c r="A40" t="s">
        <v>49</v>
      </c>
      <c s="34" t="s">
        <v>101</v>
      </c>
      <c s="34" t="s">
        <v>102</v>
      </c>
      <c s="35" t="s">
        <v>5</v>
      </c>
      <c s="6" t="s">
        <v>103</v>
      </c>
      <c s="36" t="s">
        <v>104</v>
      </c>
      <c s="37">
        <v>1</v>
      </c>
      <c s="36">
        <v>0.00043</v>
      </c>
      <c s="36">
        <f>ROUND(G40*H40,6)</f>
      </c>
      <c r="L40" s="38">
        <v>0</v>
      </c>
      <c s="32">
        <f>ROUND(ROUND(L40,2)*ROUND(G40,3),2)</f>
      </c>
      <c s="36" t="s">
        <v>61</v>
      </c>
      <c>
        <f>(M40*21)/100</f>
      </c>
      <c t="s">
        <v>28</v>
      </c>
    </row>
    <row r="41" spans="1:5" ht="12.75">
      <c r="A41" s="35" t="s">
        <v>55</v>
      </c>
      <c r="E41" s="39" t="s">
        <v>103</v>
      </c>
    </row>
    <row r="42" spans="1:5" ht="12.75">
      <c r="A42" s="35" t="s">
        <v>56</v>
      </c>
      <c r="E42" s="40" t="s">
        <v>5</v>
      </c>
    </row>
    <row r="43" spans="1:5" ht="25.5">
      <c r="A43" t="s">
        <v>57</v>
      </c>
      <c r="E43" s="39" t="s">
        <v>105</v>
      </c>
    </row>
    <row r="44" spans="1:16" ht="12.75">
      <c r="A44" t="s">
        <v>49</v>
      </c>
      <c s="34" t="s">
        <v>106</v>
      </c>
      <c s="34" t="s">
        <v>107</v>
      </c>
      <c s="35" t="s">
        <v>5</v>
      </c>
      <c s="6" t="s">
        <v>108</v>
      </c>
      <c s="36" t="s">
        <v>109</v>
      </c>
      <c s="37">
        <v>1</v>
      </c>
      <c s="36">
        <v>0.0071</v>
      </c>
      <c s="36">
        <f>ROUND(G44*H44,6)</f>
      </c>
      <c r="L44" s="38">
        <v>0</v>
      </c>
      <c s="32">
        <f>ROUND(ROUND(L44,2)*ROUND(G44,3),2)</f>
      </c>
      <c s="36" t="s">
        <v>54</v>
      </c>
      <c>
        <f>(M44*21)/100</f>
      </c>
      <c t="s">
        <v>28</v>
      </c>
    </row>
    <row r="45" spans="1:5" ht="12.75">
      <c r="A45" s="35" t="s">
        <v>55</v>
      </c>
      <c r="E45" s="39" t="s">
        <v>108</v>
      </c>
    </row>
    <row r="46" spans="1:5" ht="12.75">
      <c r="A46" s="35" t="s">
        <v>56</v>
      </c>
      <c r="E46" s="40" t="s">
        <v>5</v>
      </c>
    </row>
    <row r="47" spans="1:5" ht="38.25">
      <c r="A47" t="s">
        <v>57</v>
      </c>
      <c r="E47" s="39" t="s">
        <v>110</v>
      </c>
    </row>
    <row r="48" spans="1:16" ht="12.75">
      <c r="A48" t="s">
        <v>49</v>
      </c>
      <c s="34" t="s">
        <v>111</v>
      </c>
      <c s="34" t="s">
        <v>112</v>
      </c>
      <c s="35" t="s">
        <v>5</v>
      </c>
      <c s="6" t="s">
        <v>113</v>
      </c>
      <c s="36" t="s">
        <v>109</v>
      </c>
      <c s="37">
        <v>1</v>
      </c>
      <c s="36">
        <v>0</v>
      </c>
      <c s="36">
        <f>ROUND(G48*H48,6)</f>
      </c>
      <c r="L48" s="38">
        <v>0</v>
      </c>
      <c s="32">
        <f>ROUND(ROUND(L48,2)*ROUND(G48,3),2)</f>
      </c>
      <c s="36" t="s">
        <v>61</v>
      </c>
      <c>
        <f>(M48*21)/100</f>
      </c>
      <c t="s">
        <v>28</v>
      </c>
    </row>
    <row r="49" spans="1:5" ht="12.75">
      <c r="A49" s="35" t="s">
        <v>55</v>
      </c>
      <c r="E49" s="39" t="s">
        <v>113</v>
      </c>
    </row>
    <row r="50" spans="1:5" ht="12.75">
      <c r="A50" s="35" t="s">
        <v>56</v>
      </c>
      <c r="E50" s="40" t="s">
        <v>5</v>
      </c>
    </row>
    <row r="51" spans="1:5" ht="12.75">
      <c r="A51" t="s">
        <v>57</v>
      </c>
      <c r="E51" s="39" t="s">
        <v>114</v>
      </c>
    </row>
    <row r="52" spans="1:16" ht="12.75">
      <c r="A52" t="s">
        <v>49</v>
      </c>
      <c s="34" t="s">
        <v>115</v>
      </c>
      <c s="34" t="s">
        <v>116</v>
      </c>
      <c s="35" t="s">
        <v>5</v>
      </c>
      <c s="6" t="s">
        <v>117</v>
      </c>
      <c s="36" t="s">
        <v>109</v>
      </c>
      <c s="37">
        <v>1</v>
      </c>
      <c s="36">
        <v>0.0025</v>
      </c>
      <c s="36">
        <f>ROUND(G52*H52,6)</f>
      </c>
      <c r="L52" s="38">
        <v>0</v>
      </c>
      <c s="32">
        <f>ROUND(ROUND(L52,2)*ROUND(G52,3),2)</f>
      </c>
      <c s="36" t="s">
        <v>54</v>
      </c>
      <c>
        <f>(M52*21)/100</f>
      </c>
      <c t="s">
        <v>28</v>
      </c>
    </row>
    <row r="53" spans="1:5" ht="12.75">
      <c r="A53" s="35" t="s">
        <v>55</v>
      </c>
      <c r="E53" s="39" t="s">
        <v>117</v>
      </c>
    </row>
    <row r="54" spans="1:5" ht="12.75">
      <c r="A54" s="35" t="s">
        <v>56</v>
      </c>
      <c r="E54" s="40" t="s">
        <v>5</v>
      </c>
    </row>
    <row r="55" spans="1:5" ht="25.5">
      <c r="A55" t="s">
        <v>57</v>
      </c>
      <c r="E55" s="39" t="s">
        <v>118</v>
      </c>
    </row>
    <row r="56" spans="1:16" ht="12.75">
      <c r="A56" t="s">
        <v>49</v>
      </c>
      <c s="34" t="s">
        <v>119</v>
      </c>
      <c s="34" t="s">
        <v>120</v>
      </c>
      <c s="35" t="s">
        <v>5</v>
      </c>
      <c s="6" t="s">
        <v>121</v>
      </c>
      <c s="36" t="s">
        <v>109</v>
      </c>
      <c s="37">
        <v>1</v>
      </c>
      <c s="36">
        <v>0.00028</v>
      </c>
      <c s="36">
        <f>ROUND(G56*H56,6)</f>
      </c>
      <c r="L56" s="38">
        <v>0</v>
      </c>
      <c s="32">
        <f>ROUND(ROUND(L56,2)*ROUND(G56,3),2)</f>
      </c>
      <c s="36" t="s">
        <v>61</v>
      </c>
      <c>
        <f>(M56*21)/100</f>
      </c>
      <c t="s">
        <v>28</v>
      </c>
    </row>
    <row r="57" spans="1:5" ht="12.75">
      <c r="A57" s="35" t="s">
        <v>55</v>
      </c>
      <c r="E57" s="39" t="s">
        <v>121</v>
      </c>
    </row>
    <row r="58" spans="1:5" ht="12.75">
      <c r="A58" s="35" t="s">
        <v>56</v>
      </c>
      <c r="E58" s="40" t="s">
        <v>5</v>
      </c>
    </row>
    <row r="59" spans="1:5" ht="89.25">
      <c r="A59" t="s">
        <v>57</v>
      </c>
      <c r="E59" s="39" t="s">
        <v>122</v>
      </c>
    </row>
    <row r="60" spans="1:16" ht="25.5">
      <c r="A60" t="s">
        <v>49</v>
      </c>
      <c s="34" t="s">
        <v>123</v>
      </c>
      <c s="34" t="s">
        <v>124</v>
      </c>
      <c s="35" t="s">
        <v>5</v>
      </c>
      <c s="6" t="s">
        <v>125</v>
      </c>
      <c s="36" t="s">
        <v>82</v>
      </c>
      <c s="37">
        <v>0.01</v>
      </c>
      <c s="36">
        <v>0</v>
      </c>
      <c s="36">
        <f>ROUND(G60*H60,6)</f>
      </c>
      <c r="L60" s="38">
        <v>0</v>
      </c>
      <c s="32">
        <f>ROUND(ROUND(L60,2)*ROUND(G60,3),2)</f>
      </c>
      <c s="36" t="s">
        <v>61</v>
      </c>
      <c>
        <f>(M60*21)/100</f>
      </c>
      <c t="s">
        <v>28</v>
      </c>
    </row>
    <row r="61" spans="1:5" ht="25.5">
      <c r="A61" s="35" t="s">
        <v>55</v>
      </c>
      <c r="E61" s="39" t="s">
        <v>125</v>
      </c>
    </row>
    <row r="62" spans="1:5" ht="12.75">
      <c r="A62" s="35" t="s">
        <v>56</v>
      </c>
      <c r="E62" s="40" t="s">
        <v>5</v>
      </c>
    </row>
    <row r="63" spans="1:5" ht="114.75">
      <c r="A63" t="s">
        <v>57</v>
      </c>
      <c r="E63" s="39" t="s">
        <v>126</v>
      </c>
    </row>
    <row r="64" spans="1:13" ht="12.75">
      <c r="A64" t="s">
        <v>47</v>
      </c>
      <c r="C64" s="31" t="s">
        <v>127</v>
      </c>
      <c r="E64" s="33" t="s">
        <v>128</v>
      </c>
      <c r="J64" s="32">
        <f>0</f>
      </c>
      <c s="32">
        <f>0</f>
      </c>
      <c s="32">
        <f>0+L65</f>
      </c>
      <c s="32">
        <f>0+M65</f>
      </c>
    </row>
    <row r="65" spans="1:16" ht="12.75">
      <c r="A65" t="s">
        <v>49</v>
      </c>
      <c s="34" t="s">
        <v>129</v>
      </c>
      <c s="34" t="s">
        <v>130</v>
      </c>
      <c s="35" t="s">
        <v>5</v>
      </c>
      <c s="6" t="s">
        <v>131</v>
      </c>
      <c s="36" t="s">
        <v>53</v>
      </c>
      <c s="37">
        <v>1</v>
      </c>
      <c s="36">
        <v>0</v>
      </c>
      <c s="36">
        <f>ROUND(G65*H65,6)</f>
      </c>
      <c r="L65" s="38">
        <v>0</v>
      </c>
      <c s="32">
        <f>ROUND(ROUND(L65,2)*ROUND(G65,3),2)</f>
      </c>
      <c s="36" t="s">
        <v>54</v>
      </c>
      <c>
        <f>(M65*21)/100</f>
      </c>
      <c t="s">
        <v>28</v>
      </c>
    </row>
    <row r="66" spans="1:5" ht="12.75">
      <c r="A66" s="35" t="s">
        <v>55</v>
      </c>
      <c r="E66" s="39" t="s">
        <v>131</v>
      </c>
    </row>
    <row r="67" spans="1:5" ht="12.75">
      <c r="A67" s="35" t="s">
        <v>56</v>
      </c>
      <c r="E67" s="40" t="s">
        <v>5</v>
      </c>
    </row>
    <row r="68" spans="1:5" ht="12.75">
      <c r="A68" t="s">
        <v>57</v>
      </c>
      <c r="E68" s="39" t="s">
        <v>5</v>
      </c>
    </row>
    <row r="69" spans="1:13" ht="12.75">
      <c r="A69" t="s">
        <v>47</v>
      </c>
      <c r="C69" s="31" t="s">
        <v>132</v>
      </c>
      <c r="E69" s="33" t="s">
        <v>133</v>
      </c>
      <c r="J69" s="32">
        <f>0</f>
      </c>
      <c s="32">
        <f>0</f>
      </c>
      <c s="32">
        <f>0+L70+L74+L78+L82+L86+L90+L94+L98+L102+L106+L110+L114</f>
      </c>
      <c s="32">
        <f>0+M70+M74+M78+M82+M86+M90+M94+M98+M102+M106+M110+M114</f>
      </c>
    </row>
    <row r="70" spans="1:16" ht="12.75">
      <c r="A70" t="s">
        <v>49</v>
      </c>
      <c s="34" t="s">
        <v>134</v>
      </c>
      <c s="34" t="s">
        <v>135</v>
      </c>
      <c s="35" t="s">
        <v>5</v>
      </c>
      <c s="6" t="s">
        <v>136</v>
      </c>
      <c s="36" t="s">
        <v>53</v>
      </c>
      <c s="37">
        <v>1</v>
      </c>
      <c s="36">
        <v>0</v>
      </c>
      <c s="36">
        <f>ROUND(G70*H70,6)</f>
      </c>
      <c r="L70" s="38">
        <v>0</v>
      </c>
      <c s="32">
        <f>ROUND(ROUND(L70,2)*ROUND(G70,3),2)</f>
      </c>
      <c s="36" t="s">
        <v>54</v>
      </c>
      <c>
        <f>(M70*21)/100</f>
      </c>
      <c t="s">
        <v>28</v>
      </c>
    </row>
    <row r="71" spans="1:5" ht="12.75">
      <c r="A71" s="35" t="s">
        <v>55</v>
      </c>
      <c r="E71" s="39" t="s">
        <v>136</v>
      </c>
    </row>
    <row r="72" spans="1:5" ht="25.5">
      <c r="A72" s="35" t="s">
        <v>56</v>
      </c>
      <c r="E72" s="40" t="s">
        <v>137</v>
      </c>
    </row>
    <row r="73" spans="1:5" ht="12.75">
      <c r="A73" t="s">
        <v>57</v>
      </c>
      <c r="E73" s="39" t="s">
        <v>5</v>
      </c>
    </row>
    <row r="74" spans="1:16" ht="12.75">
      <c r="A74" t="s">
        <v>49</v>
      </c>
      <c s="34" t="s">
        <v>138</v>
      </c>
      <c s="34" t="s">
        <v>139</v>
      </c>
      <c s="35" t="s">
        <v>5</v>
      </c>
      <c s="6" t="s">
        <v>140</v>
      </c>
      <c s="36" t="s">
        <v>141</v>
      </c>
      <c s="37">
        <v>1</v>
      </c>
      <c s="36">
        <v>0.03</v>
      </c>
      <c s="36">
        <f>ROUND(G74*H74,6)</f>
      </c>
      <c r="L74" s="38">
        <v>0</v>
      </c>
      <c s="32">
        <f>ROUND(ROUND(L74,2)*ROUND(G74,3),2)</f>
      </c>
      <c s="36" t="s">
        <v>54</v>
      </c>
      <c>
        <f>(M74*21)/100</f>
      </c>
      <c t="s">
        <v>28</v>
      </c>
    </row>
    <row r="75" spans="1:5" ht="12.75">
      <c r="A75" s="35" t="s">
        <v>55</v>
      </c>
      <c r="E75" s="39" t="s">
        <v>140</v>
      </c>
    </row>
    <row r="76" spans="1:5" ht="25.5">
      <c r="A76" s="35" t="s">
        <v>56</v>
      </c>
      <c r="E76" s="40" t="s">
        <v>142</v>
      </c>
    </row>
    <row r="77" spans="1:5" ht="12.75">
      <c r="A77" t="s">
        <v>57</v>
      </c>
      <c r="E77" s="39" t="s">
        <v>5</v>
      </c>
    </row>
    <row r="78" spans="1:16" ht="12.75">
      <c r="A78" t="s">
        <v>49</v>
      </c>
      <c s="34" t="s">
        <v>143</v>
      </c>
      <c s="34" t="s">
        <v>144</v>
      </c>
      <c s="35" t="s">
        <v>5</v>
      </c>
      <c s="6" t="s">
        <v>145</v>
      </c>
      <c s="36" t="s">
        <v>141</v>
      </c>
      <c s="37">
        <v>1</v>
      </c>
      <c s="36">
        <v>0.25</v>
      </c>
      <c s="36">
        <f>ROUND(G78*H78,6)</f>
      </c>
      <c r="L78" s="38">
        <v>0</v>
      </c>
      <c s="32">
        <f>ROUND(ROUND(L78,2)*ROUND(G78,3),2)</f>
      </c>
      <c s="36" t="s">
        <v>54</v>
      </c>
      <c>
        <f>(M78*21)/100</f>
      </c>
      <c t="s">
        <v>28</v>
      </c>
    </row>
    <row r="79" spans="1:5" ht="12.75">
      <c r="A79" s="35" t="s">
        <v>55</v>
      </c>
      <c r="E79" s="39" t="s">
        <v>145</v>
      </c>
    </row>
    <row r="80" spans="1:5" ht="25.5">
      <c r="A80" s="35" t="s">
        <v>56</v>
      </c>
      <c r="E80" s="40" t="s">
        <v>146</v>
      </c>
    </row>
    <row r="81" spans="1:5" ht="89.25">
      <c r="A81" t="s">
        <v>57</v>
      </c>
      <c r="E81" s="39" t="s">
        <v>147</v>
      </c>
    </row>
    <row r="82" spans="1:16" ht="12.75">
      <c r="A82" t="s">
        <v>49</v>
      </c>
      <c s="34" t="s">
        <v>148</v>
      </c>
      <c s="34" t="s">
        <v>149</v>
      </c>
      <c s="35" t="s">
        <v>5</v>
      </c>
      <c s="6" t="s">
        <v>150</v>
      </c>
      <c s="36" t="s">
        <v>141</v>
      </c>
      <c s="37">
        <v>1</v>
      </c>
      <c s="36">
        <v>0.3</v>
      </c>
      <c s="36">
        <f>ROUND(G82*H82,6)</f>
      </c>
      <c r="L82" s="38">
        <v>0</v>
      </c>
      <c s="32">
        <f>ROUND(ROUND(L82,2)*ROUND(G82,3),2)</f>
      </c>
      <c s="36" t="s">
        <v>54</v>
      </c>
      <c>
        <f>(M82*21)/100</f>
      </c>
      <c t="s">
        <v>28</v>
      </c>
    </row>
    <row r="83" spans="1:5" ht="12.75">
      <c r="A83" s="35" t="s">
        <v>55</v>
      </c>
      <c r="E83" s="39" t="s">
        <v>150</v>
      </c>
    </row>
    <row r="84" spans="1:5" ht="25.5">
      <c r="A84" s="35" t="s">
        <v>56</v>
      </c>
      <c r="E84" s="40" t="s">
        <v>151</v>
      </c>
    </row>
    <row r="85" spans="1:5" ht="102">
      <c r="A85" t="s">
        <v>57</v>
      </c>
      <c r="E85" s="39" t="s">
        <v>152</v>
      </c>
    </row>
    <row r="86" spans="1:16" ht="12.75">
      <c r="A86" t="s">
        <v>49</v>
      </c>
      <c s="34" t="s">
        <v>153</v>
      </c>
      <c s="34" t="s">
        <v>154</v>
      </c>
      <c s="35" t="s">
        <v>5</v>
      </c>
      <c s="6" t="s">
        <v>155</v>
      </c>
      <c s="36" t="s">
        <v>141</v>
      </c>
      <c s="37">
        <v>2</v>
      </c>
      <c s="36">
        <v>0.02</v>
      </c>
      <c s="36">
        <f>ROUND(G86*H86,6)</f>
      </c>
      <c r="L86" s="38">
        <v>0</v>
      </c>
      <c s="32">
        <f>ROUND(ROUND(L86,2)*ROUND(G86,3),2)</f>
      </c>
      <c s="36" t="s">
        <v>54</v>
      </c>
      <c>
        <f>(M86*21)/100</f>
      </c>
      <c t="s">
        <v>28</v>
      </c>
    </row>
    <row r="87" spans="1:5" ht="12.75">
      <c r="A87" s="35" t="s">
        <v>55</v>
      </c>
      <c r="E87" s="39" t="s">
        <v>155</v>
      </c>
    </row>
    <row r="88" spans="1:5" ht="25.5">
      <c r="A88" s="35" t="s">
        <v>56</v>
      </c>
      <c r="E88" s="40" t="s">
        <v>156</v>
      </c>
    </row>
    <row r="89" spans="1:5" ht="25.5">
      <c r="A89" t="s">
        <v>57</v>
      </c>
      <c r="E89" s="39" t="s">
        <v>157</v>
      </c>
    </row>
    <row r="90" spans="1:16" ht="12.75">
      <c r="A90" t="s">
        <v>49</v>
      </c>
      <c s="34" t="s">
        <v>158</v>
      </c>
      <c s="34" t="s">
        <v>159</v>
      </c>
      <c s="35" t="s">
        <v>5</v>
      </c>
      <c s="6" t="s">
        <v>160</v>
      </c>
      <c s="36" t="s">
        <v>141</v>
      </c>
      <c s="37">
        <v>1</v>
      </c>
      <c s="36">
        <v>0.009</v>
      </c>
      <c s="36">
        <f>ROUND(G90*H90,6)</f>
      </c>
      <c r="L90" s="38">
        <v>0</v>
      </c>
      <c s="32">
        <f>ROUND(ROUND(L90,2)*ROUND(G90,3),2)</f>
      </c>
      <c s="36" t="s">
        <v>54</v>
      </c>
      <c>
        <f>(M90*21)/100</f>
      </c>
      <c t="s">
        <v>28</v>
      </c>
    </row>
    <row r="91" spans="1:5" ht="12.75">
      <c r="A91" s="35" t="s">
        <v>55</v>
      </c>
      <c r="E91" s="39" t="s">
        <v>160</v>
      </c>
    </row>
    <row r="92" spans="1:5" ht="25.5">
      <c r="A92" s="35" t="s">
        <v>56</v>
      </c>
      <c r="E92" s="40" t="s">
        <v>161</v>
      </c>
    </row>
    <row r="93" spans="1:5" ht="12.75">
      <c r="A93" t="s">
        <v>57</v>
      </c>
      <c r="E93" s="39" t="s">
        <v>162</v>
      </c>
    </row>
    <row r="94" spans="1:16" ht="12.75">
      <c r="A94" t="s">
        <v>49</v>
      </c>
      <c s="34" t="s">
        <v>163</v>
      </c>
      <c s="34" t="s">
        <v>164</v>
      </c>
      <c s="35" t="s">
        <v>5</v>
      </c>
      <c s="6" t="s">
        <v>165</v>
      </c>
      <c s="36" t="s">
        <v>141</v>
      </c>
      <c s="37">
        <v>1</v>
      </c>
      <c s="36">
        <v>0.015</v>
      </c>
      <c s="36">
        <f>ROUND(G94*H94,6)</f>
      </c>
      <c r="L94" s="38">
        <v>0</v>
      </c>
      <c s="32">
        <f>ROUND(ROUND(L94,2)*ROUND(G94,3),2)</f>
      </c>
      <c s="36" t="s">
        <v>54</v>
      </c>
      <c>
        <f>(M94*21)/100</f>
      </c>
      <c t="s">
        <v>28</v>
      </c>
    </row>
    <row r="95" spans="1:5" ht="12.75">
      <c r="A95" s="35" t="s">
        <v>55</v>
      </c>
      <c r="E95" s="39" t="s">
        <v>165</v>
      </c>
    </row>
    <row r="96" spans="1:5" ht="12.75">
      <c r="A96" s="35" t="s">
        <v>56</v>
      </c>
      <c r="E96" s="40" t="s">
        <v>5</v>
      </c>
    </row>
    <row r="97" spans="1:5" ht="12.75">
      <c r="A97" t="s">
        <v>57</v>
      </c>
      <c r="E97" s="39" t="s">
        <v>5</v>
      </c>
    </row>
    <row r="98" spans="1:16" ht="12.75">
      <c r="A98" t="s">
        <v>49</v>
      </c>
      <c s="34" t="s">
        <v>166</v>
      </c>
      <c s="34" t="s">
        <v>167</v>
      </c>
      <c s="35" t="s">
        <v>5</v>
      </c>
      <c s="6" t="s">
        <v>168</v>
      </c>
      <c s="36" t="s">
        <v>141</v>
      </c>
      <c s="37">
        <v>1</v>
      </c>
      <c s="36">
        <v>0.15</v>
      </c>
      <c s="36">
        <f>ROUND(G98*H98,6)</f>
      </c>
      <c r="L98" s="38">
        <v>0</v>
      </c>
      <c s="32">
        <f>ROUND(ROUND(L98,2)*ROUND(G98,3),2)</f>
      </c>
      <c s="36" t="s">
        <v>54</v>
      </c>
      <c>
        <f>(M98*21)/100</f>
      </c>
      <c t="s">
        <v>28</v>
      </c>
    </row>
    <row r="99" spans="1:5" ht="12.75">
      <c r="A99" s="35" t="s">
        <v>55</v>
      </c>
      <c r="E99" s="39" t="s">
        <v>168</v>
      </c>
    </row>
    <row r="100" spans="1:5" ht="25.5">
      <c r="A100" s="35" t="s">
        <v>56</v>
      </c>
      <c r="E100" s="40" t="s">
        <v>169</v>
      </c>
    </row>
    <row r="101" spans="1:5" ht="114.75">
      <c r="A101" t="s">
        <v>57</v>
      </c>
      <c r="E101" s="39" t="s">
        <v>170</v>
      </c>
    </row>
    <row r="102" spans="1:16" ht="12.75">
      <c r="A102" t="s">
        <v>49</v>
      </c>
      <c s="34" t="s">
        <v>171</v>
      </c>
      <c s="34" t="s">
        <v>172</v>
      </c>
      <c s="35" t="s">
        <v>5</v>
      </c>
      <c s="6" t="s">
        <v>173</v>
      </c>
      <c s="36" t="s">
        <v>141</v>
      </c>
      <c s="37">
        <v>1</v>
      </c>
      <c s="36">
        <v>0.1</v>
      </c>
      <c s="36">
        <f>ROUND(G102*H102,6)</f>
      </c>
      <c r="L102" s="38">
        <v>0</v>
      </c>
      <c s="32">
        <f>ROUND(ROUND(L102,2)*ROUND(G102,3),2)</f>
      </c>
      <c s="36" t="s">
        <v>54</v>
      </c>
      <c>
        <f>(M102*21)/100</f>
      </c>
      <c t="s">
        <v>28</v>
      </c>
    </row>
    <row r="103" spans="1:5" ht="12.75">
      <c r="A103" s="35" t="s">
        <v>55</v>
      </c>
      <c r="E103" s="39" t="s">
        <v>173</v>
      </c>
    </row>
    <row r="104" spans="1:5" ht="25.5">
      <c r="A104" s="35" t="s">
        <v>56</v>
      </c>
      <c r="E104" s="40" t="s">
        <v>174</v>
      </c>
    </row>
    <row r="105" spans="1:5" ht="12.75">
      <c r="A105" t="s">
        <v>57</v>
      </c>
      <c r="E105" s="39" t="s">
        <v>175</v>
      </c>
    </row>
    <row r="106" spans="1:16" ht="12.75">
      <c r="A106" t="s">
        <v>49</v>
      </c>
      <c s="34" t="s">
        <v>176</v>
      </c>
      <c s="34" t="s">
        <v>177</v>
      </c>
      <c s="35" t="s">
        <v>5</v>
      </c>
      <c s="6" t="s">
        <v>178</v>
      </c>
      <c s="36" t="s">
        <v>141</v>
      </c>
      <c s="37">
        <v>1</v>
      </c>
      <c s="36">
        <v>0.1</v>
      </c>
      <c s="36">
        <f>ROUND(G106*H106,6)</f>
      </c>
      <c r="L106" s="38">
        <v>0</v>
      </c>
      <c s="32">
        <f>ROUND(ROUND(L106,2)*ROUND(G106,3),2)</f>
      </c>
      <c s="36" t="s">
        <v>54</v>
      </c>
      <c>
        <f>(M106*21)/100</f>
      </c>
      <c t="s">
        <v>28</v>
      </c>
    </row>
    <row r="107" spans="1:5" ht="12.75">
      <c r="A107" s="35" t="s">
        <v>55</v>
      </c>
      <c r="E107" s="39" t="s">
        <v>178</v>
      </c>
    </row>
    <row r="108" spans="1:5" ht="25.5">
      <c r="A108" s="35" t="s">
        <v>56</v>
      </c>
      <c r="E108" s="40" t="s">
        <v>179</v>
      </c>
    </row>
    <row r="109" spans="1:5" ht="12.75">
      <c r="A109" t="s">
        <v>57</v>
      </c>
      <c r="E109" s="39" t="s">
        <v>5</v>
      </c>
    </row>
    <row r="110" spans="1:16" ht="12.75">
      <c r="A110" t="s">
        <v>49</v>
      </c>
      <c s="34" t="s">
        <v>180</v>
      </c>
      <c s="34" t="s">
        <v>181</v>
      </c>
      <c s="35" t="s">
        <v>5</v>
      </c>
      <c s="6" t="s">
        <v>182</v>
      </c>
      <c s="36" t="s">
        <v>141</v>
      </c>
      <c s="37">
        <v>1</v>
      </c>
      <c s="36">
        <v>0.001</v>
      </c>
      <c s="36">
        <f>ROUND(G110*H110,6)</f>
      </c>
      <c r="L110" s="38">
        <v>0</v>
      </c>
      <c s="32">
        <f>ROUND(ROUND(L110,2)*ROUND(G110,3),2)</f>
      </c>
      <c s="36" t="s">
        <v>54</v>
      </c>
      <c>
        <f>(M110*21)/100</f>
      </c>
      <c t="s">
        <v>28</v>
      </c>
    </row>
    <row r="111" spans="1:5" ht="12.75">
      <c r="A111" s="35" t="s">
        <v>55</v>
      </c>
      <c r="E111" s="39" t="s">
        <v>182</v>
      </c>
    </row>
    <row r="112" spans="1:5" ht="25.5">
      <c r="A112" s="35" t="s">
        <v>56</v>
      </c>
      <c r="E112" s="40" t="s">
        <v>183</v>
      </c>
    </row>
    <row r="113" spans="1:5" ht="25.5">
      <c r="A113" t="s">
        <v>57</v>
      </c>
      <c r="E113" s="39" t="s">
        <v>184</v>
      </c>
    </row>
    <row r="114" spans="1:16" ht="12.75">
      <c r="A114" t="s">
        <v>49</v>
      </c>
      <c s="34" t="s">
        <v>185</v>
      </c>
      <c s="34" t="s">
        <v>186</v>
      </c>
      <c s="35" t="s">
        <v>5</v>
      </c>
      <c s="6" t="s">
        <v>187</v>
      </c>
      <c s="36" t="s">
        <v>141</v>
      </c>
      <c s="37">
        <v>1</v>
      </c>
      <c s="36">
        <v>0.15</v>
      </c>
      <c s="36">
        <f>ROUND(G114*H114,6)</f>
      </c>
      <c r="L114" s="38">
        <v>0</v>
      </c>
      <c s="32">
        <f>ROUND(ROUND(L114,2)*ROUND(G114,3),2)</f>
      </c>
      <c s="36" t="s">
        <v>54</v>
      </c>
      <c>
        <f>(M114*21)/100</f>
      </c>
      <c t="s">
        <v>28</v>
      </c>
    </row>
    <row r="115" spans="1:5" ht="12.75">
      <c r="A115" s="35" t="s">
        <v>55</v>
      </c>
      <c r="E115" s="39" t="s">
        <v>187</v>
      </c>
    </row>
    <row r="116" spans="1:5" ht="25.5">
      <c r="A116" s="35" t="s">
        <v>56</v>
      </c>
      <c r="E116" s="40" t="s">
        <v>188</v>
      </c>
    </row>
    <row r="117" spans="1:5" ht="12.75">
      <c r="A117" t="s">
        <v>57</v>
      </c>
      <c r="E117" s="39" t="s">
        <v>189</v>
      </c>
    </row>
    <row r="118" spans="1:13" ht="12.75">
      <c r="A118" t="s">
        <v>47</v>
      </c>
      <c r="C118" s="31" t="s">
        <v>190</v>
      </c>
      <c r="E118" s="33" t="s">
        <v>191</v>
      </c>
      <c r="J118" s="32">
        <f>0</f>
      </c>
      <c s="32">
        <f>0</f>
      </c>
      <c s="32">
        <f>0+L119+L123+L127+L131+L135+L139+L143+L147+L151+L155+L159+L163+L167+L171+L175+L179+L183+L187+L191+L195+L199+L203+L207+L211+L215+L219+L223+L227+L231+L235+L239+L243</f>
      </c>
      <c s="32">
        <f>0+M119+M123+M127+M131+M135+M139+M143+M147+M151+M155+M159+M163+M167+M171+M175+M179+M183+M187+M191+M195+M199+M203+M207+M211+M215+M219+M223+M227+M231+M235+M239+M243</f>
      </c>
    </row>
    <row r="119" spans="1:16" ht="12.75">
      <c r="A119" t="s">
        <v>49</v>
      </c>
      <c s="34" t="s">
        <v>192</v>
      </c>
      <c s="34" t="s">
        <v>193</v>
      </c>
      <c s="35" t="s">
        <v>5</v>
      </c>
      <c s="6" t="s">
        <v>194</v>
      </c>
      <c s="36" t="s">
        <v>109</v>
      </c>
      <c s="37">
        <v>2</v>
      </c>
      <c s="36">
        <v>0</v>
      </c>
      <c s="36">
        <f>ROUND(G119*H119,6)</f>
      </c>
      <c r="L119" s="38">
        <v>0</v>
      </c>
      <c s="32">
        <f>ROUND(ROUND(L119,2)*ROUND(G119,3),2)</f>
      </c>
      <c s="36" t="s">
        <v>54</v>
      </c>
      <c>
        <f>(M119*21)/100</f>
      </c>
      <c t="s">
        <v>28</v>
      </c>
    </row>
    <row r="120" spans="1:5" ht="12.75">
      <c r="A120" s="35" t="s">
        <v>55</v>
      </c>
      <c r="E120" s="39" t="s">
        <v>194</v>
      </c>
    </row>
    <row r="121" spans="1:5" ht="12.75">
      <c r="A121" s="35" t="s">
        <v>56</v>
      </c>
      <c r="E121" s="40" t="s">
        <v>5</v>
      </c>
    </row>
    <row r="122" spans="1:5" ht="89.25">
      <c r="A122" t="s">
        <v>57</v>
      </c>
      <c r="E122" s="39" t="s">
        <v>195</v>
      </c>
    </row>
    <row r="123" spans="1:16" ht="12.75">
      <c r="A123" t="s">
        <v>49</v>
      </c>
      <c s="34" t="s">
        <v>196</v>
      </c>
      <c s="34" t="s">
        <v>197</v>
      </c>
      <c s="35" t="s">
        <v>5</v>
      </c>
      <c s="6" t="s">
        <v>198</v>
      </c>
      <c s="36" t="s">
        <v>109</v>
      </c>
      <c s="37">
        <v>2</v>
      </c>
      <c s="36">
        <v>0</v>
      </c>
      <c s="36">
        <f>ROUND(G123*H123,6)</f>
      </c>
      <c r="L123" s="38">
        <v>0</v>
      </c>
      <c s="32">
        <f>ROUND(ROUND(L123,2)*ROUND(G123,3),2)</f>
      </c>
      <c s="36" t="s">
        <v>54</v>
      </c>
      <c>
        <f>(M123*21)/100</f>
      </c>
      <c t="s">
        <v>28</v>
      </c>
    </row>
    <row r="124" spans="1:5" ht="12.75">
      <c r="A124" s="35" t="s">
        <v>55</v>
      </c>
      <c r="E124" s="39" t="s">
        <v>198</v>
      </c>
    </row>
    <row r="125" spans="1:5" ht="12.75">
      <c r="A125" s="35" t="s">
        <v>56</v>
      </c>
      <c r="E125" s="40" t="s">
        <v>5</v>
      </c>
    </row>
    <row r="126" spans="1:5" ht="12.75">
      <c r="A126" t="s">
        <v>57</v>
      </c>
      <c r="E126" s="39" t="s">
        <v>199</v>
      </c>
    </row>
    <row r="127" spans="1:16" ht="12.75">
      <c r="A127" t="s">
        <v>49</v>
      </c>
      <c s="34" t="s">
        <v>200</v>
      </c>
      <c s="34" t="s">
        <v>201</v>
      </c>
      <c s="35" t="s">
        <v>5</v>
      </c>
      <c s="6" t="s">
        <v>202</v>
      </c>
      <c s="36" t="s">
        <v>109</v>
      </c>
      <c s="37">
        <v>2</v>
      </c>
      <c s="36">
        <v>0</v>
      </c>
      <c s="36">
        <f>ROUND(G127*H127,6)</f>
      </c>
      <c r="L127" s="38">
        <v>0</v>
      </c>
      <c s="32">
        <f>ROUND(ROUND(L127,2)*ROUND(G127,3),2)</f>
      </c>
      <c s="36" t="s">
        <v>54</v>
      </c>
      <c>
        <f>(M127*21)/100</f>
      </c>
      <c t="s">
        <v>28</v>
      </c>
    </row>
    <row r="128" spans="1:5" ht="12.75">
      <c r="A128" s="35" t="s">
        <v>55</v>
      </c>
      <c r="E128" s="39" t="s">
        <v>202</v>
      </c>
    </row>
    <row r="129" spans="1:5" ht="12.75">
      <c r="A129" s="35" t="s">
        <v>56</v>
      </c>
      <c r="E129" s="40" t="s">
        <v>5</v>
      </c>
    </row>
    <row r="130" spans="1:5" ht="12.75">
      <c r="A130" t="s">
        <v>57</v>
      </c>
      <c r="E130" s="39" t="s">
        <v>5</v>
      </c>
    </row>
    <row r="131" spans="1:16" ht="12.75">
      <c r="A131" t="s">
        <v>49</v>
      </c>
      <c s="34" t="s">
        <v>203</v>
      </c>
      <c s="34" t="s">
        <v>204</v>
      </c>
      <c s="35" t="s">
        <v>5</v>
      </c>
      <c s="6" t="s">
        <v>205</v>
      </c>
      <c s="36" t="s">
        <v>109</v>
      </c>
      <c s="37">
        <v>1</v>
      </c>
      <c s="36">
        <v>0</v>
      </c>
      <c s="36">
        <f>ROUND(G131*H131,6)</f>
      </c>
      <c r="L131" s="38">
        <v>0</v>
      </c>
      <c s="32">
        <f>ROUND(ROUND(L131,2)*ROUND(G131,3),2)</f>
      </c>
      <c s="36" t="s">
        <v>54</v>
      </c>
      <c>
        <f>(M131*21)/100</f>
      </c>
      <c t="s">
        <v>28</v>
      </c>
    </row>
    <row r="132" spans="1:5" ht="12.75">
      <c r="A132" s="35" t="s">
        <v>55</v>
      </c>
      <c r="E132" s="39" t="s">
        <v>205</v>
      </c>
    </row>
    <row r="133" spans="1:5" ht="12.75">
      <c r="A133" s="35" t="s">
        <v>56</v>
      </c>
      <c r="E133" s="40" t="s">
        <v>5</v>
      </c>
    </row>
    <row r="134" spans="1:5" ht="12.75">
      <c r="A134" t="s">
        <v>57</v>
      </c>
      <c r="E134" s="39" t="s">
        <v>5</v>
      </c>
    </row>
    <row r="135" spans="1:16" ht="12.75">
      <c r="A135" t="s">
        <v>49</v>
      </c>
      <c s="34" t="s">
        <v>206</v>
      </c>
      <c s="34" t="s">
        <v>207</v>
      </c>
      <c s="35" t="s">
        <v>5</v>
      </c>
      <c s="6" t="s">
        <v>208</v>
      </c>
      <c s="36" t="s">
        <v>109</v>
      </c>
      <c s="37">
        <v>1</v>
      </c>
      <c s="36">
        <v>0</v>
      </c>
      <c s="36">
        <f>ROUND(G135*H135,6)</f>
      </c>
      <c r="L135" s="38">
        <v>0</v>
      </c>
      <c s="32">
        <f>ROUND(ROUND(L135,2)*ROUND(G135,3),2)</f>
      </c>
      <c s="36" t="s">
        <v>54</v>
      </c>
      <c>
        <f>(M135*21)/100</f>
      </c>
      <c t="s">
        <v>28</v>
      </c>
    </row>
    <row r="136" spans="1:5" ht="12.75">
      <c r="A136" s="35" t="s">
        <v>55</v>
      </c>
      <c r="E136" s="39" t="s">
        <v>208</v>
      </c>
    </row>
    <row r="137" spans="1:5" ht="12.75">
      <c r="A137" s="35" t="s">
        <v>56</v>
      </c>
      <c r="E137" s="40" t="s">
        <v>5</v>
      </c>
    </row>
    <row r="138" spans="1:5" ht="25.5">
      <c r="A138" t="s">
        <v>57</v>
      </c>
      <c r="E138" s="39" t="s">
        <v>209</v>
      </c>
    </row>
    <row r="139" spans="1:16" ht="12.75">
      <c r="A139" t="s">
        <v>49</v>
      </c>
      <c s="34" t="s">
        <v>210</v>
      </c>
      <c s="34" t="s">
        <v>211</v>
      </c>
      <c s="35" t="s">
        <v>5</v>
      </c>
      <c s="6" t="s">
        <v>212</v>
      </c>
      <c s="36" t="s">
        <v>109</v>
      </c>
      <c s="37">
        <v>2</v>
      </c>
      <c s="36">
        <v>0</v>
      </c>
      <c s="36">
        <f>ROUND(G139*H139,6)</f>
      </c>
      <c r="L139" s="38">
        <v>0</v>
      </c>
      <c s="32">
        <f>ROUND(ROUND(L139,2)*ROUND(G139,3),2)</f>
      </c>
      <c s="36" t="s">
        <v>54</v>
      </c>
      <c>
        <f>(M139*21)/100</f>
      </c>
      <c t="s">
        <v>28</v>
      </c>
    </row>
    <row r="140" spans="1:5" ht="12.75">
      <c r="A140" s="35" t="s">
        <v>55</v>
      </c>
      <c r="E140" s="39" t="s">
        <v>212</v>
      </c>
    </row>
    <row r="141" spans="1:5" ht="12.75">
      <c r="A141" s="35" t="s">
        <v>56</v>
      </c>
      <c r="E141" s="40" t="s">
        <v>5</v>
      </c>
    </row>
    <row r="142" spans="1:5" ht="38.25">
      <c r="A142" t="s">
        <v>57</v>
      </c>
      <c r="E142" s="39" t="s">
        <v>213</v>
      </c>
    </row>
    <row r="143" spans="1:16" ht="12.75">
      <c r="A143" t="s">
        <v>49</v>
      </c>
      <c s="34" t="s">
        <v>214</v>
      </c>
      <c s="34" t="s">
        <v>215</v>
      </c>
      <c s="35" t="s">
        <v>5</v>
      </c>
      <c s="6" t="s">
        <v>216</v>
      </c>
      <c s="36" t="s">
        <v>109</v>
      </c>
      <c s="37">
        <v>3</v>
      </c>
      <c s="36">
        <v>0</v>
      </c>
      <c s="36">
        <f>ROUND(G143*H143,6)</f>
      </c>
      <c r="L143" s="38">
        <v>0</v>
      </c>
      <c s="32">
        <f>ROUND(ROUND(L143,2)*ROUND(G143,3),2)</f>
      </c>
      <c s="36" t="s">
        <v>54</v>
      </c>
      <c>
        <f>(M143*21)/100</f>
      </c>
      <c t="s">
        <v>28</v>
      </c>
    </row>
    <row r="144" spans="1:5" ht="12.75">
      <c r="A144" s="35" t="s">
        <v>55</v>
      </c>
      <c r="E144" s="39" t="s">
        <v>216</v>
      </c>
    </row>
    <row r="145" spans="1:5" ht="12.75">
      <c r="A145" s="35" t="s">
        <v>56</v>
      </c>
      <c r="E145" s="40" t="s">
        <v>5</v>
      </c>
    </row>
    <row r="146" spans="1:5" ht="63.75">
      <c r="A146" t="s">
        <v>57</v>
      </c>
      <c r="E146" s="39" t="s">
        <v>217</v>
      </c>
    </row>
    <row r="147" spans="1:16" ht="12.75">
      <c r="A147" t="s">
        <v>49</v>
      </c>
      <c s="34" t="s">
        <v>218</v>
      </c>
      <c s="34" t="s">
        <v>219</v>
      </c>
      <c s="35" t="s">
        <v>5</v>
      </c>
      <c s="6" t="s">
        <v>220</v>
      </c>
      <c s="36" t="s">
        <v>109</v>
      </c>
      <c s="37">
        <v>3</v>
      </c>
      <c s="36">
        <v>0</v>
      </c>
      <c s="36">
        <f>ROUND(G147*H147,6)</f>
      </c>
      <c r="L147" s="38">
        <v>0</v>
      </c>
      <c s="32">
        <f>ROUND(ROUND(L147,2)*ROUND(G147,3),2)</f>
      </c>
      <c s="36" t="s">
        <v>54</v>
      </c>
      <c>
        <f>(M147*21)/100</f>
      </c>
      <c t="s">
        <v>28</v>
      </c>
    </row>
    <row r="148" spans="1:5" ht="12.75">
      <c r="A148" s="35" t="s">
        <v>55</v>
      </c>
      <c r="E148" s="39" t="s">
        <v>220</v>
      </c>
    </row>
    <row r="149" spans="1:5" ht="12.75">
      <c r="A149" s="35" t="s">
        <v>56</v>
      </c>
      <c r="E149" s="40" t="s">
        <v>5</v>
      </c>
    </row>
    <row r="150" spans="1:5" ht="51">
      <c r="A150" t="s">
        <v>57</v>
      </c>
      <c r="E150" s="39" t="s">
        <v>221</v>
      </c>
    </row>
    <row r="151" spans="1:16" ht="12.75">
      <c r="A151" t="s">
        <v>49</v>
      </c>
      <c s="34" t="s">
        <v>222</v>
      </c>
      <c s="34" t="s">
        <v>223</v>
      </c>
      <c s="35" t="s">
        <v>5</v>
      </c>
      <c s="6" t="s">
        <v>224</v>
      </c>
      <c s="36" t="s">
        <v>109</v>
      </c>
      <c s="37">
        <v>10</v>
      </c>
      <c s="36">
        <v>0</v>
      </c>
      <c s="36">
        <f>ROUND(G151*H151,6)</f>
      </c>
      <c r="L151" s="38">
        <v>0</v>
      </c>
      <c s="32">
        <f>ROUND(ROUND(L151,2)*ROUND(G151,3),2)</f>
      </c>
      <c s="36" t="s">
        <v>54</v>
      </c>
      <c>
        <f>(M151*21)/100</f>
      </c>
      <c t="s">
        <v>28</v>
      </c>
    </row>
    <row r="152" spans="1:5" ht="12.75">
      <c r="A152" s="35" t="s">
        <v>55</v>
      </c>
      <c r="E152" s="39" t="s">
        <v>224</v>
      </c>
    </row>
    <row r="153" spans="1:5" ht="12.75">
      <c r="A153" s="35" t="s">
        <v>56</v>
      </c>
      <c r="E153" s="40" t="s">
        <v>5</v>
      </c>
    </row>
    <row r="154" spans="1:5" ht="38.25">
      <c r="A154" t="s">
        <v>57</v>
      </c>
      <c r="E154" s="39" t="s">
        <v>225</v>
      </c>
    </row>
    <row r="155" spans="1:16" ht="12.75">
      <c r="A155" t="s">
        <v>49</v>
      </c>
      <c s="34" t="s">
        <v>226</v>
      </c>
      <c s="34" t="s">
        <v>227</v>
      </c>
      <c s="35" t="s">
        <v>5</v>
      </c>
      <c s="6" t="s">
        <v>228</v>
      </c>
      <c s="36" t="s">
        <v>109</v>
      </c>
      <c s="37">
        <v>1</v>
      </c>
      <c s="36">
        <v>0</v>
      </c>
      <c s="36">
        <f>ROUND(G155*H155,6)</f>
      </c>
      <c r="L155" s="38">
        <v>0</v>
      </c>
      <c s="32">
        <f>ROUND(ROUND(L155,2)*ROUND(G155,3),2)</f>
      </c>
      <c s="36" t="s">
        <v>54</v>
      </c>
      <c>
        <f>(M155*21)/100</f>
      </c>
      <c t="s">
        <v>28</v>
      </c>
    </row>
    <row r="156" spans="1:5" ht="12.75">
      <c r="A156" s="35" t="s">
        <v>55</v>
      </c>
      <c r="E156" s="39" t="s">
        <v>228</v>
      </c>
    </row>
    <row r="157" spans="1:5" ht="12.75">
      <c r="A157" s="35" t="s">
        <v>56</v>
      </c>
      <c r="E157" s="40" t="s">
        <v>5</v>
      </c>
    </row>
    <row r="158" spans="1:5" ht="51">
      <c r="A158" t="s">
        <v>57</v>
      </c>
      <c r="E158" s="39" t="s">
        <v>229</v>
      </c>
    </row>
    <row r="159" spans="1:16" ht="12.75">
      <c r="A159" t="s">
        <v>49</v>
      </c>
      <c s="34" t="s">
        <v>230</v>
      </c>
      <c s="34" t="s">
        <v>231</v>
      </c>
      <c s="35" t="s">
        <v>5</v>
      </c>
      <c s="6" t="s">
        <v>232</v>
      </c>
      <c s="36" t="s">
        <v>109</v>
      </c>
      <c s="37">
        <v>1</v>
      </c>
      <c s="36">
        <v>0</v>
      </c>
      <c s="36">
        <f>ROUND(G159*H159,6)</f>
      </c>
      <c r="L159" s="38">
        <v>0</v>
      </c>
      <c s="32">
        <f>ROUND(ROUND(L159,2)*ROUND(G159,3),2)</f>
      </c>
      <c s="36" t="s">
        <v>54</v>
      </c>
      <c>
        <f>(M159*21)/100</f>
      </c>
      <c t="s">
        <v>28</v>
      </c>
    </row>
    <row r="160" spans="1:5" ht="12.75">
      <c r="A160" s="35" t="s">
        <v>55</v>
      </c>
      <c r="E160" s="39" t="s">
        <v>232</v>
      </c>
    </row>
    <row r="161" spans="1:5" ht="12.75">
      <c r="A161" s="35" t="s">
        <v>56</v>
      </c>
      <c r="E161" s="40" t="s">
        <v>5</v>
      </c>
    </row>
    <row r="162" spans="1:5" ht="51">
      <c r="A162" t="s">
        <v>57</v>
      </c>
      <c r="E162" s="39" t="s">
        <v>233</v>
      </c>
    </row>
    <row r="163" spans="1:16" ht="12.75">
      <c r="A163" t="s">
        <v>49</v>
      </c>
      <c s="34" t="s">
        <v>234</v>
      </c>
      <c s="34" t="s">
        <v>235</v>
      </c>
      <c s="35" t="s">
        <v>5</v>
      </c>
      <c s="6" t="s">
        <v>236</v>
      </c>
      <c s="36" t="s">
        <v>109</v>
      </c>
      <c s="37">
        <v>1</v>
      </c>
      <c s="36">
        <v>0</v>
      </c>
      <c s="36">
        <f>ROUND(G163*H163,6)</f>
      </c>
      <c r="L163" s="38">
        <v>0</v>
      </c>
      <c s="32">
        <f>ROUND(ROUND(L163,2)*ROUND(G163,3),2)</f>
      </c>
      <c s="36" t="s">
        <v>54</v>
      </c>
      <c>
        <f>(M163*21)/100</f>
      </c>
      <c t="s">
        <v>28</v>
      </c>
    </row>
    <row r="164" spans="1:5" ht="12.75">
      <c r="A164" s="35" t="s">
        <v>55</v>
      </c>
      <c r="E164" s="39" t="s">
        <v>236</v>
      </c>
    </row>
    <row r="165" spans="1:5" ht="12.75">
      <c r="A165" s="35" t="s">
        <v>56</v>
      </c>
      <c r="E165" s="40" t="s">
        <v>5</v>
      </c>
    </row>
    <row r="166" spans="1:5" ht="12.75">
      <c r="A166" t="s">
        <v>57</v>
      </c>
      <c r="E166" s="39" t="s">
        <v>237</v>
      </c>
    </row>
    <row r="167" spans="1:16" ht="12.75">
      <c r="A167" t="s">
        <v>49</v>
      </c>
      <c s="34" t="s">
        <v>238</v>
      </c>
      <c s="34" t="s">
        <v>239</v>
      </c>
      <c s="35" t="s">
        <v>5</v>
      </c>
      <c s="6" t="s">
        <v>240</v>
      </c>
      <c s="36" t="s">
        <v>109</v>
      </c>
      <c s="37">
        <v>1</v>
      </c>
      <c s="36">
        <v>0</v>
      </c>
      <c s="36">
        <f>ROUND(G167*H167,6)</f>
      </c>
      <c r="L167" s="38">
        <v>0</v>
      </c>
      <c s="32">
        <f>ROUND(ROUND(L167,2)*ROUND(G167,3),2)</f>
      </c>
      <c s="36" t="s">
        <v>54</v>
      </c>
      <c>
        <f>(M167*21)/100</f>
      </c>
      <c t="s">
        <v>28</v>
      </c>
    </row>
    <row r="168" spans="1:5" ht="12.75">
      <c r="A168" s="35" t="s">
        <v>55</v>
      </c>
      <c r="E168" s="39" t="s">
        <v>240</v>
      </c>
    </row>
    <row r="169" spans="1:5" ht="12.75">
      <c r="A169" s="35" t="s">
        <v>56</v>
      </c>
      <c r="E169" s="40" t="s">
        <v>5</v>
      </c>
    </row>
    <row r="170" spans="1:5" ht="12.75">
      <c r="A170" t="s">
        <v>57</v>
      </c>
      <c r="E170" s="39" t="s">
        <v>241</v>
      </c>
    </row>
    <row r="171" spans="1:16" ht="12.75">
      <c r="A171" t="s">
        <v>49</v>
      </c>
      <c s="34" t="s">
        <v>242</v>
      </c>
      <c s="34" t="s">
        <v>243</v>
      </c>
      <c s="35" t="s">
        <v>5</v>
      </c>
      <c s="6" t="s">
        <v>244</v>
      </c>
      <c s="36" t="s">
        <v>109</v>
      </c>
      <c s="37">
        <v>1</v>
      </c>
      <c s="36">
        <v>0</v>
      </c>
      <c s="36">
        <f>ROUND(G171*H171,6)</f>
      </c>
      <c r="L171" s="38">
        <v>0</v>
      </c>
      <c s="32">
        <f>ROUND(ROUND(L171,2)*ROUND(G171,3),2)</f>
      </c>
      <c s="36" t="s">
        <v>54</v>
      </c>
      <c>
        <f>(M171*21)/100</f>
      </c>
      <c t="s">
        <v>28</v>
      </c>
    </row>
    <row r="172" spans="1:5" ht="12.75">
      <c r="A172" s="35" t="s">
        <v>55</v>
      </c>
      <c r="E172" s="39" t="s">
        <v>244</v>
      </c>
    </row>
    <row r="173" spans="1:5" ht="12.75">
      <c r="A173" s="35" t="s">
        <v>56</v>
      </c>
      <c r="E173" s="40" t="s">
        <v>5</v>
      </c>
    </row>
    <row r="174" spans="1:5" ht="12.75">
      <c r="A174" t="s">
        <v>57</v>
      </c>
      <c r="E174" s="39" t="s">
        <v>245</v>
      </c>
    </row>
    <row r="175" spans="1:16" ht="12.75">
      <c r="A175" t="s">
        <v>49</v>
      </c>
      <c s="34" t="s">
        <v>246</v>
      </c>
      <c s="34" t="s">
        <v>247</v>
      </c>
      <c s="35" t="s">
        <v>5</v>
      </c>
      <c s="6" t="s">
        <v>248</v>
      </c>
      <c s="36" t="s">
        <v>109</v>
      </c>
      <c s="37">
        <v>1</v>
      </c>
      <c s="36">
        <v>0</v>
      </c>
      <c s="36">
        <f>ROUND(G175*H175,6)</f>
      </c>
      <c r="L175" s="38">
        <v>0</v>
      </c>
      <c s="32">
        <f>ROUND(ROUND(L175,2)*ROUND(G175,3),2)</f>
      </c>
      <c s="36" t="s">
        <v>54</v>
      </c>
      <c>
        <f>(M175*21)/100</f>
      </c>
      <c t="s">
        <v>28</v>
      </c>
    </row>
    <row r="176" spans="1:5" ht="12.75">
      <c r="A176" s="35" t="s">
        <v>55</v>
      </c>
      <c r="E176" s="39" t="s">
        <v>248</v>
      </c>
    </row>
    <row r="177" spans="1:5" ht="12.75">
      <c r="A177" s="35" t="s">
        <v>56</v>
      </c>
      <c r="E177" s="40" t="s">
        <v>5</v>
      </c>
    </row>
    <row r="178" spans="1:5" ht="102">
      <c r="A178" t="s">
        <v>57</v>
      </c>
      <c r="E178" s="42" t="s">
        <v>249</v>
      </c>
    </row>
    <row r="179" spans="1:16" ht="12.75">
      <c r="A179" t="s">
        <v>49</v>
      </c>
      <c s="34" t="s">
        <v>250</v>
      </c>
      <c s="34" t="s">
        <v>251</v>
      </c>
      <c s="35" t="s">
        <v>5</v>
      </c>
      <c s="6" t="s">
        <v>252</v>
      </c>
      <c s="36" t="s">
        <v>109</v>
      </c>
      <c s="37">
        <v>2</v>
      </c>
      <c s="36">
        <v>0</v>
      </c>
      <c s="36">
        <f>ROUND(G179*H179,6)</f>
      </c>
      <c r="L179" s="38">
        <v>0</v>
      </c>
      <c s="32">
        <f>ROUND(ROUND(L179,2)*ROUND(G179,3),2)</f>
      </c>
      <c s="36" t="s">
        <v>54</v>
      </c>
      <c>
        <f>(M179*21)/100</f>
      </c>
      <c t="s">
        <v>28</v>
      </c>
    </row>
    <row r="180" spans="1:5" ht="12.75">
      <c r="A180" s="35" t="s">
        <v>55</v>
      </c>
      <c r="E180" s="39" t="s">
        <v>252</v>
      </c>
    </row>
    <row r="181" spans="1:5" ht="12.75">
      <c r="A181" s="35" t="s">
        <v>56</v>
      </c>
      <c r="E181" s="40" t="s">
        <v>5</v>
      </c>
    </row>
    <row r="182" spans="1:5" ht="140.25">
      <c r="A182" t="s">
        <v>57</v>
      </c>
      <c r="E182" s="42" t="s">
        <v>253</v>
      </c>
    </row>
    <row r="183" spans="1:16" ht="12.75">
      <c r="A183" t="s">
        <v>49</v>
      </c>
      <c s="34" t="s">
        <v>254</v>
      </c>
      <c s="34" t="s">
        <v>255</v>
      </c>
      <c s="35" t="s">
        <v>5</v>
      </c>
      <c s="6" t="s">
        <v>256</v>
      </c>
      <c s="36" t="s">
        <v>109</v>
      </c>
      <c s="37">
        <v>2</v>
      </c>
      <c s="36">
        <v>0</v>
      </c>
      <c s="36">
        <f>ROUND(G183*H183,6)</f>
      </c>
      <c r="L183" s="38">
        <v>0</v>
      </c>
      <c s="32">
        <f>ROUND(ROUND(L183,2)*ROUND(G183,3),2)</f>
      </c>
      <c s="36" t="s">
        <v>54</v>
      </c>
      <c>
        <f>(M183*21)/100</f>
      </c>
      <c t="s">
        <v>28</v>
      </c>
    </row>
    <row r="184" spans="1:5" ht="12.75">
      <c r="A184" s="35" t="s">
        <v>55</v>
      </c>
      <c r="E184" s="39" t="s">
        <v>256</v>
      </c>
    </row>
    <row r="185" spans="1:5" ht="12.75">
      <c r="A185" s="35" t="s">
        <v>56</v>
      </c>
      <c r="E185" s="40" t="s">
        <v>5</v>
      </c>
    </row>
    <row r="186" spans="1:5" ht="140.25">
      <c r="A186" t="s">
        <v>57</v>
      </c>
      <c r="E186" s="42" t="s">
        <v>257</v>
      </c>
    </row>
    <row r="187" spans="1:16" ht="12.75">
      <c r="A187" t="s">
        <v>49</v>
      </c>
      <c s="34" t="s">
        <v>258</v>
      </c>
      <c s="34" t="s">
        <v>259</v>
      </c>
      <c s="35" t="s">
        <v>5</v>
      </c>
      <c s="6" t="s">
        <v>260</v>
      </c>
      <c s="36" t="s">
        <v>109</v>
      </c>
      <c s="37">
        <v>1</v>
      </c>
      <c s="36">
        <v>0</v>
      </c>
      <c s="36">
        <f>ROUND(G187*H187,6)</f>
      </c>
      <c r="L187" s="38">
        <v>0</v>
      </c>
      <c s="32">
        <f>ROUND(ROUND(L187,2)*ROUND(G187,3),2)</f>
      </c>
      <c s="36" t="s">
        <v>54</v>
      </c>
      <c>
        <f>(M187*21)/100</f>
      </c>
      <c t="s">
        <v>28</v>
      </c>
    </row>
    <row r="188" spans="1:5" ht="12.75">
      <c r="A188" s="35" t="s">
        <v>55</v>
      </c>
      <c r="E188" s="39" t="s">
        <v>260</v>
      </c>
    </row>
    <row r="189" spans="1:5" ht="12.75">
      <c r="A189" s="35" t="s">
        <v>56</v>
      </c>
      <c r="E189" s="40" t="s">
        <v>5</v>
      </c>
    </row>
    <row r="190" spans="1:5" ht="127.5">
      <c r="A190" t="s">
        <v>57</v>
      </c>
      <c r="E190" s="39" t="s">
        <v>261</v>
      </c>
    </row>
    <row r="191" spans="1:16" ht="12.75">
      <c r="A191" t="s">
        <v>49</v>
      </c>
      <c s="34" t="s">
        <v>262</v>
      </c>
      <c s="34" t="s">
        <v>263</v>
      </c>
      <c s="35" t="s">
        <v>5</v>
      </c>
      <c s="6" t="s">
        <v>264</v>
      </c>
      <c s="36" t="s">
        <v>109</v>
      </c>
      <c s="37">
        <v>1</v>
      </c>
      <c s="36">
        <v>0</v>
      </c>
      <c s="36">
        <f>ROUND(G191*H191,6)</f>
      </c>
      <c r="L191" s="38">
        <v>0</v>
      </c>
      <c s="32">
        <f>ROUND(ROUND(L191,2)*ROUND(G191,3),2)</f>
      </c>
      <c s="36" t="s">
        <v>54</v>
      </c>
      <c>
        <f>(M191*21)/100</f>
      </c>
      <c t="s">
        <v>28</v>
      </c>
    </row>
    <row r="192" spans="1:5" ht="12.75">
      <c r="A192" s="35" t="s">
        <v>55</v>
      </c>
      <c r="E192" s="39" t="s">
        <v>264</v>
      </c>
    </row>
    <row r="193" spans="1:5" ht="12.75">
      <c r="A193" s="35" t="s">
        <v>56</v>
      </c>
      <c r="E193" s="40" t="s">
        <v>5</v>
      </c>
    </row>
    <row r="194" spans="1:5" ht="63.75">
      <c r="A194" t="s">
        <v>57</v>
      </c>
      <c r="E194" s="39" t="s">
        <v>265</v>
      </c>
    </row>
    <row r="195" spans="1:16" ht="12.75">
      <c r="A195" t="s">
        <v>49</v>
      </c>
      <c s="34" t="s">
        <v>266</v>
      </c>
      <c s="34" t="s">
        <v>267</v>
      </c>
      <c s="35" t="s">
        <v>5</v>
      </c>
      <c s="6" t="s">
        <v>268</v>
      </c>
      <c s="36" t="s">
        <v>109</v>
      </c>
      <c s="37">
        <v>1</v>
      </c>
      <c s="36">
        <v>0</v>
      </c>
      <c s="36">
        <f>ROUND(G195*H195,6)</f>
      </c>
      <c r="L195" s="38">
        <v>0</v>
      </c>
      <c s="32">
        <f>ROUND(ROUND(L195,2)*ROUND(G195,3),2)</f>
      </c>
      <c s="36" t="s">
        <v>54</v>
      </c>
      <c>
        <f>(M195*21)/100</f>
      </c>
      <c t="s">
        <v>28</v>
      </c>
    </row>
    <row r="196" spans="1:5" ht="12.75">
      <c r="A196" s="35" t="s">
        <v>55</v>
      </c>
      <c r="E196" s="39" t="s">
        <v>268</v>
      </c>
    </row>
    <row r="197" spans="1:5" ht="12.75">
      <c r="A197" s="35" t="s">
        <v>56</v>
      </c>
      <c r="E197" s="40" t="s">
        <v>5</v>
      </c>
    </row>
    <row r="198" spans="1:5" ht="51">
      <c r="A198" t="s">
        <v>57</v>
      </c>
      <c r="E198" s="39" t="s">
        <v>269</v>
      </c>
    </row>
    <row r="199" spans="1:16" ht="12.75">
      <c r="A199" t="s">
        <v>49</v>
      </c>
      <c s="34" t="s">
        <v>270</v>
      </c>
      <c s="34" t="s">
        <v>271</v>
      </c>
      <c s="35" t="s">
        <v>5</v>
      </c>
      <c s="6" t="s">
        <v>272</v>
      </c>
      <c s="36" t="s">
        <v>109</v>
      </c>
      <c s="37">
        <v>1</v>
      </c>
      <c s="36">
        <v>0</v>
      </c>
      <c s="36">
        <f>ROUND(G199*H199,6)</f>
      </c>
      <c r="L199" s="38">
        <v>0</v>
      </c>
      <c s="32">
        <f>ROUND(ROUND(L199,2)*ROUND(G199,3),2)</f>
      </c>
      <c s="36" t="s">
        <v>54</v>
      </c>
      <c>
        <f>(M199*21)/100</f>
      </c>
      <c t="s">
        <v>28</v>
      </c>
    </row>
    <row r="200" spans="1:5" ht="12.75">
      <c r="A200" s="35" t="s">
        <v>55</v>
      </c>
      <c r="E200" s="39" t="s">
        <v>272</v>
      </c>
    </row>
    <row r="201" spans="1:5" ht="12.75">
      <c r="A201" s="35" t="s">
        <v>56</v>
      </c>
      <c r="E201" s="40" t="s">
        <v>5</v>
      </c>
    </row>
    <row r="202" spans="1:5" ht="12.75">
      <c r="A202" t="s">
        <v>57</v>
      </c>
      <c r="E202" s="39" t="s">
        <v>273</v>
      </c>
    </row>
    <row r="203" spans="1:16" ht="12.75">
      <c r="A203" t="s">
        <v>49</v>
      </c>
      <c s="34" t="s">
        <v>274</v>
      </c>
      <c s="34" t="s">
        <v>275</v>
      </c>
      <c s="35" t="s">
        <v>5</v>
      </c>
      <c s="6" t="s">
        <v>276</v>
      </c>
      <c s="36" t="s">
        <v>109</v>
      </c>
      <c s="37">
        <v>1</v>
      </c>
      <c s="36">
        <v>0</v>
      </c>
      <c s="36">
        <f>ROUND(G203*H203,6)</f>
      </c>
      <c r="L203" s="38">
        <v>0</v>
      </c>
      <c s="32">
        <f>ROUND(ROUND(L203,2)*ROUND(G203,3),2)</f>
      </c>
      <c s="36" t="s">
        <v>54</v>
      </c>
      <c>
        <f>(M203*21)/100</f>
      </c>
      <c t="s">
        <v>28</v>
      </c>
    </row>
    <row r="204" spans="1:5" ht="12.75">
      <c r="A204" s="35" t="s">
        <v>55</v>
      </c>
      <c r="E204" s="39" t="s">
        <v>276</v>
      </c>
    </row>
    <row r="205" spans="1:5" ht="12.75">
      <c r="A205" s="35" t="s">
        <v>56</v>
      </c>
      <c r="E205" s="40" t="s">
        <v>5</v>
      </c>
    </row>
    <row r="206" spans="1:5" ht="12.75">
      <c r="A206" t="s">
        <v>57</v>
      </c>
      <c r="E206" s="39" t="s">
        <v>277</v>
      </c>
    </row>
    <row r="207" spans="1:16" ht="12.75">
      <c r="A207" t="s">
        <v>49</v>
      </c>
      <c s="34" t="s">
        <v>278</v>
      </c>
      <c s="34" t="s">
        <v>279</v>
      </c>
      <c s="35" t="s">
        <v>5</v>
      </c>
      <c s="6" t="s">
        <v>280</v>
      </c>
      <c s="36" t="s">
        <v>109</v>
      </c>
      <c s="37">
        <v>1</v>
      </c>
      <c s="36">
        <v>0</v>
      </c>
      <c s="36">
        <f>ROUND(G207*H207,6)</f>
      </c>
      <c r="L207" s="38">
        <v>0</v>
      </c>
      <c s="32">
        <f>ROUND(ROUND(L207,2)*ROUND(G207,3),2)</f>
      </c>
      <c s="36" t="s">
        <v>54</v>
      </c>
      <c>
        <f>(M207*21)/100</f>
      </c>
      <c t="s">
        <v>28</v>
      </c>
    </row>
    <row r="208" spans="1:5" ht="12.75">
      <c r="A208" s="35" t="s">
        <v>55</v>
      </c>
      <c r="E208" s="39" t="s">
        <v>280</v>
      </c>
    </row>
    <row r="209" spans="1:5" ht="12.75">
      <c r="A209" s="35" t="s">
        <v>56</v>
      </c>
      <c r="E209" s="40" t="s">
        <v>5</v>
      </c>
    </row>
    <row r="210" spans="1:5" ht="25.5">
      <c r="A210" t="s">
        <v>57</v>
      </c>
      <c r="E210" s="39" t="s">
        <v>281</v>
      </c>
    </row>
    <row r="211" spans="1:16" ht="12.75">
      <c r="A211" t="s">
        <v>49</v>
      </c>
      <c s="34" t="s">
        <v>282</v>
      </c>
      <c s="34" t="s">
        <v>283</v>
      </c>
      <c s="35" t="s">
        <v>5</v>
      </c>
      <c s="6" t="s">
        <v>284</v>
      </c>
      <c s="36" t="s">
        <v>109</v>
      </c>
      <c s="37">
        <v>2</v>
      </c>
      <c s="36">
        <v>0</v>
      </c>
      <c s="36">
        <f>ROUND(G211*H211,6)</f>
      </c>
      <c r="L211" s="38">
        <v>0</v>
      </c>
      <c s="32">
        <f>ROUND(ROUND(L211,2)*ROUND(G211,3),2)</f>
      </c>
      <c s="36" t="s">
        <v>54</v>
      </c>
      <c>
        <f>(M211*21)/100</f>
      </c>
      <c t="s">
        <v>28</v>
      </c>
    </row>
    <row r="212" spans="1:5" ht="12.75">
      <c r="A212" s="35" t="s">
        <v>55</v>
      </c>
      <c r="E212" s="39" t="s">
        <v>284</v>
      </c>
    </row>
    <row r="213" spans="1:5" ht="12.75">
      <c r="A213" s="35" t="s">
        <v>56</v>
      </c>
      <c r="E213" s="40" t="s">
        <v>5</v>
      </c>
    </row>
    <row r="214" spans="1:5" ht="12.75">
      <c r="A214" t="s">
        <v>57</v>
      </c>
      <c r="E214" s="39" t="s">
        <v>285</v>
      </c>
    </row>
    <row r="215" spans="1:16" ht="12.75">
      <c r="A215" t="s">
        <v>49</v>
      </c>
      <c s="34" t="s">
        <v>286</v>
      </c>
      <c s="34" t="s">
        <v>287</v>
      </c>
      <c s="35" t="s">
        <v>5</v>
      </c>
      <c s="6" t="s">
        <v>288</v>
      </c>
      <c s="36" t="s">
        <v>109</v>
      </c>
      <c s="37">
        <v>1</v>
      </c>
      <c s="36">
        <v>0</v>
      </c>
      <c s="36">
        <f>ROUND(G215*H215,6)</f>
      </c>
      <c r="L215" s="38">
        <v>0</v>
      </c>
      <c s="32">
        <f>ROUND(ROUND(L215,2)*ROUND(G215,3),2)</f>
      </c>
      <c s="36" t="s">
        <v>54</v>
      </c>
      <c>
        <f>(M215*21)/100</f>
      </c>
      <c t="s">
        <v>28</v>
      </c>
    </row>
    <row r="216" spans="1:5" ht="12.75">
      <c r="A216" s="35" t="s">
        <v>55</v>
      </c>
      <c r="E216" s="39" t="s">
        <v>288</v>
      </c>
    </row>
    <row r="217" spans="1:5" ht="12.75">
      <c r="A217" s="35" t="s">
        <v>56</v>
      </c>
      <c r="E217" s="40" t="s">
        <v>5</v>
      </c>
    </row>
    <row r="218" spans="1:5" ht="12.75">
      <c r="A218" t="s">
        <v>57</v>
      </c>
      <c r="E218" s="39" t="s">
        <v>289</v>
      </c>
    </row>
    <row r="219" spans="1:16" ht="12.75">
      <c r="A219" t="s">
        <v>49</v>
      </c>
      <c s="34" t="s">
        <v>290</v>
      </c>
      <c s="34" t="s">
        <v>291</v>
      </c>
      <c s="35" t="s">
        <v>5</v>
      </c>
      <c s="6" t="s">
        <v>292</v>
      </c>
      <c s="36" t="s">
        <v>109</v>
      </c>
      <c s="37">
        <v>2</v>
      </c>
      <c s="36">
        <v>0</v>
      </c>
      <c s="36">
        <f>ROUND(G219*H219,6)</f>
      </c>
      <c r="L219" s="38">
        <v>0</v>
      </c>
      <c s="32">
        <f>ROUND(ROUND(L219,2)*ROUND(G219,3),2)</f>
      </c>
      <c s="36" t="s">
        <v>54</v>
      </c>
      <c>
        <f>(M219*21)/100</f>
      </c>
      <c t="s">
        <v>28</v>
      </c>
    </row>
    <row r="220" spans="1:5" ht="12.75">
      <c r="A220" s="35" t="s">
        <v>55</v>
      </c>
      <c r="E220" s="39" t="s">
        <v>292</v>
      </c>
    </row>
    <row r="221" spans="1:5" ht="12.75">
      <c r="A221" s="35" t="s">
        <v>56</v>
      </c>
      <c r="E221" s="40" t="s">
        <v>5</v>
      </c>
    </row>
    <row r="222" spans="1:5" ht="102">
      <c r="A222" t="s">
        <v>57</v>
      </c>
      <c r="E222" s="39" t="s">
        <v>293</v>
      </c>
    </row>
    <row r="223" spans="1:16" ht="12.75">
      <c r="A223" t="s">
        <v>49</v>
      </c>
      <c s="34" t="s">
        <v>294</v>
      </c>
      <c s="34" t="s">
        <v>295</v>
      </c>
      <c s="35" t="s">
        <v>5</v>
      </c>
      <c s="6" t="s">
        <v>296</v>
      </c>
      <c s="36" t="s">
        <v>109</v>
      </c>
      <c s="37">
        <v>1</v>
      </c>
      <c s="36">
        <v>0</v>
      </c>
      <c s="36">
        <f>ROUND(G223*H223,6)</f>
      </c>
      <c r="L223" s="38">
        <v>0</v>
      </c>
      <c s="32">
        <f>ROUND(ROUND(L223,2)*ROUND(G223,3),2)</f>
      </c>
      <c s="36" t="s">
        <v>54</v>
      </c>
      <c>
        <f>(M223*21)/100</f>
      </c>
      <c t="s">
        <v>28</v>
      </c>
    </row>
    <row r="224" spans="1:5" ht="12.75">
      <c r="A224" s="35" t="s">
        <v>55</v>
      </c>
      <c r="E224" s="39" t="s">
        <v>296</v>
      </c>
    </row>
    <row r="225" spans="1:5" ht="12.75">
      <c r="A225" s="35" t="s">
        <v>56</v>
      </c>
      <c r="E225" s="40" t="s">
        <v>5</v>
      </c>
    </row>
    <row r="226" spans="1:5" ht="114.75">
      <c r="A226" t="s">
        <v>57</v>
      </c>
      <c r="E226" s="39" t="s">
        <v>297</v>
      </c>
    </row>
    <row r="227" spans="1:16" ht="12.75">
      <c r="A227" t="s">
        <v>49</v>
      </c>
      <c s="34" t="s">
        <v>298</v>
      </c>
      <c s="34" t="s">
        <v>299</v>
      </c>
      <c s="35" t="s">
        <v>5</v>
      </c>
      <c s="6" t="s">
        <v>300</v>
      </c>
      <c s="36" t="s">
        <v>109</v>
      </c>
      <c s="37">
        <v>1</v>
      </c>
      <c s="36">
        <v>0</v>
      </c>
      <c s="36">
        <f>ROUND(G227*H227,6)</f>
      </c>
      <c r="L227" s="38">
        <v>0</v>
      </c>
      <c s="32">
        <f>ROUND(ROUND(L227,2)*ROUND(G227,3),2)</f>
      </c>
      <c s="36" t="s">
        <v>54</v>
      </c>
      <c>
        <f>(M227*21)/100</f>
      </c>
      <c t="s">
        <v>28</v>
      </c>
    </row>
    <row r="228" spans="1:5" ht="12.75">
      <c r="A228" s="35" t="s">
        <v>55</v>
      </c>
      <c r="E228" s="39" t="s">
        <v>300</v>
      </c>
    </row>
    <row r="229" spans="1:5" ht="12.75">
      <c r="A229" s="35" t="s">
        <v>56</v>
      </c>
      <c r="E229" s="40" t="s">
        <v>5</v>
      </c>
    </row>
    <row r="230" spans="1:5" ht="76.5">
      <c r="A230" t="s">
        <v>57</v>
      </c>
      <c r="E230" s="39" t="s">
        <v>301</v>
      </c>
    </row>
    <row r="231" spans="1:16" ht="12.75">
      <c r="A231" t="s">
        <v>49</v>
      </c>
      <c s="34" t="s">
        <v>302</v>
      </c>
      <c s="34" t="s">
        <v>303</v>
      </c>
      <c s="35" t="s">
        <v>5</v>
      </c>
      <c s="6" t="s">
        <v>304</v>
      </c>
      <c s="36" t="s">
        <v>109</v>
      </c>
      <c s="37">
        <v>2</v>
      </c>
      <c s="36">
        <v>0</v>
      </c>
      <c s="36">
        <f>ROUND(G231*H231,6)</f>
      </c>
      <c r="L231" s="38">
        <v>0</v>
      </c>
      <c s="32">
        <f>ROUND(ROUND(L231,2)*ROUND(G231,3),2)</f>
      </c>
      <c s="36" t="s">
        <v>54</v>
      </c>
      <c>
        <f>(M231*21)/100</f>
      </c>
      <c t="s">
        <v>28</v>
      </c>
    </row>
    <row r="232" spans="1:5" ht="12.75">
      <c r="A232" s="35" t="s">
        <v>55</v>
      </c>
      <c r="E232" s="39" t="s">
        <v>304</v>
      </c>
    </row>
    <row r="233" spans="1:5" ht="12.75">
      <c r="A233" s="35" t="s">
        <v>56</v>
      </c>
      <c r="E233" s="40" t="s">
        <v>5</v>
      </c>
    </row>
    <row r="234" spans="1:5" ht="89.25">
      <c r="A234" t="s">
        <v>57</v>
      </c>
      <c r="E234" s="42" t="s">
        <v>305</v>
      </c>
    </row>
    <row r="235" spans="1:16" ht="12.75">
      <c r="A235" t="s">
        <v>49</v>
      </c>
      <c s="34" t="s">
        <v>306</v>
      </c>
      <c s="34" t="s">
        <v>307</v>
      </c>
      <c s="35" t="s">
        <v>5</v>
      </c>
      <c s="6" t="s">
        <v>308</v>
      </c>
      <c s="36" t="s">
        <v>309</v>
      </c>
      <c s="37">
        <v>1</v>
      </c>
      <c s="36">
        <v>0</v>
      </c>
      <c s="36">
        <f>ROUND(G235*H235,6)</f>
      </c>
      <c r="L235" s="38">
        <v>0</v>
      </c>
      <c s="32">
        <f>ROUND(ROUND(L235,2)*ROUND(G235,3),2)</f>
      </c>
      <c s="36" t="s">
        <v>54</v>
      </c>
      <c>
        <f>(M235*21)/100</f>
      </c>
      <c t="s">
        <v>28</v>
      </c>
    </row>
    <row r="236" spans="1:5" ht="12.75">
      <c r="A236" s="35" t="s">
        <v>55</v>
      </c>
      <c r="E236" s="39" t="s">
        <v>308</v>
      </c>
    </row>
    <row r="237" spans="1:5" ht="12.75">
      <c r="A237" s="35" t="s">
        <v>56</v>
      </c>
      <c r="E237" s="40" t="s">
        <v>5</v>
      </c>
    </row>
    <row r="238" spans="1:5" ht="12.75">
      <c r="A238" t="s">
        <v>57</v>
      </c>
      <c r="E238" s="42" t="s">
        <v>310</v>
      </c>
    </row>
    <row r="239" spans="1:16" ht="12.75">
      <c r="A239" t="s">
        <v>49</v>
      </c>
      <c s="34" t="s">
        <v>311</v>
      </c>
      <c s="34" t="s">
        <v>312</v>
      </c>
      <c s="35" t="s">
        <v>5</v>
      </c>
      <c s="6" t="s">
        <v>313</v>
      </c>
      <c s="36" t="s">
        <v>309</v>
      </c>
      <c s="37">
        <v>1</v>
      </c>
      <c s="36">
        <v>0</v>
      </c>
      <c s="36">
        <f>ROUND(G239*H239,6)</f>
      </c>
      <c r="L239" s="38">
        <v>0</v>
      </c>
      <c s="32">
        <f>ROUND(ROUND(L239,2)*ROUND(G239,3),2)</f>
      </c>
      <c s="36" t="s">
        <v>54</v>
      </c>
      <c>
        <f>(M239*21)/100</f>
      </c>
      <c t="s">
        <v>28</v>
      </c>
    </row>
    <row r="240" spans="1:5" ht="12.75">
      <c r="A240" s="35" t="s">
        <v>55</v>
      </c>
      <c r="E240" s="39" t="s">
        <v>313</v>
      </c>
    </row>
    <row r="241" spans="1:5" ht="12.75">
      <c r="A241" s="35" t="s">
        <v>56</v>
      </c>
      <c r="E241" s="40" t="s">
        <v>5</v>
      </c>
    </row>
    <row r="242" spans="1:5" ht="38.25">
      <c r="A242" t="s">
        <v>57</v>
      </c>
      <c r="E242" s="39" t="s">
        <v>314</v>
      </c>
    </row>
    <row r="243" spans="1:16" ht="12.75">
      <c r="A243" t="s">
        <v>49</v>
      </c>
      <c s="34" t="s">
        <v>315</v>
      </c>
      <c s="34" t="s">
        <v>316</v>
      </c>
      <c s="35" t="s">
        <v>5</v>
      </c>
      <c s="6" t="s">
        <v>317</v>
      </c>
      <c s="36" t="s">
        <v>309</v>
      </c>
      <c s="37">
        <v>1</v>
      </c>
      <c s="36">
        <v>0</v>
      </c>
      <c s="36">
        <f>ROUND(G243*H243,6)</f>
      </c>
      <c r="L243" s="38">
        <v>0</v>
      </c>
      <c s="32">
        <f>ROUND(ROUND(L243,2)*ROUND(G243,3),2)</f>
      </c>
      <c s="36" t="s">
        <v>54</v>
      </c>
      <c>
        <f>(M243*21)/100</f>
      </c>
      <c t="s">
        <v>28</v>
      </c>
    </row>
    <row r="244" spans="1:5" ht="12.75">
      <c r="A244" s="35" t="s">
        <v>55</v>
      </c>
      <c r="E244" s="39" t="s">
        <v>317</v>
      </c>
    </row>
    <row r="245" spans="1:5" ht="12.75">
      <c r="A245" s="35" t="s">
        <v>56</v>
      </c>
      <c r="E245" s="40" t="s">
        <v>5</v>
      </c>
    </row>
    <row r="246" spans="1:5" ht="12.75">
      <c r="A246" t="s">
        <v>57</v>
      </c>
      <c r="E246" s="39" t="s">
        <v>318</v>
      </c>
    </row>
    <row r="247" spans="1:13" ht="12.75">
      <c r="A247" t="s">
        <v>47</v>
      </c>
      <c r="C247" s="31" t="s">
        <v>319</v>
      </c>
      <c r="E247" s="33" t="s">
        <v>320</v>
      </c>
      <c r="J247" s="32">
        <f>0</f>
      </c>
      <c s="32">
        <f>0</f>
      </c>
      <c s="32">
        <f>0+L248+L252+L256+L260+L264+L268</f>
      </c>
      <c s="32">
        <f>0+M248+M252+M256+M260+M264+M268</f>
      </c>
    </row>
    <row r="248" spans="1:16" ht="25.5">
      <c r="A248" t="s">
        <v>49</v>
      </c>
      <c s="34" t="s">
        <v>321</v>
      </c>
      <c s="34" t="s">
        <v>322</v>
      </c>
      <c s="35" t="s">
        <v>5</v>
      </c>
      <c s="6" t="s">
        <v>323</v>
      </c>
      <c s="36" t="s">
        <v>88</v>
      </c>
      <c s="37">
        <v>18.672</v>
      </c>
      <c s="36">
        <v>0.02866</v>
      </c>
      <c s="36">
        <f>ROUND(G248*H248,6)</f>
      </c>
      <c r="L248" s="38">
        <v>0</v>
      </c>
      <c s="32">
        <f>ROUND(ROUND(L248,2)*ROUND(G248,3),2)</f>
      </c>
      <c s="36" t="s">
        <v>61</v>
      </c>
      <c>
        <f>(M248*21)/100</f>
      </c>
      <c t="s">
        <v>28</v>
      </c>
    </row>
    <row r="249" spans="1:5" ht="38.25">
      <c r="A249" s="35" t="s">
        <v>55</v>
      </c>
      <c r="E249" s="39" t="s">
        <v>324</v>
      </c>
    </row>
    <row r="250" spans="1:5" ht="25.5">
      <c r="A250" s="35" t="s">
        <v>56</v>
      </c>
      <c r="E250" s="40" t="s">
        <v>325</v>
      </c>
    </row>
    <row r="251" spans="1:5" ht="140.25">
      <c r="A251" t="s">
        <v>57</v>
      </c>
      <c r="E251" s="39" t="s">
        <v>326</v>
      </c>
    </row>
    <row r="252" spans="1:16" ht="25.5">
      <c r="A252" t="s">
        <v>49</v>
      </c>
      <c s="34" t="s">
        <v>327</v>
      </c>
      <c s="34" t="s">
        <v>328</v>
      </c>
      <c s="35" t="s">
        <v>5</v>
      </c>
      <c s="6" t="s">
        <v>329</v>
      </c>
      <c s="36" t="s">
        <v>88</v>
      </c>
      <c s="37">
        <v>18.672</v>
      </c>
      <c s="36">
        <v>0.0032</v>
      </c>
      <c s="36">
        <f>ROUND(G252*H252,6)</f>
      </c>
      <c r="L252" s="38">
        <v>0</v>
      </c>
      <c s="32">
        <f>ROUND(ROUND(L252,2)*ROUND(G252,3),2)</f>
      </c>
      <c s="36" t="s">
        <v>61</v>
      </c>
      <c>
        <f>(M252*21)/100</f>
      </c>
      <c t="s">
        <v>28</v>
      </c>
    </row>
    <row r="253" spans="1:5" ht="25.5">
      <c r="A253" s="35" t="s">
        <v>55</v>
      </c>
      <c r="E253" s="39" t="s">
        <v>329</v>
      </c>
    </row>
    <row r="254" spans="1:5" ht="25.5">
      <c r="A254" s="35" t="s">
        <v>56</v>
      </c>
      <c r="E254" s="40" t="s">
        <v>325</v>
      </c>
    </row>
    <row r="255" spans="1:5" ht="140.25">
      <c r="A255" t="s">
        <v>57</v>
      </c>
      <c r="E255" s="39" t="s">
        <v>326</v>
      </c>
    </row>
    <row r="256" spans="1:16" ht="38.25">
      <c r="A256" t="s">
        <v>49</v>
      </c>
      <c s="34" t="s">
        <v>330</v>
      </c>
      <c s="34" t="s">
        <v>331</v>
      </c>
      <c s="35" t="s">
        <v>5</v>
      </c>
      <c s="6" t="s">
        <v>332</v>
      </c>
      <c s="36" t="s">
        <v>88</v>
      </c>
      <c s="37">
        <v>7.85</v>
      </c>
      <c s="36">
        <v>0.01182</v>
      </c>
      <c s="36">
        <f>ROUND(G256*H256,6)</f>
      </c>
      <c r="L256" s="38">
        <v>0</v>
      </c>
      <c s="32">
        <f>ROUND(ROUND(L256,2)*ROUND(G256,3),2)</f>
      </c>
      <c s="36" t="s">
        <v>61</v>
      </c>
      <c>
        <f>(M256*21)/100</f>
      </c>
      <c t="s">
        <v>28</v>
      </c>
    </row>
    <row r="257" spans="1:5" ht="38.25">
      <c r="A257" s="35" t="s">
        <v>55</v>
      </c>
      <c r="E257" s="39" t="s">
        <v>333</v>
      </c>
    </row>
    <row r="258" spans="1:5" ht="12.75">
      <c r="A258" s="35" t="s">
        <v>56</v>
      </c>
      <c r="E258" s="40" t="s">
        <v>334</v>
      </c>
    </row>
    <row r="259" spans="1:5" ht="229.5">
      <c r="A259" t="s">
        <v>57</v>
      </c>
      <c r="E259" s="39" t="s">
        <v>335</v>
      </c>
    </row>
    <row r="260" spans="1:16" ht="25.5">
      <c r="A260" t="s">
        <v>49</v>
      </c>
      <c s="34" t="s">
        <v>336</v>
      </c>
      <c s="34" t="s">
        <v>337</v>
      </c>
      <c s="35" t="s">
        <v>5</v>
      </c>
      <c s="6" t="s">
        <v>338</v>
      </c>
      <c s="36" t="s">
        <v>88</v>
      </c>
      <c s="37">
        <v>14.758</v>
      </c>
      <c s="36">
        <v>0.00014</v>
      </c>
      <c s="36">
        <f>ROUND(G260*H260,6)</f>
      </c>
      <c r="L260" s="38">
        <v>0</v>
      </c>
      <c s="32">
        <f>ROUND(ROUND(L260,2)*ROUND(G260,3),2)</f>
      </c>
      <c s="36" t="s">
        <v>61</v>
      </c>
      <c>
        <f>(M260*21)/100</f>
      </c>
      <c t="s">
        <v>28</v>
      </c>
    </row>
    <row r="261" spans="1:5" ht="25.5">
      <c r="A261" s="35" t="s">
        <v>55</v>
      </c>
      <c r="E261" s="39" t="s">
        <v>338</v>
      </c>
    </row>
    <row r="262" spans="1:5" ht="25.5">
      <c r="A262" s="35" t="s">
        <v>56</v>
      </c>
      <c r="E262" s="40" t="s">
        <v>339</v>
      </c>
    </row>
    <row r="263" spans="1:5" ht="76.5">
      <c r="A263" t="s">
        <v>57</v>
      </c>
      <c r="E263" s="39" t="s">
        <v>340</v>
      </c>
    </row>
    <row r="264" spans="1:16" ht="12.75">
      <c r="A264" t="s">
        <v>49</v>
      </c>
      <c s="34" t="s">
        <v>341</v>
      </c>
      <c s="34" t="s">
        <v>342</v>
      </c>
      <c s="35" t="s">
        <v>5</v>
      </c>
      <c s="6" t="s">
        <v>343</v>
      </c>
      <c s="36" t="s">
        <v>88</v>
      </c>
      <c s="37">
        <v>15.496</v>
      </c>
      <c s="36">
        <v>0.009</v>
      </c>
      <c s="36">
        <f>ROUND(G264*H264,6)</f>
      </c>
      <c r="L264" s="38">
        <v>0</v>
      </c>
      <c s="32">
        <f>ROUND(ROUND(L264,2)*ROUND(G264,3),2)</f>
      </c>
      <c s="36" t="s">
        <v>61</v>
      </c>
      <c>
        <f>(M264*21)/100</f>
      </c>
      <c t="s">
        <v>28</v>
      </c>
    </row>
    <row r="265" spans="1:5" ht="12.75">
      <c r="A265" s="35" t="s">
        <v>55</v>
      </c>
      <c r="E265" s="39" t="s">
        <v>343</v>
      </c>
    </row>
    <row r="266" spans="1:5" ht="12.75">
      <c r="A266" s="35" t="s">
        <v>56</v>
      </c>
      <c r="E266" s="40" t="s">
        <v>5</v>
      </c>
    </row>
    <row r="267" spans="1:5" ht="12.75">
      <c r="A267" t="s">
        <v>57</v>
      </c>
      <c r="E267" s="39" t="s">
        <v>5</v>
      </c>
    </row>
    <row r="268" spans="1:16" ht="38.25">
      <c r="A268" t="s">
        <v>49</v>
      </c>
      <c s="34" t="s">
        <v>344</v>
      </c>
      <c s="34" t="s">
        <v>345</v>
      </c>
      <c s="35" t="s">
        <v>5</v>
      </c>
      <c s="6" t="s">
        <v>346</v>
      </c>
      <c s="36" t="s">
        <v>82</v>
      </c>
      <c s="37">
        <v>0.829</v>
      </c>
      <c s="36">
        <v>0</v>
      </c>
      <c s="36">
        <f>ROUND(G268*H268,6)</f>
      </c>
      <c r="L268" s="38">
        <v>0</v>
      </c>
      <c s="32">
        <f>ROUND(ROUND(L268,2)*ROUND(G268,3),2)</f>
      </c>
      <c s="36" t="s">
        <v>61</v>
      </c>
      <c>
        <f>(M268*21)/100</f>
      </c>
      <c t="s">
        <v>28</v>
      </c>
    </row>
    <row r="269" spans="1:5" ht="38.25">
      <c r="A269" s="35" t="s">
        <v>55</v>
      </c>
      <c r="E269" s="39" t="s">
        <v>347</v>
      </c>
    </row>
    <row r="270" spans="1:5" ht="12.75">
      <c r="A270" s="35" t="s">
        <v>56</v>
      </c>
      <c r="E270" s="40" t="s">
        <v>5</v>
      </c>
    </row>
    <row r="271" spans="1:5" ht="127.5">
      <c r="A271" t="s">
        <v>57</v>
      </c>
      <c r="E271" s="39" t="s">
        <v>348</v>
      </c>
    </row>
    <row r="272" spans="1:13" ht="12.75">
      <c r="A272" t="s">
        <v>47</v>
      </c>
      <c r="C272" s="31" t="s">
        <v>349</v>
      </c>
      <c r="E272" s="33" t="s">
        <v>350</v>
      </c>
      <c r="J272" s="32">
        <f>0</f>
      </c>
      <c s="32">
        <f>0</f>
      </c>
      <c s="32">
        <f>0+L273+L277+L281</f>
      </c>
      <c s="32">
        <f>0+M273+M277+M281</f>
      </c>
    </row>
    <row r="273" spans="1:16" ht="12.75">
      <c r="A273" t="s">
        <v>49</v>
      </c>
      <c s="34" t="s">
        <v>351</v>
      </c>
      <c s="34" t="s">
        <v>352</v>
      </c>
      <c s="35" t="s">
        <v>5</v>
      </c>
      <c s="6" t="s">
        <v>353</v>
      </c>
      <c s="36" t="s">
        <v>88</v>
      </c>
      <c s="37">
        <v>41.363</v>
      </c>
      <c s="36">
        <v>0</v>
      </c>
      <c s="36">
        <f>ROUND(G273*H273,6)</f>
      </c>
      <c r="L273" s="38">
        <v>0</v>
      </c>
      <c s="32">
        <f>ROUND(ROUND(L273,2)*ROUND(G273,3),2)</f>
      </c>
      <c s="36" t="s">
        <v>61</v>
      </c>
      <c>
        <f>(M273*21)/100</f>
      </c>
      <c t="s">
        <v>28</v>
      </c>
    </row>
    <row r="274" spans="1:5" ht="12.75">
      <c r="A274" s="35" t="s">
        <v>55</v>
      </c>
      <c r="E274" s="39" t="s">
        <v>353</v>
      </c>
    </row>
    <row r="275" spans="1:5" ht="51">
      <c r="A275" s="35" t="s">
        <v>56</v>
      </c>
      <c r="E275" s="40" t="s">
        <v>354</v>
      </c>
    </row>
    <row r="276" spans="1:5" ht="12.75">
      <c r="A276" t="s">
        <v>57</v>
      </c>
      <c r="E276" s="39" t="s">
        <v>355</v>
      </c>
    </row>
    <row r="277" spans="1:16" ht="12.75">
      <c r="A277" t="s">
        <v>49</v>
      </c>
      <c s="34" t="s">
        <v>356</v>
      </c>
      <c s="34" t="s">
        <v>357</v>
      </c>
      <c s="35" t="s">
        <v>5</v>
      </c>
      <c s="6" t="s">
        <v>358</v>
      </c>
      <c s="36" t="s">
        <v>88</v>
      </c>
      <c s="37">
        <v>41.363</v>
      </c>
      <c s="36">
        <v>0.0128</v>
      </c>
      <c s="36">
        <f>ROUND(G277*H277,6)</f>
      </c>
      <c r="L277" s="38">
        <v>0</v>
      </c>
      <c s="32">
        <f>ROUND(ROUND(L277,2)*ROUND(G277,3),2)</f>
      </c>
      <c s="36" t="s">
        <v>61</v>
      </c>
      <c>
        <f>(M277*21)/100</f>
      </c>
      <c t="s">
        <v>28</v>
      </c>
    </row>
    <row r="278" spans="1:5" ht="12.75">
      <c r="A278" s="35" t="s">
        <v>55</v>
      </c>
      <c r="E278" s="39" t="s">
        <v>358</v>
      </c>
    </row>
    <row r="279" spans="1:5" ht="12.75">
      <c r="A279" s="35" t="s">
        <v>56</v>
      </c>
      <c r="E279" s="40" t="s">
        <v>5</v>
      </c>
    </row>
    <row r="280" spans="1:5" ht="12.75">
      <c r="A280" t="s">
        <v>57</v>
      </c>
      <c r="E280" s="39" t="s">
        <v>5</v>
      </c>
    </row>
    <row r="281" spans="1:16" ht="25.5">
      <c r="A281" t="s">
        <v>49</v>
      </c>
      <c s="34" t="s">
        <v>359</v>
      </c>
      <c s="34" t="s">
        <v>360</v>
      </c>
      <c s="35" t="s">
        <v>5</v>
      </c>
      <c s="6" t="s">
        <v>361</v>
      </c>
      <c s="36" t="s">
        <v>82</v>
      </c>
      <c s="37">
        <v>0.529</v>
      </c>
      <c s="36">
        <v>0</v>
      </c>
      <c s="36">
        <f>ROUND(G281*H281,6)</f>
      </c>
      <c r="L281" s="38">
        <v>0</v>
      </c>
      <c s="32">
        <f>ROUND(ROUND(L281,2)*ROUND(G281,3),2)</f>
      </c>
      <c s="36" t="s">
        <v>61</v>
      </c>
      <c>
        <f>(M281*21)/100</f>
      </c>
      <c t="s">
        <v>28</v>
      </c>
    </row>
    <row r="282" spans="1:5" ht="25.5">
      <c r="A282" s="35" t="s">
        <v>55</v>
      </c>
      <c r="E282" s="39" t="s">
        <v>361</v>
      </c>
    </row>
    <row r="283" spans="1:5" ht="12.75">
      <c r="A283" s="35" t="s">
        <v>56</v>
      </c>
      <c r="E283" s="40" t="s">
        <v>5</v>
      </c>
    </row>
    <row r="284" spans="1:5" ht="114.75">
      <c r="A284" t="s">
        <v>57</v>
      </c>
      <c r="E284" s="39" t="s">
        <v>362</v>
      </c>
    </row>
    <row r="285" spans="1:13" ht="12.75">
      <c r="A285" t="s">
        <v>47</v>
      </c>
      <c r="C285" s="31" t="s">
        <v>363</v>
      </c>
      <c r="E285" s="33" t="s">
        <v>364</v>
      </c>
      <c r="J285" s="32">
        <f>0</f>
      </c>
      <c s="32">
        <f>0</f>
      </c>
      <c s="32">
        <f>0+L286+L290+L294+L298+L302</f>
      </c>
      <c s="32">
        <f>0+M286+M290+M294+M298+M302</f>
      </c>
    </row>
    <row r="286" spans="1:16" ht="12.75">
      <c r="A286" t="s">
        <v>49</v>
      </c>
      <c s="34" t="s">
        <v>365</v>
      </c>
      <c s="34" t="s">
        <v>366</v>
      </c>
      <c s="35" t="s">
        <v>5</v>
      </c>
      <c s="6" t="s">
        <v>367</v>
      </c>
      <c s="36" t="s">
        <v>88</v>
      </c>
      <c s="37">
        <v>78</v>
      </c>
      <c s="36">
        <v>0</v>
      </c>
      <c s="36">
        <f>ROUND(G286*H286,6)</f>
      </c>
      <c r="L286" s="38">
        <v>0</v>
      </c>
      <c s="32">
        <f>ROUND(ROUND(L286,2)*ROUND(G286,3),2)</f>
      </c>
      <c s="36" t="s">
        <v>61</v>
      </c>
      <c>
        <f>(M286*21)/100</f>
      </c>
      <c t="s">
        <v>28</v>
      </c>
    </row>
    <row r="287" spans="1:5" ht="12.75">
      <c r="A287" s="35" t="s">
        <v>55</v>
      </c>
      <c r="E287" s="39" t="s">
        <v>367</v>
      </c>
    </row>
    <row r="288" spans="1:5" ht="12.75">
      <c r="A288" s="35" t="s">
        <v>56</v>
      </c>
      <c r="E288" s="40" t="s">
        <v>368</v>
      </c>
    </row>
    <row r="289" spans="1:5" ht="63.75">
      <c r="A289" t="s">
        <v>57</v>
      </c>
      <c r="E289" s="39" t="s">
        <v>369</v>
      </c>
    </row>
    <row r="290" spans="1:16" ht="12.75">
      <c r="A290" t="s">
        <v>49</v>
      </c>
      <c s="34" t="s">
        <v>370</v>
      </c>
      <c s="34" t="s">
        <v>371</v>
      </c>
      <c s="35" t="s">
        <v>5</v>
      </c>
      <c s="6" t="s">
        <v>372</v>
      </c>
      <c s="36" t="s">
        <v>88</v>
      </c>
      <c s="37">
        <v>78</v>
      </c>
      <c s="36">
        <v>0</v>
      </c>
      <c s="36">
        <f>ROUND(G290*H290,6)</f>
      </c>
      <c r="L290" s="38">
        <v>0</v>
      </c>
      <c s="32">
        <f>ROUND(ROUND(L290,2)*ROUND(G290,3),2)</f>
      </c>
      <c s="36" t="s">
        <v>61</v>
      </c>
      <c>
        <f>(M290*21)/100</f>
      </c>
      <c t="s">
        <v>28</v>
      </c>
    </row>
    <row r="291" spans="1:5" ht="12.75">
      <c r="A291" s="35" t="s">
        <v>55</v>
      </c>
      <c r="E291" s="39" t="s">
        <v>372</v>
      </c>
    </row>
    <row r="292" spans="1:5" ht="12.75">
      <c r="A292" s="35" t="s">
        <v>56</v>
      </c>
      <c r="E292" s="40" t="s">
        <v>5</v>
      </c>
    </row>
    <row r="293" spans="1:5" ht="63.75">
      <c r="A293" t="s">
        <v>57</v>
      </c>
      <c r="E293" s="39" t="s">
        <v>369</v>
      </c>
    </row>
    <row r="294" spans="1:16" ht="12.75">
      <c r="A294" t="s">
        <v>49</v>
      </c>
      <c s="34" t="s">
        <v>373</v>
      </c>
      <c s="34" t="s">
        <v>374</v>
      </c>
      <c s="35" t="s">
        <v>5</v>
      </c>
      <c s="6" t="s">
        <v>375</v>
      </c>
      <c s="36" t="s">
        <v>88</v>
      </c>
      <c s="37">
        <v>78</v>
      </c>
      <c s="36">
        <v>0.0006</v>
      </c>
      <c s="36">
        <f>ROUND(G294*H294,6)</f>
      </c>
      <c r="L294" s="38">
        <v>0</v>
      </c>
      <c s="32">
        <f>ROUND(ROUND(L294,2)*ROUND(G294,3),2)</f>
      </c>
      <c s="36" t="s">
        <v>61</v>
      </c>
      <c>
        <f>(M294*21)/100</f>
      </c>
      <c t="s">
        <v>28</v>
      </c>
    </row>
    <row r="295" spans="1:5" ht="12.75">
      <c r="A295" s="35" t="s">
        <v>55</v>
      </c>
      <c r="E295" s="39" t="s">
        <v>375</v>
      </c>
    </row>
    <row r="296" spans="1:5" ht="12.75">
      <c r="A296" s="35" t="s">
        <v>56</v>
      </c>
      <c r="E296" s="40" t="s">
        <v>368</v>
      </c>
    </row>
    <row r="297" spans="1:5" ht="12.75">
      <c r="A297" t="s">
        <v>57</v>
      </c>
      <c r="E297" s="39" t="s">
        <v>5</v>
      </c>
    </row>
    <row r="298" spans="1:16" ht="12.75">
      <c r="A298" t="s">
        <v>49</v>
      </c>
      <c s="34" t="s">
        <v>376</v>
      </c>
      <c s="34" t="s">
        <v>377</v>
      </c>
      <c s="35" t="s">
        <v>5</v>
      </c>
      <c s="6" t="s">
        <v>378</v>
      </c>
      <c s="36" t="s">
        <v>88</v>
      </c>
      <c s="37">
        <v>85.8</v>
      </c>
      <c s="36">
        <v>0.00442</v>
      </c>
      <c s="36">
        <f>ROUND(G298*H298,6)</f>
      </c>
      <c r="L298" s="38">
        <v>0</v>
      </c>
      <c s="32">
        <f>ROUND(ROUND(L298,2)*ROUND(G298,3),2)</f>
      </c>
      <c s="36" t="s">
        <v>54</v>
      </c>
      <c>
        <f>(M298*21)/100</f>
      </c>
      <c t="s">
        <v>28</v>
      </c>
    </row>
    <row r="299" spans="1:5" ht="12.75">
      <c r="A299" s="35" t="s">
        <v>55</v>
      </c>
      <c r="E299" s="39" t="s">
        <v>378</v>
      </c>
    </row>
    <row r="300" spans="1:5" ht="12.75">
      <c r="A300" s="35" t="s">
        <v>56</v>
      </c>
      <c r="E300" s="40" t="s">
        <v>5</v>
      </c>
    </row>
    <row r="301" spans="1:5" ht="89.25">
      <c r="A301" t="s">
        <v>57</v>
      </c>
      <c r="E301" s="39" t="s">
        <v>379</v>
      </c>
    </row>
    <row r="302" spans="1:16" ht="25.5">
      <c r="A302" t="s">
        <v>49</v>
      </c>
      <c s="34" t="s">
        <v>380</v>
      </c>
      <c s="34" t="s">
        <v>381</v>
      </c>
      <c s="35" t="s">
        <v>5</v>
      </c>
      <c s="6" t="s">
        <v>382</v>
      </c>
      <c s="36" t="s">
        <v>82</v>
      </c>
      <c s="37">
        <v>0.426</v>
      </c>
      <c s="36">
        <v>0</v>
      </c>
      <c s="36">
        <f>ROUND(G302*H302,6)</f>
      </c>
      <c r="L302" s="38">
        <v>0</v>
      </c>
      <c s="32">
        <f>ROUND(ROUND(L302,2)*ROUND(G302,3),2)</f>
      </c>
      <c s="36" t="s">
        <v>61</v>
      </c>
      <c>
        <f>(M302*21)/100</f>
      </c>
      <c t="s">
        <v>28</v>
      </c>
    </row>
    <row r="303" spans="1:5" ht="25.5">
      <c r="A303" s="35" t="s">
        <v>55</v>
      </c>
      <c r="E303" s="39" t="s">
        <v>382</v>
      </c>
    </row>
    <row r="304" spans="1:5" ht="12.75">
      <c r="A304" s="35" t="s">
        <v>56</v>
      </c>
      <c r="E304" s="40" t="s">
        <v>5</v>
      </c>
    </row>
    <row r="305" spans="1:5" ht="114.75">
      <c r="A305" t="s">
        <v>57</v>
      </c>
      <c r="E305" s="39" t="s">
        <v>362</v>
      </c>
    </row>
    <row r="306" spans="1:13" ht="12.75">
      <c r="A306" t="s">
        <v>47</v>
      </c>
      <c r="C306" s="31" t="s">
        <v>383</v>
      </c>
      <c r="E306" s="33" t="s">
        <v>384</v>
      </c>
      <c r="J306" s="32">
        <f>0</f>
      </c>
      <c s="32">
        <f>0</f>
      </c>
      <c s="32">
        <f>0+L307+L311+L315+L319+L323+L327+L331</f>
      </c>
      <c s="32">
        <f>0+M307+M311+M315+M319+M323+M327+M331</f>
      </c>
    </row>
    <row r="307" spans="1:16" ht="12.75">
      <c r="A307" t="s">
        <v>49</v>
      </c>
      <c s="34" t="s">
        <v>385</v>
      </c>
      <c s="34" t="s">
        <v>386</v>
      </c>
      <c s="35" t="s">
        <v>5</v>
      </c>
      <c s="6" t="s">
        <v>387</v>
      </c>
      <c s="36" t="s">
        <v>88</v>
      </c>
      <c s="37">
        <v>114.095</v>
      </c>
      <c s="36">
        <v>0</v>
      </c>
      <c s="36">
        <f>ROUND(G307*H307,6)</f>
      </c>
      <c r="L307" s="38">
        <v>0</v>
      </c>
      <c s="32">
        <f>ROUND(ROUND(L307,2)*ROUND(G307,3),2)</f>
      </c>
      <c s="36" t="s">
        <v>61</v>
      </c>
      <c>
        <f>(M307*21)/100</f>
      </c>
      <c t="s">
        <v>28</v>
      </c>
    </row>
    <row r="308" spans="1:5" ht="12.75">
      <c r="A308" s="35" t="s">
        <v>55</v>
      </c>
      <c r="E308" s="39" t="s">
        <v>387</v>
      </c>
    </row>
    <row r="309" spans="1:5" ht="12.75">
      <c r="A309" s="35" t="s">
        <v>56</v>
      </c>
      <c r="E309" s="40" t="s">
        <v>388</v>
      </c>
    </row>
    <row r="310" spans="1:5" ht="12.75">
      <c r="A310" t="s">
        <v>57</v>
      </c>
      <c r="E310" s="39" t="s">
        <v>5</v>
      </c>
    </row>
    <row r="311" spans="1:16" ht="25.5">
      <c r="A311" t="s">
        <v>49</v>
      </c>
      <c s="34" t="s">
        <v>389</v>
      </c>
      <c s="34" t="s">
        <v>390</v>
      </c>
      <c s="35" t="s">
        <v>5</v>
      </c>
      <c s="6" t="s">
        <v>391</v>
      </c>
      <c s="36" t="s">
        <v>88</v>
      </c>
      <c s="37">
        <v>95.423</v>
      </c>
      <c s="36">
        <v>0.0045</v>
      </c>
      <c s="36">
        <f>ROUND(G311*H311,6)</f>
      </c>
      <c r="L311" s="38">
        <v>0</v>
      </c>
      <c s="32">
        <f>ROUND(ROUND(L311,2)*ROUND(G311,3),2)</f>
      </c>
      <c s="36" t="s">
        <v>61</v>
      </c>
      <c>
        <f>(M311*21)/100</f>
      </c>
      <c t="s">
        <v>28</v>
      </c>
    </row>
    <row r="312" spans="1:5" ht="25.5">
      <c r="A312" s="35" t="s">
        <v>55</v>
      </c>
      <c r="E312" s="39" t="s">
        <v>391</v>
      </c>
    </row>
    <row r="313" spans="1:5" ht="76.5">
      <c r="A313" s="35" t="s">
        <v>56</v>
      </c>
      <c r="E313" s="40" t="s">
        <v>392</v>
      </c>
    </row>
    <row r="314" spans="1:5" ht="12.75">
      <c r="A314" t="s">
        <v>57</v>
      </c>
      <c r="E314" s="39" t="s">
        <v>5</v>
      </c>
    </row>
    <row r="315" spans="1:16" ht="25.5">
      <c r="A315" t="s">
        <v>49</v>
      </c>
      <c s="34" t="s">
        <v>393</v>
      </c>
      <c s="34" t="s">
        <v>394</v>
      </c>
      <c s="35" t="s">
        <v>5</v>
      </c>
      <c s="6" t="s">
        <v>395</v>
      </c>
      <c s="36" t="s">
        <v>88</v>
      </c>
      <c s="37">
        <v>18.448</v>
      </c>
      <c s="36">
        <v>0</v>
      </c>
      <c s="36">
        <f>ROUND(G315*H315,6)</f>
      </c>
      <c r="L315" s="38">
        <v>0</v>
      </c>
      <c s="32">
        <f>ROUND(ROUND(L315,2)*ROUND(G315,3),2)</f>
      </c>
      <c s="36" t="s">
        <v>61</v>
      </c>
      <c>
        <f>(M315*21)/100</f>
      </c>
      <c t="s">
        <v>28</v>
      </c>
    </row>
    <row r="316" spans="1:5" ht="25.5">
      <c r="A316" s="35" t="s">
        <v>55</v>
      </c>
      <c r="E316" s="39" t="s">
        <v>395</v>
      </c>
    </row>
    <row r="317" spans="1:5" ht="25.5">
      <c r="A317" s="35" t="s">
        <v>56</v>
      </c>
      <c r="E317" s="40" t="s">
        <v>396</v>
      </c>
    </row>
    <row r="318" spans="1:5" ht="25.5">
      <c r="A318" t="s">
        <v>57</v>
      </c>
      <c r="E318" s="39" t="s">
        <v>397</v>
      </c>
    </row>
    <row r="319" spans="1:16" ht="12.75">
      <c r="A319" t="s">
        <v>49</v>
      </c>
      <c s="34" t="s">
        <v>398</v>
      </c>
      <c s="34" t="s">
        <v>399</v>
      </c>
      <c s="35" t="s">
        <v>5</v>
      </c>
      <c s="6" t="s">
        <v>400</v>
      </c>
      <c s="36" t="s">
        <v>88</v>
      </c>
      <c s="37">
        <v>19.37</v>
      </c>
      <c s="36">
        <v>0</v>
      </c>
      <c s="36">
        <f>ROUND(G319*H319,6)</f>
      </c>
      <c r="L319" s="38">
        <v>0</v>
      </c>
      <c s="32">
        <f>ROUND(ROUND(L319,2)*ROUND(G319,3),2)</f>
      </c>
      <c s="36" t="s">
        <v>61</v>
      </c>
      <c>
        <f>(M319*21)/100</f>
      </c>
      <c t="s">
        <v>28</v>
      </c>
    </row>
    <row r="320" spans="1:5" ht="12.75">
      <c r="A320" s="35" t="s">
        <v>55</v>
      </c>
      <c r="E320" s="39" t="s">
        <v>400</v>
      </c>
    </row>
    <row r="321" spans="1:5" ht="12.75">
      <c r="A321" s="35" t="s">
        <v>56</v>
      </c>
      <c r="E321" s="40" t="s">
        <v>5</v>
      </c>
    </row>
    <row r="322" spans="1:5" ht="12.75">
      <c r="A322" t="s">
        <v>57</v>
      </c>
      <c r="E322" s="39" t="s">
        <v>5</v>
      </c>
    </row>
    <row r="323" spans="1:16" ht="12.75">
      <c r="A323" t="s">
        <v>49</v>
      </c>
      <c s="34" t="s">
        <v>401</v>
      </c>
      <c s="34" t="s">
        <v>402</v>
      </c>
      <c s="35" t="s">
        <v>5</v>
      </c>
      <c s="6" t="s">
        <v>403</v>
      </c>
      <c s="36" t="s">
        <v>88</v>
      </c>
      <c s="37">
        <v>114.095</v>
      </c>
      <c s="36">
        <v>0.0002</v>
      </c>
      <c s="36">
        <f>ROUND(G323*H323,6)</f>
      </c>
      <c r="L323" s="38">
        <v>0</v>
      </c>
      <c s="32">
        <f>ROUND(ROUND(L323,2)*ROUND(G323,3),2)</f>
      </c>
      <c s="36" t="s">
        <v>61</v>
      </c>
      <c>
        <f>(M323*21)/100</f>
      </c>
      <c t="s">
        <v>28</v>
      </c>
    </row>
    <row r="324" spans="1:5" ht="12.75">
      <c r="A324" s="35" t="s">
        <v>55</v>
      </c>
      <c r="E324" s="39" t="s">
        <v>403</v>
      </c>
    </row>
    <row r="325" spans="1:5" ht="12.75">
      <c r="A325" s="35" t="s">
        <v>56</v>
      </c>
      <c r="E325" s="40" t="s">
        <v>5</v>
      </c>
    </row>
    <row r="326" spans="1:5" ht="12.75">
      <c r="A326" t="s">
        <v>57</v>
      </c>
      <c r="E326" s="39" t="s">
        <v>5</v>
      </c>
    </row>
    <row r="327" spans="1:16" ht="25.5">
      <c r="A327" t="s">
        <v>49</v>
      </c>
      <c s="34" t="s">
        <v>404</v>
      </c>
      <c s="34" t="s">
        <v>405</v>
      </c>
      <c s="35" t="s">
        <v>5</v>
      </c>
      <c s="6" t="s">
        <v>406</v>
      </c>
      <c s="36" t="s">
        <v>88</v>
      </c>
      <c s="37">
        <v>95.423</v>
      </c>
      <c s="36">
        <v>0.00028</v>
      </c>
      <c s="36">
        <f>ROUND(G327*H327,6)</f>
      </c>
      <c r="L327" s="38">
        <v>0</v>
      </c>
      <c s="32">
        <f>ROUND(ROUND(L327,2)*ROUND(G327,3),2)</f>
      </c>
      <c s="36" t="s">
        <v>61</v>
      </c>
      <c>
        <f>(M327*21)/100</f>
      </c>
      <c t="s">
        <v>28</v>
      </c>
    </row>
    <row r="328" spans="1:5" ht="25.5">
      <c r="A328" s="35" t="s">
        <v>55</v>
      </c>
      <c r="E328" s="39" t="s">
        <v>406</v>
      </c>
    </row>
    <row r="329" spans="1:5" ht="76.5">
      <c r="A329" s="35" t="s">
        <v>56</v>
      </c>
      <c r="E329" s="40" t="s">
        <v>407</v>
      </c>
    </row>
    <row r="330" spans="1:5" ht="12.75">
      <c r="A330" t="s">
        <v>57</v>
      </c>
      <c r="E330" s="39" t="s">
        <v>5</v>
      </c>
    </row>
    <row r="331" spans="1:16" ht="12.75">
      <c r="A331" t="s">
        <v>49</v>
      </c>
      <c s="34" t="s">
        <v>408</v>
      </c>
      <c s="34" t="s">
        <v>409</v>
      </c>
      <c s="35" t="s">
        <v>5</v>
      </c>
      <c s="6" t="s">
        <v>410</v>
      </c>
      <c s="36" t="s">
        <v>88</v>
      </c>
      <c s="37">
        <v>19.45</v>
      </c>
      <c s="36">
        <v>0.00032</v>
      </c>
      <c s="36">
        <f>ROUND(G331*H331,6)</f>
      </c>
      <c r="L331" s="38">
        <v>0</v>
      </c>
      <c s="32">
        <f>ROUND(ROUND(L331,2)*ROUND(G331,3),2)</f>
      </c>
      <c s="36" t="s">
        <v>54</v>
      </c>
      <c>
        <f>(M331*21)/100</f>
      </c>
      <c t="s">
        <v>28</v>
      </c>
    </row>
    <row r="332" spans="1:5" ht="12.75">
      <c r="A332" s="35" t="s">
        <v>55</v>
      </c>
      <c r="E332" s="39" t="s">
        <v>410</v>
      </c>
    </row>
    <row r="333" spans="1:5" ht="25.5">
      <c r="A333" s="35" t="s">
        <v>56</v>
      </c>
      <c r="E333" s="40" t="s">
        <v>411</v>
      </c>
    </row>
    <row r="334" spans="1:5" ht="12.75">
      <c r="A334" t="s">
        <v>57</v>
      </c>
      <c r="E334" s="39" t="s">
        <v>412</v>
      </c>
    </row>
    <row r="335" spans="1:13" ht="12.75">
      <c r="A335" t="s">
        <v>47</v>
      </c>
      <c r="C335" s="31" t="s">
        <v>138</v>
      </c>
      <c r="E335" s="33" t="s">
        <v>413</v>
      </c>
      <c r="J335" s="32">
        <f>0</f>
      </c>
      <c s="32">
        <f>0</f>
      </c>
      <c s="32">
        <f>0+L336+L340+L344+L348</f>
      </c>
      <c s="32">
        <f>0+M336+M340+M344+M348</f>
      </c>
    </row>
    <row r="336" spans="1:16" ht="25.5">
      <c r="A336" t="s">
        <v>49</v>
      </c>
      <c s="34" t="s">
        <v>414</v>
      </c>
      <c s="34" t="s">
        <v>415</v>
      </c>
      <c s="35" t="s">
        <v>5</v>
      </c>
      <c s="6" t="s">
        <v>416</v>
      </c>
      <c s="36" t="s">
        <v>74</v>
      </c>
      <c s="37">
        <v>3.9</v>
      </c>
      <c s="36">
        <v>0</v>
      </c>
      <c s="36">
        <f>ROUND(G336*H336,6)</f>
      </c>
      <c r="L336" s="38">
        <v>0</v>
      </c>
      <c s="32">
        <f>ROUND(ROUND(L336,2)*ROUND(G336,3),2)</f>
      </c>
      <c s="36" t="s">
        <v>61</v>
      </c>
      <c>
        <f>(M336*21)/100</f>
      </c>
      <c t="s">
        <v>28</v>
      </c>
    </row>
    <row r="337" spans="1:5" ht="25.5">
      <c r="A337" s="35" t="s">
        <v>55</v>
      </c>
      <c r="E337" s="39" t="s">
        <v>416</v>
      </c>
    </row>
    <row r="338" spans="1:5" ht="12.75">
      <c r="A338" s="35" t="s">
        <v>56</v>
      </c>
      <c r="E338" s="40" t="s">
        <v>417</v>
      </c>
    </row>
    <row r="339" spans="1:5" ht="12.75">
      <c r="A339" t="s">
        <v>57</v>
      </c>
      <c r="E339" s="39" t="s">
        <v>5</v>
      </c>
    </row>
    <row r="340" spans="1:16" ht="12.75">
      <c r="A340" t="s">
        <v>49</v>
      </c>
      <c s="34" t="s">
        <v>418</v>
      </c>
      <c s="34" t="s">
        <v>419</v>
      </c>
      <c s="35" t="s">
        <v>5</v>
      </c>
      <c s="6" t="s">
        <v>420</v>
      </c>
      <c s="36" t="s">
        <v>53</v>
      </c>
      <c s="37">
        <v>1</v>
      </c>
      <c s="36">
        <v>0</v>
      </c>
      <c s="36">
        <f>ROUND(G340*H340,6)</f>
      </c>
      <c r="L340" s="38">
        <v>0</v>
      </c>
      <c s="32">
        <f>ROUND(ROUND(L340,2)*ROUND(G340,3),2)</f>
      </c>
      <c s="36" t="s">
        <v>54</v>
      </c>
      <c>
        <f>(M340*21)/100</f>
      </c>
      <c t="s">
        <v>28</v>
      </c>
    </row>
    <row r="341" spans="1:5" ht="12.75">
      <c r="A341" s="35" t="s">
        <v>55</v>
      </c>
      <c r="E341" s="39" t="s">
        <v>420</v>
      </c>
    </row>
    <row r="342" spans="1:5" ht="12.75">
      <c r="A342" s="35" t="s">
        <v>56</v>
      </c>
      <c r="E342" s="40" t="s">
        <v>5</v>
      </c>
    </row>
    <row r="343" spans="1:5" ht="25.5">
      <c r="A343" t="s">
        <v>57</v>
      </c>
      <c r="E343" s="39" t="s">
        <v>421</v>
      </c>
    </row>
    <row r="344" spans="1:16" ht="25.5">
      <c r="A344" t="s">
        <v>49</v>
      </c>
      <c s="34" t="s">
        <v>422</v>
      </c>
      <c s="34" t="s">
        <v>423</v>
      </c>
      <c s="35" t="s">
        <v>5</v>
      </c>
      <c s="6" t="s">
        <v>424</v>
      </c>
      <c s="36" t="s">
        <v>425</v>
      </c>
      <c s="37">
        <v>8</v>
      </c>
      <c s="36">
        <v>0</v>
      </c>
      <c s="36">
        <f>ROUND(G344*H344,6)</f>
      </c>
      <c r="L344" s="38">
        <v>0</v>
      </c>
      <c s="32">
        <f>ROUND(ROUND(L344,2)*ROUND(G344,3),2)</f>
      </c>
      <c s="36" t="s">
        <v>61</v>
      </c>
      <c>
        <f>(M344*21)/100</f>
      </c>
      <c t="s">
        <v>28</v>
      </c>
    </row>
    <row r="345" spans="1:5" ht="25.5">
      <c r="A345" s="35" t="s">
        <v>55</v>
      </c>
      <c r="E345" s="39" t="s">
        <v>424</v>
      </c>
    </row>
    <row r="346" spans="1:5" ht="12.75">
      <c r="A346" s="35" t="s">
        <v>56</v>
      </c>
      <c r="E346" s="40" t="s">
        <v>5</v>
      </c>
    </row>
    <row r="347" spans="1:5" ht="12.75">
      <c r="A347" t="s">
        <v>57</v>
      </c>
      <c r="E347" s="39" t="s">
        <v>5</v>
      </c>
    </row>
    <row r="348" spans="1:16" ht="12.75">
      <c r="A348" t="s">
        <v>49</v>
      </c>
      <c s="34" t="s">
        <v>426</v>
      </c>
      <c s="34" t="s">
        <v>427</v>
      </c>
      <c s="35" t="s">
        <v>5</v>
      </c>
      <c s="6" t="s">
        <v>428</v>
      </c>
      <c s="36" t="s">
        <v>53</v>
      </c>
      <c s="37">
        <v>1</v>
      </c>
      <c s="36">
        <v>5E-05</v>
      </c>
      <c s="36">
        <f>ROUND(G348*H348,6)</f>
      </c>
      <c r="L348" s="38">
        <v>0</v>
      </c>
      <c s="32">
        <f>ROUND(ROUND(L348,2)*ROUND(G348,3),2)</f>
      </c>
      <c s="36" t="s">
        <v>54</v>
      </c>
      <c>
        <f>(M348*21)/100</f>
      </c>
      <c t="s">
        <v>28</v>
      </c>
    </row>
    <row r="349" spans="1:5" ht="12.75">
      <c r="A349" s="35" t="s">
        <v>55</v>
      </c>
      <c r="E349" s="39" t="s">
        <v>428</v>
      </c>
    </row>
    <row r="350" spans="1:5" ht="12.75">
      <c r="A350" s="35" t="s">
        <v>56</v>
      </c>
      <c r="E350" s="40" t="s">
        <v>5</v>
      </c>
    </row>
    <row r="351" spans="1:5" ht="89.25">
      <c r="A351" t="s">
        <v>57</v>
      </c>
      <c r="E351" s="39" t="s">
        <v>429</v>
      </c>
    </row>
    <row r="352" spans="1:13" ht="12.75">
      <c r="A352" t="s">
        <v>47</v>
      </c>
      <c r="C352" s="31" t="s">
        <v>430</v>
      </c>
      <c r="E352" s="33" t="s">
        <v>431</v>
      </c>
      <c r="J352" s="32">
        <f>0</f>
      </c>
      <c s="32">
        <f>0</f>
      </c>
      <c s="32">
        <f>0+L353+L357</f>
      </c>
      <c s="32">
        <f>0+M353+M357</f>
      </c>
    </row>
    <row r="353" spans="1:16" ht="25.5">
      <c r="A353" t="s">
        <v>49</v>
      </c>
      <c s="34" t="s">
        <v>432</v>
      </c>
      <c s="34" t="s">
        <v>433</v>
      </c>
      <c s="35" t="s">
        <v>5</v>
      </c>
      <c s="6" t="s">
        <v>434</v>
      </c>
      <c s="36" t="s">
        <v>82</v>
      </c>
      <c s="37">
        <v>8.58</v>
      </c>
      <c s="36">
        <v>0</v>
      </c>
      <c s="36">
        <f>ROUND(G353*H353,6)</f>
      </c>
      <c r="L353" s="38">
        <v>0</v>
      </c>
      <c s="32">
        <f>ROUND(ROUND(L353,2)*ROUND(G353,3),2)</f>
      </c>
      <c s="36" t="s">
        <v>61</v>
      </c>
      <c>
        <f>(M353*21)/100</f>
      </c>
      <c t="s">
        <v>28</v>
      </c>
    </row>
    <row r="354" spans="1:5" ht="25.5">
      <c r="A354" s="35" t="s">
        <v>55</v>
      </c>
      <c r="E354" s="39" t="s">
        <v>434</v>
      </c>
    </row>
    <row r="355" spans="1:5" ht="12.75">
      <c r="A355" s="35" t="s">
        <v>56</v>
      </c>
      <c r="E355" s="40" t="s">
        <v>5</v>
      </c>
    </row>
    <row r="356" spans="1:5" ht="165.75">
      <c r="A356" t="s">
        <v>57</v>
      </c>
      <c r="E356" s="39" t="s">
        <v>435</v>
      </c>
    </row>
    <row r="357" spans="1:16" ht="25.5">
      <c r="A357" t="s">
        <v>49</v>
      </c>
      <c s="34" t="s">
        <v>436</v>
      </c>
      <c s="34" t="s">
        <v>437</v>
      </c>
      <c s="35" t="s">
        <v>5</v>
      </c>
      <c s="6" t="s">
        <v>438</v>
      </c>
      <c s="36" t="s">
        <v>82</v>
      </c>
      <c s="37">
        <v>8.58</v>
      </c>
      <c s="36">
        <v>0</v>
      </c>
      <c s="36">
        <f>ROUND(G357*H357,6)</f>
      </c>
      <c r="L357" s="38">
        <v>0</v>
      </c>
      <c s="32">
        <f>ROUND(ROUND(L357,2)*ROUND(G357,3),2)</f>
      </c>
      <c s="36" t="s">
        <v>54</v>
      </c>
      <c>
        <f>(M357*21)/100</f>
      </c>
      <c t="s">
        <v>28</v>
      </c>
    </row>
    <row r="358" spans="1:5" ht="38.25">
      <c r="A358" s="35" t="s">
        <v>55</v>
      </c>
      <c r="E358" s="39" t="s">
        <v>439</v>
      </c>
    </row>
    <row r="359" spans="1:5" ht="12.75">
      <c r="A359" s="35" t="s">
        <v>56</v>
      </c>
      <c r="E359" s="40" t="s">
        <v>5</v>
      </c>
    </row>
    <row r="360" spans="1:5" ht="76.5">
      <c r="A360" t="s">
        <v>57</v>
      </c>
      <c r="E360" s="39" t="s">
        <v>440</v>
      </c>
    </row>
    <row r="361" spans="1:13" ht="12.75">
      <c r="A361" t="s">
        <v>47</v>
      </c>
      <c r="C361" s="31" t="s">
        <v>441</v>
      </c>
      <c r="E361" s="33" t="s">
        <v>442</v>
      </c>
      <c r="J361" s="32">
        <f>0</f>
      </c>
      <c s="32">
        <f>0</f>
      </c>
      <c s="32">
        <f>0+L362</f>
      </c>
      <c s="32">
        <f>0+M362</f>
      </c>
    </row>
    <row r="362" spans="1:16" ht="38.25">
      <c r="A362" t="s">
        <v>49</v>
      </c>
      <c s="34" t="s">
        <v>443</v>
      </c>
      <c s="34" t="s">
        <v>444</v>
      </c>
      <c s="35" t="s">
        <v>5</v>
      </c>
      <c s="6" t="s">
        <v>445</v>
      </c>
      <c s="36" t="s">
        <v>82</v>
      </c>
      <c s="37">
        <v>15.782</v>
      </c>
      <c s="36">
        <v>0</v>
      </c>
      <c s="36">
        <f>ROUND(G362*H362,6)</f>
      </c>
      <c r="L362" s="38">
        <v>0</v>
      </c>
      <c s="32">
        <f>ROUND(ROUND(L362,2)*ROUND(G362,3),2)</f>
      </c>
      <c s="36" t="s">
        <v>61</v>
      </c>
      <c>
        <f>(M362*21)/100</f>
      </c>
      <c t="s">
        <v>28</v>
      </c>
    </row>
    <row r="363" spans="1:5" ht="38.25">
      <c r="A363" s="35" t="s">
        <v>55</v>
      </c>
      <c r="E363" s="39" t="s">
        <v>446</v>
      </c>
    </row>
    <row r="364" spans="1:5" ht="12.75">
      <c r="A364" s="35" t="s">
        <v>56</v>
      </c>
      <c r="E364" s="40" t="s">
        <v>5</v>
      </c>
    </row>
    <row r="365" spans="1:5" ht="76.5">
      <c r="A365" t="s">
        <v>57</v>
      </c>
      <c r="E365"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450</v>
      </c>
      <c r="E8" s="30" t="s">
        <v>449</v>
      </c>
      <c r="J8" s="29">
        <f>0+J9</f>
      </c>
      <c s="29">
        <f>0+K9</f>
      </c>
      <c s="29">
        <f>0+L9</f>
      </c>
      <c s="29">
        <f>0+M9</f>
      </c>
    </row>
    <row r="9" spans="1:13" ht="12.75">
      <c r="A9" t="s">
        <v>47</v>
      </c>
      <c r="C9" s="31" t="s">
        <v>451</v>
      </c>
      <c r="E9" s="33" t="s">
        <v>452</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25.5">
      <c r="A10" t="s">
        <v>49</v>
      </c>
      <c s="34" t="s">
        <v>50</v>
      </c>
      <c s="34" t="s">
        <v>453</v>
      </c>
      <c s="35" t="s">
        <v>5</v>
      </c>
      <c s="6" t="s">
        <v>454</v>
      </c>
      <c s="36" t="s">
        <v>93</v>
      </c>
      <c s="37">
        <v>61</v>
      </c>
      <c s="36">
        <v>0</v>
      </c>
      <c s="36">
        <f>ROUND(G10*H10,6)</f>
      </c>
      <c r="L10" s="38">
        <v>0</v>
      </c>
      <c s="32">
        <f>ROUND(ROUND(L10,2)*ROUND(G10,3),2)</f>
      </c>
      <c s="36" t="s">
        <v>61</v>
      </c>
      <c>
        <f>(M10*21)/100</f>
      </c>
      <c t="s">
        <v>28</v>
      </c>
    </row>
    <row r="11" spans="1:5" ht="25.5">
      <c r="A11" s="35" t="s">
        <v>55</v>
      </c>
      <c r="E11" s="39" t="s">
        <v>454</v>
      </c>
    </row>
    <row r="12" spans="1:5" ht="12.75">
      <c r="A12" s="35" t="s">
        <v>56</v>
      </c>
      <c r="E12" s="40" t="s">
        <v>5</v>
      </c>
    </row>
    <row r="13" spans="1:5" ht="12.75">
      <c r="A13" t="s">
        <v>57</v>
      </c>
      <c r="E13" s="39" t="s">
        <v>455</v>
      </c>
    </row>
    <row r="14" spans="1:16" ht="25.5">
      <c r="A14" t="s">
        <v>49</v>
      </c>
      <c s="34" t="s">
        <v>28</v>
      </c>
      <c s="34" t="s">
        <v>456</v>
      </c>
      <c s="35" t="s">
        <v>5</v>
      </c>
      <c s="6" t="s">
        <v>457</v>
      </c>
      <c s="36" t="s">
        <v>93</v>
      </c>
      <c s="37">
        <v>7</v>
      </c>
      <c s="36">
        <v>0</v>
      </c>
      <c s="36">
        <f>ROUND(G14*H14,6)</f>
      </c>
      <c r="L14" s="38">
        <v>0</v>
      </c>
      <c s="32">
        <f>ROUND(ROUND(L14,2)*ROUND(G14,3),2)</f>
      </c>
      <c s="36" t="s">
        <v>61</v>
      </c>
      <c>
        <f>(M14*21)/100</f>
      </c>
      <c t="s">
        <v>28</v>
      </c>
    </row>
    <row r="15" spans="1:5" ht="25.5">
      <c r="A15" s="35" t="s">
        <v>55</v>
      </c>
      <c r="E15" s="39" t="s">
        <v>457</v>
      </c>
    </row>
    <row r="16" spans="1:5" ht="12.75">
      <c r="A16" s="35" t="s">
        <v>56</v>
      </c>
      <c r="E16" s="40" t="s">
        <v>5</v>
      </c>
    </row>
    <row r="17" spans="1:5" ht="12.75">
      <c r="A17" t="s">
        <v>57</v>
      </c>
      <c r="E17" s="39" t="s">
        <v>455</v>
      </c>
    </row>
    <row r="18" spans="1:16" ht="25.5">
      <c r="A18" t="s">
        <v>49</v>
      </c>
      <c s="34" t="s">
        <v>26</v>
      </c>
      <c s="34" t="s">
        <v>458</v>
      </c>
      <c s="35" t="s">
        <v>5</v>
      </c>
      <c s="6" t="s">
        <v>459</v>
      </c>
      <c s="36" t="s">
        <v>109</v>
      </c>
      <c s="37">
        <v>2</v>
      </c>
      <c s="36">
        <v>0</v>
      </c>
      <c s="36">
        <f>ROUND(G18*H18,6)</f>
      </c>
      <c r="L18" s="38">
        <v>0</v>
      </c>
      <c s="32">
        <f>ROUND(ROUND(L18,2)*ROUND(G18,3),2)</f>
      </c>
      <c s="36" t="s">
        <v>61</v>
      </c>
      <c>
        <f>(M18*21)/100</f>
      </c>
      <c t="s">
        <v>28</v>
      </c>
    </row>
    <row r="19" spans="1:5" ht="25.5">
      <c r="A19" s="35" t="s">
        <v>55</v>
      </c>
      <c r="E19" s="39" t="s">
        <v>459</v>
      </c>
    </row>
    <row r="20" spans="1:5" ht="12.75">
      <c r="A20" s="35" t="s">
        <v>56</v>
      </c>
      <c r="E20" s="40" t="s">
        <v>460</v>
      </c>
    </row>
    <row r="21" spans="1:5" ht="12.75">
      <c r="A21" t="s">
        <v>57</v>
      </c>
      <c r="E21" s="39" t="s">
        <v>5</v>
      </c>
    </row>
    <row r="22" spans="1:16" ht="12.75">
      <c r="A22" t="s">
        <v>49</v>
      </c>
      <c s="34" t="s">
        <v>58</v>
      </c>
      <c s="34" t="s">
        <v>461</v>
      </c>
      <c s="35" t="s">
        <v>5</v>
      </c>
      <c s="6" t="s">
        <v>462</v>
      </c>
      <c s="36" t="s">
        <v>109</v>
      </c>
      <c s="37">
        <v>2</v>
      </c>
      <c s="36">
        <v>0.03</v>
      </c>
      <c s="36">
        <f>ROUND(G22*H22,6)</f>
      </c>
      <c r="L22" s="38">
        <v>0</v>
      </c>
      <c s="32">
        <f>ROUND(ROUND(L22,2)*ROUND(G22,3),2)</f>
      </c>
      <c s="36" t="s">
        <v>54</v>
      </c>
      <c>
        <f>(M22*21)/100</f>
      </c>
      <c t="s">
        <v>28</v>
      </c>
    </row>
    <row r="23" spans="1:5" ht="12.75">
      <c r="A23" s="35" t="s">
        <v>55</v>
      </c>
      <c r="E23" s="39" t="s">
        <v>462</v>
      </c>
    </row>
    <row r="24" spans="1:5" ht="12.75">
      <c r="A24" s="35" t="s">
        <v>56</v>
      </c>
      <c r="E24" s="40" t="s">
        <v>5</v>
      </c>
    </row>
    <row r="25" spans="1:5" ht="51">
      <c r="A25" t="s">
        <v>57</v>
      </c>
      <c r="E25" s="39" t="s">
        <v>463</v>
      </c>
    </row>
    <row r="26" spans="1:16" ht="25.5">
      <c r="A26" t="s">
        <v>49</v>
      </c>
      <c s="34" t="s">
        <v>85</v>
      </c>
      <c s="34" t="s">
        <v>464</v>
      </c>
      <c s="35" t="s">
        <v>5</v>
      </c>
      <c s="6" t="s">
        <v>465</v>
      </c>
      <c s="36" t="s">
        <v>109</v>
      </c>
      <c s="37">
        <v>2</v>
      </c>
      <c s="36">
        <v>0</v>
      </c>
      <c s="36">
        <f>ROUND(G26*H26,6)</f>
      </c>
      <c r="L26" s="38">
        <v>0</v>
      </c>
      <c s="32">
        <f>ROUND(ROUND(L26,2)*ROUND(G26,3),2)</f>
      </c>
      <c s="36" t="s">
        <v>61</v>
      </c>
      <c>
        <f>(M26*21)/100</f>
      </c>
      <c t="s">
        <v>28</v>
      </c>
    </row>
    <row r="27" spans="1:5" ht="25.5">
      <c r="A27" s="35" t="s">
        <v>55</v>
      </c>
      <c r="E27" s="39" t="s">
        <v>465</v>
      </c>
    </row>
    <row r="28" spans="1:5" ht="12.75">
      <c r="A28" s="35" t="s">
        <v>56</v>
      </c>
      <c r="E28" s="40" t="s">
        <v>5</v>
      </c>
    </row>
    <row r="29" spans="1:5" ht="12.75">
      <c r="A29" t="s">
        <v>57</v>
      </c>
      <c r="E29" s="39" t="s">
        <v>5</v>
      </c>
    </row>
    <row r="30" spans="1:16" ht="12.75">
      <c r="A30" t="s">
        <v>49</v>
      </c>
      <c s="34" t="s">
        <v>27</v>
      </c>
      <c s="34" t="s">
        <v>466</v>
      </c>
      <c s="35" t="s">
        <v>5</v>
      </c>
      <c s="6" t="s">
        <v>467</v>
      </c>
      <c s="36" t="s">
        <v>93</v>
      </c>
      <c s="37">
        <v>12</v>
      </c>
      <c s="36">
        <v>0</v>
      </c>
      <c s="36">
        <f>ROUND(G30*H30,6)</f>
      </c>
      <c r="L30" s="38">
        <v>0</v>
      </c>
      <c s="32">
        <f>ROUND(ROUND(L30,2)*ROUND(G30,3),2)</f>
      </c>
      <c s="36" t="s">
        <v>61</v>
      </c>
      <c>
        <f>(M30*21)/100</f>
      </c>
      <c t="s">
        <v>28</v>
      </c>
    </row>
    <row r="31" spans="1:5" ht="12.75">
      <c r="A31" s="35" t="s">
        <v>55</v>
      </c>
      <c r="E31" s="39" t="s">
        <v>467</v>
      </c>
    </row>
    <row r="32" spans="1:5" ht="12.75">
      <c r="A32" s="35" t="s">
        <v>56</v>
      </c>
      <c r="E32" s="40" t="s">
        <v>5</v>
      </c>
    </row>
    <row r="33" spans="1:5" ht="12.75">
      <c r="A33" t="s">
        <v>57</v>
      </c>
      <c r="E33" s="39" t="s">
        <v>5</v>
      </c>
    </row>
    <row r="34" spans="1:16" ht="12.75">
      <c r="A34" t="s">
        <v>49</v>
      </c>
      <c s="34" t="s">
        <v>95</v>
      </c>
      <c s="34" t="s">
        <v>468</v>
      </c>
      <c s="35" t="s">
        <v>5</v>
      </c>
      <c s="6" t="s">
        <v>469</v>
      </c>
      <c s="36" t="s">
        <v>93</v>
      </c>
      <c s="37">
        <v>12</v>
      </c>
      <c s="36">
        <v>0.0012</v>
      </c>
      <c s="36">
        <f>ROUND(G34*H34,6)</f>
      </c>
      <c r="L34" s="38">
        <v>0</v>
      </c>
      <c s="32">
        <f>ROUND(ROUND(L34,2)*ROUND(G34,3),2)</f>
      </c>
      <c s="36" t="s">
        <v>54</v>
      </c>
      <c>
        <f>(M34*21)/100</f>
      </c>
      <c t="s">
        <v>28</v>
      </c>
    </row>
    <row r="35" spans="1:5" ht="12.75">
      <c r="A35" s="35" t="s">
        <v>55</v>
      </c>
      <c r="E35" s="39" t="s">
        <v>469</v>
      </c>
    </row>
    <row r="36" spans="1:5" ht="12.75">
      <c r="A36" s="35" t="s">
        <v>56</v>
      </c>
      <c r="E36" s="40" t="s">
        <v>5</v>
      </c>
    </row>
    <row r="37" spans="1:5" ht="12.75">
      <c r="A37" t="s">
        <v>57</v>
      </c>
      <c r="E37" s="39" t="s">
        <v>5</v>
      </c>
    </row>
    <row r="38" spans="1:16" ht="12.75">
      <c r="A38" t="s">
        <v>49</v>
      </c>
      <c s="34" t="s">
        <v>134</v>
      </c>
      <c s="34" t="s">
        <v>470</v>
      </c>
      <c s="35" t="s">
        <v>5</v>
      </c>
      <c s="6" t="s">
        <v>471</v>
      </c>
      <c s="36" t="s">
        <v>93</v>
      </c>
      <c s="37">
        <v>34</v>
      </c>
      <c s="36">
        <v>0</v>
      </c>
      <c s="36">
        <f>ROUND(G38*H38,6)</f>
      </c>
      <c r="L38" s="38">
        <v>0</v>
      </c>
      <c s="32">
        <f>ROUND(ROUND(L38,2)*ROUND(G38,3),2)</f>
      </c>
      <c s="36" t="s">
        <v>61</v>
      </c>
      <c>
        <f>(M38*21)/100</f>
      </c>
      <c t="s">
        <v>28</v>
      </c>
    </row>
    <row r="39" spans="1:5" ht="12.75">
      <c r="A39" s="35" t="s">
        <v>55</v>
      </c>
      <c r="E39" s="39" t="s">
        <v>471</v>
      </c>
    </row>
    <row r="40" spans="1:5" ht="12.75">
      <c r="A40" s="35" t="s">
        <v>56</v>
      </c>
      <c r="E40" s="40" t="s">
        <v>5</v>
      </c>
    </row>
    <row r="41" spans="1:5" ht="12.75">
      <c r="A41" t="s">
        <v>57</v>
      </c>
      <c r="E41" s="39" t="s">
        <v>5</v>
      </c>
    </row>
    <row r="42" spans="1:16" ht="12.75">
      <c r="A42" t="s">
        <v>49</v>
      </c>
      <c s="34" t="s">
        <v>138</v>
      </c>
      <c s="34" t="s">
        <v>472</v>
      </c>
      <c s="35" t="s">
        <v>5</v>
      </c>
      <c s="6" t="s">
        <v>473</v>
      </c>
      <c s="36" t="s">
        <v>93</v>
      </c>
      <c s="37">
        <v>34</v>
      </c>
      <c s="36">
        <v>0.0012</v>
      </c>
      <c s="36">
        <f>ROUND(G42*H42,6)</f>
      </c>
      <c r="L42" s="38">
        <v>0</v>
      </c>
      <c s="32">
        <f>ROUND(ROUND(L42,2)*ROUND(G42,3),2)</f>
      </c>
      <c s="36" t="s">
        <v>54</v>
      </c>
      <c>
        <f>(M42*21)/100</f>
      </c>
      <c t="s">
        <v>28</v>
      </c>
    </row>
    <row r="43" spans="1:5" ht="12.75">
      <c r="A43" s="35" t="s">
        <v>55</v>
      </c>
      <c r="E43" s="39" t="s">
        <v>473</v>
      </c>
    </row>
    <row r="44" spans="1:5" ht="12.75">
      <c r="A44" s="35" t="s">
        <v>56</v>
      </c>
      <c r="E44" s="40" t="s">
        <v>5</v>
      </c>
    </row>
    <row r="45" spans="1:5" ht="12.75">
      <c r="A45" t="s">
        <v>57</v>
      </c>
      <c r="E45" s="39" t="s">
        <v>5</v>
      </c>
    </row>
    <row r="46" spans="1:16" ht="12.75">
      <c r="A46" t="s">
        <v>49</v>
      </c>
      <c s="34" t="s">
        <v>143</v>
      </c>
      <c s="34" t="s">
        <v>474</v>
      </c>
      <c s="35" t="s">
        <v>5</v>
      </c>
      <c s="6" t="s">
        <v>475</v>
      </c>
      <c s="36" t="s">
        <v>93</v>
      </c>
      <c s="37">
        <v>41</v>
      </c>
      <c s="36">
        <v>0</v>
      </c>
      <c s="36">
        <f>ROUND(G46*H46,6)</f>
      </c>
      <c r="L46" s="38">
        <v>0</v>
      </c>
      <c s="32">
        <f>ROUND(ROUND(L46,2)*ROUND(G46,3),2)</f>
      </c>
      <c s="36" t="s">
        <v>61</v>
      </c>
      <c>
        <f>(M46*21)/100</f>
      </c>
      <c t="s">
        <v>28</v>
      </c>
    </row>
    <row r="47" spans="1:5" ht="12.75">
      <c r="A47" s="35" t="s">
        <v>55</v>
      </c>
      <c r="E47" s="39" t="s">
        <v>475</v>
      </c>
    </row>
    <row r="48" spans="1:5" ht="12.75">
      <c r="A48" s="35" t="s">
        <v>56</v>
      </c>
      <c r="E48" s="40" t="s">
        <v>5</v>
      </c>
    </row>
    <row r="49" spans="1:5" ht="12.75">
      <c r="A49" t="s">
        <v>57</v>
      </c>
      <c r="E49" s="39" t="s">
        <v>5</v>
      </c>
    </row>
    <row r="50" spans="1:16" ht="12.75">
      <c r="A50" t="s">
        <v>49</v>
      </c>
      <c s="34" t="s">
        <v>148</v>
      </c>
      <c s="34" t="s">
        <v>476</v>
      </c>
      <c s="35" t="s">
        <v>5</v>
      </c>
      <c s="6" t="s">
        <v>477</v>
      </c>
      <c s="36" t="s">
        <v>93</v>
      </c>
      <c s="37">
        <v>41</v>
      </c>
      <c s="36">
        <v>0.0012</v>
      </c>
      <c s="36">
        <f>ROUND(G50*H50,6)</f>
      </c>
      <c r="L50" s="38">
        <v>0</v>
      </c>
      <c s="32">
        <f>ROUND(ROUND(L50,2)*ROUND(G50,3),2)</f>
      </c>
      <c s="36" t="s">
        <v>54</v>
      </c>
      <c>
        <f>(M50*21)/100</f>
      </c>
      <c t="s">
        <v>28</v>
      </c>
    </row>
    <row r="51" spans="1:5" ht="12.75">
      <c r="A51" s="35" t="s">
        <v>55</v>
      </c>
      <c r="E51" s="39" t="s">
        <v>477</v>
      </c>
    </row>
    <row r="52" spans="1:5" ht="12.75">
      <c r="A52" s="35" t="s">
        <v>56</v>
      </c>
      <c r="E52" s="40" t="s">
        <v>5</v>
      </c>
    </row>
    <row r="53" spans="1:5" ht="12.75">
      <c r="A53" t="s">
        <v>57</v>
      </c>
      <c r="E53" s="39" t="s">
        <v>5</v>
      </c>
    </row>
    <row r="54" spans="1:16" ht="12.75">
      <c r="A54" t="s">
        <v>49</v>
      </c>
      <c s="34" t="s">
        <v>153</v>
      </c>
      <c s="34" t="s">
        <v>478</v>
      </c>
      <c s="35" t="s">
        <v>5</v>
      </c>
      <c s="6" t="s">
        <v>479</v>
      </c>
      <c s="36" t="s">
        <v>93</v>
      </c>
      <c s="37">
        <v>8</v>
      </c>
      <c s="36">
        <v>0</v>
      </c>
      <c s="36">
        <f>ROUND(G54*H54,6)</f>
      </c>
      <c r="L54" s="38">
        <v>0</v>
      </c>
      <c s="32">
        <f>ROUND(ROUND(L54,2)*ROUND(G54,3),2)</f>
      </c>
      <c s="36" t="s">
        <v>54</v>
      </c>
      <c>
        <f>(M54*21)/100</f>
      </c>
      <c t="s">
        <v>28</v>
      </c>
    </row>
    <row r="55" spans="1:5" ht="12.75">
      <c r="A55" s="35" t="s">
        <v>55</v>
      </c>
      <c r="E55" s="39" t="s">
        <v>479</v>
      </c>
    </row>
    <row r="56" spans="1:5" ht="12.75">
      <c r="A56" s="35" t="s">
        <v>56</v>
      </c>
      <c r="E56" s="40" t="s">
        <v>5</v>
      </c>
    </row>
    <row r="57" spans="1:5" ht="12.75">
      <c r="A57" t="s">
        <v>57</v>
      </c>
      <c r="E57" s="39" t="s">
        <v>5</v>
      </c>
    </row>
    <row r="58" spans="1:16" ht="12.75">
      <c r="A58" t="s">
        <v>49</v>
      </c>
      <c s="34" t="s">
        <v>158</v>
      </c>
      <c s="34" t="s">
        <v>480</v>
      </c>
      <c s="35" t="s">
        <v>5</v>
      </c>
      <c s="6" t="s">
        <v>481</v>
      </c>
      <c s="36" t="s">
        <v>93</v>
      </c>
      <c s="37">
        <v>8</v>
      </c>
      <c s="36">
        <v>0.0012</v>
      </c>
      <c s="36">
        <f>ROUND(G58*H58,6)</f>
      </c>
      <c r="L58" s="38">
        <v>0</v>
      </c>
      <c s="32">
        <f>ROUND(ROUND(L58,2)*ROUND(G58,3),2)</f>
      </c>
      <c s="36" t="s">
        <v>54</v>
      </c>
      <c>
        <f>(M58*21)/100</f>
      </c>
      <c t="s">
        <v>28</v>
      </c>
    </row>
    <row r="59" spans="1:5" ht="12.75">
      <c r="A59" s="35" t="s">
        <v>55</v>
      </c>
      <c r="E59" s="39" t="s">
        <v>481</v>
      </c>
    </row>
    <row r="60" spans="1:5" ht="12.75">
      <c r="A60" s="35" t="s">
        <v>56</v>
      </c>
      <c r="E60" s="40" t="s">
        <v>5</v>
      </c>
    </row>
    <row r="61" spans="1:5" ht="12.75">
      <c r="A61" t="s">
        <v>57</v>
      </c>
      <c r="E61" s="39" t="s">
        <v>5</v>
      </c>
    </row>
    <row r="62" spans="1:16" ht="12.75">
      <c r="A62" t="s">
        <v>49</v>
      </c>
      <c s="34" t="s">
        <v>163</v>
      </c>
      <c s="34" t="s">
        <v>482</v>
      </c>
      <c s="35" t="s">
        <v>5</v>
      </c>
      <c s="6" t="s">
        <v>483</v>
      </c>
      <c s="36" t="s">
        <v>109</v>
      </c>
      <c s="37">
        <v>2</v>
      </c>
      <c s="36">
        <v>0.05</v>
      </c>
      <c s="36">
        <f>ROUND(G62*H62,6)</f>
      </c>
      <c r="L62" s="38">
        <v>0</v>
      </c>
      <c s="32">
        <f>ROUND(ROUND(L62,2)*ROUND(G62,3),2)</f>
      </c>
      <c s="36" t="s">
        <v>54</v>
      </c>
      <c>
        <f>(M62*21)/100</f>
      </c>
      <c t="s">
        <v>28</v>
      </c>
    </row>
    <row r="63" spans="1:5" ht="12.75">
      <c r="A63" s="35" t="s">
        <v>55</v>
      </c>
      <c r="E63" s="39" t="s">
        <v>483</v>
      </c>
    </row>
    <row r="64" spans="1:5" ht="12.75">
      <c r="A64" s="35" t="s">
        <v>56</v>
      </c>
      <c r="E64" s="40" t="s">
        <v>5</v>
      </c>
    </row>
    <row r="65" spans="1:5" ht="12.75">
      <c r="A65" t="s">
        <v>57</v>
      </c>
      <c r="E65" s="39" t="s">
        <v>484</v>
      </c>
    </row>
    <row r="66" spans="1:16" ht="12.75">
      <c r="A66" t="s">
        <v>49</v>
      </c>
      <c s="34" t="s">
        <v>166</v>
      </c>
      <c s="34" t="s">
        <v>485</v>
      </c>
      <c s="35" t="s">
        <v>5</v>
      </c>
      <c s="6" t="s">
        <v>486</v>
      </c>
      <c s="36" t="s">
        <v>109</v>
      </c>
      <c s="37">
        <v>2</v>
      </c>
      <c s="36">
        <v>0.05</v>
      </c>
      <c s="36">
        <f>ROUND(G66*H66,6)</f>
      </c>
      <c r="L66" s="38">
        <v>0</v>
      </c>
      <c s="32">
        <f>ROUND(ROUND(L66,2)*ROUND(G66,3),2)</f>
      </c>
      <c s="36" t="s">
        <v>54</v>
      </c>
      <c>
        <f>(M66*21)/100</f>
      </c>
      <c t="s">
        <v>28</v>
      </c>
    </row>
    <row r="67" spans="1:5" ht="12.75">
      <c r="A67" s="35" t="s">
        <v>55</v>
      </c>
      <c r="E67" s="39" t="s">
        <v>486</v>
      </c>
    </row>
    <row r="68" spans="1:5" ht="12.75">
      <c r="A68" s="35" t="s">
        <v>56</v>
      </c>
      <c r="E68" s="40" t="s">
        <v>5</v>
      </c>
    </row>
    <row r="69" spans="1:5" ht="12.75">
      <c r="A69" t="s">
        <v>57</v>
      </c>
      <c r="E69" s="39" t="s">
        <v>484</v>
      </c>
    </row>
    <row r="70" spans="1:16" ht="12.75">
      <c r="A70" t="s">
        <v>49</v>
      </c>
      <c s="34" t="s">
        <v>171</v>
      </c>
      <c s="34" t="s">
        <v>487</v>
      </c>
      <c s="35" t="s">
        <v>5</v>
      </c>
      <c s="6" t="s">
        <v>488</v>
      </c>
      <c s="36" t="s">
        <v>109</v>
      </c>
      <c s="37">
        <v>2</v>
      </c>
      <c s="36">
        <v>0.005</v>
      </c>
      <c s="36">
        <f>ROUND(G70*H70,6)</f>
      </c>
      <c r="L70" s="38">
        <v>0</v>
      </c>
      <c s="32">
        <f>ROUND(ROUND(L70,2)*ROUND(G70,3),2)</f>
      </c>
      <c s="36" t="s">
        <v>54</v>
      </c>
      <c>
        <f>(M70*21)/100</f>
      </c>
      <c t="s">
        <v>28</v>
      </c>
    </row>
    <row r="71" spans="1:5" ht="12.75">
      <c r="A71" s="35" t="s">
        <v>55</v>
      </c>
      <c r="E71" s="39" t="s">
        <v>488</v>
      </c>
    </row>
    <row r="72" spans="1:5" ht="12.75">
      <c r="A72" s="35" t="s">
        <v>56</v>
      </c>
      <c r="E72" s="40" t="s">
        <v>5</v>
      </c>
    </row>
    <row r="73" spans="1:5" ht="12.75">
      <c r="A73" t="s">
        <v>57</v>
      </c>
      <c r="E73" s="39" t="s">
        <v>484</v>
      </c>
    </row>
    <row r="74" spans="1:16" ht="12.75">
      <c r="A74" t="s">
        <v>49</v>
      </c>
      <c s="34" t="s">
        <v>176</v>
      </c>
      <c s="34" t="s">
        <v>489</v>
      </c>
      <c s="35" t="s">
        <v>5</v>
      </c>
      <c s="6" t="s">
        <v>490</v>
      </c>
      <c s="36" t="s">
        <v>109</v>
      </c>
      <c s="37">
        <v>1</v>
      </c>
      <c s="36">
        <v>0.005</v>
      </c>
      <c s="36">
        <f>ROUND(G74*H74,6)</f>
      </c>
      <c r="L74" s="38">
        <v>0</v>
      </c>
      <c s="32">
        <f>ROUND(ROUND(L74,2)*ROUND(G74,3),2)</f>
      </c>
      <c s="36" t="s">
        <v>54</v>
      </c>
      <c>
        <f>(M74*21)/100</f>
      </c>
      <c t="s">
        <v>28</v>
      </c>
    </row>
    <row r="75" spans="1:5" ht="12.75">
      <c r="A75" s="35" t="s">
        <v>55</v>
      </c>
      <c r="E75" s="39" t="s">
        <v>490</v>
      </c>
    </row>
    <row r="76" spans="1:5" ht="12.75">
      <c r="A76" s="35" t="s">
        <v>56</v>
      </c>
      <c r="E76" s="40" t="s">
        <v>5</v>
      </c>
    </row>
    <row r="77" spans="1:5" ht="12.75">
      <c r="A77" t="s">
        <v>57</v>
      </c>
      <c r="E77" s="39" t="s">
        <v>484</v>
      </c>
    </row>
    <row r="78" spans="1:16" ht="12.75">
      <c r="A78" t="s">
        <v>49</v>
      </c>
      <c s="34" t="s">
        <v>180</v>
      </c>
      <c s="34" t="s">
        <v>491</v>
      </c>
      <c s="35" t="s">
        <v>5</v>
      </c>
      <c s="6" t="s">
        <v>492</v>
      </c>
      <c s="36" t="s">
        <v>109</v>
      </c>
      <c s="37">
        <v>1</v>
      </c>
      <c s="36">
        <v>0.002</v>
      </c>
      <c s="36">
        <f>ROUND(G78*H78,6)</f>
      </c>
      <c r="L78" s="38">
        <v>0</v>
      </c>
      <c s="32">
        <f>ROUND(ROUND(L78,2)*ROUND(G78,3),2)</f>
      </c>
      <c s="36" t="s">
        <v>54</v>
      </c>
      <c>
        <f>(M78*21)/100</f>
      </c>
      <c t="s">
        <v>28</v>
      </c>
    </row>
    <row r="79" spans="1:5" ht="12.75">
      <c r="A79" s="35" t="s">
        <v>55</v>
      </c>
      <c r="E79" s="39" t="s">
        <v>492</v>
      </c>
    </row>
    <row r="80" spans="1:5" ht="12.75">
      <c r="A80" s="35" t="s">
        <v>56</v>
      </c>
      <c r="E80" s="40" t="s">
        <v>5</v>
      </c>
    </row>
    <row r="81" spans="1:5" ht="12.75">
      <c r="A81" t="s">
        <v>57</v>
      </c>
      <c r="E81" s="39" t="s">
        <v>484</v>
      </c>
    </row>
    <row r="82" spans="1:16" ht="12.75">
      <c r="A82" t="s">
        <v>49</v>
      </c>
      <c s="34" t="s">
        <v>185</v>
      </c>
      <c s="34" t="s">
        <v>493</v>
      </c>
      <c s="35" t="s">
        <v>5</v>
      </c>
      <c s="6" t="s">
        <v>494</v>
      </c>
      <c s="36" t="s">
        <v>109</v>
      </c>
      <c s="37">
        <v>4</v>
      </c>
      <c s="36">
        <v>0</v>
      </c>
      <c s="36">
        <f>ROUND(G82*H82,6)</f>
      </c>
      <c r="L82" s="38">
        <v>0</v>
      </c>
      <c s="32">
        <f>ROUND(ROUND(L82,2)*ROUND(G82,3),2)</f>
      </c>
      <c s="36" t="s">
        <v>54</v>
      </c>
      <c>
        <f>(M82*21)/100</f>
      </c>
      <c t="s">
        <v>28</v>
      </c>
    </row>
    <row r="83" spans="1:5" ht="12.75">
      <c r="A83" s="35" t="s">
        <v>55</v>
      </c>
      <c r="E83" s="39" t="s">
        <v>494</v>
      </c>
    </row>
    <row r="84" spans="1:5" ht="12.75">
      <c r="A84" s="35" t="s">
        <v>56</v>
      </c>
      <c r="E84" s="40" t="s">
        <v>5</v>
      </c>
    </row>
    <row r="85" spans="1:5" ht="12.75">
      <c r="A85" t="s">
        <v>57</v>
      </c>
      <c r="E85" s="39" t="s">
        <v>484</v>
      </c>
    </row>
    <row r="86" spans="1:16" ht="25.5">
      <c r="A86" t="s">
        <v>49</v>
      </c>
      <c s="34" t="s">
        <v>192</v>
      </c>
      <c s="34" t="s">
        <v>495</v>
      </c>
      <c s="35" t="s">
        <v>5</v>
      </c>
      <c s="6" t="s">
        <v>496</v>
      </c>
      <c s="36" t="s">
        <v>109</v>
      </c>
      <c s="37">
        <v>2</v>
      </c>
      <c s="36">
        <v>0</v>
      </c>
      <c s="36">
        <f>ROUND(G86*H86,6)</f>
      </c>
      <c r="L86" s="38">
        <v>0</v>
      </c>
      <c s="32">
        <f>ROUND(ROUND(L86,2)*ROUND(G86,3),2)</f>
      </c>
      <c s="36" t="s">
        <v>54</v>
      </c>
      <c>
        <f>(M86*21)/100</f>
      </c>
      <c t="s">
        <v>28</v>
      </c>
    </row>
    <row r="87" spans="1:5" ht="25.5">
      <c r="A87" s="35" t="s">
        <v>55</v>
      </c>
      <c r="E87" s="39" t="s">
        <v>496</v>
      </c>
    </row>
    <row r="88" spans="1:5" ht="12.75">
      <c r="A88" s="35" t="s">
        <v>56</v>
      </c>
      <c r="E88" s="40" t="s">
        <v>5</v>
      </c>
    </row>
    <row r="89" spans="1:5" ht="12.75">
      <c r="A89" t="s">
        <v>57</v>
      </c>
      <c r="E89" s="39" t="s">
        <v>484</v>
      </c>
    </row>
    <row r="90" spans="1:16" ht="25.5">
      <c r="A90" t="s">
        <v>49</v>
      </c>
      <c s="34" t="s">
        <v>196</v>
      </c>
      <c s="34" t="s">
        <v>497</v>
      </c>
      <c s="35" t="s">
        <v>5</v>
      </c>
      <c s="6" t="s">
        <v>496</v>
      </c>
      <c s="36" t="s">
        <v>109</v>
      </c>
      <c s="37">
        <v>2</v>
      </c>
      <c s="36">
        <v>0</v>
      </c>
      <c s="36">
        <f>ROUND(G90*H90,6)</f>
      </c>
      <c r="L90" s="38">
        <v>0</v>
      </c>
      <c s="32">
        <f>ROUND(ROUND(L90,2)*ROUND(G90,3),2)</f>
      </c>
      <c s="36" t="s">
        <v>54</v>
      </c>
      <c>
        <f>(M90*21)/100</f>
      </c>
      <c t="s">
        <v>28</v>
      </c>
    </row>
    <row r="91" spans="1:5" ht="25.5">
      <c r="A91" s="35" t="s">
        <v>55</v>
      </c>
      <c r="E91" s="39" t="s">
        <v>496</v>
      </c>
    </row>
    <row r="92" spans="1:5" ht="12.75">
      <c r="A92" s="35" t="s">
        <v>56</v>
      </c>
      <c r="E92" s="40" t="s">
        <v>5</v>
      </c>
    </row>
    <row r="93" spans="1:5" ht="12.75">
      <c r="A93" t="s">
        <v>57</v>
      </c>
      <c r="E93" s="39" t="s">
        <v>484</v>
      </c>
    </row>
    <row r="94" spans="1:16" ht="12.75">
      <c r="A94" t="s">
        <v>49</v>
      </c>
      <c s="34" t="s">
        <v>200</v>
      </c>
      <c s="34" t="s">
        <v>498</v>
      </c>
      <c s="35" t="s">
        <v>5</v>
      </c>
      <c s="6" t="s">
        <v>499</v>
      </c>
      <c s="36" t="s">
        <v>109</v>
      </c>
      <c s="37">
        <v>2</v>
      </c>
      <c s="36">
        <v>0.003</v>
      </c>
      <c s="36">
        <f>ROUND(G94*H94,6)</f>
      </c>
      <c r="L94" s="38">
        <v>0</v>
      </c>
      <c s="32">
        <f>ROUND(ROUND(L94,2)*ROUND(G94,3),2)</f>
      </c>
      <c s="36" t="s">
        <v>54</v>
      </c>
      <c>
        <f>(M94*21)/100</f>
      </c>
      <c t="s">
        <v>28</v>
      </c>
    </row>
    <row r="95" spans="1:5" ht="12.75">
      <c r="A95" s="35" t="s">
        <v>55</v>
      </c>
      <c r="E95" s="39" t="s">
        <v>499</v>
      </c>
    </row>
    <row r="96" spans="1:5" ht="12.75">
      <c r="A96" s="35" t="s">
        <v>56</v>
      </c>
      <c r="E96" s="40" t="s">
        <v>5</v>
      </c>
    </row>
    <row r="97" spans="1:5" ht="12.75">
      <c r="A97" t="s">
        <v>57</v>
      </c>
      <c r="E97" s="39" t="s">
        <v>484</v>
      </c>
    </row>
    <row r="98" spans="1:16" ht="12.75">
      <c r="A98" t="s">
        <v>49</v>
      </c>
      <c s="34" t="s">
        <v>203</v>
      </c>
      <c s="34" t="s">
        <v>500</v>
      </c>
      <c s="35" t="s">
        <v>5</v>
      </c>
      <c s="6" t="s">
        <v>501</v>
      </c>
      <c s="36" t="s">
        <v>109</v>
      </c>
      <c s="37">
        <v>2</v>
      </c>
      <c s="36">
        <v>0.008</v>
      </c>
      <c s="36">
        <f>ROUND(G98*H98,6)</f>
      </c>
      <c r="L98" s="38">
        <v>0</v>
      </c>
      <c s="32">
        <f>ROUND(ROUND(L98,2)*ROUND(G98,3),2)</f>
      </c>
      <c s="36" t="s">
        <v>54</v>
      </c>
      <c>
        <f>(M98*21)/100</f>
      </c>
      <c t="s">
        <v>28</v>
      </c>
    </row>
    <row r="99" spans="1:5" ht="12.75">
      <c r="A99" s="35" t="s">
        <v>55</v>
      </c>
      <c r="E99" s="39" t="s">
        <v>501</v>
      </c>
    </row>
    <row r="100" spans="1:5" ht="12.75">
      <c r="A100" s="35" t="s">
        <v>56</v>
      </c>
      <c r="E100" s="40" t="s">
        <v>5</v>
      </c>
    </row>
    <row r="101" spans="1:5" ht="12.75">
      <c r="A101" t="s">
        <v>57</v>
      </c>
      <c r="E101" s="39" t="s">
        <v>484</v>
      </c>
    </row>
    <row r="102" spans="1:16" ht="12.75">
      <c r="A102" t="s">
        <v>49</v>
      </c>
      <c s="34" t="s">
        <v>206</v>
      </c>
      <c s="34" t="s">
        <v>502</v>
      </c>
      <c s="35" t="s">
        <v>5</v>
      </c>
      <c s="6" t="s">
        <v>503</v>
      </c>
      <c s="36" t="s">
        <v>109</v>
      </c>
      <c s="37">
        <v>2</v>
      </c>
      <c s="36">
        <v>0.005</v>
      </c>
      <c s="36">
        <f>ROUND(G102*H102,6)</f>
      </c>
      <c r="L102" s="38">
        <v>0</v>
      </c>
      <c s="32">
        <f>ROUND(ROUND(L102,2)*ROUND(G102,3),2)</f>
      </c>
      <c s="36" t="s">
        <v>54</v>
      </c>
      <c>
        <f>(M102*21)/100</f>
      </c>
      <c t="s">
        <v>28</v>
      </c>
    </row>
    <row r="103" spans="1:5" ht="12.75">
      <c r="A103" s="35" t="s">
        <v>55</v>
      </c>
      <c r="E103" s="39" t="s">
        <v>503</v>
      </c>
    </row>
    <row r="104" spans="1:5" ht="12.75">
      <c r="A104" s="35" t="s">
        <v>56</v>
      </c>
      <c r="E104" s="40" t="s">
        <v>5</v>
      </c>
    </row>
    <row r="105" spans="1:5" ht="12.75">
      <c r="A105" t="s">
        <v>57</v>
      </c>
      <c r="E105" s="39" t="s">
        <v>484</v>
      </c>
    </row>
    <row r="106" spans="1:16" ht="12.75">
      <c r="A106" t="s">
        <v>49</v>
      </c>
      <c s="34" t="s">
        <v>210</v>
      </c>
      <c s="34" t="s">
        <v>504</v>
      </c>
      <c s="35" t="s">
        <v>5</v>
      </c>
      <c s="6" t="s">
        <v>505</v>
      </c>
      <c s="36" t="s">
        <v>109</v>
      </c>
      <c s="37">
        <v>2</v>
      </c>
      <c s="36">
        <v>0.005</v>
      </c>
      <c s="36">
        <f>ROUND(G106*H106,6)</f>
      </c>
      <c r="L106" s="38">
        <v>0</v>
      </c>
      <c s="32">
        <f>ROUND(ROUND(L106,2)*ROUND(G106,3),2)</f>
      </c>
      <c s="36" t="s">
        <v>54</v>
      </c>
      <c>
        <f>(M106*21)/100</f>
      </c>
      <c t="s">
        <v>28</v>
      </c>
    </row>
    <row r="107" spans="1:5" ht="12.75">
      <c r="A107" s="35" t="s">
        <v>55</v>
      </c>
      <c r="E107" s="39" t="s">
        <v>505</v>
      </c>
    </row>
    <row r="108" spans="1:5" ht="12.75">
      <c r="A108" s="35" t="s">
        <v>56</v>
      </c>
      <c r="E108" s="40" t="s">
        <v>5</v>
      </c>
    </row>
    <row r="109" spans="1:5" ht="12.75">
      <c r="A109" t="s">
        <v>57</v>
      </c>
      <c r="E109" s="39" t="s">
        <v>484</v>
      </c>
    </row>
    <row r="110" spans="1:16" ht="12.75">
      <c r="A110" t="s">
        <v>49</v>
      </c>
      <c s="34" t="s">
        <v>214</v>
      </c>
      <c s="34" t="s">
        <v>506</v>
      </c>
      <c s="35" t="s">
        <v>5</v>
      </c>
      <c s="6" t="s">
        <v>507</v>
      </c>
      <c s="36" t="s">
        <v>109</v>
      </c>
      <c s="37">
        <v>4</v>
      </c>
      <c s="36">
        <v>0.003</v>
      </c>
      <c s="36">
        <f>ROUND(G110*H110,6)</f>
      </c>
      <c r="L110" s="38">
        <v>0</v>
      </c>
      <c s="32">
        <f>ROUND(ROUND(L110,2)*ROUND(G110,3),2)</f>
      </c>
      <c s="36" t="s">
        <v>54</v>
      </c>
      <c>
        <f>(M110*21)/100</f>
      </c>
      <c t="s">
        <v>28</v>
      </c>
    </row>
    <row r="111" spans="1:5" ht="12.75">
      <c r="A111" s="35" t="s">
        <v>55</v>
      </c>
      <c r="E111" s="39" t="s">
        <v>507</v>
      </c>
    </row>
    <row r="112" spans="1:5" ht="12.75">
      <c r="A112" s="35" t="s">
        <v>56</v>
      </c>
      <c r="E112" s="40" t="s">
        <v>5</v>
      </c>
    </row>
    <row r="113" spans="1:5" ht="12.75">
      <c r="A113" t="s">
        <v>57</v>
      </c>
      <c r="E113" s="39" t="s">
        <v>484</v>
      </c>
    </row>
    <row r="114" spans="1:16" ht="12.75">
      <c r="A114" t="s">
        <v>49</v>
      </c>
      <c s="34" t="s">
        <v>218</v>
      </c>
      <c s="34" t="s">
        <v>508</v>
      </c>
      <c s="35" t="s">
        <v>5</v>
      </c>
      <c s="6" t="s">
        <v>507</v>
      </c>
      <c s="36" t="s">
        <v>109</v>
      </c>
      <c s="37">
        <v>4</v>
      </c>
      <c s="36">
        <v>0.003</v>
      </c>
      <c s="36">
        <f>ROUND(G114*H114,6)</f>
      </c>
      <c r="L114" s="38">
        <v>0</v>
      </c>
      <c s="32">
        <f>ROUND(ROUND(L114,2)*ROUND(G114,3),2)</f>
      </c>
      <c s="36" t="s">
        <v>54</v>
      </c>
      <c>
        <f>(M114*21)/100</f>
      </c>
      <c t="s">
        <v>28</v>
      </c>
    </row>
    <row r="115" spans="1:5" ht="12.75">
      <c r="A115" s="35" t="s">
        <v>55</v>
      </c>
      <c r="E115" s="39" t="s">
        <v>507</v>
      </c>
    </row>
    <row r="116" spans="1:5" ht="12.75">
      <c r="A116" s="35" t="s">
        <v>56</v>
      </c>
      <c r="E116" s="40" t="s">
        <v>5</v>
      </c>
    </row>
    <row r="117" spans="1:5" ht="12.75">
      <c r="A117" t="s">
        <v>57</v>
      </c>
      <c r="E117" s="39" t="s">
        <v>484</v>
      </c>
    </row>
    <row r="118" spans="1:16" ht="12.75">
      <c r="A118" t="s">
        <v>49</v>
      </c>
      <c s="34" t="s">
        <v>222</v>
      </c>
      <c s="34" t="s">
        <v>509</v>
      </c>
      <c s="35" t="s">
        <v>5</v>
      </c>
      <c s="6" t="s">
        <v>510</v>
      </c>
      <c s="36" t="s">
        <v>93</v>
      </c>
      <c s="37">
        <v>12</v>
      </c>
      <c s="36">
        <v>0</v>
      </c>
      <c s="36">
        <f>ROUND(G118*H118,6)</f>
      </c>
      <c r="L118" s="38">
        <v>0</v>
      </c>
      <c s="32">
        <f>ROUND(ROUND(L118,2)*ROUND(G118,3),2)</f>
      </c>
      <c s="36" t="s">
        <v>54</v>
      </c>
      <c>
        <f>(M118*21)/100</f>
      </c>
      <c t="s">
        <v>28</v>
      </c>
    </row>
    <row r="119" spans="1:5" ht="12.75">
      <c r="A119" s="35" t="s">
        <v>55</v>
      </c>
      <c r="E119" s="39" t="s">
        <v>510</v>
      </c>
    </row>
    <row r="120" spans="1:5" ht="12.75">
      <c r="A120" s="35" t="s">
        <v>56</v>
      </c>
      <c r="E120" s="40" t="s">
        <v>5</v>
      </c>
    </row>
    <row r="121" spans="1:5" ht="38.25">
      <c r="A121" t="s">
        <v>57</v>
      </c>
      <c r="E121" s="39" t="s">
        <v>511</v>
      </c>
    </row>
    <row r="122" spans="1:16" ht="12.75">
      <c r="A122" t="s">
        <v>49</v>
      </c>
      <c s="34" t="s">
        <v>226</v>
      </c>
      <c s="34" t="s">
        <v>512</v>
      </c>
      <c s="35" t="s">
        <v>5</v>
      </c>
      <c s="6" t="s">
        <v>513</v>
      </c>
      <c s="36" t="s">
        <v>93</v>
      </c>
      <c s="37">
        <v>34</v>
      </c>
      <c s="36">
        <v>0</v>
      </c>
      <c s="36">
        <f>ROUND(G122*H122,6)</f>
      </c>
      <c r="L122" s="38">
        <v>0</v>
      </c>
      <c s="32">
        <f>ROUND(ROUND(L122,2)*ROUND(G122,3),2)</f>
      </c>
      <c s="36" t="s">
        <v>54</v>
      </c>
      <c>
        <f>(M122*21)/100</f>
      </c>
      <c t="s">
        <v>28</v>
      </c>
    </row>
    <row r="123" spans="1:5" ht="12.75">
      <c r="A123" s="35" t="s">
        <v>55</v>
      </c>
      <c r="E123" s="39" t="s">
        <v>513</v>
      </c>
    </row>
    <row r="124" spans="1:5" ht="12.75">
      <c r="A124" s="35" t="s">
        <v>56</v>
      </c>
      <c r="E124" s="40" t="s">
        <v>5</v>
      </c>
    </row>
    <row r="125" spans="1:5" ht="38.25">
      <c r="A125" t="s">
        <v>57</v>
      </c>
      <c r="E125" s="39" t="s">
        <v>511</v>
      </c>
    </row>
    <row r="126" spans="1:16" ht="12.75">
      <c r="A126" t="s">
        <v>49</v>
      </c>
      <c s="34" t="s">
        <v>230</v>
      </c>
      <c s="34" t="s">
        <v>514</v>
      </c>
      <c s="35" t="s">
        <v>5</v>
      </c>
      <c s="6" t="s">
        <v>515</v>
      </c>
      <c s="36" t="s">
        <v>93</v>
      </c>
      <c s="37">
        <v>41</v>
      </c>
      <c s="36">
        <v>0</v>
      </c>
      <c s="36">
        <f>ROUND(G126*H126,6)</f>
      </c>
      <c r="L126" s="38">
        <v>0</v>
      </c>
      <c s="32">
        <f>ROUND(ROUND(L126,2)*ROUND(G126,3),2)</f>
      </c>
      <c s="36" t="s">
        <v>54</v>
      </c>
      <c>
        <f>(M126*21)/100</f>
      </c>
      <c t="s">
        <v>28</v>
      </c>
    </row>
    <row r="127" spans="1:5" ht="12.75">
      <c r="A127" s="35" t="s">
        <v>55</v>
      </c>
      <c r="E127" s="39" t="s">
        <v>515</v>
      </c>
    </row>
    <row r="128" spans="1:5" ht="12.75">
      <c r="A128" s="35" t="s">
        <v>56</v>
      </c>
      <c r="E128" s="40" t="s">
        <v>5</v>
      </c>
    </row>
    <row r="129" spans="1:5" ht="38.25">
      <c r="A129" t="s">
        <v>57</v>
      </c>
      <c r="E129" s="39" t="s">
        <v>511</v>
      </c>
    </row>
    <row r="130" spans="1:16" ht="12.75">
      <c r="A130" t="s">
        <v>49</v>
      </c>
      <c s="34" t="s">
        <v>234</v>
      </c>
      <c s="34" t="s">
        <v>516</v>
      </c>
      <c s="35" t="s">
        <v>5</v>
      </c>
      <c s="6" t="s">
        <v>517</v>
      </c>
      <c s="36" t="s">
        <v>93</v>
      </c>
      <c s="37">
        <v>8</v>
      </c>
      <c s="36">
        <v>0</v>
      </c>
      <c s="36">
        <f>ROUND(G130*H130,6)</f>
      </c>
      <c r="L130" s="38">
        <v>0</v>
      </c>
      <c s="32">
        <f>ROUND(ROUND(L130,2)*ROUND(G130,3),2)</f>
      </c>
      <c s="36" t="s">
        <v>54</v>
      </c>
      <c>
        <f>(M130*21)/100</f>
      </c>
      <c t="s">
        <v>28</v>
      </c>
    </row>
    <row r="131" spans="1:5" ht="12.75">
      <c r="A131" s="35" t="s">
        <v>55</v>
      </c>
      <c r="E131" s="39" t="s">
        <v>517</v>
      </c>
    </row>
    <row r="132" spans="1:5" ht="12.75">
      <c r="A132" s="35" t="s">
        <v>56</v>
      </c>
      <c r="E132" s="40" t="s">
        <v>5</v>
      </c>
    </row>
    <row r="133" spans="1:5" ht="38.25">
      <c r="A133" t="s">
        <v>57</v>
      </c>
      <c r="E133" s="39" t="s">
        <v>511</v>
      </c>
    </row>
    <row r="134" spans="1:16" ht="12.75">
      <c r="A134" t="s">
        <v>49</v>
      </c>
      <c s="34" t="s">
        <v>238</v>
      </c>
      <c s="34" t="s">
        <v>518</v>
      </c>
      <c s="35" t="s">
        <v>5</v>
      </c>
      <c s="6" t="s">
        <v>519</v>
      </c>
      <c s="36" t="s">
        <v>93</v>
      </c>
      <c s="37">
        <v>24</v>
      </c>
      <c s="36">
        <v>0</v>
      </c>
      <c s="36">
        <f>ROUND(G134*H134,6)</f>
      </c>
      <c r="L134" s="38">
        <v>0</v>
      </c>
      <c s="32">
        <f>ROUND(ROUND(L134,2)*ROUND(G134,3),2)</f>
      </c>
      <c s="36" t="s">
        <v>54</v>
      </c>
      <c>
        <f>(M134*21)/100</f>
      </c>
      <c t="s">
        <v>28</v>
      </c>
    </row>
    <row r="135" spans="1:5" ht="12.75">
      <c r="A135" s="35" t="s">
        <v>55</v>
      </c>
      <c r="E135" s="39" t="s">
        <v>519</v>
      </c>
    </row>
    <row r="136" spans="1:5" ht="12.75">
      <c r="A136" s="35" t="s">
        <v>56</v>
      </c>
      <c r="E136" s="40" t="s">
        <v>5</v>
      </c>
    </row>
    <row r="137" spans="1:5" ht="38.25">
      <c r="A137" t="s">
        <v>57</v>
      </c>
      <c r="E137" s="39" t="s">
        <v>511</v>
      </c>
    </row>
    <row r="138" spans="1:16" ht="12.75">
      <c r="A138" t="s">
        <v>49</v>
      </c>
      <c s="34" t="s">
        <v>242</v>
      </c>
      <c s="34" t="s">
        <v>520</v>
      </c>
      <c s="35" t="s">
        <v>5</v>
      </c>
      <c s="6" t="s">
        <v>521</v>
      </c>
      <c s="36" t="s">
        <v>141</v>
      </c>
      <c s="37">
        <v>2</v>
      </c>
      <c s="36">
        <v>0</v>
      </c>
      <c s="36">
        <f>ROUND(G138*H138,6)</f>
      </c>
      <c r="L138" s="38">
        <v>0</v>
      </c>
      <c s="32">
        <f>ROUND(ROUND(L138,2)*ROUND(G138,3),2)</f>
      </c>
      <c s="36" t="s">
        <v>54</v>
      </c>
      <c>
        <f>(M138*21)/100</f>
      </c>
      <c t="s">
        <v>28</v>
      </c>
    </row>
    <row r="139" spans="1:5" ht="12.75">
      <c r="A139" s="35" t="s">
        <v>55</v>
      </c>
      <c r="E139" s="39" t="s">
        <v>521</v>
      </c>
    </row>
    <row r="140" spans="1:5" ht="12.75">
      <c r="A140" s="35" t="s">
        <v>56</v>
      </c>
      <c r="E140" s="40" t="s">
        <v>5</v>
      </c>
    </row>
    <row r="141" spans="1:5" ht="12.75">
      <c r="A141" t="s">
        <v>57</v>
      </c>
      <c r="E141" s="39" t="s">
        <v>484</v>
      </c>
    </row>
    <row r="142" spans="1:16" ht="12.75">
      <c r="A142" t="s">
        <v>49</v>
      </c>
      <c s="34" t="s">
        <v>246</v>
      </c>
      <c s="34" t="s">
        <v>522</v>
      </c>
      <c s="35" t="s">
        <v>5</v>
      </c>
      <c s="6" t="s">
        <v>523</v>
      </c>
      <c s="36" t="s">
        <v>53</v>
      </c>
      <c s="37">
        <v>1</v>
      </c>
      <c s="36">
        <v>0</v>
      </c>
      <c s="36">
        <f>ROUND(G142*H142,6)</f>
      </c>
      <c r="L142" s="38">
        <v>0</v>
      </c>
      <c s="32">
        <f>ROUND(ROUND(L142,2)*ROUND(G142,3),2)</f>
      </c>
      <c s="36" t="s">
        <v>54</v>
      </c>
      <c>
        <f>(M142*21)/100</f>
      </c>
      <c t="s">
        <v>28</v>
      </c>
    </row>
    <row r="143" spans="1:5" ht="12.75">
      <c r="A143" s="35" t="s">
        <v>55</v>
      </c>
      <c r="E143" s="39" t="s">
        <v>523</v>
      </c>
    </row>
    <row r="144" spans="1:5" ht="12.75">
      <c r="A144" s="35" t="s">
        <v>56</v>
      </c>
      <c r="E144" s="40" t="s">
        <v>5</v>
      </c>
    </row>
    <row r="145" spans="1:5" ht="12.75">
      <c r="A145" t="s">
        <v>57</v>
      </c>
      <c r="E145" s="39" t="s">
        <v>5</v>
      </c>
    </row>
    <row r="146" spans="1:16" ht="12.75">
      <c r="A146" t="s">
        <v>49</v>
      </c>
      <c s="34" t="s">
        <v>250</v>
      </c>
      <c s="34" t="s">
        <v>524</v>
      </c>
      <c s="35" t="s">
        <v>5</v>
      </c>
      <c s="6" t="s">
        <v>525</v>
      </c>
      <c s="36" t="s">
        <v>53</v>
      </c>
      <c s="37">
        <v>1</v>
      </c>
      <c s="36">
        <v>0</v>
      </c>
      <c s="36">
        <f>ROUND(G146*H146,6)</f>
      </c>
      <c r="L146" s="38">
        <v>0</v>
      </c>
      <c s="32">
        <f>ROUND(ROUND(L146,2)*ROUND(G146,3),2)</f>
      </c>
      <c s="36" t="s">
        <v>54</v>
      </c>
      <c>
        <f>(M146*21)/100</f>
      </c>
      <c t="s">
        <v>28</v>
      </c>
    </row>
    <row r="147" spans="1:5" ht="12.75">
      <c r="A147" s="35" t="s">
        <v>55</v>
      </c>
      <c r="E147" s="39" t="s">
        <v>525</v>
      </c>
    </row>
    <row r="148" spans="1:5" ht="12.75">
      <c r="A148" s="35" t="s">
        <v>56</v>
      </c>
      <c r="E148" s="40" t="s">
        <v>5</v>
      </c>
    </row>
    <row r="149" spans="1:5" ht="12.75">
      <c r="A149" t="s">
        <v>57</v>
      </c>
      <c r="E149" s="39" t="s">
        <v>5</v>
      </c>
    </row>
    <row r="150" spans="1:16" ht="12.75">
      <c r="A150" t="s">
        <v>49</v>
      </c>
      <c s="34" t="s">
        <v>254</v>
      </c>
      <c s="34" t="s">
        <v>526</v>
      </c>
      <c s="35" t="s">
        <v>5</v>
      </c>
      <c s="6" t="s">
        <v>527</v>
      </c>
      <c s="36" t="s">
        <v>53</v>
      </c>
      <c s="37">
        <v>1</v>
      </c>
      <c s="36">
        <v>0</v>
      </c>
      <c s="36">
        <f>ROUND(G150*H150,6)</f>
      </c>
      <c r="L150" s="38">
        <v>0</v>
      </c>
      <c s="32">
        <f>ROUND(ROUND(L150,2)*ROUND(G150,3),2)</f>
      </c>
      <c s="36" t="s">
        <v>54</v>
      </c>
      <c>
        <f>(M150*21)/100</f>
      </c>
      <c t="s">
        <v>28</v>
      </c>
    </row>
    <row r="151" spans="1:5" ht="12.75">
      <c r="A151" s="35" t="s">
        <v>55</v>
      </c>
      <c r="E151" s="39" t="s">
        <v>527</v>
      </c>
    </row>
    <row r="152" spans="1:5" ht="12.75">
      <c r="A152" s="35" t="s">
        <v>56</v>
      </c>
      <c r="E152" s="40" t="s">
        <v>5</v>
      </c>
    </row>
    <row r="153" spans="1:5" ht="12.75">
      <c r="A153" t="s">
        <v>57</v>
      </c>
      <c r="E153" s="39" t="s">
        <v>5</v>
      </c>
    </row>
    <row r="154" spans="1:16" ht="12.75">
      <c r="A154" t="s">
        <v>49</v>
      </c>
      <c s="34" t="s">
        <v>258</v>
      </c>
      <c s="34" t="s">
        <v>528</v>
      </c>
      <c s="35" t="s">
        <v>5</v>
      </c>
      <c s="6" t="s">
        <v>529</v>
      </c>
      <c s="36" t="s">
        <v>53</v>
      </c>
      <c s="37">
        <v>4</v>
      </c>
      <c s="36">
        <v>0</v>
      </c>
      <c s="36">
        <f>ROUND(G154*H154,6)</f>
      </c>
      <c r="L154" s="38">
        <v>0</v>
      </c>
      <c s="32">
        <f>ROUND(ROUND(L154,2)*ROUND(G154,3),2)</f>
      </c>
      <c s="36" t="s">
        <v>54</v>
      </c>
      <c>
        <f>(M154*21)/100</f>
      </c>
      <c t="s">
        <v>28</v>
      </c>
    </row>
    <row r="155" spans="1:5" ht="12.75">
      <c r="A155" s="35" t="s">
        <v>55</v>
      </c>
      <c r="E155" s="39" t="s">
        <v>529</v>
      </c>
    </row>
    <row r="156" spans="1:5" ht="12.75">
      <c r="A156" s="35" t="s">
        <v>56</v>
      </c>
      <c r="E156" s="40" t="s">
        <v>5</v>
      </c>
    </row>
    <row r="157" spans="1:5" ht="12.75">
      <c r="A157" t="s">
        <v>57</v>
      </c>
      <c r="E157" s="39" t="s">
        <v>5</v>
      </c>
    </row>
    <row r="158" spans="1:16" ht="12.75">
      <c r="A158" t="s">
        <v>49</v>
      </c>
      <c s="34" t="s">
        <v>262</v>
      </c>
      <c s="34" t="s">
        <v>530</v>
      </c>
      <c s="35" t="s">
        <v>5</v>
      </c>
      <c s="6" t="s">
        <v>531</v>
      </c>
      <c s="36" t="s">
        <v>53</v>
      </c>
      <c s="37">
        <v>1</v>
      </c>
      <c s="36">
        <v>0</v>
      </c>
      <c s="36">
        <f>ROUND(G158*H158,6)</f>
      </c>
      <c r="L158" s="38">
        <v>0</v>
      </c>
      <c s="32">
        <f>ROUND(ROUND(L158,2)*ROUND(G158,3),2)</f>
      </c>
      <c s="36" t="s">
        <v>54</v>
      </c>
      <c>
        <f>(M158*21)/100</f>
      </c>
      <c t="s">
        <v>28</v>
      </c>
    </row>
    <row r="159" spans="1:5" ht="12.75">
      <c r="A159" s="35" t="s">
        <v>55</v>
      </c>
      <c r="E159" s="39" t="s">
        <v>531</v>
      </c>
    </row>
    <row r="160" spans="1:5" ht="12.75">
      <c r="A160" s="35" t="s">
        <v>56</v>
      </c>
      <c r="E160" s="40" t="s">
        <v>5</v>
      </c>
    </row>
    <row r="161" spans="1:5" ht="12.75">
      <c r="A161" t="s">
        <v>57</v>
      </c>
      <c r="E161" s="39" t="s">
        <v>5</v>
      </c>
    </row>
    <row r="162" spans="1:16" ht="12.75">
      <c r="A162" t="s">
        <v>49</v>
      </c>
      <c s="34" t="s">
        <v>266</v>
      </c>
      <c s="34" t="s">
        <v>532</v>
      </c>
      <c s="35" t="s">
        <v>5</v>
      </c>
      <c s="6" t="s">
        <v>533</v>
      </c>
      <c s="36" t="s">
        <v>53</v>
      </c>
      <c s="37">
        <v>1</v>
      </c>
      <c s="36">
        <v>0</v>
      </c>
      <c s="36">
        <f>ROUND(G162*H162,6)</f>
      </c>
      <c r="L162" s="38">
        <v>0</v>
      </c>
      <c s="32">
        <f>ROUND(ROUND(L162,2)*ROUND(G162,3),2)</f>
      </c>
      <c s="36" t="s">
        <v>54</v>
      </c>
      <c>
        <f>(M162*21)/100</f>
      </c>
      <c t="s">
        <v>28</v>
      </c>
    </row>
    <row r="163" spans="1:5" ht="12.75">
      <c r="A163" s="35" t="s">
        <v>55</v>
      </c>
      <c r="E163" s="39" t="s">
        <v>533</v>
      </c>
    </row>
    <row r="164" spans="1:5" ht="12.75">
      <c r="A164" s="35" t="s">
        <v>56</v>
      </c>
      <c r="E164" s="40" t="s">
        <v>5</v>
      </c>
    </row>
    <row r="165" spans="1:5" ht="12.75">
      <c r="A165" t="s">
        <v>57</v>
      </c>
      <c r="E165" s="39" t="s">
        <v>5</v>
      </c>
    </row>
    <row r="166" spans="1:16" ht="12.75">
      <c r="A166" t="s">
        <v>49</v>
      </c>
      <c s="34" t="s">
        <v>270</v>
      </c>
      <c s="34" t="s">
        <v>534</v>
      </c>
      <c s="35" t="s">
        <v>5</v>
      </c>
      <c s="6" t="s">
        <v>535</v>
      </c>
      <c s="36" t="s">
        <v>53</v>
      </c>
      <c s="37">
        <v>1</v>
      </c>
      <c s="36">
        <v>0</v>
      </c>
      <c s="36">
        <f>ROUND(G166*H166,6)</f>
      </c>
      <c r="L166" s="38">
        <v>0</v>
      </c>
      <c s="32">
        <f>ROUND(ROUND(L166,2)*ROUND(G166,3),2)</f>
      </c>
      <c s="36" t="s">
        <v>54</v>
      </c>
      <c>
        <f>(M166*21)/100</f>
      </c>
      <c t="s">
        <v>28</v>
      </c>
    </row>
    <row r="167" spans="1:5" ht="12.75">
      <c r="A167" s="35" t="s">
        <v>55</v>
      </c>
      <c r="E167" s="39" t="s">
        <v>535</v>
      </c>
    </row>
    <row r="168" spans="1:5" ht="12.75">
      <c r="A168" s="35" t="s">
        <v>56</v>
      </c>
      <c r="E168" s="40" t="s">
        <v>5</v>
      </c>
    </row>
    <row r="169" spans="1:5" ht="12.75">
      <c r="A169" t="s">
        <v>57</v>
      </c>
      <c r="E169" s="39" t="s">
        <v>5</v>
      </c>
    </row>
    <row r="170" spans="1:16" ht="25.5">
      <c r="A170" t="s">
        <v>49</v>
      </c>
      <c s="34" t="s">
        <v>274</v>
      </c>
      <c s="34" t="s">
        <v>536</v>
      </c>
      <c s="35" t="s">
        <v>5</v>
      </c>
      <c s="6" t="s">
        <v>537</v>
      </c>
      <c s="36" t="s">
        <v>82</v>
      </c>
      <c s="37">
        <v>0.061</v>
      </c>
      <c s="36">
        <v>0</v>
      </c>
      <c s="36">
        <f>ROUND(G170*H170,6)</f>
      </c>
      <c r="L170" s="38">
        <v>0</v>
      </c>
      <c s="32">
        <f>ROUND(ROUND(L170,2)*ROUND(G170,3),2)</f>
      </c>
      <c s="36" t="s">
        <v>54</v>
      </c>
      <c>
        <f>(M170*21)/100</f>
      </c>
      <c t="s">
        <v>28</v>
      </c>
    </row>
    <row r="171" spans="1:5" ht="38.25">
      <c r="A171" s="35" t="s">
        <v>55</v>
      </c>
      <c r="E171" s="39" t="s">
        <v>538</v>
      </c>
    </row>
    <row r="172" spans="1:5" ht="12.75">
      <c r="A172" s="35" t="s">
        <v>56</v>
      </c>
      <c r="E172" s="40" t="s">
        <v>5</v>
      </c>
    </row>
    <row r="173" spans="1:5" ht="114.75">
      <c r="A173" t="s">
        <v>57</v>
      </c>
      <c r="E173" s="39" t="s">
        <v>539</v>
      </c>
    </row>
    <row r="174" spans="1:16" ht="25.5">
      <c r="A174" t="s">
        <v>49</v>
      </c>
      <c s="34" t="s">
        <v>278</v>
      </c>
      <c s="34" t="s">
        <v>540</v>
      </c>
      <c s="35" t="s">
        <v>5</v>
      </c>
      <c s="6" t="s">
        <v>541</v>
      </c>
      <c s="36" t="s">
        <v>82</v>
      </c>
      <c s="37">
        <v>0.457</v>
      </c>
      <c s="36">
        <v>0</v>
      </c>
      <c s="36">
        <f>ROUND(G174*H174,6)</f>
      </c>
      <c r="L174" s="38">
        <v>0</v>
      </c>
      <c s="32">
        <f>ROUND(ROUND(L174,2)*ROUND(G174,3),2)</f>
      </c>
      <c s="36" t="s">
        <v>61</v>
      </c>
      <c>
        <f>(M174*21)/100</f>
      </c>
      <c t="s">
        <v>28</v>
      </c>
    </row>
    <row r="175" spans="1:5" ht="25.5">
      <c r="A175" s="35" t="s">
        <v>55</v>
      </c>
      <c r="E175" s="39" t="s">
        <v>541</v>
      </c>
    </row>
    <row r="176" spans="1:5" ht="12.75">
      <c r="A176" s="35" t="s">
        <v>56</v>
      </c>
      <c r="E176" s="40" t="s">
        <v>5</v>
      </c>
    </row>
    <row r="177" spans="1:5" ht="114.75">
      <c r="A177" t="s">
        <v>57</v>
      </c>
      <c r="E177" s="39" t="s">
        <v>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COUNTIFS(L8:L166,"=0",A8:A166,"P")+COUNTIFS(L8:L166,"",A8:A166,"P")+SUM(Q8:Q166)</f>
      </c>
    </row>
    <row r="8" spans="1:13" ht="12.75">
      <c r="A8" t="s">
        <v>45</v>
      </c>
      <c r="C8" s="28" t="s">
        <v>545</v>
      </c>
      <c r="E8" s="30" t="s">
        <v>544</v>
      </c>
      <c r="J8" s="29">
        <f>0+J9</f>
      </c>
      <c s="29">
        <f>0+K9</f>
      </c>
      <c s="29">
        <f>0+L9</f>
      </c>
      <c s="29">
        <f>0+M9</f>
      </c>
    </row>
    <row r="9" spans="1:13" ht="12.75">
      <c r="A9" t="s">
        <v>47</v>
      </c>
      <c r="C9" s="31" t="s">
        <v>546</v>
      </c>
      <c r="E9" s="33" t="s">
        <v>547</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25.5">
      <c r="A10" t="s">
        <v>49</v>
      </c>
      <c s="34" t="s">
        <v>50</v>
      </c>
      <c s="34" t="s">
        <v>548</v>
      </c>
      <c s="35" t="s">
        <v>5</v>
      </c>
      <c s="6" t="s">
        <v>549</v>
      </c>
      <c s="36" t="s">
        <v>93</v>
      </c>
      <c s="37">
        <v>40</v>
      </c>
      <c s="36">
        <v>0</v>
      </c>
      <c s="36">
        <f>ROUND(G10*H10,6)</f>
      </c>
      <c r="L10" s="38">
        <v>0</v>
      </c>
      <c s="32">
        <f>ROUND(ROUND(L10,2)*ROUND(G10,3),2)</f>
      </c>
      <c s="36" t="s">
        <v>61</v>
      </c>
      <c>
        <f>(M10*21)/100</f>
      </c>
      <c t="s">
        <v>28</v>
      </c>
    </row>
    <row r="11" spans="1:5" ht="25.5">
      <c r="A11" s="35" t="s">
        <v>55</v>
      </c>
      <c r="E11" s="39" t="s">
        <v>549</v>
      </c>
    </row>
    <row r="12" spans="1:5" ht="12.75">
      <c r="A12" s="35" t="s">
        <v>56</v>
      </c>
      <c r="E12" s="40" t="s">
        <v>5</v>
      </c>
    </row>
    <row r="13" spans="1:5" ht="12.75">
      <c r="A13" t="s">
        <v>57</v>
      </c>
      <c r="E13" s="39" t="s">
        <v>5</v>
      </c>
    </row>
    <row r="14" spans="1:16" ht="12.75">
      <c r="A14" t="s">
        <v>49</v>
      </c>
      <c s="34" t="s">
        <v>28</v>
      </c>
      <c s="34" t="s">
        <v>550</v>
      </c>
      <c s="35" t="s">
        <v>5</v>
      </c>
      <c s="6" t="s">
        <v>551</v>
      </c>
      <c s="36" t="s">
        <v>93</v>
      </c>
      <c s="37">
        <v>40</v>
      </c>
      <c s="36">
        <v>7E-05</v>
      </c>
      <c s="36">
        <f>ROUND(G14*H14,6)</f>
      </c>
      <c r="L14" s="38">
        <v>0</v>
      </c>
      <c s="32">
        <f>ROUND(ROUND(L14,2)*ROUND(G14,3),2)</f>
      </c>
      <c s="36" t="s">
        <v>61</v>
      </c>
      <c>
        <f>(M14*21)/100</f>
      </c>
      <c t="s">
        <v>28</v>
      </c>
    </row>
    <row r="15" spans="1:5" ht="12.75">
      <c r="A15" s="35" t="s">
        <v>55</v>
      </c>
      <c r="E15" s="39" t="s">
        <v>551</v>
      </c>
    </row>
    <row r="16" spans="1:5" ht="12.75">
      <c r="A16" s="35" t="s">
        <v>56</v>
      </c>
      <c r="E16" s="40" t="s">
        <v>5</v>
      </c>
    </row>
    <row r="17" spans="1:5" ht="12.75">
      <c r="A17" t="s">
        <v>57</v>
      </c>
      <c r="E17" s="39" t="s">
        <v>5</v>
      </c>
    </row>
    <row r="18" spans="1:16" ht="12.75">
      <c r="A18" t="s">
        <v>49</v>
      </c>
      <c s="34" t="s">
        <v>26</v>
      </c>
      <c s="34" t="s">
        <v>552</v>
      </c>
      <c s="35" t="s">
        <v>5</v>
      </c>
      <c s="6" t="s">
        <v>553</v>
      </c>
      <c s="36" t="s">
        <v>109</v>
      </c>
      <c s="37">
        <v>22</v>
      </c>
      <c s="36">
        <v>0</v>
      </c>
      <c s="36">
        <f>ROUND(G18*H18,6)</f>
      </c>
      <c r="L18" s="38">
        <v>0</v>
      </c>
      <c s="32">
        <f>ROUND(ROUND(L18,2)*ROUND(G18,3),2)</f>
      </c>
      <c s="36" t="s">
        <v>61</v>
      </c>
      <c>
        <f>(M18*21)/100</f>
      </c>
      <c t="s">
        <v>28</v>
      </c>
    </row>
    <row r="19" spans="1:5" ht="12.75">
      <c r="A19" s="35" t="s">
        <v>55</v>
      </c>
      <c r="E19" s="39" t="s">
        <v>553</v>
      </c>
    </row>
    <row r="20" spans="1:5" ht="12.75">
      <c r="A20" s="35" t="s">
        <v>56</v>
      </c>
      <c r="E20" s="40" t="s">
        <v>5</v>
      </c>
    </row>
    <row r="21" spans="1:5" ht="12.75">
      <c r="A21" t="s">
        <v>57</v>
      </c>
      <c r="E21" s="39" t="s">
        <v>5</v>
      </c>
    </row>
    <row r="22" spans="1:16" ht="12.75">
      <c r="A22" t="s">
        <v>49</v>
      </c>
      <c s="34" t="s">
        <v>58</v>
      </c>
      <c s="34" t="s">
        <v>554</v>
      </c>
      <c s="35" t="s">
        <v>5</v>
      </c>
      <c s="6" t="s">
        <v>555</v>
      </c>
      <c s="36" t="s">
        <v>109</v>
      </c>
      <c s="37">
        <v>22</v>
      </c>
      <c s="36">
        <v>3E-05</v>
      </c>
      <c s="36">
        <f>ROUND(G22*H22,6)</f>
      </c>
      <c r="L22" s="38">
        <v>0</v>
      </c>
      <c s="32">
        <f>ROUND(ROUND(L22,2)*ROUND(G22,3),2)</f>
      </c>
      <c s="36" t="s">
        <v>54</v>
      </c>
      <c>
        <f>(M22*21)/100</f>
      </c>
      <c t="s">
        <v>28</v>
      </c>
    </row>
    <row r="23" spans="1:5" ht="12.75">
      <c r="A23" s="35" t="s">
        <v>55</v>
      </c>
      <c r="E23" s="39" t="s">
        <v>555</v>
      </c>
    </row>
    <row r="24" spans="1:5" ht="12.75">
      <c r="A24" s="35" t="s">
        <v>56</v>
      </c>
      <c r="E24" s="40" t="s">
        <v>5</v>
      </c>
    </row>
    <row r="25" spans="1:5" ht="12.75">
      <c r="A25" t="s">
        <v>57</v>
      </c>
      <c r="E25" s="39" t="s">
        <v>5</v>
      </c>
    </row>
    <row r="26" spans="1:16" ht="12.75">
      <c r="A26" t="s">
        <v>49</v>
      </c>
      <c s="34" t="s">
        <v>85</v>
      </c>
      <c s="34" t="s">
        <v>556</v>
      </c>
      <c s="35" t="s">
        <v>5</v>
      </c>
      <c s="6" t="s">
        <v>557</v>
      </c>
      <c s="36" t="s">
        <v>109</v>
      </c>
      <c s="37">
        <v>4</v>
      </c>
      <c s="36">
        <v>0</v>
      </c>
      <c s="36">
        <f>ROUND(G26*H26,6)</f>
      </c>
      <c r="L26" s="38">
        <v>0</v>
      </c>
      <c s="32">
        <f>ROUND(ROUND(L26,2)*ROUND(G26,3),2)</f>
      </c>
      <c s="36" t="s">
        <v>61</v>
      </c>
      <c>
        <f>(M26*21)/100</f>
      </c>
      <c t="s">
        <v>28</v>
      </c>
    </row>
    <row r="27" spans="1:5" ht="12.75">
      <c r="A27" s="35" t="s">
        <v>55</v>
      </c>
      <c r="E27" s="39" t="s">
        <v>557</v>
      </c>
    </row>
    <row r="28" spans="1:5" ht="12.75">
      <c r="A28" s="35" t="s">
        <v>56</v>
      </c>
      <c r="E28" s="40" t="s">
        <v>5</v>
      </c>
    </row>
    <row r="29" spans="1:5" ht="12.75">
      <c r="A29" t="s">
        <v>57</v>
      </c>
      <c r="E29" s="39" t="s">
        <v>5</v>
      </c>
    </row>
    <row r="30" spans="1:16" ht="12.75">
      <c r="A30" t="s">
        <v>49</v>
      </c>
      <c s="34" t="s">
        <v>27</v>
      </c>
      <c s="34" t="s">
        <v>558</v>
      </c>
      <c s="35" t="s">
        <v>5</v>
      </c>
      <c s="6" t="s">
        <v>559</v>
      </c>
      <c s="36" t="s">
        <v>109</v>
      </c>
      <c s="37">
        <v>4</v>
      </c>
      <c s="36">
        <v>3E-05</v>
      </c>
      <c s="36">
        <f>ROUND(G30*H30,6)</f>
      </c>
      <c r="L30" s="38">
        <v>0</v>
      </c>
      <c s="32">
        <f>ROUND(ROUND(L30,2)*ROUND(G30,3),2)</f>
      </c>
      <c s="36" t="s">
        <v>54</v>
      </c>
      <c>
        <f>(M30*21)/100</f>
      </c>
      <c t="s">
        <v>28</v>
      </c>
    </row>
    <row r="31" spans="1:5" ht="12.75">
      <c r="A31" s="35" t="s">
        <v>55</v>
      </c>
      <c r="E31" s="39" t="s">
        <v>559</v>
      </c>
    </row>
    <row r="32" spans="1:5" ht="12.75">
      <c r="A32" s="35" t="s">
        <v>56</v>
      </c>
      <c r="E32" s="40" t="s">
        <v>5</v>
      </c>
    </row>
    <row r="33" spans="1:5" ht="12.75">
      <c r="A33" t="s">
        <v>57</v>
      </c>
      <c r="E33" s="39" t="s">
        <v>5</v>
      </c>
    </row>
    <row r="34" spans="1:16" ht="12.75">
      <c r="A34" t="s">
        <v>49</v>
      </c>
      <c s="34" t="s">
        <v>95</v>
      </c>
      <c s="34" t="s">
        <v>560</v>
      </c>
      <c s="35" t="s">
        <v>5</v>
      </c>
      <c s="6" t="s">
        <v>561</v>
      </c>
      <c s="36" t="s">
        <v>109</v>
      </c>
      <c s="37">
        <v>3</v>
      </c>
      <c s="36">
        <v>0</v>
      </c>
      <c s="36">
        <f>ROUND(G34*H34,6)</f>
      </c>
      <c r="L34" s="38">
        <v>0</v>
      </c>
      <c s="32">
        <f>ROUND(ROUND(L34,2)*ROUND(G34,3),2)</f>
      </c>
      <c s="36" t="s">
        <v>61</v>
      </c>
      <c>
        <f>(M34*21)/100</f>
      </c>
      <c t="s">
        <v>28</v>
      </c>
    </row>
    <row r="35" spans="1:5" ht="12.75">
      <c r="A35" s="35" t="s">
        <v>55</v>
      </c>
      <c r="E35" s="39" t="s">
        <v>561</v>
      </c>
    </row>
    <row r="36" spans="1:5" ht="12.75">
      <c r="A36" s="35" t="s">
        <v>56</v>
      </c>
      <c r="E36" s="40" t="s">
        <v>5</v>
      </c>
    </row>
    <row r="37" spans="1:5" ht="12.75">
      <c r="A37" t="s">
        <v>57</v>
      </c>
      <c r="E37" s="39" t="s">
        <v>5</v>
      </c>
    </row>
    <row r="38" spans="1:16" ht="12.75">
      <c r="A38" t="s">
        <v>49</v>
      </c>
      <c s="34" t="s">
        <v>134</v>
      </c>
      <c s="34" t="s">
        <v>562</v>
      </c>
      <c s="35" t="s">
        <v>5</v>
      </c>
      <c s="6" t="s">
        <v>563</v>
      </c>
      <c s="36" t="s">
        <v>109</v>
      </c>
      <c s="37">
        <v>3</v>
      </c>
      <c s="36">
        <v>3E-05</v>
      </c>
      <c s="36">
        <f>ROUND(G38*H38,6)</f>
      </c>
      <c r="L38" s="38">
        <v>0</v>
      </c>
      <c s="32">
        <f>ROUND(ROUND(L38,2)*ROUND(G38,3),2)</f>
      </c>
      <c s="36" t="s">
        <v>54</v>
      </c>
      <c>
        <f>(M38*21)/100</f>
      </c>
      <c t="s">
        <v>28</v>
      </c>
    </row>
    <row r="39" spans="1:5" ht="12.75">
      <c r="A39" s="35" t="s">
        <v>55</v>
      </c>
      <c r="E39" s="39" t="s">
        <v>563</v>
      </c>
    </row>
    <row r="40" spans="1:5" ht="12.75">
      <c r="A40" s="35" t="s">
        <v>56</v>
      </c>
      <c r="E40" s="40" t="s">
        <v>5</v>
      </c>
    </row>
    <row r="41" spans="1:5" ht="12.75">
      <c r="A41" t="s">
        <v>57</v>
      </c>
      <c r="E41" s="39" t="s">
        <v>5</v>
      </c>
    </row>
    <row r="42" spans="1:16" ht="25.5">
      <c r="A42" t="s">
        <v>49</v>
      </c>
      <c s="34" t="s">
        <v>138</v>
      </c>
      <c s="34" t="s">
        <v>564</v>
      </c>
      <c s="35" t="s">
        <v>5</v>
      </c>
      <c s="6" t="s">
        <v>565</v>
      </c>
      <c s="36" t="s">
        <v>93</v>
      </c>
      <c s="37">
        <v>60</v>
      </c>
      <c s="36">
        <v>0</v>
      </c>
      <c s="36">
        <f>ROUND(G42*H42,6)</f>
      </c>
      <c r="L42" s="38">
        <v>0</v>
      </c>
      <c s="32">
        <f>ROUND(ROUND(L42,2)*ROUND(G42,3),2)</f>
      </c>
      <c s="36" t="s">
        <v>61</v>
      </c>
      <c>
        <f>(M42*21)/100</f>
      </c>
      <c t="s">
        <v>28</v>
      </c>
    </row>
    <row r="43" spans="1:5" ht="25.5">
      <c r="A43" s="35" t="s">
        <v>55</v>
      </c>
      <c r="E43" s="39" t="s">
        <v>565</v>
      </c>
    </row>
    <row r="44" spans="1:5" ht="12.75">
      <c r="A44" s="35" t="s">
        <v>56</v>
      </c>
      <c r="E44" s="40" t="s">
        <v>5</v>
      </c>
    </row>
    <row r="45" spans="1:5" ht="12.75">
      <c r="A45" t="s">
        <v>57</v>
      </c>
      <c r="E45" s="39" t="s">
        <v>5</v>
      </c>
    </row>
    <row r="46" spans="1:16" ht="12.75">
      <c r="A46" t="s">
        <v>49</v>
      </c>
      <c s="34" t="s">
        <v>143</v>
      </c>
      <c s="34" t="s">
        <v>566</v>
      </c>
      <c s="35" t="s">
        <v>5</v>
      </c>
      <c s="6" t="s">
        <v>567</v>
      </c>
      <c s="36" t="s">
        <v>93</v>
      </c>
      <c s="37">
        <v>72</v>
      </c>
      <c s="36">
        <v>0.0001</v>
      </c>
      <c s="36">
        <f>ROUND(G46*H46,6)</f>
      </c>
      <c r="L46" s="38">
        <v>0</v>
      </c>
      <c s="32">
        <f>ROUND(ROUND(L46,2)*ROUND(G46,3),2)</f>
      </c>
      <c s="36" t="s">
        <v>61</v>
      </c>
      <c>
        <f>(M46*21)/100</f>
      </c>
      <c t="s">
        <v>28</v>
      </c>
    </row>
    <row r="47" spans="1:5" ht="12.75">
      <c r="A47" s="35" t="s">
        <v>55</v>
      </c>
      <c r="E47" s="39" t="s">
        <v>567</v>
      </c>
    </row>
    <row r="48" spans="1:5" ht="12.75">
      <c r="A48" s="35" t="s">
        <v>56</v>
      </c>
      <c r="E48" s="40" t="s">
        <v>5</v>
      </c>
    </row>
    <row r="49" spans="1:5" ht="12.75">
      <c r="A49" t="s">
        <v>57</v>
      </c>
      <c r="E49" s="39" t="s">
        <v>5</v>
      </c>
    </row>
    <row r="50" spans="1:16" ht="25.5">
      <c r="A50" t="s">
        <v>49</v>
      </c>
      <c s="34" t="s">
        <v>148</v>
      </c>
      <c s="34" t="s">
        <v>568</v>
      </c>
      <c s="35" t="s">
        <v>5</v>
      </c>
      <c s="6" t="s">
        <v>569</v>
      </c>
      <c s="36" t="s">
        <v>93</v>
      </c>
      <c s="37">
        <v>100</v>
      </c>
      <c s="36">
        <v>0</v>
      </c>
      <c s="36">
        <f>ROUND(G50*H50,6)</f>
      </c>
      <c r="L50" s="38">
        <v>0</v>
      </c>
      <c s="32">
        <f>ROUND(ROUND(L50,2)*ROUND(G50,3),2)</f>
      </c>
      <c s="36" t="s">
        <v>61</v>
      </c>
      <c>
        <f>(M50*21)/100</f>
      </c>
      <c t="s">
        <v>28</v>
      </c>
    </row>
    <row r="51" spans="1:5" ht="25.5">
      <c r="A51" s="35" t="s">
        <v>55</v>
      </c>
      <c r="E51" s="39" t="s">
        <v>569</v>
      </c>
    </row>
    <row r="52" spans="1:5" ht="12.75">
      <c r="A52" s="35" t="s">
        <v>56</v>
      </c>
      <c r="E52" s="40" t="s">
        <v>5</v>
      </c>
    </row>
    <row r="53" spans="1:5" ht="12.75">
      <c r="A53" t="s">
        <v>57</v>
      </c>
      <c r="E53" s="39" t="s">
        <v>5</v>
      </c>
    </row>
    <row r="54" spans="1:16" ht="12.75">
      <c r="A54" t="s">
        <v>49</v>
      </c>
      <c s="34" t="s">
        <v>153</v>
      </c>
      <c s="34" t="s">
        <v>570</v>
      </c>
      <c s="35" t="s">
        <v>5</v>
      </c>
      <c s="6" t="s">
        <v>571</v>
      </c>
      <c s="36" t="s">
        <v>93</v>
      </c>
      <c s="37">
        <v>120</v>
      </c>
      <c s="36">
        <v>0.00012</v>
      </c>
      <c s="36">
        <f>ROUND(G54*H54,6)</f>
      </c>
      <c r="L54" s="38">
        <v>0</v>
      </c>
      <c s="32">
        <f>ROUND(ROUND(L54,2)*ROUND(G54,3),2)</f>
      </c>
      <c s="36" t="s">
        <v>61</v>
      </c>
      <c>
        <f>(M54*21)/100</f>
      </c>
      <c t="s">
        <v>28</v>
      </c>
    </row>
    <row r="55" spans="1:5" ht="12.75">
      <c r="A55" s="35" t="s">
        <v>55</v>
      </c>
      <c r="E55" s="39" t="s">
        <v>571</v>
      </c>
    </row>
    <row r="56" spans="1:5" ht="12.75">
      <c r="A56" s="35" t="s">
        <v>56</v>
      </c>
      <c r="E56" s="40" t="s">
        <v>5</v>
      </c>
    </row>
    <row r="57" spans="1:5" ht="12.75">
      <c r="A57" t="s">
        <v>57</v>
      </c>
      <c r="E57" s="39" t="s">
        <v>5</v>
      </c>
    </row>
    <row r="58" spans="1:16" ht="25.5">
      <c r="A58" t="s">
        <v>49</v>
      </c>
      <c s="34" t="s">
        <v>158</v>
      </c>
      <c s="34" t="s">
        <v>572</v>
      </c>
      <c s="35" t="s">
        <v>5</v>
      </c>
      <c s="6" t="s">
        <v>573</v>
      </c>
      <c s="36" t="s">
        <v>93</v>
      </c>
      <c s="37">
        <v>110</v>
      </c>
      <c s="36">
        <v>0</v>
      </c>
      <c s="36">
        <f>ROUND(G58*H58,6)</f>
      </c>
      <c r="L58" s="38">
        <v>0</v>
      </c>
      <c s="32">
        <f>ROUND(ROUND(L58,2)*ROUND(G58,3),2)</f>
      </c>
      <c s="36" t="s">
        <v>61</v>
      </c>
      <c>
        <f>(M58*21)/100</f>
      </c>
      <c t="s">
        <v>28</v>
      </c>
    </row>
    <row r="59" spans="1:5" ht="25.5">
      <c r="A59" s="35" t="s">
        <v>55</v>
      </c>
      <c r="E59" s="39" t="s">
        <v>573</v>
      </c>
    </row>
    <row r="60" spans="1:5" ht="12.75">
      <c r="A60" s="35" t="s">
        <v>56</v>
      </c>
      <c r="E60" s="40" t="s">
        <v>5</v>
      </c>
    </row>
    <row r="61" spans="1:5" ht="12.75">
      <c r="A61" t="s">
        <v>57</v>
      </c>
      <c r="E61" s="39" t="s">
        <v>5</v>
      </c>
    </row>
    <row r="62" spans="1:16" ht="12.75">
      <c r="A62" t="s">
        <v>49</v>
      </c>
      <c s="34" t="s">
        <v>163</v>
      </c>
      <c s="34" t="s">
        <v>574</v>
      </c>
      <c s="35" t="s">
        <v>5</v>
      </c>
      <c s="6" t="s">
        <v>575</v>
      </c>
      <c s="36" t="s">
        <v>93</v>
      </c>
      <c s="37">
        <v>132</v>
      </c>
      <c s="36">
        <v>0.00017</v>
      </c>
      <c s="36">
        <f>ROUND(G62*H62,6)</f>
      </c>
      <c r="L62" s="38">
        <v>0</v>
      </c>
      <c s="32">
        <f>ROUND(ROUND(L62,2)*ROUND(G62,3),2)</f>
      </c>
      <c s="36" t="s">
        <v>61</v>
      </c>
      <c>
        <f>(M62*21)/100</f>
      </c>
      <c t="s">
        <v>28</v>
      </c>
    </row>
    <row r="63" spans="1:5" ht="12.75">
      <c r="A63" s="35" t="s">
        <v>55</v>
      </c>
      <c r="E63" s="39" t="s">
        <v>575</v>
      </c>
    </row>
    <row r="64" spans="1:5" ht="12.75">
      <c r="A64" s="35" t="s">
        <v>56</v>
      </c>
      <c r="E64" s="40" t="s">
        <v>5</v>
      </c>
    </row>
    <row r="65" spans="1:5" ht="12.75">
      <c r="A65" t="s">
        <v>57</v>
      </c>
      <c r="E65" s="39" t="s">
        <v>5</v>
      </c>
    </row>
    <row r="66" spans="1:16" ht="25.5">
      <c r="A66" t="s">
        <v>49</v>
      </c>
      <c s="34" t="s">
        <v>166</v>
      </c>
      <c s="34" t="s">
        <v>576</v>
      </c>
      <c s="35" t="s">
        <v>5</v>
      </c>
      <c s="6" t="s">
        <v>577</v>
      </c>
      <c s="36" t="s">
        <v>93</v>
      </c>
      <c s="37">
        <v>30</v>
      </c>
      <c s="36">
        <v>0</v>
      </c>
      <c s="36">
        <f>ROUND(G66*H66,6)</f>
      </c>
      <c r="L66" s="38">
        <v>0</v>
      </c>
      <c s="32">
        <f>ROUND(ROUND(L66,2)*ROUND(G66,3),2)</f>
      </c>
      <c s="36" t="s">
        <v>61</v>
      </c>
      <c>
        <f>(M66*21)/100</f>
      </c>
      <c t="s">
        <v>28</v>
      </c>
    </row>
    <row r="67" spans="1:5" ht="25.5">
      <c r="A67" s="35" t="s">
        <v>55</v>
      </c>
      <c r="E67" s="39" t="s">
        <v>577</v>
      </c>
    </row>
    <row r="68" spans="1:5" ht="12.75">
      <c r="A68" s="35" t="s">
        <v>56</v>
      </c>
      <c r="E68" s="40" t="s">
        <v>5</v>
      </c>
    </row>
    <row r="69" spans="1:5" ht="12.75">
      <c r="A69" t="s">
        <v>57</v>
      </c>
      <c r="E69" s="39" t="s">
        <v>5</v>
      </c>
    </row>
    <row r="70" spans="1:16" ht="12.75">
      <c r="A70" t="s">
        <v>49</v>
      </c>
      <c s="34" t="s">
        <v>171</v>
      </c>
      <c s="34" t="s">
        <v>578</v>
      </c>
      <c s="35" t="s">
        <v>5</v>
      </c>
      <c s="6" t="s">
        <v>579</v>
      </c>
      <c s="36" t="s">
        <v>93</v>
      </c>
      <c s="37">
        <v>36</v>
      </c>
      <c s="36">
        <v>0.00014</v>
      </c>
      <c s="36">
        <f>ROUND(G70*H70,6)</f>
      </c>
      <c r="L70" s="38">
        <v>0</v>
      </c>
      <c s="32">
        <f>ROUND(ROUND(L70,2)*ROUND(G70,3),2)</f>
      </c>
      <c s="36" t="s">
        <v>61</v>
      </c>
      <c>
        <f>(M70*21)/100</f>
      </c>
      <c t="s">
        <v>28</v>
      </c>
    </row>
    <row r="71" spans="1:5" ht="12.75">
      <c r="A71" s="35" t="s">
        <v>55</v>
      </c>
      <c r="E71" s="39" t="s">
        <v>579</v>
      </c>
    </row>
    <row r="72" spans="1:5" ht="12.75">
      <c r="A72" s="35" t="s">
        <v>56</v>
      </c>
      <c r="E72" s="40" t="s">
        <v>5</v>
      </c>
    </row>
    <row r="73" spans="1:5" ht="12.75">
      <c r="A73" t="s">
        <v>57</v>
      </c>
      <c r="E73" s="39" t="s">
        <v>5</v>
      </c>
    </row>
    <row r="74" spans="1:16" ht="25.5">
      <c r="A74" t="s">
        <v>49</v>
      </c>
      <c s="34" t="s">
        <v>176</v>
      </c>
      <c s="34" t="s">
        <v>580</v>
      </c>
      <c s="35" t="s">
        <v>5</v>
      </c>
      <c s="6" t="s">
        <v>581</v>
      </c>
      <c s="36" t="s">
        <v>93</v>
      </c>
      <c s="37">
        <v>10</v>
      </c>
      <c s="36">
        <v>0</v>
      </c>
      <c s="36">
        <f>ROUND(G74*H74,6)</f>
      </c>
      <c r="L74" s="38">
        <v>0</v>
      </c>
      <c s="32">
        <f>ROUND(ROUND(L74,2)*ROUND(G74,3),2)</f>
      </c>
      <c s="36" t="s">
        <v>61</v>
      </c>
      <c>
        <f>(M74*21)/100</f>
      </c>
      <c t="s">
        <v>28</v>
      </c>
    </row>
    <row r="75" spans="1:5" ht="25.5">
      <c r="A75" s="35" t="s">
        <v>55</v>
      </c>
      <c r="E75" s="39" t="s">
        <v>581</v>
      </c>
    </row>
    <row r="76" spans="1:5" ht="12.75">
      <c r="A76" s="35" t="s">
        <v>56</v>
      </c>
      <c r="E76" s="40" t="s">
        <v>5</v>
      </c>
    </row>
    <row r="77" spans="1:5" ht="12.75">
      <c r="A77" t="s">
        <v>57</v>
      </c>
      <c r="E77" s="39" t="s">
        <v>5</v>
      </c>
    </row>
    <row r="78" spans="1:16" ht="12.75">
      <c r="A78" t="s">
        <v>49</v>
      </c>
      <c s="34" t="s">
        <v>180</v>
      </c>
      <c s="34" t="s">
        <v>582</v>
      </c>
      <c s="35" t="s">
        <v>5</v>
      </c>
      <c s="6" t="s">
        <v>583</v>
      </c>
      <c s="36" t="s">
        <v>93</v>
      </c>
      <c s="37">
        <v>12</v>
      </c>
      <c s="36">
        <v>0.00016</v>
      </c>
      <c s="36">
        <f>ROUND(G78*H78,6)</f>
      </c>
      <c r="L78" s="38">
        <v>0</v>
      </c>
      <c s="32">
        <f>ROUND(ROUND(L78,2)*ROUND(G78,3),2)</f>
      </c>
      <c s="36" t="s">
        <v>61</v>
      </c>
      <c>
        <f>(M78*21)/100</f>
      </c>
      <c t="s">
        <v>28</v>
      </c>
    </row>
    <row r="79" spans="1:5" ht="12.75">
      <c r="A79" s="35" t="s">
        <v>55</v>
      </c>
      <c r="E79" s="39" t="s">
        <v>583</v>
      </c>
    </row>
    <row r="80" spans="1:5" ht="12.75">
      <c r="A80" s="35" t="s">
        <v>56</v>
      </c>
      <c r="E80" s="40" t="s">
        <v>5</v>
      </c>
    </row>
    <row r="81" spans="1:5" ht="12.75">
      <c r="A81" t="s">
        <v>57</v>
      </c>
      <c r="E81" s="39" t="s">
        <v>5</v>
      </c>
    </row>
    <row r="82" spans="1:16" ht="25.5">
      <c r="A82" t="s">
        <v>49</v>
      </c>
      <c s="34" t="s">
        <v>185</v>
      </c>
      <c s="34" t="s">
        <v>584</v>
      </c>
      <c s="35" t="s">
        <v>5</v>
      </c>
      <c s="6" t="s">
        <v>585</v>
      </c>
      <c s="36" t="s">
        <v>109</v>
      </c>
      <c s="37">
        <v>45</v>
      </c>
      <c s="36">
        <v>0</v>
      </c>
      <c s="36">
        <f>ROUND(G82*H82,6)</f>
      </c>
      <c r="L82" s="38">
        <v>0</v>
      </c>
      <c s="32">
        <f>ROUND(ROUND(L82,2)*ROUND(G82,3),2)</f>
      </c>
      <c s="36" t="s">
        <v>61</v>
      </c>
      <c>
        <f>(M82*21)/100</f>
      </c>
      <c t="s">
        <v>28</v>
      </c>
    </row>
    <row r="83" spans="1:5" ht="25.5">
      <c r="A83" s="35" t="s">
        <v>55</v>
      </c>
      <c r="E83" s="39" t="s">
        <v>585</v>
      </c>
    </row>
    <row r="84" spans="1:5" ht="12.75">
      <c r="A84" s="35" t="s">
        <v>56</v>
      </c>
      <c r="E84" s="40" t="s">
        <v>5</v>
      </c>
    </row>
    <row r="85" spans="1:5" ht="12.75">
      <c r="A85" t="s">
        <v>57</v>
      </c>
      <c r="E85" s="39" t="s">
        <v>5</v>
      </c>
    </row>
    <row r="86" spans="1:16" ht="25.5">
      <c r="A86" t="s">
        <v>49</v>
      </c>
      <c s="34" t="s">
        <v>192</v>
      </c>
      <c s="34" t="s">
        <v>586</v>
      </c>
      <c s="35" t="s">
        <v>5</v>
      </c>
      <c s="6" t="s">
        <v>587</v>
      </c>
      <c s="36" t="s">
        <v>109</v>
      </c>
      <c s="37">
        <v>4</v>
      </c>
      <c s="36">
        <v>0</v>
      </c>
      <c s="36">
        <f>ROUND(G86*H86,6)</f>
      </c>
      <c r="L86" s="38">
        <v>0</v>
      </c>
      <c s="32">
        <f>ROUND(ROUND(L86,2)*ROUND(G86,3),2)</f>
      </c>
      <c s="36" t="s">
        <v>61</v>
      </c>
      <c>
        <f>(M86*21)/100</f>
      </c>
      <c t="s">
        <v>28</v>
      </c>
    </row>
    <row r="87" spans="1:5" ht="25.5">
      <c r="A87" s="35" t="s">
        <v>55</v>
      </c>
      <c r="E87" s="39" t="s">
        <v>587</v>
      </c>
    </row>
    <row r="88" spans="1:5" ht="12.75">
      <c r="A88" s="35" t="s">
        <v>56</v>
      </c>
      <c r="E88" s="40" t="s">
        <v>5</v>
      </c>
    </row>
    <row r="89" spans="1:5" ht="12.75">
      <c r="A89" t="s">
        <v>57</v>
      </c>
      <c r="E89" s="39" t="s">
        <v>5</v>
      </c>
    </row>
    <row r="90" spans="1:16" ht="12.75">
      <c r="A90" t="s">
        <v>49</v>
      </c>
      <c s="34" t="s">
        <v>196</v>
      </c>
      <c s="34" t="s">
        <v>588</v>
      </c>
      <c s="35" t="s">
        <v>5</v>
      </c>
      <c s="6" t="s">
        <v>589</v>
      </c>
      <c s="36" t="s">
        <v>109</v>
      </c>
      <c s="37">
        <v>1</v>
      </c>
      <c s="36">
        <v>0</v>
      </c>
      <c s="36">
        <f>ROUND(G90*H90,6)</f>
      </c>
      <c r="L90" s="38">
        <v>0</v>
      </c>
      <c s="32">
        <f>ROUND(ROUND(L90,2)*ROUND(G90,3),2)</f>
      </c>
      <c s="36" t="s">
        <v>61</v>
      </c>
      <c>
        <f>(M90*21)/100</f>
      </c>
      <c t="s">
        <v>28</v>
      </c>
    </row>
    <row r="91" spans="1:5" ht="12.75">
      <c r="A91" s="35" t="s">
        <v>55</v>
      </c>
      <c r="E91" s="39" t="s">
        <v>589</v>
      </c>
    </row>
    <row r="92" spans="1:5" ht="12.75">
      <c r="A92" s="35" t="s">
        <v>56</v>
      </c>
      <c r="E92" s="40" t="s">
        <v>5</v>
      </c>
    </row>
    <row r="93" spans="1:5" ht="12.75">
      <c r="A93" t="s">
        <v>57</v>
      </c>
      <c r="E93" s="39" t="s">
        <v>5</v>
      </c>
    </row>
    <row r="94" spans="1:16" ht="12.75">
      <c r="A94" t="s">
        <v>49</v>
      </c>
      <c s="34" t="s">
        <v>200</v>
      </c>
      <c s="34" t="s">
        <v>590</v>
      </c>
      <c s="35" t="s">
        <v>5</v>
      </c>
      <c s="6" t="s">
        <v>591</v>
      </c>
      <c s="36" t="s">
        <v>109</v>
      </c>
      <c s="37">
        <v>1</v>
      </c>
      <c s="36">
        <v>0.00095</v>
      </c>
      <c s="36">
        <f>ROUND(G94*H94,6)</f>
      </c>
      <c r="L94" s="38">
        <v>0</v>
      </c>
      <c s="32">
        <f>ROUND(ROUND(L94,2)*ROUND(G94,3),2)</f>
      </c>
      <c s="36" t="s">
        <v>54</v>
      </c>
      <c>
        <f>(M94*21)/100</f>
      </c>
      <c t="s">
        <v>28</v>
      </c>
    </row>
    <row r="95" spans="1:5" ht="12.75">
      <c r="A95" s="35" t="s">
        <v>55</v>
      </c>
      <c r="E95" s="39" t="s">
        <v>591</v>
      </c>
    </row>
    <row r="96" spans="1:5" ht="12.75">
      <c r="A96" s="35" t="s">
        <v>56</v>
      </c>
      <c r="E96" s="40" t="s">
        <v>5</v>
      </c>
    </row>
    <row r="97" spans="1:5" ht="12.75">
      <c r="A97" t="s">
        <v>57</v>
      </c>
      <c r="E97" s="39" t="s">
        <v>5</v>
      </c>
    </row>
    <row r="98" spans="1:16" ht="25.5">
      <c r="A98" t="s">
        <v>49</v>
      </c>
      <c s="34" t="s">
        <v>203</v>
      </c>
      <c s="34" t="s">
        <v>592</v>
      </c>
      <c s="35" t="s">
        <v>5</v>
      </c>
      <c s="6" t="s">
        <v>593</v>
      </c>
      <c s="36" t="s">
        <v>109</v>
      </c>
      <c s="37">
        <v>6</v>
      </c>
      <c s="36">
        <v>0</v>
      </c>
      <c s="36">
        <f>ROUND(G98*H98,6)</f>
      </c>
      <c r="L98" s="38">
        <v>0</v>
      </c>
      <c s="32">
        <f>ROUND(ROUND(L98,2)*ROUND(G98,3),2)</f>
      </c>
      <c s="36" t="s">
        <v>61</v>
      </c>
      <c>
        <f>(M98*21)/100</f>
      </c>
      <c t="s">
        <v>28</v>
      </c>
    </row>
    <row r="99" spans="1:5" ht="25.5">
      <c r="A99" s="35" t="s">
        <v>55</v>
      </c>
      <c r="E99" s="39" t="s">
        <v>593</v>
      </c>
    </row>
    <row r="100" spans="1:5" ht="12.75">
      <c r="A100" s="35" t="s">
        <v>56</v>
      </c>
      <c r="E100" s="40" t="s">
        <v>5</v>
      </c>
    </row>
    <row r="101" spans="1:5" ht="12.75">
      <c r="A101" t="s">
        <v>57</v>
      </c>
      <c r="E101" s="39" t="s">
        <v>5</v>
      </c>
    </row>
    <row r="102" spans="1:16" ht="12.75">
      <c r="A102" t="s">
        <v>49</v>
      </c>
      <c s="34" t="s">
        <v>206</v>
      </c>
      <c s="34" t="s">
        <v>594</v>
      </c>
      <c s="35" t="s">
        <v>5</v>
      </c>
      <c s="6" t="s">
        <v>595</v>
      </c>
      <c s="36" t="s">
        <v>109</v>
      </c>
      <c s="37">
        <v>6</v>
      </c>
      <c s="36">
        <v>5E-05</v>
      </c>
      <c s="36">
        <f>ROUND(G102*H102,6)</f>
      </c>
      <c r="L102" s="38">
        <v>0</v>
      </c>
      <c s="32">
        <f>ROUND(ROUND(L102,2)*ROUND(G102,3),2)</f>
      </c>
      <c s="36" t="s">
        <v>61</v>
      </c>
      <c>
        <f>(M102*21)/100</f>
      </c>
      <c t="s">
        <v>28</v>
      </c>
    </row>
    <row r="103" spans="1:5" ht="12.75">
      <c r="A103" s="35" t="s">
        <v>55</v>
      </c>
      <c r="E103" s="39" t="s">
        <v>595</v>
      </c>
    </row>
    <row r="104" spans="1:5" ht="12.75">
      <c r="A104" s="35" t="s">
        <v>56</v>
      </c>
      <c r="E104" s="40" t="s">
        <v>5</v>
      </c>
    </row>
    <row r="105" spans="1:5" ht="12.75">
      <c r="A105" t="s">
        <v>57</v>
      </c>
      <c r="E105" s="39" t="s">
        <v>5</v>
      </c>
    </row>
    <row r="106" spans="1:16" ht="25.5">
      <c r="A106" t="s">
        <v>49</v>
      </c>
      <c s="34" t="s">
        <v>210</v>
      </c>
      <c s="34" t="s">
        <v>596</v>
      </c>
      <c s="35" t="s">
        <v>5</v>
      </c>
      <c s="6" t="s">
        <v>597</v>
      </c>
      <c s="36" t="s">
        <v>109</v>
      </c>
      <c s="37">
        <v>11</v>
      </c>
      <c s="36">
        <v>0</v>
      </c>
      <c s="36">
        <f>ROUND(G106*H106,6)</f>
      </c>
      <c r="L106" s="38">
        <v>0</v>
      </c>
      <c s="32">
        <f>ROUND(ROUND(L106,2)*ROUND(G106,3),2)</f>
      </c>
      <c s="36" t="s">
        <v>61</v>
      </c>
      <c>
        <f>(M106*21)/100</f>
      </c>
      <c t="s">
        <v>28</v>
      </c>
    </row>
    <row r="107" spans="1:5" ht="25.5">
      <c r="A107" s="35" t="s">
        <v>55</v>
      </c>
      <c r="E107" s="39" t="s">
        <v>597</v>
      </c>
    </row>
    <row r="108" spans="1:5" ht="12.75">
      <c r="A108" s="35" t="s">
        <v>56</v>
      </c>
      <c r="E108" s="40" t="s">
        <v>5</v>
      </c>
    </row>
    <row r="109" spans="1:5" ht="12.75">
      <c r="A109" t="s">
        <v>57</v>
      </c>
      <c r="E109" s="39" t="s">
        <v>5</v>
      </c>
    </row>
    <row r="110" spans="1:16" ht="12.75">
      <c r="A110" t="s">
        <v>49</v>
      </c>
      <c s="34" t="s">
        <v>214</v>
      </c>
      <c s="34" t="s">
        <v>598</v>
      </c>
      <c s="35" t="s">
        <v>5</v>
      </c>
      <c s="6" t="s">
        <v>599</v>
      </c>
      <c s="36" t="s">
        <v>109</v>
      </c>
      <c s="37">
        <v>11</v>
      </c>
      <c s="36">
        <v>6E-05</v>
      </c>
      <c s="36">
        <f>ROUND(G110*H110,6)</f>
      </c>
      <c r="L110" s="38">
        <v>0</v>
      </c>
      <c s="32">
        <f>ROUND(ROUND(L110,2)*ROUND(G110,3),2)</f>
      </c>
      <c s="36" t="s">
        <v>61</v>
      </c>
      <c>
        <f>(M110*21)/100</f>
      </c>
      <c t="s">
        <v>28</v>
      </c>
    </row>
    <row r="111" spans="1:5" ht="12.75">
      <c r="A111" s="35" t="s">
        <v>55</v>
      </c>
      <c r="E111" s="39" t="s">
        <v>599</v>
      </c>
    </row>
    <row r="112" spans="1:5" ht="12.75">
      <c r="A112" s="35" t="s">
        <v>56</v>
      </c>
      <c r="E112" s="40" t="s">
        <v>5</v>
      </c>
    </row>
    <row r="113" spans="1:5" ht="12.75">
      <c r="A113" t="s">
        <v>57</v>
      </c>
      <c r="E113" s="39" t="s">
        <v>5</v>
      </c>
    </row>
    <row r="114" spans="1:16" ht="12.75">
      <c r="A114" t="s">
        <v>49</v>
      </c>
      <c s="34" t="s">
        <v>218</v>
      </c>
      <c s="34" t="s">
        <v>600</v>
      </c>
      <c s="35" t="s">
        <v>5</v>
      </c>
      <c s="6" t="s">
        <v>601</v>
      </c>
      <c s="36" t="s">
        <v>109</v>
      </c>
      <c s="37">
        <v>1</v>
      </c>
      <c s="36">
        <v>0</v>
      </c>
      <c s="36">
        <f>ROUND(G114*H114,6)</f>
      </c>
      <c r="L114" s="38">
        <v>0</v>
      </c>
      <c s="32">
        <f>ROUND(ROUND(L114,2)*ROUND(G114,3),2)</f>
      </c>
      <c s="36" t="s">
        <v>61</v>
      </c>
      <c>
        <f>(M114*21)/100</f>
      </c>
      <c t="s">
        <v>28</v>
      </c>
    </row>
    <row r="115" spans="1:5" ht="12.75">
      <c r="A115" s="35" t="s">
        <v>55</v>
      </c>
      <c r="E115" s="39" t="s">
        <v>601</v>
      </c>
    </row>
    <row r="116" spans="1:5" ht="12.75">
      <c r="A116" s="35" t="s">
        <v>56</v>
      </c>
      <c r="E116" s="40" t="s">
        <v>5</v>
      </c>
    </row>
    <row r="117" spans="1:5" ht="12.75">
      <c r="A117" t="s">
        <v>57</v>
      </c>
      <c r="E117" s="39" t="s">
        <v>5</v>
      </c>
    </row>
    <row r="118" spans="1:16" ht="12.75">
      <c r="A118" t="s">
        <v>49</v>
      </c>
      <c s="34" t="s">
        <v>222</v>
      </c>
      <c s="34" t="s">
        <v>602</v>
      </c>
      <c s="35" t="s">
        <v>5</v>
      </c>
      <c s="6" t="s">
        <v>603</v>
      </c>
      <c s="36" t="s">
        <v>109</v>
      </c>
      <c s="37">
        <v>8</v>
      </c>
      <c s="36">
        <v>0</v>
      </c>
      <c s="36">
        <f>ROUND(G118*H118,6)</f>
      </c>
      <c r="L118" s="38">
        <v>0</v>
      </c>
      <c s="32">
        <f>ROUND(ROUND(L118,2)*ROUND(G118,3),2)</f>
      </c>
      <c s="36" t="s">
        <v>61</v>
      </c>
      <c>
        <f>(M118*21)/100</f>
      </c>
      <c t="s">
        <v>28</v>
      </c>
    </row>
    <row r="119" spans="1:5" ht="12.75">
      <c r="A119" s="35" t="s">
        <v>55</v>
      </c>
      <c r="E119" s="39" t="s">
        <v>603</v>
      </c>
    </row>
    <row r="120" spans="1:5" ht="12.75">
      <c r="A120" s="35" t="s">
        <v>56</v>
      </c>
      <c r="E120" s="40" t="s">
        <v>5</v>
      </c>
    </row>
    <row r="121" spans="1:5" ht="12.75">
      <c r="A121" t="s">
        <v>57</v>
      </c>
      <c r="E121" s="39" t="s">
        <v>5</v>
      </c>
    </row>
    <row r="122" spans="1:16" ht="12.75">
      <c r="A122" t="s">
        <v>49</v>
      </c>
      <c s="34" t="s">
        <v>226</v>
      </c>
      <c s="34" t="s">
        <v>604</v>
      </c>
      <c s="35" t="s">
        <v>5</v>
      </c>
      <c s="6" t="s">
        <v>605</v>
      </c>
      <c s="36" t="s">
        <v>109</v>
      </c>
      <c s="37">
        <v>15</v>
      </c>
      <c s="36">
        <v>0</v>
      </c>
      <c s="36">
        <f>ROUND(G122*H122,6)</f>
      </c>
      <c r="L122" s="38">
        <v>0</v>
      </c>
      <c s="32">
        <f>ROUND(ROUND(L122,2)*ROUND(G122,3),2)</f>
      </c>
      <c s="36" t="s">
        <v>61</v>
      </c>
      <c>
        <f>(M122*21)/100</f>
      </c>
      <c t="s">
        <v>28</v>
      </c>
    </row>
    <row r="123" spans="1:5" ht="12.75">
      <c r="A123" s="35" t="s">
        <v>55</v>
      </c>
      <c r="E123" s="39" t="s">
        <v>605</v>
      </c>
    </row>
    <row r="124" spans="1:5" ht="12.75">
      <c r="A124" s="35" t="s">
        <v>56</v>
      </c>
      <c r="E124" s="40" t="s">
        <v>5</v>
      </c>
    </row>
    <row r="125" spans="1:5" ht="12.75">
      <c r="A125" t="s">
        <v>57</v>
      </c>
      <c r="E125" s="39" t="s">
        <v>5</v>
      </c>
    </row>
    <row r="126" spans="1:16" ht="12.75">
      <c r="A126" t="s">
        <v>49</v>
      </c>
      <c s="34" t="s">
        <v>230</v>
      </c>
      <c s="34" t="s">
        <v>606</v>
      </c>
      <c s="35" t="s">
        <v>5</v>
      </c>
      <c s="6" t="s">
        <v>607</v>
      </c>
      <c s="36" t="s">
        <v>109</v>
      </c>
      <c s="37">
        <v>15</v>
      </c>
      <c s="36">
        <v>0.0022</v>
      </c>
      <c s="36">
        <f>ROUND(G126*H126,6)</f>
      </c>
      <c r="L126" s="38">
        <v>0</v>
      </c>
      <c s="32">
        <f>ROUND(ROUND(L126,2)*ROUND(G126,3),2)</f>
      </c>
      <c s="36" t="s">
        <v>54</v>
      </c>
      <c>
        <f>(M126*21)/100</f>
      </c>
      <c t="s">
        <v>28</v>
      </c>
    </row>
    <row r="127" spans="1:5" ht="12.75">
      <c r="A127" s="35" t="s">
        <v>55</v>
      </c>
      <c r="E127" s="39" t="s">
        <v>607</v>
      </c>
    </row>
    <row r="128" spans="1:5" ht="12.75">
      <c r="A128" s="35" t="s">
        <v>56</v>
      </c>
      <c r="E128" s="40" t="s">
        <v>5</v>
      </c>
    </row>
    <row r="129" spans="1:5" ht="25.5">
      <c r="A129" t="s">
        <v>57</v>
      </c>
      <c r="E129" s="39" t="s">
        <v>608</v>
      </c>
    </row>
    <row r="130" spans="1:16" ht="12.75">
      <c r="A130" t="s">
        <v>49</v>
      </c>
      <c s="34" t="s">
        <v>234</v>
      </c>
      <c s="34" t="s">
        <v>609</v>
      </c>
      <c s="35" t="s">
        <v>5</v>
      </c>
      <c s="6" t="s">
        <v>610</v>
      </c>
      <c s="36" t="s">
        <v>109</v>
      </c>
      <c s="37">
        <v>2</v>
      </c>
      <c s="36">
        <v>0</v>
      </c>
      <c s="36">
        <f>ROUND(G130*H130,6)</f>
      </c>
      <c r="L130" s="38">
        <v>0</v>
      </c>
      <c s="32">
        <f>ROUND(ROUND(L130,2)*ROUND(G130,3),2)</f>
      </c>
      <c s="36" t="s">
        <v>61</v>
      </c>
      <c>
        <f>(M130*21)/100</f>
      </c>
      <c t="s">
        <v>28</v>
      </c>
    </row>
    <row r="131" spans="1:5" ht="12.75">
      <c r="A131" s="35" t="s">
        <v>55</v>
      </c>
      <c r="E131" s="39" t="s">
        <v>610</v>
      </c>
    </row>
    <row r="132" spans="1:5" ht="12.75">
      <c r="A132" s="35" t="s">
        <v>56</v>
      </c>
      <c r="E132" s="40" t="s">
        <v>5</v>
      </c>
    </row>
    <row r="133" spans="1:5" ht="12.75">
      <c r="A133" t="s">
        <v>57</v>
      </c>
      <c r="E133" s="39" t="s">
        <v>5</v>
      </c>
    </row>
    <row r="134" spans="1:16" ht="12.75">
      <c r="A134" t="s">
        <v>49</v>
      </c>
      <c s="34" t="s">
        <v>238</v>
      </c>
      <c s="34" t="s">
        <v>611</v>
      </c>
      <c s="35" t="s">
        <v>5</v>
      </c>
      <c s="6" t="s">
        <v>612</v>
      </c>
      <c s="36" t="s">
        <v>109</v>
      </c>
      <c s="37">
        <v>2</v>
      </c>
      <c s="36">
        <v>0.007</v>
      </c>
      <c s="36">
        <f>ROUND(G134*H134,6)</f>
      </c>
      <c r="L134" s="38">
        <v>0</v>
      </c>
      <c s="32">
        <f>ROUND(ROUND(L134,2)*ROUND(G134,3),2)</f>
      </c>
      <c s="36" t="s">
        <v>54</v>
      </c>
      <c>
        <f>(M134*21)/100</f>
      </c>
      <c t="s">
        <v>28</v>
      </c>
    </row>
    <row r="135" spans="1:5" ht="12.75">
      <c r="A135" s="35" t="s">
        <v>55</v>
      </c>
      <c r="E135" s="39" t="s">
        <v>612</v>
      </c>
    </row>
    <row r="136" spans="1:5" ht="12.75">
      <c r="A136" s="35" t="s">
        <v>56</v>
      </c>
      <c r="E136" s="40" t="s">
        <v>5</v>
      </c>
    </row>
    <row r="137" spans="1:5" ht="12.75">
      <c r="A137" t="s">
        <v>57</v>
      </c>
      <c r="E137" s="39" t="s">
        <v>5</v>
      </c>
    </row>
    <row r="138" spans="1:16" ht="12.75">
      <c r="A138" t="s">
        <v>49</v>
      </c>
      <c s="34" t="s">
        <v>242</v>
      </c>
      <c s="34" t="s">
        <v>613</v>
      </c>
      <c s="35" t="s">
        <v>5</v>
      </c>
      <c s="6" t="s">
        <v>614</v>
      </c>
      <c s="36" t="s">
        <v>109</v>
      </c>
      <c s="37">
        <v>1</v>
      </c>
      <c s="36">
        <v>0</v>
      </c>
      <c s="36">
        <f>ROUND(G138*H138,6)</f>
      </c>
      <c r="L138" s="38">
        <v>0</v>
      </c>
      <c s="32">
        <f>ROUND(ROUND(L138,2)*ROUND(G138,3),2)</f>
      </c>
      <c s="36" t="s">
        <v>54</v>
      </c>
      <c>
        <f>(M138*21)/100</f>
      </c>
      <c t="s">
        <v>28</v>
      </c>
    </row>
    <row r="139" spans="1:5" ht="12.75">
      <c r="A139" s="35" t="s">
        <v>55</v>
      </c>
      <c r="E139" s="39" t="s">
        <v>614</v>
      </c>
    </row>
    <row r="140" spans="1:5" ht="12.75">
      <c r="A140" s="35" t="s">
        <v>56</v>
      </c>
      <c r="E140" s="40" t="s">
        <v>5</v>
      </c>
    </row>
    <row r="141" spans="1:5" ht="25.5">
      <c r="A141" t="s">
        <v>57</v>
      </c>
      <c r="E141" s="39" t="s">
        <v>615</v>
      </c>
    </row>
    <row r="142" spans="1:16" ht="25.5">
      <c r="A142" t="s">
        <v>49</v>
      </c>
      <c s="34" t="s">
        <v>246</v>
      </c>
      <c s="34" t="s">
        <v>616</v>
      </c>
      <c s="35" t="s">
        <v>5</v>
      </c>
      <c s="6" t="s">
        <v>597</v>
      </c>
      <c s="36" t="s">
        <v>109</v>
      </c>
      <c s="37">
        <v>2</v>
      </c>
      <c s="36">
        <v>0</v>
      </c>
      <c s="36">
        <f>ROUND(G142*H142,6)</f>
      </c>
      <c r="L142" s="38">
        <v>0</v>
      </c>
      <c s="32">
        <f>ROUND(ROUND(L142,2)*ROUND(G142,3),2)</f>
      </c>
      <c s="36" t="s">
        <v>54</v>
      </c>
      <c>
        <f>(M142*21)/100</f>
      </c>
      <c t="s">
        <v>28</v>
      </c>
    </row>
    <row r="143" spans="1:5" ht="25.5">
      <c r="A143" s="35" t="s">
        <v>55</v>
      </c>
      <c r="E143" s="39" t="s">
        <v>597</v>
      </c>
    </row>
    <row r="144" spans="1:5" ht="12.75">
      <c r="A144" s="35" t="s">
        <v>56</v>
      </c>
      <c r="E144" s="40" t="s">
        <v>5</v>
      </c>
    </row>
    <row r="145" spans="1:5" ht="12.75">
      <c r="A145" t="s">
        <v>57</v>
      </c>
      <c r="E145" s="39" t="s">
        <v>5</v>
      </c>
    </row>
    <row r="146" spans="1:16" ht="12.75">
      <c r="A146" t="s">
        <v>49</v>
      </c>
      <c s="34" t="s">
        <v>250</v>
      </c>
      <c s="34" t="s">
        <v>617</v>
      </c>
      <c s="35" t="s">
        <v>5</v>
      </c>
      <c s="6" t="s">
        <v>618</v>
      </c>
      <c s="36" t="s">
        <v>109</v>
      </c>
      <c s="37">
        <v>2</v>
      </c>
      <c s="36">
        <v>6E-05</v>
      </c>
      <c s="36">
        <f>ROUND(G146*H146,6)</f>
      </c>
      <c r="L146" s="38">
        <v>0</v>
      </c>
      <c s="32">
        <f>ROUND(ROUND(L146,2)*ROUND(G146,3),2)</f>
      </c>
      <c s="36" t="s">
        <v>61</v>
      </c>
      <c>
        <f>(M146*21)/100</f>
      </c>
      <c t="s">
        <v>28</v>
      </c>
    </row>
    <row r="147" spans="1:5" ht="12.75">
      <c r="A147" s="35" t="s">
        <v>55</v>
      </c>
      <c r="E147" s="39" t="s">
        <v>618</v>
      </c>
    </row>
    <row r="148" spans="1:5" ht="12.75">
      <c r="A148" s="35" t="s">
        <v>56</v>
      </c>
      <c r="E148" s="40" t="s">
        <v>5</v>
      </c>
    </row>
    <row r="149" spans="1:5" ht="12.75">
      <c r="A149" t="s">
        <v>57</v>
      </c>
      <c r="E149" s="39" t="s">
        <v>5</v>
      </c>
    </row>
    <row r="150" spans="1:16" ht="25.5">
      <c r="A150" t="s">
        <v>49</v>
      </c>
      <c s="34" t="s">
        <v>254</v>
      </c>
      <c s="34" t="s">
        <v>619</v>
      </c>
      <c s="35" t="s">
        <v>5</v>
      </c>
      <c s="6" t="s">
        <v>620</v>
      </c>
      <c s="36" t="s">
        <v>109</v>
      </c>
      <c s="37">
        <v>1</v>
      </c>
      <c s="36">
        <v>0</v>
      </c>
      <c s="36">
        <f>ROUND(G150*H150,6)</f>
      </c>
      <c r="L150" s="38">
        <v>0</v>
      </c>
      <c s="32">
        <f>ROUND(ROUND(L150,2)*ROUND(G150,3),2)</f>
      </c>
      <c s="36" t="s">
        <v>61</v>
      </c>
      <c>
        <f>(M150*21)/100</f>
      </c>
      <c t="s">
        <v>28</v>
      </c>
    </row>
    <row r="151" spans="1:5" ht="25.5">
      <c r="A151" s="35" t="s">
        <v>55</v>
      </c>
      <c r="E151" s="39" t="s">
        <v>620</v>
      </c>
    </row>
    <row r="152" spans="1:5" ht="12.75">
      <c r="A152" s="35" t="s">
        <v>56</v>
      </c>
      <c r="E152" s="40" t="s">
        <v>5</v>
      </c>
    </row>
    <row r="153" spans="1:5" ht="25.5">
      <c r="A153" t="s">
        <v>57</v>
      </c>
      <c r="E153" s="39" t="s">
        <v>621</v>
      </c>
    </row>
    <row r="154" spans="1:16" ht="12.75">
      <c r="A154" t="s">
        <v>49</v>
      </c>
      <c s="34" t="s">
        <v>258</v>
      </c>
      <c s="34" t="s">
        <v>622</v>
      </c>
      <c s="35" t="s">
        <v>5</v>
      </c>
      <c s="6" t="s">
        <v>623</v>
      </c>
      <c s="36" t="s">
        <v>93</v>
      </c>
      <c s="37">
        <v>10</v>
      </c>
      <c s="36">
        <v>0</v>
      </c>
      <c s="36">
        <f>ROUND(G154*H154,6)</f>
      </c>
      <c r="L154" s="38">
        <v>0</v>
      </c>
      <c s="32">
        <f>ROUND(ROUND(L154,2)*ROUND(G154,3),2)</f>
      </c>
      <c s="36" t="s">
        <v>54</v>
      </c>
      <c>
        <f>(M154*21)/100</f>
      </c>
      <c t="s">
        <v>28</v>
      </c>
    </row>
    <row r="155" spans="1:5" ht="12.75">
      <c r="A155" s="35" t="s">
        <v>55</v>
      </c>
      <c r="E155" s="39" t="s">
        <v>623</v>
      </c>
    </row>
    <row r="156" spans="1:5" ht="12.75">
      <c r="A156" s="35" t="s">
        <v>56</v>
      </c>
      <c r="E156" s="40" t="s">
        <v>5</v>
      </c>
    </row>
    <row r="157" spans="1:5" ht="12.75">
      <c r="A157" t="s">
        <v>57</v>
      </c>
      <c r="E157" s="39" t="s">
        <v>5</v>
      </c>
    </row>
    <row r="158" spans="1:16" ht="12.75">
      <c r="A158" t="s">
        <v>49</v>
      </c>
      <c s="34" t="s">
        <v>262</v>
      </c>
      <c s="34" t="s">
        <v>624</v>
      </c>
      <c s="35" t="s">
        <v>5</v>
      </c>
      <c s="6" t="s">
        <v>625</v>
      </c>
      <c s="36" t="s">
        <v>109</v>
      </c>
      <c s="37">
        <v>1</v>
      </c>
      <c s="36">
        <v>0.00052</v>
      </c>
      <c s="36">
        <f>ROUND(G158*H158,6)</f>
      </c>
      <c r="L158" s="38">
        <v>0</v>
      </c>
      <c s="32">
        <f>ROUND(ROUND(L158,2)*ROUND(G158,3),2)</f>
      </c>
      <c s="36" t="s">
        <v>54</v>
      </c>
      <c>
        <f>(M158*21)/100</f>
      </c>
      <c t="s">
        <v>28</v>
      </c>
    </row>
    <row r="159" spans="1:5" ht="12.75">
      <c r="A159" s="35" t="s">
        <v>55</v>
      </c>
      <c r="E159" s="39" t="s">
        <v>625</v>
      </c>
    </row>
    <row r="160" spans="1:5" ht="12.75">
      <c r="A160" s="35" t="s">
        <v>56</v>
      </c>
      <c r="E160" s="40" t="s">
        <v>5</v>
      </c>
    </row>
    <row r="161" spans="1:5" ht="12.75">
      <c r="A161" t="s">
        <v>57</v>
      </c>
      <c r="E161" s="39" t="s">
        <v>5</v>
      </c>
    </row>
    <row r="162" spans="1:16" ht="12.75">
      <c r="A162" t="s">
        <v>49</v>
      </c>
      <c s="34" t="s">
        <v>266</v>
      </c>
      <c s="34" t="s">
        <v>626</v>
      </c>
      <c s="35" t="s">
        <v>5</v>
      </c>
      <c s="6" t="s">
        <v>627</v>
      </c>
      <c s="36" t="s">
        <v>104</v>
      </c>
      <c s="37">
        <v>1</v>
      </c>
      <c s="36">
        <v>0</v>
      </c>
      <c s="36">
        <f>ROUND(G162*H162,6)</f>
      </c>
      <c r="L162" s="38">
        <v>0</v>
      </c>
      <c s="32">
        <f>ROUND(ROUND(L162,2)*ROUND(G162,3),2)</f>
      </c>
      <c s="36" t="s">
        <v>54</v>
      </c>
      <c>
        <f>(M162*21)/100</f>
      </c>
      <c t="s">
        <v>28</v>
      </c>
    </row>
    <row r="163" spans="1:5" ht="12.75">
      <c r="A163" s="35" t="s">
        <v>55</v>
      </c>
      <c r="E163" s="39" t="s">
        <v>627</v>
      </c>
    </row>
    <row r="164" spans="1:5" ht="12.75">
      <c r="A164" s="35" t="s">
        <v>56</v>
      </c>
      <c r="E164" s="40" t="s">
        <v>5</v>
      </c>
    </row>
    <row r="165" spans="1:5" ht="12.75">
      <c r="A165" t="s">
        <v>57</v>
      </c>
      <c r="E165" s="39" t="s">
        <v>5</v>
      </c>
    </row>
    <row r="166" spans="1:16" ht="25.5">
      <c r="A166" t="s">
        <v>49</v>
      </c>
      <c s="34" t="s">
        <v>270</v>
      </c>
      <c s="34" t="s">
        <v>628</v>
      </c>
      <c s="35" t="s">
        <v>5</v>
      </c>
      <c s="6" t="s">
        <v>629</v>
      </c>
      <c s="36" t="s">
        <v>82</v>
      </c>
      <c s="37">
        <v>0.104</v>
      </c>
      <c s="36">
        <v>0</v>
      </c>
      <c s="36">
        <f>ROUND(G166*H166,6)</f>
      </c>
      <c r="L166" s="38">
        <v>0</v>
      </c>
      <c s="32">
        <f>ROUND(ROUND(L166,2)*ROUND(G166,3),2)</f>
      </c>
      <c s="36" t="s">
        <v>61</v>
      </c>
      <c>
        <f>(M166*21)/100</f>
      </c>
      <c t="s">
        <v>28</v>
      </c>
    </row>
    <row r="167" spans="1:5" ht="25.5">
      <c r="A167" s="35" t="s">
        <v>55</v>
      </c>
      <c r="E167" s="39" t="s">
        <v>629</v>
      </c>
    </row>
    <row r="168" spans="1:5" ht="12.75">
      <c r="A168" s="35" t="s">
        <v>56</v>
      </c>
      <c r="E168" s="40" t="s">
        <v>5</v>
      </c>
    </row>
    <row r="169" spans="1:5" ht="114.75">
      <c r="A169" t="s">
        <v>57</v>
      </c>
      <c r="E169" s="39" t="s">
        <v>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632</v>
      </c>
      <c r="E8" s="30" t="s">
        <v>631</v>
      </c>
      <c r="J8" s="29">
        <f>0+J9+J26+J31</f>
      </c>
      <c s="29">
        <f>0+K9+K26+K31</f>
      </c>
      <c s="29">
        <f>0+L9+L26+L31</f>
      </c>
      <c s="29">
        <f>0+M9+M26+M31</f>
      </c>
    </row>
    <row r="9" spans="1:13" ht="12.75">
      <c r="A9" t="s">
        <v>47</v>
      </c>
      <c r="C9" s="31" t="s">
        <v>633</v>
      </c>
      <c r="E9" s="33" t="s">
        <v>634</v>
      </c>
      <c r="J9" s="32">
        <f>0</f>
      </c>
      <c s="32">
        <f>0</f>
      </c>
      <c s="32">
        <f>0+L10+L14+L18+L22</f>
      </c>
      <c s="32">
        <f>0+M10+M14+M18+M22</f>
      </c>
    </row>
    <row r="10" spans="1:16" ht="25.5">
      <c r="A10" t="s">
        <v>49</v>
      </c>
      <c s="34" t="s">
        <v>134</v>
      </c>
      <c s="34" t="s">
        <v>635</v>
      </c>
      <c s="35" t="s">
        <v>5</v>
      </c>
      <c s="6" t="s">
        <v>636</v>
      </c>
      <c s="36" t="s">
        <v>109</v>
      </c>
      <c s="37">
        <v>6</v>
      </c>
      <c s="36">
        <v>0</v>
      </c>
      <c s="36">
        <f>ROUND(G10*H10,6)</f>
      </c>
      <c r="L10" s="38">
        <v>0</v>
      </c>
      <c s="32">
        <f>ROUND(ROUND(L10,2)*ROUND(G10,3),2)</f>
      </c>
      <c s="36" t="s">
        <v>61</v>
      </c>
      <c>
        <f>(M10*21)/100</f>
      </c>
      <c t="s">
        <v>28</v>
      </c>
    </row>
    <row r="11" spans="1:5" ht="38.25">
      <c r="A11" s="35" t="s">
        <v>55</v>
      </c>
      <c r="E11" s="39" t="s">
        <v>637</v>
      </c>
    </row>
    <row r="12" spans="1:5" ht="12.75">
      <c r="A12" s="35" t="s">
        <v>56</v>
      </c>
      <c r="E12" s="40" t="s">
        <v>5</v>
      </c>
    </row>
    <row r="13" spans="1:5" ht="12.75">
      <c r="A13" t="s">
        <v>57</v>
      </c>
      <c r="E13" s="39" t="s">
        <v>5</v>
      </c>
    </row>
    <row r="14" spans="1:16" ht="12.75">
      <c r="A14" t="s">
        <v>49</v>
      </c>
      <c s="34" t="s">
        <v>138</v>
      </c>
      <c s="34" t="s">
        <v>554</v>
      </c>
      <c s="35" t="s">
        <v>5</v>
      </c>
      <c s="6" t="s">
        <v>638</v>
      </c>
      <c s="36" t="s">
        <v>109</v>
      </c>
      <c s="37">
        <v>6</v>
      </c>
      <c s="36">
        <v>2E-05</v>
      </c>
      <c s="36">
        <f>ROUND(G14*H14,6)</f>
      </c>
      <c r="L14" s="38">
        <v>0</v>
      </c>
      <c s="32">
        <f>ROUND(ROUND(L14,2)*ROUND(G14,3),2)</f>
      </c>
      <c s="36" t="s">
        <v>54</v>
      </c>
      <c>
        <f>(M14*21)/100</f>
      </c>
      <c t="s">
        <v>28</v>
      </c>
    </row>
    <row r="15" spans="1:5" ht="12.75">
      <c r="A15" s="35" t="s">
        <v>55</v>
      </c>
      <c r="E15" s="39" t="s">
        <v>638</v>
      </c>
    </row>
    <row r="16" spans="1:5" ht="12.75">
      <c r="A16" s="35" t="s">
        <v>56</v>
      </c>
      <c r="E16" s="40" t="s">
        <v>5</v>
      </c>
    </row>
    <row r="17" spans="1:5" ht="12.75">
      <c r="A17" t="s">
        <v>57</v>
      </c>
      <c r="E17" s="39" t="s">
        <v>5</v>
      </c>
    </row>
    <row r="18" spans="1:16" ht="12.75">
      <c r="A18" t="s">
        <v>49</v>
      </c>
      <c s="34" t="s">
        <v>143</v>
      </c>
      <c s="34" t="s">
        <v>639</v>
      </c>
      <c s="35" t="s">
        <v>5</v>
      </c>
      <c s="6" t="s">
        <v>640</v>
      </c>
      <c s="36" t="s">
        <v>93</v>
      </c>
      <c s="37">
        <v>120</v>
      </c>
      <c s="36">
        <v>0</v>
      </c>
      <c s="36">
        <f>ROUND(G18*H18,6)</f>
      </c>
      <c r="L18" s="38">
        <v>0</v>
      </c>
      <c s="32">
        <f>ROUND(ROUND(L18,2)*ROUND(G18,3),2)</f>
      </c>
      <c s="36" t="s">
        <v>54</v>
      </c>
      <c>
        <f>(M18*21)/100</f>
      </c>
      <c t="s">
        <v>28</v>
      </c>
    </row>
    <row r="19" spans="1:5" ht="12.75">
      <c r="A19" s="35" t="s">
        <v>55</v>
      </c>
      <c r="E19" s="39" t="s">
        <v>640</v>
      </c>
    </row>
    <row r="20" spans="1:5" ht="12.75">
      <c r="A20" s="35" t="s">
        <v>56</v>
      </c>
      <c r="E20" s="40" t="s">
        <v>5</v>
      </c>
    </row>
    <row r="21" spans="1:5" ht="12.75">
      <c r="A21" t="s">
        <v>57</v>
      </c>
      <c r="E21" s="39" t="s">
        <v>641</v>
      </c>
    </row>
    <row r="22" spans="1:16" ht="12.75">
      <c r="A22" t="s">
        <v>49</v>
      </c>
      <c s="34" t="s">
        <v>148</v>
      </c>
      <c s="34" t="s">
        <v>642</v>
      </c>
      <c s="35" t="s">
        <v>5</v>
      </c>
      <c s="6" t="s">
        <v>643</v>
      </c>
      <c s="36" t="s">
        <v>93</v>
      </c>
      <c s="37">
        <v>120</v>
      </c>
      <c s="36">
        <v>7E-05</v>
      </c>
      <c s="36">
        <f>ROUND(G22*H22,6)</f>
      </c>
      <c r="L22" s="38">
        <v>0</v>
      </c>
      <c s="32">
        <f>ROUND(ROUND(L22,2)*ROUND(G22,3),2)</f>
      </c>
      <c s="36" t="s">
        <v>54</v>
      </c>
      <c>
        <f>(M22*21)/100</f>
      </c>
      <c t="s">
        <v>28</v>
      </c>
    </row>
    <row r="23" spans="1:5" ht="12.75">
      <c r="A23" s="35" t="s">
        <v>55</v>
      </c>
      <c r="E23" s="39" t="s">
        <v>643</v>
      </c>
    </row>
    <row r="24" spans="1:5" ht="12.75">
      <c r="A24" s="35" t="s">
        <v>56</v>
      </c>
      <c r="E24" s="40" t="s">
        <v>5</v>
      </c>
    </row>
    <row r="25" spans="1:5" ht="12.75">
      <c r="A25" t="s">
        <v>57</v>
      </c>
      <c r="E25" s="39" t="s">
        <v>5</v>
      </c>
    </row>
    <row r="26" spans="1:13" ht="12.75">
      <c r="A26" t="s">
        <v>47</v>
      </c>
      <c r="C26" s="31" t="s">
        <v>546</v>
      </c>
      <c r="E26" s="33" t="s">
        <v>547</v>
      </c>
      <c r="J26" s="32">
        <f>0</f>
      </c>
      <c s="32">
        <f>0</f>
      </c>
      <c s="32">
        <f>0+L27</f>
      </c>
      <c s="32">
        <f>0+M27</f>
      </c>
    </row>
    <row r="27" spans="1:16" ht="25.5">
      <c r="A27" t="s">
        <v>49</v>
      </c>
      <c s="34" t="s">
        <v>50</v>
      </c>
      <c s="34" t="s">
        <v>619</v>
      </c>
      <c s="35" t="s">
        <v>5</v>
      </c>
      <c s="6" t="s">
        <v>620</v>
      </c>
      <c s="36" t="s">
        <v>109</v>
      </c>
      <c s="37">
        <v>1</v>
      </c>
      <c s="36">
        <v>0</v>
      </c>
      <c s="36">
        <f>ROUND(G27*H27,6)</f>
      </c>
      <c r="L27" s="38">
        <v>0</v>
      </c>
      <c s="32">
        <f>ROUND(ROUND(L27,2)*ROUND(G27,3),2)</f>
      </c>
      <c s="36" t="s">
        <v>61</v>
      </c>
      <c>
        <f>(M27*21)/100</f>
      </c>
      <c t="s">
        <v>28</v>
      </c>
    </row>
    <row r="28" spans="1:5" ht="25.5">
      <c r="A28" s="35" t="s">
        <v>55</v>
      </c>
      <c r="E28" s="39" t="s">
        <v>620</v>
      </c>
    </row>
    <row r="29" spans="1:5" ht="12.75">
      <c r="A29" s="35" t="s">
        <v>56</v>
      </c>
      <c r="E29" s="40" t="s">
        <v>5</v>
      </c>
    </row>
    <row r="30" spans="1:5" ht="25.5">
      <c r="A30" t="s">
        <v>57</v>
      </c>
      <c r="E30" s="39" t="s">
        <v>621</v>
      </c>
    </row>
    <row r="31" spans="1:13" ht="12.75">
      <c r="A31" t="s">
        <v>47</v>
      </c>
      <c r="C31" s="31" t="s">
        <v>127</v>
      </c>
      <c r="E31" s="33" t="s">
        <v>128</v>
      </c>
      <c r="J31" s="32">
        <f>0</f>
      </c>
      <c s="32">
        <f>0</f>
      </c>
      <c s="32">
        <f>0+L32+L36+L40+L44+L48+L52</f>
      </c>
      <c s="32">
        <f>0+M32+M36+M40+M44+M48+M52</f>
      </c>
    </row>
    <row r="32" spans="1:16" ht="25.5">
      <c r="A32" t="s">
        <v>49</v>
      </c>
      <c s="34" t="s">
        <v>28</v>
      </c>
      <c s="34" t="s">
        <v>644</v>
      </c>
      <c s="35" t="s">
        <v>5</v>
      </c>
      <c s="6" t="s">
        <v>645</v>
      </c>
      <c s="36" t="s">
        <v>93</v>
      </c>
      <c s="37">
        <v>50</v>
      </c>
      <c s="36">
        <v>0</v>
      </c>
      <c s="36">
        <f>ROUND(G32*H32,6)</f>
      </c>
      <c r="L32" s="38">
        <v>0</v>
      </c>
      <c s="32">
        <f>ROUND(ROUND(L32,2)*ROUND(G32,3),2)</f>
      </c>
      <c s="36" t="s">
        <v>61</v>
      </c>
      <c>
        <f>(M32*21)/100</f>
      </c>
      <c t="s">
        <v>28</v>
      </c>
    </row>
    <row r="33" spans="1:5" ht="25.5">
      <c r="A33" s="35" t="s">
        <v>55</v>
      </c>
      <c r="E33" s="39" t="s">
        <v>645</v>
      </c>
    </row>
    <row r="34" spans="1:5" ht="12.75">
      <c r="A34" s="35" t="s">
        <v>56</v>
      </c>
      <c r="E34" s="40" t="s">
        <v>5</v>
      </c>
    </row>
    <row r="35" spans="1:5" ht="12.75">
      <c r="A35" t="s">
        <v>57</v>
      </c>
      <c r="E35" s="39" t="s">
        <v>5</v>
      </c>
    </row>
    <row r="36" spans="1:16" ht="12.75">
      <c r="A36" t="s">
        <v>49</v>
      </c>
      <c s="34" t="s">
        <v>26</v>
      </c>
      <c s="34" t="s">
        <v>646</v>
      </c>
      <c s="35" t="s">
        <v>5</v>
      </c>
      <c s="6" t="s">
        <v>647</v>
      </c>
      <c s="36" t="s">
        <v>93</v>
      </c>
      <c s="37">
        <v>52.5</v>
      </c>
      <c s="36">
        <v>6E-05</v>
      </c>
      <c s="36">
        <f>ROUND(G36*H36,6)</f>
      </c>
      <c r="L36" s="38">
        <v>0</v>
      </c>
      <c s="32">
        <f>ROUND(ROUND(L36,2)*ROUND(G36,3),2)</f>
      </c>
      <c s="36" t="s">
        <v>61</v>
      </c>
      <c>
        <f>(M36*21)/100</f>
      </c>
      <c t="s">
        <v>28</v>
      </c>
    </row>
    <row r="37" spans="1:5" ht="12.75">
      <c r="A37" s="35" t="s">
        <v>55</v>
      </c>
      <c r="E37" s="39" t="s">
        <v>647</v>
      </c>
    </row>
    <row r="38" spans="1:5" ht="12.75">
      <c r="A38" s="35" t="s">
        <v>56</v>
      </c>
      <c r="E38" s="40" t="s">
        <v>5</v>
      </c>
    </row>
    <row r="39" spans="1:5" ht="12.75">
      <c r="A39" t="s">
        <v>57</v>
      </c>
      <c r="E39" s="39" t="s">
        <v>5</v>
      </c>
    </row>
    <row r="40" spans="1:16" ht="25.5">
      <c r="A40" t="s">
        <v>49</v>
      </c>
      <c s="34" t="s">
        <v>58</v>
      </c>
      <c s="34" t="s">
        <v>648</v>
      </c>
      <c s="35" t="s">
        <v>5</v>
      </c>
      <c s="6" t="s">
        <v>649</v>
      </c>
      <c s="36" t="s">
        <v>109</v>
      </c>
      <c s="37">
        <v>6</v>
      </c>
      <c s="36">
        <v>0</v>
      </c>
      <c s="36">
        <f>ROUND(G40*H40,6)</f>
      </c>
      <c r="L40" s="38">
        <v>0</v>
      </c>
      <c s="32">
        <f>ROUND(ROUND(L40,2)*ROUND(G40,3),2)</f>
      </c>
      <c s="36" t="s">
        <v>61</v>
      </c>
      <c>
        <f>(M40*21)/100</f>
      </c>
      <c t="s">
        <v>28</v>
      </c>
    </row>
    <row r="41" spans="1:5" ht="25.5">
      <c r="A41" s="35" t="s">
        <v>55</v>
      </c>
      <c r="E41" s="39" t="s">
        <v>649</v>
      </c>
    </row>
    <row r="42" spans="1:5" ht="12.75">
      <c r="A42" s="35" t="s">
        <v>56</v>
      </c>
      <c r="E42" s="40" t="s">
        <v>5</v>
      </c>
    </row>
    <row r="43" spans="1:5" ht="12.75">
      <c r="A43" t="s">
        <v>57</v>
      </c>
      <c r="E43" s="39" t="s">
        <v>5</v>
      </c>
    </row>
    <row r="44" spans="1:16" ht="12.75">
      <c r="A44" t="s">
        <v>49</v>
      </c>
      <c s="34" t="s">
        <v>85</v>
      </c>
      <c s="34" t="s">
        <v>650</v>
      </c>
      <c s="35" t="s">
        <v>5</v>
      </c>
      <c s="6" t="s">
        <v>651</v>
      </c>
      <c s="36" t="s">
        <v>109</v>
      </c>
      <c s="37">
        <v>6</v>
      </c>
      <c s="36">
        <v>6E-05</v>
      </c>
      <c s="36">
        <f>ROUND(G44*H44,6)</f>
      </c>
      <c r="L44" s="38">
        <v>0</v>
      </c>
      <c s="32">
        <f>ROUND(ROUND(L44,2)*ROUND(G44,3),2)</f>
      </c>
      <c s="36" t="s">
        <v>54</v>
      </c>
      <c>
        <f>(M44*21)/100</f>
      </c>
      <c t="s">
        <v>28</v>
      </c>
    </row>
    <row r="45" spans="1:5" ht="12.75">
      <c r="A45" s="35" t="s">
        <v>55</v>
      </c>
      <c r="E45" s="39" t="s">
        <v>651</v>
      </c>
    </row>
    <row r="46" spans="1:5" ht="12.75">
      <c r="A46" s="35" t="s">
        <v>56</v>
      </c>
      <c r="E46" s="40" t="s">
        <v>5</v>
      </c>
    </row>
    <row r="47" spans="1:5" ht="12.75">
      <c r="A47" t="s">
        <v>57</v>
      </c>
      <c r="E47" s="39" t="s">
        <v>5</v>
      </c>
    </row>
    <row r="48" spans="1:16" ht="12.75">
      <c r="A48" t="s">
        <v>49</v>
      </c>
      <c s="34" t="s">
        <v>27</v>
      </c>
      <c s="34" t="s">
        <v>652</v>
      </c>
      <c s="35" t="s">
        <v>5</v>
      </c>
      <c s="6" t="s">
        <v>653</v>
      </c>
      <c s="36" t="s">
        <v>109</v>
      </c>
      <c s="37">
        <v>1</v>
      </c>
      <c s="36">
        <v>6E-05</v>
      </c>
      <c s="36">
        <f>ROUND(G48*H48,6)</f>
      </c>
      <c r="L48" s="38">
        <v>0</v>
      </c>
      <c s="32">
        <f>ROUND(ROUND(L48,2)*ROUND(G48,3),2)</f>
      </c>
      <c s="36" t="s">
        <v>54</v>
      </c>
      <c>
        <f>(M48*21)/100</f>
      </c>
      <c t="s">
        <v>28</v>
      </c>
    </row>
    <row r="49" spans="1:5" ht="12.75">
      <c r="A49" s="35" t="s">
        <v>55</v>
      </c>
      <c r="E49" s="39" t="s">
        <v>653</v>
      </c>
    </row>
    <row r="50" spans="1:5" ht="12.75">
      <c r="A50" s="35" t="s">
        <v>56</v>
      </c>
      <c r="E50" s="40" t="s">
        <v>5</v>
      </c>
    </row>
    <row r="51" spans="1:5" ht="12.75">
      <c r="A51" t="s">
        <v>57</v>
      </c>
      <c r="E51" s="39" t="s">
        <v>5</v>
      </c>
    </row>
    <row r="52" spans="1:16" ht="25.5">
      <c r="A52" t="s">
        <v>49</v>
      </c>
      <c s="34" t="s">
        <v>95</v>
      </c>
      <c s="34" t="s">
        <v>654</v>
      </c>
      <c s="35" t="s">
        <v>5</v>
      </c>
      <c s="6" t="s">
        <v>655</v>
      </c>
      <c s="36" t="s">
        <v>82</v>
      </c>
      <c s="37">
        <v>0.004</v>
      </c>
      <c s="36">
        <v>0</v>
      </c>
      <c s="36">
        <f>ROUND(G52*H52,6)</f>
      </c>
      <c r="L52" s="38">
        <v>0</v>
      </c>
      <c s="32">
        <f>ROUND(ROUND(L52,2)*ROUND(G52,3),2)</f>
      </c>
      <c s="36" t="s">
        <v>61</v>
      </c>
      <c>
        <f>(M52*21)/100</f>
      </c>
      <c t="s">
        <v>28</v>
      </c>
    </row>
    <row r="53" spans="1:5" ht="25.5">
      <c r="A53" s="35" t="s">
        <v>55</v>
      </c>
      <c r="E53" s="39" t="s">
        <v>655</v>
      </c>
    </row>
    <row r="54" spans="1:5" ht="12.75">
      <c r="A54" s="35" t="s">
        <v>56</v>
      </c>
      <c r="E54" s="40" t="s">
        <v>5</v>
      </c>
    </row>
    <row r="55" spans="1:5" ht="114.75">
      <c r="A55" t="s">
        <v>57</v>
      </c>
      <c r="E55" s="39" t="s">
        <v>656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COUNTIFS(L8:L47,"=0",A8:A47,"P")+COUNTIFS(L8:L47,"",A8:A47,"P")+SUM(Q8:Q47)</f>
      </c>
    </row>
    <row r="8" spans="1:13" ht="12.75">
      <c r="A8" t="s">
        <v>45</v>
      </c>
      <c r="C8" s="28" t="s">
        <v>659</v>
      </c>
      <c r="E8" s="30" t="s">
        <v>658</v>
      </c>
      <c r="J8" s="29">
        <f>0+J9+J22</f>
      </c>
      <c s="29">
        <f>0+K9+K22</f>
      </c>
      <c s="29">
        <f>0+L9+L22</f>
      </c>
      <c s="29">
        <f>0+M9+M22</f>
      </c>
    </row>
    <row r="9" spans="1:13" ht="12.75">
      <c r="A9" t="s">
        <v>47</v>
      </c>
      <c r="C9" s="31" t="s">
        <v>660</v>
      </c>
      <c r="E9" s="33" t="s">
        <v>661</v>
      </c>
      <c r="J9" s="32">
        <f>0</f>
      </c>
      <c s="32">
        <f>0</f>
      </c>
      <c s="32">
        <f>0+L10+L14+L18</f>
      </c>
      <c s="32">
        <f>0+M10+M14+M18</f>
      </c>
    </row>
    <row r="10" spans="1:16" ht="12.75">
      <c r="A10" t="s">
        <v>49</v>
      </c>
      <c s="34" t="s">
        <v>50</v>
      </c>
      <c s="34" t="s">
        <v>662</v>
      </c>
      <c s="35" t="s">
        <v>5</v>
      </c>
      <c s="6" t="s">
        <v>663</v>
      </c>
      <c s="36" t="s">
        <v>93</v>
      </c>
      <c s="37">
        <v>3.5</v>
      </c>
      <c s="36">
        <v>0.00048</v>
      </c>
      <c s="36">
        <f>ROUND(G10*H10,6)</f>
      </c>
      <c r="L10" s="38">
        <v>0</v>
      </c>
      <c s="32">
        <f>ROUND(ROUND(L10,2)*ROUND(G10,3),2)</f>
      </c>
      <c s="36" t="s">
        <v>61</v>
      </c>
      <c>
        <f>(M10*21)/100</f>
      </c>
      <c t="s">
        <v>28</v>
      </c>
    </row>
    <row r="11" spans="1:5" ht="12.75">
      <c r="A11" s="35" t="s">
        <v>55</v>
      </c>
      <c r="E11" s="39" t="s">
        <v>663</v>
      </c>
    </row>
    <row r="12" spans="1:5" ht="12.75">
      <c r="A12" s="35" t="s">
        <v>56</v>
      </c>
      <c r="E12" s="40" t="s">
        <v>5</v>
      </c>
    </row>
    <row r="13" spans="1:5" ht="51">
      <c r="A13" t="s">
        <v>57</v>
      </c>
      <c r="E13" s="39" t="s">
        <v>664</v>
      </c>
    </row>
    <row r="14" spans="1:16" ht="12.75">
      <c r="A14" t="s">
        <v>49</v>
      </c>
      <c s="34" t="s">
        <v>28</v>
      </c>
      <c s="34" t="s">
        <v>665</v>
      </c>
      <c s="35" t="s">
        <v>5</v>
      </c>
      <c s="6" t="s">
        <v>666</v>
      </c>
      <c s="36" t="s">
        <v>109</v>
      </c>
      <c s="37">
        <v>2</v>
      </c>
      <c s="36">
        <v>0.00022</v>
      </c>
      <c s="36">
        <f>ROUND(G14*H14,6)</f>
      </c>
      <c r="L14" s="38">
        <v>0</v>
      </c>
      <c s="32">
        <f>ROUND(ROUND(L14,2)*ROUND(G14,3),2)</f>
      </c>
      <c s="36" t="s">
        <v>61</v>
      </c>
      <c>
        <f>(M14*21)/100</f>
      </c>
      <c t="s">
        <v>28</v>
      </c>
    </row>
    <row r="15" spans="1:5" ht="12.75">
      <c r="A15" s="35" t="s">
        <v>55</v>
      </c>
      <c r="E15" s="39" t="s">
        <v>666</v>
      </c>
    </row>
    <row r="16" spans="1:5" ht="12.75">
      <c r="A16" s="35" t="s">
        <v>56</v>
      </c>
      <c r="E16" s="40" t="s">
        <v>5</v>
      </c>
    </row>
    <row r="17" spans="1:5" ht="12.75">
      <c r="A17" t="s">
        <v>57</v>
      </c>
      <c r="E17" s="39" t="s">
        <v>5</v>
      </c>
    </row>
    <row r="18" spans="1:16" ht="25.5">
      <c r="A18" t="s">
        <v>49</v>
      </c>
      <c s="34" t="s">
        <v>26</v>
      </c>
      <c s="34" t="s">
        <v>667</v>
      </c>
      <c s="35" t="s">
        <v>5</v>
      </c>
      <c s="6" t="s">
        <v>668</v>
      </c>
      <c s="36" t="s">
        <v>82</v>
      </c>
      <c s="37">
        <v>0.002</v>
      </c>
      <c s="36">
        <v>0</v>
      </c>
      <c s="36">
        <f>ROUND(G18*H18,6)</f>
      </c>
      <c r="L18" s="38">
        <v>0</v>
      </c>
      <c s="32">
        <f>ROUND(ROUND(L18,2)*ROUND(G18,3),2)</f>
      </c>
      <c s="36" t="s">
        <v>61</v>
      </c>
      <c>
        <f>(M18*21)/100</f>
      </c>
      <c t="s">
        <v>28</v>
      </c>
    </row>
    <row r="19" spans="1:5" ht="25.5">
      <c r="A19" s="35" t="s">
        <v>55</v>
      </c>
      <c r="E19" s="39" t="s">
        <v>668</v>
      </c>
    </row>
    <row r="20" spans="1:5" ht="12.75">
      <c r="A20" s="35" t="s">
        <v>56</v>
      </c>
      <c r="E20" s="40" t="s">
        <v>5</v>
      </c>
    </row>
    <row r="21" spans="1:5" ht="114.75">
      <c r="A21" t="s">
        <v>57</v>
      </c>
      <c r="E21" s="39" t="s">
        <v>542</v>
      </c>
    </row>
    <row r="22" spans="1:13" ht="12.75">
      <c r="A22" t="s">
        <v>47</v>
      </c>
      <c r="C22" s="31" t="s">
        <v>669</v>
      </c>
      <c r="E22" s="33" t="s">
        <v>670</v>
      </c>
      <c r="J22" s="32">
        <f>0</f>
      </c>
      <c s="32">
        <f>0</f>
      </c>
      <c s="32">
        <f>0+L23+L27+L31+L35+L39+L43+L47</f>
      </c>
      <c s="32">
        <f>0+M23+M27+M31+M35+M39+M43+M47</f>
      </c>
    </row>
    <row r="23" spans="1:16" ht="12.75">
      <c r="A23" t="s">
        <v>49</v>
      </c>
      <c s="34" t="s">
        <v>58</v>
      </c>
      <c s="34" t="s">
        <v>671</v>
      </c>
      <c s="35" t="s">
        <v>5</v>
      </c>
      <c s="6" t="s">
        <v>672</v>
      </c>
      <c s="36" t="s">
        <v>93</v>
      </c>
      <c s="37">
        <v>3.5</v>
      </c>
      <c s="36">
        <v>0.00033</v>
      </c>
      <c s="36">
        <f>ROUND(G23*H23,6)</f>
      </c>
      <c r="L23" s="38">
        <v>0</v>
      </c>
      <c s="32">
        <f>ROUND(ROUND(L23,2)*ROUND(G23,3),2)</f>
      </c>
      <c s="36" t="s">
        <v>61</v>
      </c>
      <c>
        <f>(M23*21)/100</f>
      </c>
      <c t="s">
        <v>28</v>
      </c>
    </row>
    <row r="24" spans="1:5" ht="12.75">
      <c r="A24" s="35" t="s">
        <v>55</v>
      </c>
      <c r="E24" s="39" t="s">
        <v>672</v>
      </c>
    </row>
    <row r="25" spans="1:5" ht="12.75">
      <c r="A25" s="35" t="s">
        <v>56</v>
      </c>
      <c r="E25" s="40" t="s">
        <v>5</v>
      </c>
    </row>
    <row r="26" spans="1:5" ht="12.75">
      <c r="A26" t="s">
        <v>57</v>
      </c>
      <c r="E26" s="39" t="s">
        <v>5</v>
      </c>
    </row>
    <row r="27" spans="1:16" ht="12.75">
      <c r="A27" t="s">
        <v>49</v>
      </c>
      <c s="34" t="s">
        <v>85</v>
      </c>
      <c s="34" t="s">
        <v>673</v>
      </c>
      <c s="35" t="s">
        <v>5</v>
      </c>
      <c s="6" t="s">
        <v>674</v>
      </c>
      <c s="36" t="s">
        <v>109</v>
      </c>
      <c s="37">
        <v>1</v>
      </c>
      <c s="36">
        <v>0.01025</v>
      </c>
      <c s="36">
        <f>ROUND(G27*H27,6)</f>
      </c>
      <c r="L27" s="38">
        <v>0</v>
      </c>
      <c s="32">
        <f>ROUND(ROUND(L27,2)*ROUND(G27,3),2)</f>
      </c>
      <c s="36" t="s">
        <v>61</v>
      </c>
      <c>
        <f>(M27*21)/100</f>
      </c>
      <c t="s">
        <v>28</v>
      </c>
    </row>
    <row r="28" spans="1:5" ht="12.75">
      <c r="A28" s="35" t="s">
        <v>55</v>
      </c>
      <c r="E28" s="39" t="s">
        <v>674</v>
      </c>
    </row>
    <row r="29" spans="1:5" ht="12.75">
      <c r="A29" s="35" t="s">
        <v>56</v>
      </c>
      <c r="E29" s="40" t="s">
        <v>5</v>
      </c>
    </row>
    <row r="30" spans="1:5" ht="25.5">
      <c r="A30" t="s">
        <v>57</v>
      </c>
      <c r="E30" s="39" t="s">
        <v>675</v>
      </c>
    </row>
    <row r="31" spans="1:16" ht="12.75">
      <c r="A31" t="s">
        <v>49</v>
      </c>
      <c s="34" t="s">
        <v>27</v>
      </c>
      <c s="34" t="s">
        <v>676</v>
      </c>
      <c s="35" t="s">
        <v>5</v>
      </c>
      <c s="6" t="s">
        <v>677</v>
      </c>
      <c s="36" t="s">
        <v>141</v>
      </c>
      <c s="37">
        <v>16</v>
      </c>
      <c s="36">
        <v>0.00033</v>
      </c>
      <c s="36">
        <f>ROUND(G31*H31,6)</f>
      </c>
      <c r="L31" s="38">
        <v>0</v>
      </c>
      <c s="32">
        <f>ROUND(ROUND(L31,2)*ROUND(G31,3),2)</f>
      </c>
      <c s="36" t="s">
        <v>54</v>
      </c>
      <c>
        <f>(M31*21)/100</f>
      </c>
      <c t="s">
        <v>28</v>
      </c>
    </row>
    <row r="32" spans="1:5" ht="12.75">
      <c r="A32" s="35" t="s">
        <v>55</v>
      </c>
      <c r="E32" s="39" t="s">
        <v>677</v>
      </c>
    </row>
    <row r="33" spans="1:5" ht="12.75">
      <c r="A33" s="35" t="s">
        <v>56</v>
      </c>
      <c r="E33" s="40" t="s">
        <v>5</v>
      </c>
    </row>
    <row r="34" spans="1:5" ht="12.75">
      <c r="A34" t="s">
        <v>57</v>
      </c>
      <c r="E34" s="39" t="s">
        <v>5</v>
      </c>
    </row>
    <row r="35" spans="1:16" ht="12.75">
      <c r="A35" t="s">
        <v>49</v>
      </c>
      <c s="34" t="s">
        <v>95</v>
      </c>
      <c s="34" t="s">
        <v>678</v>
      </c>
      <c s="35" t="s">
        <v>5</v>
      </c>
      <c s="6" t="s">
        <v>679</v>
      </c>
      <c s="36" t="s">
        <v>141</v>
      </c>
      <c s="37">
        <v>6</v>
      </c>
      <c s="36">
        <v>0.00033</v>
      </c>
      <c s="36">
        <f>ROUND(G35*H35,6)</f>
      </c>
      <c r="L35" s="38">
        <v>0</v>
      </c>
      <c s="32">
        <f>ROUND(ROUND(L35,2)*ROUND(G35,3),2)</f>
      </c>
      <c s="36" t="s">
        <v>54</v>
      </c>
      <c>
        <f>(M35*21)/100</f>
      </c>
      <c t="s">
        <v>28</v>
      </c>
    </row>
    <row r="36" spans="1:5" ht="12.75">
      <c r="A36" s="35" t="s">
        <v>55</v>
      </c>
      <c r="E36" s="39" t="s">
        <v>679</v>
      </c>
    </row>
    <row r="37" spans="1:5" ht="12.75">
      <c r="A37" s="35" t="s">
        <v>56</v>
      </c>
      <c r="E37" s="40" t="s">
        <v>5</v>
      </c>
    </row>
    <row r="38" spans="1:5" ht="12.75">
      <c r="A38" t="s">
        <v>57</v>
      </c>
      <c r="E38" s="39" t="s">
        <v>5</v>
      </c>
    </row>
    <row r="39" spans="1:16" ht="12.75">
      <c r="A39" t="s">
        <v>49</v>
      </c>
      <c s="34" t="s">
        <v>134</v>
      </c>
      <c s="34" t="s">
        <v>680</v>
      </c>
      <c s="35" t="s">
        <v>5</v>
      </c>
      <c s="6" t="s">
        <v>681</v>
      </c>
      <c s="36" t="s">
        <v>141</v>
      </c>
      <c s="37">
        <v>1</v>
      </c>
      <c s="36">
        <v>0.015</v>
      </c>
      <c s="36">
        <f>ROUND(G39*H39,6)</f>
      </c>
      <c r="L39" s="38">
        <v>0</v>
      </c>
      <c s="32">
        <f>ROUND(ROUND(L39,2)*ROUND(G39,3),2)</f>
      </c>
      <c s="36" t="s">
        <v>54</v>
      </c>
      <c>
        <f>(M39*21)/100</f>
      </c>
      <c t="s">
        <v>28</v>
      </c>
    </row>
    <row r="40" spans="1:5" ht="12.75">
      <c r="A40" s="35" t="s">
        <v>55</v>
      </c>
      <c r="E40" s="39" t="s">
        <v>681</v>
      </c>
    </row>
    <row r="41" spans="1:5" ht="12.75">
      <c r="A41" s="35" t="s">
        <v>56</v>
      </c>
      <c r="E41" s="40" t="s">
        <v>5</v>
      </c>
    </row>
    <row r="42" spans="1:5" ht="12.75">
      <c r="A42" t="s">
        <v>57</v>
      </c>
      <c r="E42" s="39" t="s">
        <v>5</v>
      </c>
    </row>
    <row r="43" spans="1:16" ht="12.75">
      <c r="A43" t="s">
        <v>49</v>
      </c>
      <c s="34" t="s">
        <v>138</v>
      </c>
      <c s="34" t="s">
        <v>682</v>
      </c>
      <c s="35" t="s">
        <v>5</v>
      </c>
      <c s="6" t="s">
        <v>683</v>
      </c>
      <c s="36" t="s">
        <v>53</v>
      </c>
      <c s="37">
        <v>1</v>
      </c>
      <c s="36">
        <v>0.0004</v>
      </c>
      <c s="36">
        <f>ROUND(G43*H43,6)</f>
      </c>
      <c r="L43" s="38">
        <v>0</v>
      </c>
      <c s="32">
        <f>ROUND(ROUND(L43,2)*ROUND(G43,3),2)</f>
      </c>
      <c s="36" t="s">
        <v>61</v>
      </c>
      <c>
        <f>(M43*21)/100</f>
      </c>
      <c t="s">
        <v>28</v>
      </c>
    </row>
    <row r="44" spans="1:5" ht="12.75">
      <c r="A44" s="35" t="s">
        <v>55</v>
      </c>
      <c r="E44" s="39" t="s">
        <v>683</v>
      </c>
    </row>
    <row r="45" spans="1:5" ht="12.75">
      <c r="A45" s="35" t="s">
        <v>56</v>
      </c>
      <c r="E45" s="40" t="s">
        <v>5</v>
      </c>
    </row>
    <row r="46" spans="1:5" ht="63.75">
      <c r="A46" t="s">
        <v>57</v>
      </c>
      <c r="E46" s="39" t="s">
        <v>684</v>
      </c>
    </row>
    <row r="47" spans="1:16" ht="25.5">
      <c r="A47" t="s">
        <v>49</v>
      </c>
      <c s="34" t="s">
        <v>143</v>
      </c>
      <c s="34" t="s">
        <v>685</v>
      </c>
      <c s="35" t="s">
        <v>5</v>
      </c>
      <c s="6" t="s">
        <v>686</v>
      </c>
      <c s="36" t="s">
        <v>82</v>
      </c>
      <c s="37">
        <v>0.034</v>
      </c>
      <c s="36">
        <v>0</v>
      </c>
      <c s="36">
        <f>ROUND(G47*H47,6)</f>
      </c>
      <c r="L47" s="38">
        <v>0</v>
      </c>
      <c s="32">
        <f>ROUND(ROUND(L47,2)*ROUND(G47,3),2)</f>
      </c>
      <c s="36" t="s">
        <v>61</v>
      </c>
      <c>
        <f>(M47*21)/100</f>
      </c>
      <c t="s">
        <v>28</v>
      </c>
    </row>
    <row r="48" spans="1:5" ht="25.5">
      <c r="A48" s="35" t="s">
        <v>55</v>
      </c>
      <c r="E48" s="39" t="s">
        <v>686</v>
      </c>
    </row>
    <row r="49" spans="1:5" ht="12.75">
      <c r="A49" s="35" t="s">
        <v>56</v>
      </c>
      <c r="E49" s="40" t="s">
        <v>5</v>
      </c>
    </row>
    <row r="50" spans="1:5" ht="114.75">
      <c r="A50" t="s">
        <v>57</v>
      </c>
      <c r="E50" s="39" t="s">
        <v>656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689</v>
      </c>
      <c r="E8" s="30" t="s">
        <v>688</v>
      </c>
      <c r="J8" s="29">
        <f>0+J9</f>
      </c>
      <c s="29">
        <f>0+K9</f>
      </c>
      <c s="29">
        <f>0+L9</f>
      </c>
      <c s="29">
        <f>0+M9</f>
      </c>
    </row>
    <row r="9" spans="1:13" ht="12.75">
      <c r="A9" t="s">
        <v>47</v>
      </c>
      <c r="C9" s="31" t="s">
        <v>690</v>
      </c>
      <c r="E9" s="33" t="s">
        <v>691</v>
      </c>
      <c r="J9" s="32">
        <f>0</f>
      </c>
      <c s="32">
        <f>0</f>
      </c>
      <c s="32">
        <f>0+L10+L14</f>
      </c>
      <c s="32">
        <f>0+M10+M14</f>
      </c>
    </row>
    <row r="10" spans="1:16" ht="12.75">
      <c r="A10" t="s">
        <v>49</v>
      </c>
      <c s="34" t="s">
        <v>28</v>
      </c>
      <c s="34" t="s">
        <v>692</v>
      </c>
      <c s="35" t="s">
        <v>5</v>
      </c>
      <c s="6" t="s">
        <v>693</v>
      </c>
      <c s="36" t="s">
        <v>53</v>
      </c>
      <c s="37">
        <v>1</v>
      </c>
      <c s="36">
        <v>0</v>
      </c>
      <c s="36">
        <f>ROUND(G10*H10,6)</f>
      </c>
      <c r="L10" s="38">
        <v>0</v>
      </c>
      <c s="32">
        <f>ROUND(ROUND(L10,2)*ROUND(G10,3),2)</f>
      </c>
      <c s="36" t="s">
        <v>61</v>
      </c>
      <c>
        <f>(M10*21)/100</f>
      </c>
      <c t="s">
        <v>28</v>
      </c>
    </row>
    <row r="11" spans="1:5" ht="12.75">
      <c r="A11" s="35" t="s">
        <v>55</v>
      </c>
      <c r="E11" s="39" t="s">
        <v>693</v>
      </c>
    </row>
    <row r="12" spans="1:5" ht="12.75">
      <c r="A12" s="35" t="s">
        <v>56</v>
      </c>
      <c r="E12" s="40" t="s">
        <v>5</v>
      </c>
    </row>
    <row r="13" spans="1:5" ht="12.75">
      <c r="A13" t="s">
        <v>57</v>
      </c>
      <c r="E13" s="39" t="s">
        <v>5</v>
      </c>
    </row>
    <row r="14" spans="1:16" ht="12.75">
      <c r="A14" t="s">
        <v>49</v>
      </c>
      <c s="34" t="s">
        <v>26</v>
      </c>
      <c s="34" t="s">
        <v>694</v>
      </c>
      <c s="35" t="s">
        <v>5</v>
      </c>
      <c s="6" t="s">
        <v>695</v>
      </c>
      <c s="36" t="s">
        <v>53</v>
      </c>
      <c s="37">
        <v>1</v>
      </c>
      <c s="36">
        <v>0</v>
      </c>
      <c s="36">
        <f>ROUND(G14*H14,6)</f>
      </c>
      <c r="L14" s="38">
        <v>0</v>
      </c>
      <c s="32">
        <f>ROUND(ROUND(L14,2)*ROUND(G14,3),2)</f>
      </c>
      <c s="36" t="s">
        <v>61</v>
      </c>
      <c>
        <f>(M14*21)/100</f>
      </c>
      <c t="s">
        <v>28</v>
      </c>
    </row>
    <row r="15" spans="1:5" ht="12.75">
      <c r="A15" s="35" t="s">
        <v>55</v>
      </c>
      <c r="E15" s="39" t="s">
        <v>695</v>
      </c>
    </row>
    <row r="16" spans="1:5" ht="12.75">
      <c r="A16" s="35" t="s">
        <v>56</v>
      </c>
      <c r="E16" s="40" t="s">
        <v>5</v>
      </c>
    </row>
    <row r="17" spans="1:5" ht="12.75">
      <c r="A17" t="s">
        <v>57</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v>
      </c>
      <c s="41">
        <f>Rekapitulace!C12</f>
      </c>
      <c s="20" t="s">
        <v>0</v>
      </c>
      <c t="s">
        <v>23</v>
      </c>
      <c t="s">
        <v>28</v>
      </c>
    </row>
    <row r="4" spans="1:16" ht="32" customHeight="1">
      <c r="A4" s="24" t="s">
        <v>20</v>
      </c>
      <c s="25" t="s">
        <v>29</v>
      </c>
      <c s="27" t="s">
        <v>62</v>
      </c>
      <c r="E4" s="26" t="s">
        <v>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698</v>
      </c>
      <c r="E8" s="30" t="s">
        <v>697</v>
      </c>
      <c r="J8" s="29">
        <f>0+J9</f>
      </c>
      <c s="29">
        <f>0+K9</f>
      </c>
      <c s="29">
        <f>0+L9</f>
      </c>
      <c s="29">
        <f>0+M9</f>
      </c>
    </row>
    <row r="9" spans="1:13" ht="12.75">
      <c r="A9" t="s">
        <v>47</v>
      </c>
      <c r="C9" s="31" t="s">
        <v>430</v>
      </c>
      <c r="E9" s="33" t="s">
        <v>431</v>
      </c>
      <c r="J9" s="32">
        <f>0</f>
      </c>
      <c s="32">
        <f>0</f>
      </c>
      <c s="32">
        <f>0+L10+L14</f>
      </c>
      <c s="32">
        <f>0+M10+M14</f>
      </c>
    </row>
    <row r="10" spans="1:16" ht="25.5">
      <c r="A10" t="s">
        <v>49</v>
      </c>
      <c s="34" t="s">
        <v>50</v>
      </c>
      <c s="34" t="s">
        <v>437</v>
      </c>
      <c s="35" t="s">
        <v>5</v>
      </c>
      <c s="6" t="s">
        <v>438</v>
      </c>
      <c s="36" t="s">
        <v>82</v>
      </c>
      <c s="37">
        <v>8.58</v>
      </c>
      <c s="36">
        <v>0</v>
      </c>
      <c s="36">
        <f>ROUND(G10*H10,6)</f>
      </c>
      <c r="L10" s="38">
        <v>0</v>
      </c>
      <c s="32">
        <f>ROUND(ROUND(L10,2)*ROUND(G10,3),2)</f>
      </c>
      <c s="36" t="s">
        <v>54</v>
      </c>
      <c>
        <f>(M10*21)/100</f>
      </c>
      <c t="s">
        <v>28</v>
      </c>
    </row>
    <row r="11" spans="1:5" ht="25.5">
      <c r="A11" s="35" t="s">
        <v>55</v>
      </c>
      <c r="E11" s="39" t="s">
        <v>438</v>
      </c>
    </row>
    <row r="12" spans="1:5" ht="12.75">
      <c r="A12" s="35" t="s">
        <v>56</v>
      </c>
      <c r="E12" s="40" t="s">
        <v>5</v>
      </c>
    </row>
    <row r="13" spans="1:5" ht="76.5">
      <c r="A13" t="s">
        <v>57</v>
      </c>
      <c r="E13" s="39" t="s">
        <v>440</v>
      </c>
    </row>
    <row r="14" spans="1:16" ht="25.5">
      <c r="A14" t="s">
        <v>49</v>
      </c>
      <c s="34" t="s">
        <v>28</v>
      </c>
      <c s="34" t="s">
        <v>536</v>
      </c>
      <c s="35" t="s">
        <v>5</v>
      </c>
      <c s="6" t="s">
        <v>537</v>
      </c>
      <c s="36" t="s">
        <v>82</v>
      </c>
      <c s="37">
        <v>0.061</v>
      </c>
      <c s="36">
        <v>0</v>
      </c>
      <c s="36">
        <f>ROUND(G14*H14,6)</f>
      </c>
      <c r="L14" s="38">
        <v>0</v>
      </c>
      <c s="32">
        <f>ROUND(ROUND(L14,2)*ROUND(G14,3),2)</f>
      </c>
      <c s="36" t="s">
        <v>54</v>
      </c>
      <c>
        <f>(M14*21)/100</f>
      </c>
      <c t="s">
        <v>28</v>
      </c>
    </row>
    <row r="15" spans="1:5" ht="25.5">
      <c r="A15" s="35" t="s">
        <v>55</v>
      </c>
      <c r="E15" s="39" t="s">
        <v>537</v>
      </c>
    </row>
    <row r="16" spans="1:5" ht="12.75">
      <c r="A16" s="35" t="s">
        <v>56</v>
      </c>
      <c r="E16" s="40" t="s">
        <v>5</v>
      </c>
    </row>
    <row r="17" spans="1:5" ht="76.5">
      <c r="A17" t="s">
        <v>57</v>
      </c>
      <c r="E17" s="39" t="s">
        <v>440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