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Technologie sdělovac..." sheetId="2" r:id="rId2"/>
    <sheet name="02 - Napájení" sheetId="3" r:id="rId3"/>
    <sheet name="04 - VO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Technologie sdělovac...'!$C$117:$K$143</definedName>
    <definedName name="_xlnm.Print_Area" localSheetId="1">'01 - Technologie sdělovac...'!$C$4:$J$76,'01 - Technologie sdělovac...'!$C$82:$J$99,'01 - Technologie sdělovac...'!$C$105:$J$143</definedName>
    <definedName name="_xlnm.Print_Titles" localSheetId="1">'01 - Technologie sdělovac...'!$117:$117</definedName>
    <definedName name="_xlnm._FilterDatabase" localSheetId="2" hidden="1">'02 - Napájení'!$C$116:$K$129</definedName>
    <definedName name="_xlnm.Print_Area" localSheetId="2">'02 - Napájení'!$C$4:$J$76,'02 - Napájení'!$C$82:$J$98,'02 - Napájení'!$C$104:$J$129</definedName>
    <definedName name="_xlnm.Print_Titles" localSheetId="2">'02 - Napájení'!$116:$116</definedName>
    <definedName name="_xlnm._FilterDatabase" localSheetId="3" hidden="1">'04 - VON'!$C$116:$K$120</definedName>
    <definedName name="_xlnm.Print_Area" localSheetId="3">'04 - VON'!$C$4:$J$76,'04 - VON'!$C$82:$J$98,'04 - VON'!$C$104:$J$120</definedName>
    <definedName name="_xlnm.Print_Titles" localSheetId="3">'04 - VON'!$116:$116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107"/>
  <c i="3" r="J37"/>
  <c r="J36"/>
  <c i="1" r="AY96"/>
  <c i="3" r="J35"/>
  <c i="1" r="AX96"/>
  <c i="3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91"/>
  <c r="J14"/>
  <c r="J12"/>
  <c r="J111"/>
  <c r="E7"/>
  <c r="E107"/>
  <c i="2" r="J143"/>
  <c r="J37"/>
  <c r="J36"/>
  <c i="1" r="AY95"/>
  <c i="2" r="J35"/>
  <c i="1" r="AX95"/>
  <c i="2" r="J98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114"/>
  <c r="J14"/>
  <c r="J12"/>
  <c r="J112"/>
  <c r="E7"/>
  <c r="E108"/>
  <c i="1" r="L90"/>
  <c r="AM90"/>
  <c r="AM89"/>
  <c r="L89"/>
  <c r="AM87"/>
  <c r="L87"/>
  <c r="L85"/>
  <c r="L84"/>
  <c i="4" r="BK120"/>
  <c r="J120"/>
  <c r="BK119"/>
  <c r="J119"/>
  <c i="3" r="BK129"/>
  <c r="BK128"/>
  <c r="J128"/>
  <c r="BK127"/>
  <c r="J127"/>
  <c r="BK126"/>
  <c r="J126"/>
  <c r="BK125"/>
  <c r="J125"/>
  <c r="BK122"/>
  <c r="BK121"/>
  <c i="2" r="BK142"/>
  <c r="J141"/>
  <c r="BK139"/>
  <c r="J131"/>
  <c r="BK130"/>
  <c r="J126"/>
  <c r="BK125"/>
  <c r="BK121"/>
  <c r="J120"/>
  <c i="1" r="AS94"/>
  <c i="3" r="BK124"/>
  <c r="BK123"/>
  <c r="J121"/>
  <c r="BK120"/>
  <c r="J119"/>
  <c i="2" r="J140"/>
  <c r="BK138"/>
  <c r="J137"/>
  <c r="BK136"/>
  <c r="J135"/>
  <c r="J134"/>
  <c r="J130"/>
  <c r="BK129"/>
  <c r="BK128"/>
  <c r="BK127"/>
  <c r="BK124"/>
  <c r="J122"/>
  <c i="3" r="J124"/>
  <c r="J123"/>
  <c r="J122"/>
  <c r="J120"/>
  <c r="BK119"/>
  <c i="2" r="BK141"/>
  <c r="BK140"/>
  <c r="J139"/>
  <c r="BK137"/>
  <c r="BK135"/>
  <c r="BK133"/>
  <c r="J132"/>
  <c r="J129"/>
  <c r="BK126"/>
  <c r="BK123"/>
  <c r="BK122"/>
  <c r="J121"/>
  <c r="BK120"/>
  <c i="3" r="J129"/>
  <c i="2" r="J142"/>
  <c r="J138"/>
  <c r="J136"/>
  <c r="BK134"/>
  <c r="J133"/>
  <c r="BK132"/>
  <c r="BK131"/>
  <c r="J128"/>
  <c r="J127"/>
  <c r="J125"/>
  <c r="J124"/>
  <c r="J123"/>
  <c l="1" r="R119"/>
  <c r="R118"/>
  <c r="P119"/>
  <c r="P118"/>
  <c i="1" r="AU95"/>
  <c i="2" r="T119"/>
  <c r="T118"/>
  <c i="3" r="P118"/>
  <c r="P117"/>
  <c i="1" r="AU96"/>
  <c i="2" r="BK119"/>
  <c r="J119"/>
  <c r="J97"/>
  <c i="3" r="BK118"/>
  <c r="J118"/>
  <c r="J97"/>
  <c r="R118"/>
  <c r="R117"/>
  <c r="T118"/>
  <c r="T117"/>
  <c i="4" r="BK118"/>
  <c r="J118"/>
  <c r="J97"/>
  <c r="P118"/>
  <c r="P117"/>
  <c i="1" r="AU97"/>
  <c i="4" r="R118"/>
  <c r="R117"/>
  <c r="T118"/>
  <c r="T117"/>
  <c i="2" r="E85"/>
  <c r="F91"/>
  <c r="F92"/>
  <c r="J115"/>
  <c r="BE120"/>
  <c r="BE121"/>
  <c r="BE122"/>
  <c r="BE129"/>
  <c r="BE140"/>
  <c r="J89"/>
  <c r="J91"/>
  <c r="BE124"/>
  <c r="BE127"/>
  <c r="BE130"/>
  <c r="BE135"/>
  <c r="BE138"/>
  <c i="3" r="J89"/>
  <c r="J91"/>
  <c r="J92"/>
  <c r="F113"/>
  <c r="BE121"/>
  <c i="2" r="BE125"/>
  <c r="BE132"/>
  <c r="BE134"/>
  <c r="BE137"/>
  <c r="BE139"/>
  <c r="BE141"/>
  <c i="3" r="E85"/>
  <c r="F114"/>
  <c r="BE119"/>
  <c r="BE122"/>
  <c r="BE124"/>
  <c i="2" r="BE123"/>
  <c r="BE126"/>
  <c r="BE128"/>
  <c r="BE131"/>
  <c r="BE133"/>
  <c r="BE136"/>
  <c r="BE142"/>
  <c i="3" r="BE120"/>
  <c r="BE123"/>
  <c r="BE125"/>
  <c r="BE126"/>
  <c r="BE127"/>
  <c r="BE128"/>
  <c r="BE129"/>
  <c i="4" r="E85"/>
  <c r="J89"/>
  <c r="F91"/>
  <c r="J91"/>
  <c r="F92"/>
  <c r="J92"/>
  <c r="BE119"/>
  <c r="BE120"/>
  <c i="2" r="F36"/>
  <c i="1" r="BC95"/>
  <c i="2" r="F37"/>
  <c i="1" r="BD95"/>
  <c i="2" r="F35"/>
  <c i="1" r="BB95"/>
  <c i="4" r="F37"/>
  <c i="1" r="BD97"/>
  <c i="3" r="F35"/>
  <c i="1" r="BB96"/>
  <c i="3" r="F34"/>
  <c i="1" r="BA96"/>
  <c i="3" r="F37"/>
  <c i="1" r="BD96"/>
  <c i="4" r="F34"/>
  <c i="1" r="BA97"/>
  <c i="4" r="F35"/>
  <c i="1" r="BB97"/>
  <c i="2" r="F34"/>
  <c i="1" r="BA95"/>
  <c i="3" r="J34"/>
  <c i="1" r="AW96"/>
  <c i="4" r="J34"/>
  <c i="1" r="AW97"/>
  <c i="2" r="J34"/>
  <c i="1" r="AW95"/>
  <c i="3" r="F36"/>
  <c i="1" r="BC96"/>
  <c i="4" r="F36"/>
  <c i="1" r="BC97"/>
  <c i="2" l="1" r="BK118"/>
  <c r="J118"/>
  <c i="3" r="BK117"/>
  <c r="J117"/>
  <c r="J96"/>
  <c i="4" r="BK117"/>
  <c r="J117"/>
  <c r="J96"/>
  <c i="2" r="J30"/>
  <c i="1" r="AG95"/>
  <c r="BB94"/>
  <c r="W31"/>
  <c r="BA94"/>
  <c r="AW94"/>
  <c r="AK30"/>
  <c r="BC94"/>
  <c r="W32"/>
  <c r="BD94"/>
  <c r="W33"/>
  <c i="3" r="F33"/>
  <c i="1" r="AZ96"/>
  <c i="2" r="F33"/>
  <c i="1" r="AZ95"/>
  <c i="4" r="F33"/>
  <c i="1" r="AZ97"/>
  <c r="AU94"/>
  <c i="3" r="J33"/>
  <c i="1" r="AV96"/>
  <c r="AT96"/>
  <c i="2" r="J33"/>
  <c i="1" r="AV95"/>
  <c r="AT95"/>
  <c i="4" r="J33"/>
  <c i="1" r="AV97"/>
  <c r="AT97"/>
  <c i="2" l="1" r="J39"/>
  <c r="J96"/>
  <c i="1" r="AN95"/>
  <c r="AZ94"/>
  <c r="W29"/>
  <c r="AY94"/>
  <c r="AX94"/>
  <c r="W30"/>
  <c i="4" r="J30"/>
  <c i="1" r="AG97"/>
  <c r="AN97"/>
  <c i="3" r="J30"/>
  <c i="1" r="AG96"/>
  <c r="AN96"/>
  <c i="3" l="1" r="J39"/>
  <c i="4" r="J39"/>
  <c i="1"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<sst xmlns="http://schemas.openxmlformats.org/spreadsheetml/2006/main">
  <si>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</si>
  <si>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</si>
  <si>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</si>
  <si>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</si>
  <si>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</si>
  <si>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{21628001-3980-4b67-9a93-6b59ac2b699a}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</si>
  <si>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</si>
  <si>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</si>
  <si>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</si>
  <si>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</si>
  <si>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</si>
  <si>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</si>
  <si>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</si>
  <si>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</si>
  <si>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</si>
  <si>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</si>
  <si>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</si>
  <si>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IS Tišnov</t>
  </si>
  <si>
    <t>KSO:</t>
  </si>
  <si>
    <t>CC-CZ:</t>
  </si>
  <si>
    <t>Místo:</t>
  </si>
  <si>
    <t xml:space="preserve"> </t>
  </si>
  <si>
    <t>Datum:</t>
  </si>
  <si>
    <t>16. 10. 2020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</si>
  <si>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</si>
  <si>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</si>
  <si>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</si>
  <si>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</si>
  <si>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</si>
  <si>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</si>
  <si>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</si>
  <si>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</si>
  <si>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</si>
  <si>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</si>
  <si>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</si>
  <si>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</si>
  <si>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</si>
  <si>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</si>
  <si>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</si>
  <si>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</si>
  <si>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</si>
  <si>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</si>
  <si>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</si>
  <si>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</si>
  <si>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</si>
  <si>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</si>
  <si>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</si>
  <si>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</si>
  <si>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</si>
  <si>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</si>
  <si>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</si>
  <si>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</si>
  <si>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</si>
  <si>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</si>
  <si>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</si>
  <si>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</si>
  <si>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</si>
  <si>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</si>
  <si>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</si>
  <si>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</si>
  <si>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</si>
  <si>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</si>
  <si>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</si>
  <si>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</si>
  <si>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</si>
  <si>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</si>
  <si>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</si>
  <si>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</si>
  <si>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</si>
  <si>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</si>
  <si>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</si>
  <si>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</si>
  <si>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</si>
  <si>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</si>
  <si>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</si>
  <si>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</si>
  <si>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</si>
  <si>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</si>
  <si>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</si>
  <si>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Technologie sdělovacího zařízení</t>
  </si>
  <si>
    <t>STA</t>
  </si>
  <si>
    <t>1</t>
  </si>
  <si>
    <t>{cdef6793-2ab3-448d-afa9-8959a072fcf9}</t>
  </si>
  <si>
    <t>2</t>
  </si>
  <si>
    <t>02</t>
  </si>
  <si>
    <t>Napájení</t>
  </si>
  <si>
    <t>{0d33ced5-42d5-4580-b846-4301cea5f6d6}</t>
  </si>
  <si>
    <t>04</t>
  </si>
  <si>
    <t>VON</t>
  </si>
  <si>
    <t>{2c9014f5-c6eb-4ac8-9fca-e5b372c9ff75}</t>
  </si>
  <si>
    <t>KRYCÍ LIST SOUPISU PRACÍ</t>
  </si>
  <si>
    <t>Objekt:</t>
  </si>
  <si>
    <t>01 - Technologie sdělovacího zařízení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</si>
  <si>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</si>
  <si>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</si>
  <si>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</si>
  <si>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</si>
  <si>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</si>
  <si>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</si>
  <si>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</si>
  <si>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</si>
  <si>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</si>
  <si>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</si>
  <si>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</si>
  <si>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</si>
  <si>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</si>
  <si>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</si>
  <si>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</si>
  <si>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</si>
  <si>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</si>
  <si>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</si>
  <si>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</si>
  <si>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</si>
  <si>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</si>
  <si>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</si>
  <si>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</si>
  <si>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</si>
  <si>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</si>
  <si>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7496756061</t>
  </si>
  <si>
    <t>Montáž dálkové diagnostiky TS ŽDC doplnění aplikace integračního serveru o technologický systém</t>
  </si>
  <si>
    <t>kus</t>
  </si>
  <si>
    <t>512</t>
  </si>
  <si>
    <t>-718839239</t>
  </si>
  <si>
    <t>7496756063</t>
  </si>
  <si>
    <t>Montáž dálkové diagnostiky TS ŽDC doplnění aplikace na klientských pracovištích</t>
  </si>
  <si>
    <t>-1237651069</t>
  </si>
  <si>
    <t>3</t>
  </si>
  <si>
    <t>7498454010</t>
  </si>
  <si>
    <t>Zkoušky vodičů a kabelů nn silových do 1 kV průřezu žíly do 300 mm2</t>
  </si>
  <si>
    <t>-559074870</t>
  </si>
  <si>
    <t>7593333990</t>
  </si>
  <si>
    <t>Hodinová zúčtovací sazba pro opravu elektronických prvků a zařízení</t>
  </si>
  <si>
    <t>hod</t>
  </si>
  <si>
    <t>280785589</t>
  </si>
  <si>
    <t>5</t>
  </si>
  <si>
    <t>7596515010</t>
  </si>
  <si>
    <t>Montáž PC pro informační zařízení - řídící jednotka</t>
  </si>
  <si>
    <t>-1805886004</t>
  </si>
  <si>
    <t>6</t>
  </si>
  <si>
    <t>7596515020</t>
  </si>
  <si>
    <t>Montáž PC pro informační zařízení - editační pracoviště</t>
  </si>
  <si>
    <t>2126201398</t>
  </si>
  <si>
    <t>7</t>
  </si>
  <si>
    <t>7596515030</t>
  </si>
  <si>
    <t>Konfigurace a oživení informačního zařízení pro cestující</t>
  </si>
  <si>
    <t>1743412703</t>
  </si>
  <si>
    <t>8</t>
  </si>
  <si>
    <t>7596515040</t>
  </si>
  <si>
    <t>Školení operátora-obsluhy editačního pracoviště informačního zařízení na ovládací SW</t>
  </si>
  <si>
    <t>1985011736</t>
  </si>
  <si>
    <t>9</t>
  </si>
  <si>
    <t>7596515050</t>
  </si>
  <si>
    <t>Montáž převodníku RS232/485 nebo RS232/Ethernet</t>
  </si>
  <si>
    <t>1837228761</t>
  </si>
  <si>
    <t>10</t>
  </si>
  <si>
    <t>7596525026</t>
  </si>
  <si>
    <t>Montáž informační tabule zadní plochou nebo bokem na zeď do 250 kg</t>
  </si>
  <si>
    <t>1961110043</t>
  </si>
  <si>
    <t>11</t>
  </si>
  <si>
    <t>7596525056</t>
  </si>
  <si>
    <t>Montáž nástupištní tabule zavěšením do třmenů do 200 kg</t>
  </si>
  <si>
    <t>-1604682191</t>
  </si>
  <si>
    <t>12</t>
  </si>
  <si>
    <t>M</t>
  </si>
  <si>
    <t>7596310560</t>
  </si>
  <si>
    <t>Rozhlasové ústředny Modul automatického hlášení pro rozhlasovou ústřednu RRU</t>
  </si>
  <si>
    <t>128</t>
  </si>
  <si>
    <t>958780223</t>
  </si>
  <si>
    <t>13</t>
  </si>
  <si>
    <t>7596527024</t>
  </si>
  <si>
    <t>Demontáž informační tabule připevněné zadní plochou nebo bokem na zeď do 200 kg</t>
  </si>
  <si>
    <t>29826565</t>
  </si>
  <si>
    <t>14</t>
  </si>
  <si>
    <t>7596617034</t>
  </si>
  <si>
    <t>Demontáž hodin hlavních HSH 3</t>
  </si>
  <si>
    <t>1353335817</t>
  </si>
  <si>
    <t>7596617052</t>
  </si>
  <si>
    <t>Demontáž relé hodinového opakovacího</t>
  </si>
  <si>
    <t>-1685613638</t>
  </si>
  <si>
    <t>16</t>
  </si>
  <si>
    <t>7596627015</t>
  </si>
  <si>
    <t>Demontáž hodin podružných 2-stranných</t>
  </si>
  <si>
    <t>1693859851</t>
  </si>
  <si>
    <t>17</t>
  </si>
  <si>
    <t>7593321371</t>
  </si>
  <si>
    <t>Prvky Konzola-prosroubovani zde delka 1000mm (HM0404229990315)</t>
  </si>
  <si>
    <t>-677565425</t>
  </si>
  <si>
    <t>18</t>
  </si>
  <si>
    <t>7596510010</t>
  </si>
  <si>
    <t>Řídící systém Server hlavní</t>
  </si>
  <si>
    <t>-462468895</t>
  </si>
  <si>
    <t>19</t>
  </si>
  <si>
    <t>7590540579</t>
  </si>
  <si>
    <t xml:space="preserve">Slaboproudé rozvody, kabely pro přívod a vnitřní instalaci UTP/FTP kategorie 6,  250MHz  1 Gbps FTP Stíněný, PE venkovní, drát</t>
  </si>
  <si>
    <t>m</t>
  </si>
  <si>
    <t>968697765</t>
  </si>
  <si>
    <t>7595600390</t>
  </si>
  <si>
    <t xml:space="preserve">Přenosová a datová zařízení Datové -  switch L2 průmyslové provedení 8 portů 10 / 100, 2x SFP, DC</t>
  </si>
  <si>
    <t>1865779759</t>
  </si>
  <si>
    <t>7595600540</t>
  </si>
  <si>
    <t>Přenosová a datová zařízení Datové - modem Optický konvertor Ethernet, karta do šasi</t>
  </si>
  <si>
    <t>521274387</t>
  </si>
  <si>
    <t>22</t>
  </si>
  <si>
    <t>7590560818</t>
  </si>
  <si>
    <t>Optické kabely Spojky a příslušenství pro optické sítě Optické Patchcordy SM 9/125 E2000/APC-E2000/APC H+S, 9/125/900/1800, délka 1 m</t>
  </si>
  <si>
    <t>1111044331</t>
  </si>
  <si>
    <t>23</t>
  </si>
  <si>
    <t>7590560559</t>
  </si>
  <si>
    <t>Optické kabely Spojky a příslušenství pro optické sítě Ostatní Patch panel pro 24 opt. kabelů</t>
  </si>
  <si>
    <t>-114295606</t>
  </si>
  <si>
    <t>VRN</t>
  </si>
  <si>
    <t>Vedlejší rozpočtové náklady</t>
  </si>
  <si>
    <t>02 - Napájení</t>
  </si>
  <si>
    <t>7498150520</t>
  </si>
  <si>
    <t>Vyhotovení výchozí revizní zprávy pro opravné práce pro objem investičních nákladů přes 500 000 do 1 000 000 Kč</t>
  </si>
  <si>
    <t>-874564528</t>
  </si>
  <si>
    <t>24</t>
  </si>
  <si>
    <t>7498150525</t>
  </si>
  <si>
    <t>Vyhotovení výchozí revizní zprávy příplatek za každých dalších i započatých 500 000 Kč přes 1 000 000 Kč</t>
  </si>
  <si>
    <t>-2033828776</t>
  </si>
  <si>
    <t>25</t>
  </si>
  <si>
    <t>7498351010</t>
  </si>
  <si>
    <t>Vydání průkazu způsobilosti pro funkční celek, provizorní stav</t>
  </si>
  <si>
    <t>-1931515458</t>
  </si>
  <si>
    <t>26</t>
  </si>
  <si>
    <t>35889505</t>
  </si>
  <si>
    <t>ochrana přepěťová - součtové jiskřiště 1. stupně mezi PE a N</t>
  </si>
  <si>
    <t>1155950172</t>
  </si>
  <si>
    <t>27</t>
  </si>
  <si>
    <t>7494002986</t>
  </si>
  <si>
    <t>Modulární přístroje Jističe do 63 A; 6 kA 1-pólové In 6 A, Ue AC 230 V / DC 72 V, charakteristika B, 1pól, Icn 6 kA</t>
  </si>
  <si>
    <t>-771598036</t>
  </si>
  <si>
    <t>28</t>
  </si>
  <si>
    <t>7494003084</t>
  </si>
  <si>
    <t>Modulární přístroje Jističe do 63 A; 6 kA 3-pólové In 25 A, Ue AC 230/400 V / DC 216 V, charakteristika B, 3pól, Icn 6 kA</t>
  </si>
  <si>
    <t>1131740346</t>
  </si>
  <si>
    <t>29</t>
  </si>
  <si>
    <t>7492501770</t>
  </si>
  <si>
    <t xml:space="preserve">Kabely, vodiče, šňůry Cu - nn Kabel silový 2 a 3-žílový Cu, plastová izolace CYKY 3J2,5  (3Cx 2,5)</t>
  </si>
  <si>
    <t>-1973163315</t>
  </si>
  <si>
    <t>30</t>
  </si>
  <si>
    <t>7492501700</t>
  </si>
  <si>
    <t>Kabely, vodiče, šňůry Cu - nn Kabel silový 2 a 3-žílový Cu, plastová izolace CYKY 2O2,5 (2Dx2,5)</t>
  </si>
  <si>
    <t>-1540746246</t>
  </si>
  <si>
    <t>31</t>
  </si>
  <si>
    <t>7491200030</t>
  </si>
  <si>
    <t>Elektroinstalační materiál Elektroinstalační lišty a kabelové žlaby Lišta LV 24x22 vkládací bílá 3m</t>
  </si>
  <si>
    <t>1555774618</t>
  </si>
  <si>
    <t>32</t>
  </si>
  <si>
    <t>35822109</t>
  </si>
  <si>
    <t>jistič 1pólový-charakteristika B 10A</t>
  </si>
  <si>
    <t>-1815237058</t>
  </si>
  <si>
    <t>33</t>
  </si>
  <si>
    <t>35822403</t>
  </si>
  <si>
    <t>jistič 3pólový-charakteristika B 25A</t>
  </si>
  <si>
    <t>1623620454</t>
  </si>
  <si>
    <t>04 - VON</t>
  </si>
  <si>
    <t>40</t>
  </si>
  <si>
    <t>023101031</t>
  </si>
  <si>
    <t>Projektové práce Projektové práce v rozsahu ZRN (vyjma dále jmenované práce) přes 5 do 20 mil. Kč</t>
  </si>
  <si>
    <t>%</t>
  </si>
  <si>
    <t>104702970</t>
  </si>
  <si>
    <t>41</t>
  </si>
  <si>
    <t>023131011</t>
  </si>
  <si>
    <t>Projektové práce Dokumentace skutečného provedení zabezpečovacích, sdělovacích, elektrických zařízení</t>
  </si>
  <si>
    <t>-2052382470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</si>
</sst>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7" fillId="0" borderId="19" xfId="0" applyFont="1" applyBorder="1" applyAlignment="1" applyProtection="1"/>
    <xf numFmtId="0" fontId="7" fillId="0" borderId="20" xfId="0" applyFont="1" applyBorder="1" applyAlignment="1" applyProtection="1"/>
    <xf numFmtId="166" fontId="7" fillId="0" borderId="20" xfId="0" applyNumberFormat="1" applyFont="1" applyBorder="1" applyAlignment="1" applyProtection="1"/>
    <xf numFmtId="166" fontId="7" fillId="0" borderId="21" xfId="0" applyNumberFormat="1" applyFont="1" applyBorder="1" applyAlignment="1" applyProtection="1"/>
    <xf numFmtId="0" fontId="30" fillId="2" borderId="19" xfId="0" applyFont="1" applyFill="1" applyBorder="1" applyAlignment="1" applyProtection="1">
      <alignment horizontal="left" vertical="center"/>
      <protection locked="0"/>
    </xf>
    <xf numFmtId="0" fontId="3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IS Tišnov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16. 10. 2020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ROUND(SUM(AG95:AG97),2)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ROUND(SUM(AS95:AS97),2)</f>
        <v>0</v>
      </c>
      <c r="AT94" s="110">
        <f>ROUND(SUM(AV94:AW94),2)</f>
        <v>0</v>
      </c>
      <c r="AU94" s="111">
        <f>ROUND(SUM(AU95:AU97),5)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ROUND(SUM(AZ95:AZ97),2)</f>
        <v>0</v>
      </c>
      <c r="BA94" s="110">
        <f>ROUND(SUM(BA95:BA97),2)</f>
        <v>0</v>
      </c>
      <c r="BB94" s="110">
        <f>ROUND(SUM(BB95:BB97),2)</f>
        <v>0</v>
      </c>
      <c r="BC94" s="110">
        <f>ROUND(SUM(BC95:BC97),2)</f>
        <v>0</v>
      </c>
      <c r="BD94" s="112">
        <f>ROUND(SUM(BD95:BD97),2)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16.5" customHeight="1">
      <c r="A95" s="115" t="s">
        <v>77</v>
      </c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79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'01 - Technologie sdělovac...'!J30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'01 - Technologie sdělovac...'!P118</f>
        <v>0</v>
      </c>
      <c r="AV95" s="124">
        <f>'01 - Technologie sdělovac...'!J33</f>
        <v>0</v>
      </c>
      <c r="AW95" s="124">
        <f>'01 - Technologie sdělovac...'!J34</f>
        <v>0</v>
      </c>
      <c r="AX95" s="124">
        <f>'01 - Technologie sdělovac...'!J35</f>
        <v>0</v>
      </c>
      <c r="AY95" s="124">
        <f>'01 - Technologie sdělovac...'!J36</f>
        <v>0</v>
      </c>
      <c r="AZ95" s="124">
        <f>'01 - Technologie sdělovac...'!F33</f>
        <v>0</v>
      </c>
      <c r="BA95" s="124">
        <f>'01 - Technologie sdělovac...'!F34</f>
        <v>0</v>
      </c>
      <c r="BB95" s="124">
        <f>'01 - Technologie sdělovac...'!F35</f>
        <v>0</v>
      </c>
      <c r="BC95" s="124">
        <f>'01 - Technologie sdělovac...'!F36</f>
        <v>0</v>
      </c>
      <c r="BD95" s="126">
        <f>'01 - Technologie sdělovac...'!F37</f>
        <v>0</v>
      </c>
      <c r="BE95" s="7"/>
      <c r="BT95" s="127" t="s">
        <v>81</v>
      </c>
      <c r="BV95" s="127" t="s">
        <v>75</v>
      </c>
      <c r="BW95" s="127" t="s">
        <v>82</v>
      </c>
      <c r="BX95" s="127" t="s">
        <v>5</v>
      </c>
      <c r="CL95" s="127" t="s">
        <v>1</v>
      </c>
      <c r="CM95" s="127" t="s">
        <v>83</v>
      </c>
    </row>
    <row r="96" s="7" customFormat="1" ht="16.5" customHeight="1">
      <c r="A96" s="115" t="s">
        <v>77</v>
      </c>
      <c r="B96" s="116"/>
      <c r="C96" s="117"/>
      <c r="D96" s="118" t="s">
        <v>84</v>
      </c>
      <c r="E96" s="118"/>
      <c r="F96" s="118"/>
      <c r="G96" s="118"/>
      <c r="H96" s="118"/>
      <c r="I96" s="119"/>
      <c r="J96" s="118" t="s">
        <v>85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'02 - Napájení'!J30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80</v>
      </c>
      <c r="AR96" s="122"/>
      <c r="AS96" s="123">
        <v>0</v>
      </c>
      <c r="AT96" s="124">
        <f>ROUND(SUM(AV96:AW96),2)</f>
        <v>0</v>
      </c>
      <c r="AU96" s="125">
        <f>'02 - Napájení'!P117</f>
        <v>0</v>
      </c>
      <c r="AV96" s="124">
        <f>'02 - Napájení'!J33</f>
        <v>0</v>
      </c>
      <c r="AW96" s="124">
        <f>'02 - Napájení'!J34</f>
        <v>0</v>
      </c>
      <c r="AX96" s="124">
        <f>'02 - Napájení'!J35</f>
        <v>0</v>
      </c>
      <c r="AY96" s="124">
        <f>'02 - Napájení'!J36</f>
        <v>0</v>
      </c>
      <c r="AZ96" s="124">
        <f>'02 - Napájení'!F33</f>
        <v>0</v>
      </c>
      <c r="BA96" s="124">
        <f>'02 - Napájení'!F34</f>
        <v>0</v>
      </c>
      <c r="BB96" s="124">
        <f>'02 - Napájení'!F35</f>
        <v>0</v>
      </c>
      <c r="BC96" s="124">
        <f>'02 - Napájení'!F36</f>
        <v>0</v>
      </c>
      <c r="BD96" s="126">
        <f>'02 - Napájení'!F37</f>
        <v>0</v>
      </c>
      <c r="BE96" s="7"/>
      <c r="BT96" s="127" t="s">
        <v>81</v>
      </c>
      <c r="BV96" s="127" t="s">
        <v>75</v>
      </c>
      <c r="BW96" s="127" t="s">
        <v>86</v>
      </c>
      <c r="BX96" s="127" t="s">
        <v>5</v>
      </c>
      <c r="CL96" s="127" t="s">
        <v>1</v>
      </c>
      <c r="CM96" s="127" t="s">
        <v>83</v>
      </c>
    </row>
    <row r="97" s="7" customFormat="1" ht="16.5" customHeight="1">
      <c r="A97" s="115" t="s">
        <v>77</v>
      </c>
      <c r="B97" s="116"/>
      <c r="C97" s="117"/>
      <c r="D97" s="118" t="s">
        <v>87</v>
      </c>
      <c r="E97" s="118"/>
      <c r="F97" s="118"/>
      <c r="G97" s="118"/>
      <c r="H97" s="118"/>
      <c r="I97" s="119"/>
      <c r="J97" s="118" t="s">
        <v>88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'04 - VON'!J30</f>
        <v>0</v>
      </c>
      <c r="AH97" s="119"/>
      <c r="AI97" s="119"/>
      <c r="AJ97" s="119"/>
      <c r="AK97" s="119"/>
      <c r="AL97" s="119"/>
      <c r="AM97" s="119"/>
      <c r="AN97" s="120">
        <f>SUM(AG97,AT97)</f>
        <v>0</v>
      </c>
      <c r="AO97" s="119"/>
      <c r="AP97" s="119"/>
      <c r="AQ97" s="121" t="s">
        <v>80</v>
      </c>
      <c r="AR97" s="122"/>
      <c r="AS97" s="128">
        <v>0</v>
      </c>
      <c r="AT97" s="129">
        <f>ROUND(SUM(AV97:AW97),2)</f>
        <v>0</v>
      </c>
      <c r="AU97" s="130">
        <f>'04 - VON'!P117</f>
        <v>0</v>
      </c>
      <c r="AV97" s="129">
        <f>'04 - VON'!J33</f>
        <v>0</v>
      </c>
      <c r="AW97" s="129">
        <f>'04 - VON'!J34</f>
        <v>0</v>
      </c>
      <c r="AX97" s="129">
        <f>'04 - VON'!J35</f>
        <v>0</v>
      </c>
      <c r="AY97" s="129">
        <f>'04 - VON'!J36</f>
        <v>0</v>
      </c>
      <c r="AZ97" s="129">
        <f>'04 - VON'!F33</f>
        <v>0</v>
      </c>
      <c r="BA97" s="129">
        <f>'04 - VON'!F34</f>
        <v>0</v>
      </c>
      <c r="BB97" s="129">
        <f>'04 - VON'!F35</f>
        <v>0</v>
      </c>
      <c r="BC97" s="129">
        <f>'04 - VON'!F36</f>
        <v>0</v>
      </c>
      <c r="BD97" s="131">
        <f>'04 - VON'!F37</f>
        <v>0</v>
      </c>
      <c r="BE97" s="7"/>
      <c r="BT97" s="127" t="s">
        <v>81</v>
      </c>
      <c r="BV97" s="127" t="s">
        <v>75</v>
      </c>
      <c r="BW97" s="127" t="s">
        <v>89</v>
      </c>
      <c r="BX97" s="127" t="s">
        <v>5</v>
      </c>
      <c r="CL97" s="127" t="s">
        <v>1</v>
      </c>
      <c r="CM97" s="127" t="s">
        <v>83</v>
      </c>
    </row>
    <row r="98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40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63"/>
      <c r="AQ99" s="63"/>
      <c r="AR99" s="40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sheet="1" formatColumns="0" formatRows="0" objects="1" scenarios="1" spinCount="100000" saltValue="FvLGsD5i4Jn2jWc1bn3phEeez1exkH7D8dfheGdtAXYtwNuMEm5KNLE2evtx8IcfabNJyrOxJ+2d6tz96A0LhA==" hashValue="kfEsXHJnytIqb9EMWx9Rzr5qzyR1igHq6sRfptMRp3dtrFpxRgA3wPd4eig4aUx6BUB0uDqsXqOm2ed2YOEi0Q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Technologie sdělovac...'!C2" display="/"/>
    <hyperlink ref="A96" location="'02 - Napájení'!C2" display="/"/>
    <hyperlink ref="A97" location="'04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83</v>
      </c>
    </row>
    <row r="4" s="1" customFormat="1" ht="24.96" customHeight="1">
      <c r="B4" s="16"/>
      <c r="D4" s="134" t="s">
        <v>90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IS Tišnov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91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92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16. 10. 2020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33</v>
      </c>
      <c r="E30" s="34"/>
      <c r="F30" s="34"/>
      <c r="G30" s="34"/>
      <c r="H30" s="34"/>
      <c r="I30" s="34"/>
      <c r="J30" s="147">
        <f>ROUND(J118,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35</v>
      </c>
      <c r="G32" s="34"/>
      <c r="H32" s="34"/>
      <c r="I32" s="148" t="s">
        <v>34</v>
      </c>
      <c r="J32" s="148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37</v>
      </c>
      <c r="E33" s="136" t="s">
        <v>38</v>
      </c>
      <c r="F33" s="150">
        <f>ROUND((SUM(BE118:BE143)),  2)</f>
        <v>0</v>
      </c>
      <c r="G33" s="34"/>
      <c r="H33" s="34"/>
      <c r="I33" s="151">
        <v>0.20999999999999999</v>
      </c>
      <c r="J33" s="150">
        <f>ROUND(((SUM(BE118:BE143))*I33),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39</v>
      </c>
      <c r="F34" s="150">
        <f>ROUND((SUM(BF118:BF143)),  2)</f>
        <v>0</v>
      </c>
      <c r="G34" s="34"/>
      <c r="H34" s="34"/>
      <c r="I34" s="151">
        <v>0.14999999999999999</v>
      </c>
      <c r="J34" s="150">
        <f>ROUND(((SUM(BF118:BF143))*I34),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40</v>
      </c>
      <c r="F35" s="150">
        <f>ROUND((SUM(BG118:BG143)),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41</v>
      </c>
      <c r="F36" s="150">
        <f>ROUND((SUM(BH118:BH143)),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42</v>
      </c>
      <c r="F37" s="150">
        <f>ROUND((SUM(BI118:BI143)),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93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IS Tišnov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91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01 - Technologie sdělovacího zařízení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16. 10. 2020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94</v>
      </c>
      <c r="D94" s="172"/>
      <c r="E94" s="172"/>
      <c r="F94" s="172"/>
      <c r="G94" s="172"/>
      <c r="H94" s="172"/>
      <c r="I94" s="172"/>
      <c r="J94" s="173" t="s">
        <v>95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96</v>
      </c>
      <c r="D96" s="36"/>
      <c r="E96" s="36"/>
      <c r="F96" s="36"/>
      <c r="G96" s="36"/>
      <c r="H96" s="36"/>
      <c r="I96" s="36"/>
      <c r="J96" s="106">
        <f>J118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97</v>
      </c>
    </row>
    <row r="97" s="9" customFormat="1" ht="24.96" customHeight="1">
      <c r="A97" s="9"/>
      <c r="B97" s="175"/>
      <c r="C97" s="176"/>
      <c r="D97" s="177" t="s">
        <v>98</v>
      </c>
      <c r="E97" s="178"/>
      <c r="F97" s="178"/>
      <c r="G97" s="178"/>
      <c r="H97" s="178"/>
      <c r="I97" s="178"/>
      <c r="J97" s="179">
        <f>J119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99</v>
      </c>
      <c r="E98" s="178"/>
      <c r="F98" s="178"/>
      <c r="G98" s="178"/>
      <c r="H98" s="178"/>
      <c r="I98" s="178"/>
      <c r="J98" s="179">
        <f>J143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100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0" t="str">
        <f>E7</f>
        <v>IS Tišnov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91</v>
      </c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72" t="str">
        <f>E9</f>
        <v>01 - Technologie sdělovacího zařízení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6"/>
      <c r="E112" s="36"/>
      <c r="F112" s="23" t="str">
        <f>F12</f>
        <v xml:space="preserve"> </v>
      </c>
      <c r="G112" s="36"/>
      <c r="H112" s="36"/>
      <c r="I112" s="28" t="s">
        <v>22</v>
      </c>
      <c r="J112" s="75" t="str">
        <f>IF(J12="","",J12)</f>
        <v>16. 10. 2020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6"/>
      <c r="E114" s="36"/>
      <c r="F114" s="23" t="str">
        <f>E15</f>
        <v xml:space="preserve"> </v>
      </c>
      <c r="G114" s="36"/>
      <c r="H114" s="36"/>
      <c r="I114" s="28" t="s">
        <v>29</v>
      </c>
      <c r="J114" s="32" t="str">
        <f>E21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6"/>
      <c r="E115" s="36"/>
      <c r="F115" s="23" t="str">
        <f>IF(E18="","",E18)</f>
        <v>Vyplň údaj</v>
      </c>
      <c r="G115" s="36"/>
      <c r="H115" s="36"/>
      <c r="I115" s="28" t="s">
        <v>31</v>
      </c>
      <c r="J115" s="32" t="str">
        <f>E24</f>
        <v xml:space="preserve"> 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0" customFormat="1" ht="29.28" customHeight="1">
      <c r="A117" s="181"/>
      <c r="B117" s="182"/>
      <c r="C117" s="183" t="s">
        <v>101</v>
      </c>
      <c r="D117" s="184" t="s">
        <v>58</v>
      </c>
      <c r="E117" s="184" t="s">
        <v>54</v>
      </c>
      <c r="F117" s="184" t="s">
        <v>55</v>
      </c>
      <c r="G117" s="184" t="s">
        <v>102</v>
      </c>
      <c r="H117" s="184" t="s">
        <v>103</v>
      </c>
      <c r="I117" s="184" t="s">
        <v>104</v>
      </c>
      <c r="J117" s="185" t="s">
        <v>95</v>
      </c>
      <c r="K117" s="186" t="s">
        <v>105</v>
      </c>
      <c r="L117" s="187"/>
      <c r="M117" s="96" t="s">
        <v>1</v>
      </c>
      <c r="N117" s="97" t="s">
        <v>37</v>
      </c>
      <c r="O117" s="97" t="s">
        <v>106</v>
      </c>
      <c r="P117" s="97" t="s">
        <v>107</v>
      </c>
      <c r="Q117" s="97" t="s">
        <v>108</v>
      </c>
      <c r="R117" s="97" t="s">
        <v>109</v>
      </c>
      <c r="S117" s="97" t="s">
        <v>110</v>
      </c>
      <c r="T117" s="98" t="s">
        <v>111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34"/>
      <c r="B118" s="35"/>
      <c r="C118" s="103" t="s">
        <v>112</v>
      </c>
      <c r="D118" s="36"/>
      <c r="E118" s="36"/>
      <c r="F118" s="36"/>
      <c r="G118" s="36"/>
      <c r="H118" s="36"/>
      <c r="I118" s="36"/>
      <c r="J118" s="188">
        <f>BK118</f>
        <v>0</v>
      </c>
      <c r="K118" s="36"/>
      <c r="L118" s="40"/>
      <c r="M118" s="99"/>
      <c r="N118" s="189"/>
      <c r="O118" s="100"/>
      <c r="P118" s="190">
        <f>P119+P143</f>
        <v>0</v>
      </c>
      <c r="Q118" s="100"/>
      <c r="R118" s="190">
        <f>R119+R143</f>
        <v>0</v>
      </c>
      <c r="S118" s="100"/>
      <c r="T118" s="191">
        <f>T119+T143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72</v>
      </c>
      <c r="AU118" s="13" t="s">
        <v>97</v>
      </c>
      <c r="BK118" s="192">
        <f>BK119+BK143</f>
        <v>0</v>
      </c>
    </row>
    <row r="119" s="11" customFormat="1" ht="25.92" customHeight="1">
      <c r="A119" s="11"/>
      <c r="B119" s="193"/>
      <c r="C119" s="194"/>
      <c r="D119" s="195" t="s">
        <v>72</v>
      </c>
      <c r="E119" s="196" t="s">
        <v>113</v>
      </c>
      <c r="F119" s="196" t="s">
        <v>114</v>
      </c>
      <c r="G119" s="194"/>
      <c r="H119" s="194"/>
      <c r="I119" s="197"/>
      <c r="J119" s="198">
        <f>BK119</f>
        <v>0</v>
      </c>
      <c r="K119" s="194"/>
      <c r="L119" s="199"/>
      <c r="M119" s="200"/>
      <c r="N119" s="201"/>
      <c r="O119" s="201"/>
      <c r="P119" s="202">
        <f>SUM(P120:P142)</f>
        <v>0</v>
      </c>
      <c r="Q119" s="201"/>
      <c r="R119" s="202">
        <f>SUM(R120:R142)</f>
        <v>0</v>
      </c>
      <c r="S119" s="201"/>
      <c r="T119" s="203">
        <f>SUM(T120:T142)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4" t="s">
        <v>115</v>
      </c>
      <c r="AT119" s="205" t="s">
        <v>72</v>
      </c>
      <c r="AU119" s="205" t="s">
        <v>73</v>
      </c>
      <c r="AY119" s="204" t="s">
        <v>116</v>
      </c>
      <c r="BK119" s="206">
        <f>SUM(BK120:BK142)</f>
        <v>0</v>
      </c>
    </row>
    <row r="120" s="2" customFormat="1" ht="24.15" customHeight="1">
      <c r="A120" s="34"/>
      <c r="B120" s="35"/>
      <c r="C120" s="207" t="s">
        <v>81</v>
      </c>
      <c r="D120" s="207" t="s">
        <v>117</v>
      </c>
      <c r="E120" s="208" t="s">
        <v>118</v>
      </c>
      <c r="F120" s="209" t="s">
        <v>119</v>
      </c>
      <c r="G120" s="210" t="s">
        <v>120</v>
      </c>
      <c r="H120" s="211">
        <v>1</v>
      </c>
      <c r="I120" s="212"/>
      <c r="J120" s="213">
        <f>ROUND(I120*H120,2)</f>
        <v>0</v>
      </c>
      <c r="K120" s="214"/>
      <c r="L120" s="40"/>
      <c r="M120" s="215" t="s">
        <v>1</v>
      </c>
      <c r="N120" s="216" t="s">
        <v>38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9" t="s">
        <v>121</v>
      </c>
      <c r="AT120" s="219" t="s">
        <v>117</v>
      </c>
      <c r="AU120" s="219" t="s">
        <v>81</v>
      </c>
      <c r="AY120" s="13" t="s">
        <v>116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3" t="s">
        <v>81</v>
      </c>
      <c r="BK120" s="220">
        <f>ROUND(I120*H120,2)</f>
        <v>0</v>
      </c>
      <c r="BL120" s="13" t="s">
        <v>121</v>
      </c>
      <c r="BM120" s="219" t="s">
        <v>122</v>
      </c>
    </row>
    <row r="121" s="2" customFormat="1" ht="24.15" customHeight="1">
      <c r="A121" s="34"/>
      <c r="B121" s="35"/>
      <c r="C121" s="207" t="s">
        <v>83</v>
      </c>
      <c r="D121" s="207" t="s">
        <v>117</v>
      </c>
      <c r="E121" s="208" t="s">
        <v>123</v>
      </c>
      <c r="F121" s="209" t="s">
        <v>124</v>
      </c>
      <c r="G121" s="210" t="s">
        <v>120</v>
      </c>
      <c r="H121" s="211">
        <v>1</v>
      </c>
      <c r="I121" s="212"/>
      <c r="J121" s="213">
        <f>ROUND(I121*H121,2)</f>
        <v>0</v>
      </c>
      <c r="K121" s="214"/>
      <c r="L121" s="40"/>
      <c r="M121" s="215" t="s">
        <v>1</v>
      </c>
      <c r="N121" s="216" t="s">
        <v>38</v>
      </c>
      <c r="O121" s="87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9" t="s">
        <v>121</v>
      </c>
      <c r="AT121" s="219" t="s">
        <v>117</v>
      </c>
      <c r="AU121" s="219" t="s">
        <v>81</v>
      </c>
      <c r="AY121" s="13" t="s">
        <v>116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3" t="s">
        <v>81</v>
      </c>
      <c r="BK121" s="220">
        <f>ROUND(I121*H121,2)</f>
        <v>0</v>
      </c>
      <c r="BL121" s="13" t="s">
        <v>121</v>
      </c>
      <c r="BM121" s="219" t="s">
        <v>125</v>
      </c>
    </row>
    <row r="122" s="2" customFormat="1" ht="24.15" customHeight="1">
      <c r="A122" s="34"/>
      <c r="B122" s="35"/>
      <c r="C122" s="207" t="s">
        <v>126</v>
      </c>
      <c r="D122" s="207" t="s">
        <v>117</v>
      </c>
      <c r="E122" s="208" t="s">
        <v>127</v>
      </c>
      <c r="F122" s="209" t="s">
        <v>128</v>
      </c>
      <c r="G122" s="210" t="s">
        <v>120</v>
      </c>
      <c r="H122" s="211">
        <v>20</v>
      </c>
      <c r="I122" s="212"/>
      <c r="J122" s="213">
        <f>ROUND(I122*H122,2)</f>
        <v>0</v>
      </c>
      <c r="K122" s="214"/>
      <c r="L122" s="40"/>
      <c r="M122" s="215" t="s">
        <v>1</v>
      </c>
      <c r="N122" s="216" t="s">
        <v>38</v>
      </c>
      <c r="O122" s="87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9" t="s">
        <v>121</v>
      </c>
      <c r="AT122" s="219" t="s">
        <v>117</v>
      </c>
      <c r="AU122" s="219" t="s">
        <v>81</v>
      </c>
      <c r="AY122" s="13" t="s">
        <v>116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3" t="s">
        <v>81</v>
      </c>
      <c r="BK122" s="220">
        <f>ROUND(I122*H122,2)</f>
        <v>0</v>
      </c>
      <c r="BL122" s="13" t="s">
        <v>121</v>
      </c>
      <c r="BM122" s="219" t="s">
        <v>129</v>
      </c>
    </row>
    <row r="123" s="2" customFormat="1" ht="24.15" customHeight="1">
      <c r="A123" s="34"/>
      <c r="B123" s="35"/>
      <c r="C123" s="207" t="s">
        <v>115</v>
      </c>
      <c r="D123" s="207" t="s">
        <v>117</v>
      </c>
      <c r="E123" s="208" t="s">
        <v>130</v>
      </c>
      <c r="F123" s="209" t="s">
        <v>131</v>
      </c>
      <c r="G123" s="210" t="s">
        <v>132</v>
      </c>
      <c r="H123" s="211">
        <v>468</v>
      </c>
      <c r="I123" s="212"/>
      <c r="J123" s="213">
        <f>ROUND(I123*H123,2)</f>
        <v>0</v>
      </c>
      <c r="K123" s="214"/>
      <c r="L123" s="40"/>
      <c r="M123" s="215" t="s">
        <v>1</v>
      </c>
      <c r="N123" s="216" t="s">
        <v>38</v>
      </c>
      <c r="O123" s="87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9" t="s">
        <v>121</v>
      </c>
      <c r="AT123" s="219" t="s">
        <v>117</v>
      </c>
      <c r="AU123" s="219" t="s">
        <v>81</v>
      </c>
      <c r="AY123" s="13" t="s">
        <v>116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3" t="s">
        <v>81</v>
      </c>
      <c r="BK123" s="220">
        <f>ROUND(I123*H123,2)</f>
        <v>0</v>
      </c>
      <c r="BL123" s="13" t="s">
        <v>121</v>
      </c>
      <c r="BM123" s="219" t="s">
        <v>133</v>
      </c>
    </row>
    <row r="124" s="2" customFormat="1" ht="14.4" customHeight="1">
      <c r="A124" s="34"/>
      <c r="B124" s="35"/>
      <c r="C124" s="207" t="s">
        <v>134</v>
      </c>
      <c r="D124" s="207" t="s">
        <v>117</v>
      </c>
      <c r="E124" s="208" t="s">
        <v>135</v>
      </c>
      <c r="F124" s="209" t="s">
        <v>136</v>
      </c>
      <c r="G124" s="210" t="s">
        <v>120</v>
      </c>
      <c r="H124" s="211">
        <v>1</v>
      </c>
      <c r="I124" s="212"/>
      <c r="J124" s="213">
        <f>ROUND(I124*H124,2)</f>
        <v>0</v>
      </c>
      <c r="K124" s="214"/>
      <c r="L124" s="40"/>
      <c r="M124" s="215" t="s">
        <v>1</v>
      </c>
      <c r="N124" s="216" t="s">
        <v>38</v>
      </c>
      <c r="O124" s="87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9" t="s">
        <v>121</v>
      </c>
      <c r="AT124" s="219" t="s">
        <v>117</v>
      </c>
      <c r="AU124" s="219" t="s">
        <v>81</v>
      </c>
      <c r="AY124" s="13" t="s">
        <v>116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3" t="s">
        <v>81</v>
      </c>
      <c r="BK124" s="220">
        <f>ROUND(I124*H124,2)</f>
        <v>0</v>
      </c>
      <c r="BL124" s="13" t="s">
        <v>121</v>
      </c>
      <c r="BM124" s="219" t="s">
        <v>137</v>
      </c>
    </row>
    <row r="125" s="2" customFormat="1" ht="14.4" customHeight="1">
      <c r="A125" s="34"/>
      <c r="B125" s="35"/>
      <c r="C125" s="207" t="s">
        <v>138</v>
      </c>
      <c r="D125" s="207" t="s">
        <v>117</v>
      </c>
      <c r="E125" s="208" t="s">
        <v>139</v>
      </c>
      <c r="F125" s="209" t="s">
        <v>140</v>
      </c>
      <c r="G125" s="210" t="s">
        <v>120</v>
      </c>
      <c r="H125" s="211">
        <v>1</v>
      </c>
      <c r="I125" s="212"/>
      <c r="J125" s="213">
        <f>ROUND(I125*H125,2)</f>
        <v>0</v>
      </c>
      <c r="K125" s="214"/>
      <c r="L125" s="40"/>
      <c r="M125" s="215" t="s">
        <v>1</v>
      </c>
      <c r="N125" s="216" t="s">
        <v>38</v>
      </c>
      <c r="O125" s="87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9" t="s">
        <v>121</v>
      </c>
      <c r="AT125" s="219" t="s">
        <v>117</v>
      </c>
      <c r="AU125" s="219" t="s">
        <v>81</v>
      </c>
      <c r="AY125" s="13" t="s">
        <v>116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3" t="s">
        <v>81</v>
      </c>
      <c r="BK125" s="220">
        <f>ROUND(I125*H125,2)</f>
        <v>0</v>
      </c>
      <c r="BL125" s="13" t="s">
        <v>121</v>
      </c>
      <c r="BM125" s="219" t="s">
        <v>141</v>
      </c>
    </row>
    <row r="126" s="2" customFormat="1" ht="24.15" customHeight="1">
      <c r="A126" s="34"/>
      <c r="B126" s="35"/>
      <c r="C126" s="207" t="s">
        <v>142</v>
      </c>
      <c r="D126" s="207" t="s">
        <v>117</v>
      </c>
      <c r="E126" s="208" t="s">
        <v>143</v>
      </c>
      <c r="F126" s="209" t="s">
        <v>144</v>
      </c>
      <c r="G126" s="210" t="s">
        <v>120</v>
      </c>
      <c r="H126" s="211">
        <v>1</v>
      </c>
      <c r="I126" s="212"/>
      <c r="J126" s="213">
        <f>ROUND(I126*H126,2)</f>
        <v>0</v>
      </c>
      <c r="K126" s="214"/>
      <c r="L126" s="40"/>
      <c r="M126" s="215" t="s">
        <v>1</v>
      </c>
      <c r="N126" s="216" t="s">
        <v>38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121</v>
      </c>
      <c r="AT126" s="219" t="s">
        <v>117</v>
      </c>
      <c r="AU126" s="219" t="s">
        <v>81</v>
      </c>
      <c r="AY126" s="13" t="s">
        <v>116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3" t="s">
        <v>81</v>
      </c>
      <c r="BK126" s="220">
        <f>ROUND(I126*H126,2)</f>
        <v>0</v>
      </c>
      <c r="BL126" s="13" t="s">
        <v>121</v>
      </c>
      <c r="BM126" s="219" t="s">
        <v>145</v>
      </c>
    </row>
    <row r="127" s="2" customFormat="1" ht="24.15" customHeight="1">
      <c r="A127" s="34"/>
      <c r="B127" s="35"/>
      <c r="C127" s="207" t="s">
        <v>146</v>
      </c>
      <c r="D127" s="207" t="s">
        <v>117</v>
      </c>
      <c r="E127" s="208" t="s">
        <v>147</v>
      </c>
      <c r="F127" s="209" t="s">
        <v>148</v>
      </c>
      <c r="G127" s="210" t="s">
        <v>120</v>
      </c>
      <c r="H127" s="211">
        <v>12</v>
      </c>
      <c r="I127" s="212"/>
      <c r="J127" s="213">
        <f>ROUND(I127*H127,2)</f>
        <v>0</v>
      </c>
      <c r="K127" s="214"/>
      <c r="L127" s="40"/>
      <c r="M127" s="215" t="s">
        <v>1</v>
      </c>
      <c r="N127" s="216" t="s">
        <v>38</v>
      </c>
      <c r="O127" s="87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121</v>
      </c>
      <c r="AT127" s="219" t="s">
        <v>117</v>
      </c>
      <c r="AU127" s="219" t="s">
        <v>81</v>
      </c>
      <c r="AY127" s="13" t="s">
        <v>116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3" t="s">
        <v>81</v>
      </c>
      <c r="BK127" s="220">
        <f>ROUND(I127*H127,2)</f>
        <v>0</v>
      </c>
      <c r="BL127" s="13" t="s">
        <v>121</v>
      </c>
      <c r="BM127" s="219" t="s">
        <v>149</v>
      </c>
    </row>
    <row r="128" s="2" customFormat="1" ht="14.4" customHeight="1">
      <c r="A128" s="34"/>
      <c r="B128" s="35"/>
      <c r="C128" s="207" t="s">
        <v>150</v>
      </c>
      <c r="D128" s="207" t="s">
        <v>117</v>
      </c>
      <c r="E128" s="208" t="s">
        <v>151</v>
      </c>
      <c r="F128" s="209" t="s">
        <v>152</v>
      </c>
      <c r="G128" s="210" t="s">
        <v>120</v>
      </c>
      <c r="H128" s="211">
        <v>4</v>
      </c>
      <c r="I128" s="212"/>
      <c r="J128" s="213">
        <f>ROUND(I128*H128,2)</f>
        <v>0</v>
      </c>
      <c r="K128" s="214"/>
      <c r="L128" s="40"/>
      <c r="M128" s="215" t="s">
        <v>1</v>
      </c>
      <c r="N128" s="216" t="s">
        <v>38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121</v>
      </c>
      <c r="AT128" s="219" t="s">
        <v>117</v>
      </c>
      <c r="AU128" s="219" t="s">
        <v>81</v>
      </c>
      <c r="AY128" s="13" t="s">
        <v>116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3" t="s">
        <v>81</v>
      </c>
      <c r="BK128" s="220">
        <f>ROUND(I128*H128,2)</f>
        <v>0</v>
      </c>
      <c r="BL128" s="13" t="s">
        <v>121</v>
      </c>
      <c r="BM128" s="219" t="s">
        <v>153</v>
      </c>
    </row>
    <row r="129" s="2" customFormat="1" ht="24.15" customHeight="1">
      <c r="A129" s="34"/>
      <c r="B129" s="35"/>
      <c r="C129" s="207" t="s">
        <v>154</v>
      </c>
      <c r="D129" s="207" t="s">
        <v>117</v>
      </c>
      <c r="E129" s="208" t="s">
        <v>155</v>
      </c>
      <c r="F129" s="209" t="s">
        <v>156</v>
      </c>
      <c r="G129" s="210" t="s">
        <v>120</v>
      </c>
      <c r="H129" s="211">
        <v>5</v>
      </c>
      <c r="I129" s="212"/>
      <c r="J129" s="213">
        <f>ROUND(I129*H129,2)</f>
        <v>0</v>
      </c>
      <c r="K129" s="214"/>
      <c r="L129" s="40"/>
      <c r="M129" s="215" t="s">
        <v>1</v>
      </c>
      <c r="N129" s="216" t="s">
        <v>38</v>
      </c>
      <c r="O129" s="87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121</v>
      </c>
      <c r="AT129" s="219" t="s">
        <v>117</v>
      </c>
      <c r="AU129" s="219" t="s">
        <v>81</v>
      </c>
      <c r="AY129" s="13" t="s">
        <v>116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3" t="s">
        <v>81</v>
      </c>
      <c r="BK129" s="220">
        <f>ROUND(I129*H129,2)</f>
        <v>0</v>
      </c>
      <c r="BL129" s="13" t="s">
        <v>121</v>
      </c>
      <c r="BM129" s="219" t="s">
        <v>157</v>
      </c>
    </row>
    <row r="130" s="2" customFormat="1" ht="24.15" customHeight="1">
      <c r="A130" s="34"/>
      <c r="B130" s="35"/>
      <c r="C130" s="207" t="s">
        <v>158</v>
      </c>
      <c r="D130" s="207" t="s">
        <v>117</v>
      </c>
      <c r="E130" s="208" t="s">
        <v>159</v>
      </c>
      <c r="F130" s="209" t="s">
        <v>160</v>
      </c>
      <c r="G130" s="210" t="s">
        <v>120</v>
      </c>
      <c r="H130" s="211">
        <v>8</v>
      </c>
      <c r="I130" s="212"/>
      <c r="J130" s="213">
        <f>ROUND(I130*H130,2)</f>
        <v>0</v>
      </c>
      <c r="K130" s="214"/>
      <c r="L130" s="40"/>
      <c r="M130" s="215" t="s">
        <v>1</v>
      </c>
      <c r="N130" s="216" t="s">
        <v>38</v>
      </c>
      <c r="O130" s="87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121</v>
      </c>
      <c r="AT130" s="219" t="s">
        <v>117</v>
      </c>
      <c r="AU130" s="219" t="s">
        <v>81</v>
      </c>
      <c r="AY130" s="13" t="s">
        <v>116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3" t="s">
        <v>81</v>
      </c>
      <c r="BK130" s="220">
        <f>ROUND(I130*H130,2)</f>
        <v>0</v>
      </c>
      <c r="BL130" s="13" t="s">
        <v>121</v>
      </c>
      <c r="BM130" s="219" t="s">
        <v>161</v>
      </c>
    </row>
    <row r="131" s="2" customFormat="1" ht="24.15" customHeight="1">
      <c r="A131" s="34"/>
      <c r="B131" s="35"/>
      <c r="C131" s="221" t="s">
        <v>162</v>
      </c>
      <c r="D131" s="221" t="s">
        <v>163</v>
      </c>
      <c r="E131" s="222" t="s">
        <v>164</v>
      </c>
      <c r="F131" s="223" t="s">
        <v>165</v>
      </c>
      <c r="G131" s="224" t="s">
        <v>120</v>
      </c>
      <c r="H131" s="225">
        <v>3</v>
      </c>
      <c r="I131" s="226"/>
      <c r="J131" s="227">
        <f>ROUND(I131*H131,2)</f>
        <v>0</v>
      </c>
      <c r="K131" s="228"/>
      <c r="L131" s="229"/>
      <c r="M131" s="230" t="s">
        <v>1</v>
      </c>
      <c r="N131" s="231" t="s">
        <v>38</v>
      </c>
      <c r="O131" s="87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166</v>
      </c>
      <c r="AT131" s="219" t="s">
        <v>163</v>
      </c>
      <c r="AU131" s="219" t="s">
        <v>81</v>
      </c>
      <c r="AY131" s="13" t="s">
        <v>116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3" t="s">
        <v>81</v>
      </c>
      <c r="BK131" s="220">
        <f>ROUND(I131*H131,2)</f>
        <v>0</v>
      </c>
      <c r="BL131" s="13" t="s">
        <v>166</v>
      </c>
      <c r="BM131" s="219" t="s">
        <v>167</v>
      </c>
    </row>
    <row r="132" s="2" customFormat="1" ht="24.15" customHeight="1">
      <c r="A132" s="34"/>
      <c r="B132" s="35"/>
      <c r="C132" s="207" t="s">
        <v>168</v>
      </c>
      <c r="D132" s="207" t="s">
        <v>117</v>
      </c>
      <c r="E132" s="208" t="s">
        <v>169</v>
      </c>
      <c r="F132" s="209" t="s">
        <v>170</v>
      </c>
      <c r="G132" s="210" t="s">
        <v>120</v>
      </c>
      <c r="H132" s="211">
        <v>8</v>
      </c>
      <c r="I132" s="212"/>
      <c r="J132" s="213">
        <f>ROUND(I132*H132,2)</f>
        <v>0</v>
      </c>
      <c r="K132" s="214"/>
      <c r="L132" s="40"/>
      <c r="M132" s="215" t="s">
        <v>1</v>
      </c>
      <c r="N132" s="216" t="s">
        <v>38</v>
      </c>
      <c r="O132" s="87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121</v>
      </c>
      <c r="AT132" s="219" t="s">
        <v>117</v>
      </c>
      <c r="AU132" s="219" t="s">
        <v>81</v>
      </c>
      <c r="AY132" s="13" t="s">
        <v>116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3" t="s">
        <v>81</v>
      </c>
      <c r="BK132" s="220">
        <f>ROUND(I132*H132,2)</f>
        <v>0</v>
      </c>
      <c r="BL132" s="13" t="s">
        <v>121</v>
      </c>
      <c r="BM132" s="219" t="s">
        <v>171</v>
      </c>
    </row>
    <row r="133" s="2" customFormat="1" ht="14.4" customHeight="1">
      <c r="A133" s="34"/>
      <c r="B133" s="35"/>
      <c r="C133" s="207" t="s">
        <v>172</v>
      </c>
      <c r="D133" s="207" t="s">
        <v>117</v>
      </c>
      <c r="E133" s="208" t="s">
        <v>173</v>
      </c>
      <c r="F133" s="209" t="s">
        <v>174</v>
      </c>
      <c r="G133" s="210" t="s">
        <v>120</v>
      </c>
      <c r="H133" s="211">
        <v>1</v>
      </c>
      <c r="I133" s="212"/>
      <c r="J133" s="213">
        <f>ROUND(I133*H133,2)</f>
        <v>0</v>
      </c>
      <c r="K133" s="214"/>
      <c r="L133" s="40"/>
      <c r="M133" s="215" t="s">
        <v>1</v>
      </c>
      <c r="N133" s="216" t="s">
        <v>38</v>
      </c>
      <c r="O133" s="87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121</v>
      </c>
      <c r="AT133" s="219" t="s">
        <v>117</v>
      </c>
      <c r="AU133" s="219" t="s">
        <v>81</v>
      </c>
      <c r="AY133" s="13" t="s">
        <v>116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3" t="s">
        <v>81</v>
      </c>
      <c r="BK133" s="220">
        <f>ROUND(I133*H133,2)</f>
        <v>0</v>
      </c>
      <c r="BL133" s="13" t="s">
        <v>121</v>
      </c>
      <c r="BM133" s="219" t="s">
        <v>175</v>
      </c>
    </row>
    <row r="134" s="2" customFormat="1" ht="14.4" customHeight="1">
      <c r="A134" s="34"/>
      <c r="B134" s="35"/>
      <c r="C134" s="207" t="s">
        <v>8</v>
      </c>
      <c r="D134" s="207" t="s">
        <v>117</v>
      </c>
      <c r="E134" s="208" t="s">
        <v>176</v>
      </c>
      <c r="F134" s="209" t="s">
        <v>177</v>
      </c>
      <c r="G134" s="210" t="s">
        <v>120</v>
      </c>
      <c r="H134" s="211">
        <v>2</v>
      </c>
      <c r="I134" s="212"/>
      <c r="J134" s="213">
        <f>ROUND(I134*H134,2)</f>
        <v>0</v>
      </c>
      <c r="K134" s="214"/>
      <c r="L134" s="40"/>
      <c r="M134" s="215" t="s">
        <v>1</v>
      </c>
      <c r="N134" s="216" t="s">
        <v>38</v>
      </c>
      <c r="O134" s="87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121</v>
      </c>
      <c r="AT134" s="219" t="s">
        <v>117</v>
      </c>
      <c r="AU134" s="219" t="s">
        <v>81</v>
      </c>
      <c r="AY134" s="13" t="s">
        <v>116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3" t="s">
        <v>81</v>
      </c>
      <c r="BK134" s="220">
        <f>ROUND(I134*H134,2)</f>
        <v>0</v>
      </c>
      <c r="BL134" s="13" t="s">
        <v>121</v>
      </c>
      <c r="BM134" s="219" t="s">
        <v>178</v>
      </c>
    </row>
    <row r="135" s="2" customFormat="1" ht="14.4" customHeight="1">
      <c r="A135" s="34"/>
      <c r="B135" s="35"/>
      <c r="C135" s="207" t="s">
        <v>179</v>
      </c>
      <c r="D135" s="207" t="s">
        <v>117</v>
      </c>
      <c r="E135" s="208" t="s">
        <v>180</v>
      </c>
      <c r="F135" s="209" t="s">
        <v>181</v>
      </c>
      <c r="G135" s="210" t="s">
        <v>120</v>
      </c>
      <c r="H135" s="211">
        <v>10</v>
      </c>
      <c r="I135" s="212"/>
      <c r="J135" s="213">
        <f>ROUND(I135*H135,2)</f>
        <v>0</v>
      </c>
      <c r="K135" s="214"/>
      <c r="L135" s="40"/>
      <c r="M135" s="215" t="s">
        <v>1</v>
      </c>
      <c r="N135" s="216" t="s">
        <v>38</v>
      </c>
      <c r="O135" s="87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121</v>
      </c>
      <c r="AT135" s="219" t="s">
        <v>117</v>
      </c>
      <c r="AU135" s="219" t="s">
        <v>81</v>
      </c>
      <c r="AY135" s="13" t="s">
        <v>116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3" t="s">
        <v>81</v>
      </c>
      <c r="BK135" s="220">
        <f>ROUND(I135*H135,2)</f>
        <v>0</v>
      </c>
      <c r="BL135" s="13" t="s">
        <v>121</v>
      </c>
      <c r="BM135" s="219" t="s">
        <v>182</v>
      </c>
    </row>
    <row r="136" s="2" customFormat="1" ht="24.15" customHeight="1">
      <c r="A136" s="34"/>
      <c r="B136" s="35"/>
      <c r="C136" s="221" t="s">
        <v>183</v>
      </c>
      <c r="D136" s="221" t="s">
        <v>163</v>
      </c>
      <c r="E136" s="222" t="s">
        <v>184</v>
      </c>
      <c r="F136" s="223" t="s">
        <v>185</v>
      </c>
      <c r="G136" s="224" t="s">
        <v>120</v>
      </c>
      <c r="H136" s="225">
        <v>2</v>
      </c>
      <c r="I136" s="226"/>
      <c r="J136" s="227">
        <f>ROUND(I136*H136,2)</f>
        <v>0</v>
      </c>
      <c r="K136" s="228"/>
      <c r="L136" s="229"/>
      <c r="M136" s="230" t="s">
        <v>1</v>
      </c>
      <c r="N136" s="231" t="s">
        <v>38</v>
      </c>
      <c r="O136" s="87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166</v>
      </c>
      <c r="AT136" s="219" t="s">
        <v>163</v>
      </c>
      <c r="AU136" s="219" t="s">
        <v>81</v>
      </c>
      <c r="AY136" s="13" t="s">
        <v>116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3" t="s">
        <v>81</v>
      </c>
      <c r="BK136" s="220">
        <f>ROUND(I136*H136,2)</f>
        <v>0</v>
      </c>
      <c r="BL136" s="13" t="s">
        <v>166</v>
      </c>
      <c r="BM136" s="219" t="s">
        <v>186</v>
      </c>
    </row>
    <row r="137" s="2" customFormat="1" ht="14.4" customHeight="1">
      <c r="A137" s="34"/>
      <c r="B137" s="35"/>
      <c r="C137" s="221" t="s">
        <v>187</v>
      </c>
      <c r="D137" s="221" t="s">
        <v>163</v>
      </c>
      <c r="E137" s="222" t="s">
        <v>188</v>
      </c>
      <c r="F137" s="223" t="s">
        <v>189</v>
      </c>
      <c r="G137" s="224" t="s">
        <v>120</v>
      </c>
      <c r="H137" s="225">
        <v>1</v>
      </c>
      <c r="I137" s="226"/>
      <c r="J137" s="227">
        <f>ROUND(I137*H137,2)</f>
        <v>0</v>
      </c>
      <c r="K137" s="228"/>
      <c r="L137" s="229"/>
      <c r="M137" s="230" t="s">
        <v>1</v>
      </c>
      <c r="N137" s="231" t="s">
        <v>38</v>
      </c>
      <c r="O137" s="87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9" t="s">
        <v>166</v>
      </c>
      <c r="AT137" s="219" t="s">
        <v>163</v>
      </c>
      <c r="AU137" s="219" t="s">
        <v>81</v>
      </c>
      <c r="AY137" s="13" t="s">
        <v>116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3" t="s">
        <v>81</v>
      </c>
      <c r="BK137" s="220">
        <f>ROUND(I137*H137,2)</f>
        <v>0</v>
      </c>
      <c r="BL137" s="13" t="s">
        <v>166</v>
      </c>
      <c r="BM137" s="219" t="s">
        <v>190</v>
      </c>
    </row>
    <row r="138" s="2" customFormat="1" ht="37.8" customHeight="1">
      <c r="A138" s="34"/>
      <c r="B138" s="35"/>
      <c r="C138" s="221" t="s">
        <v>191</v>
      </c>
      <c r="D138" s="221" t="s">
        <v>163</v>
      </c>
      <c r="E138" s="222" t="s">
        <v>192</v>
      </c>
      <c r="F138" s="223" t="s">
        <v>193</v>
      </c>
      <c r="G138" s="224" t="s">
        <v>194</v>
      </c>
      <c r="H138" s="225">
        <v>2800</v>
      </c>
      <c r="I138" s="226"/>
      <c r="J138" s="227">
        <f>ROUND(I138*H138,2)</f>
        <v>0</v>
      </c>
      <c r="K138" s="228"/>
      <c r="L138" s="229"/>
      <c r="M138" s="230" t="s">
        <v>1</v>
      </c>
      <c r="N138" s="231" t="s">
        <v>38</v>
      </c>
      <c r="O138" s="87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9" t="s">
        <v>166</v>
      </c>
      <c r="AT138" s="219" t="s">
        <v>163</v>
      </c>
      <c r="AU138" s="219" t="s">
        <v>81</v>
      </c>
      <c r="AY138" s="13" t="s">
        <v>116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3" t="s">
        <v>81</v>
      </c>
      <c r="BK138" s="220">
        <f>ROUND(I138*H138,2)</f>
        <v>0</v>
      </c>
      <c r="BL138" s="13" t="s">
        <v>166</v>
      </c>
      <c r="BM138" s="219" t="s">
        <v>195</v>
      </c>
    </row>
    <row r="139" s="2" customFormat="1" ht="24.15" customHeight="1">
      <c r="A139" s="34"/>
      <c r="B139" s="35"/>
      <c r="C139" s="221" t="s">
        <v>14</v>
      </c>
      <c r="D139" s="221" t="s">
        <v>163</v>
      </c>
      <c r="E139" s="222" t="s">
        <v>196</v>
      </c>
      <c r="F139" s="223" t="s">
        <v>197</v>
      </c>
      <c r="G139" s="224" t="s">
        <v>120</v>
      </c>
      <c r="H139" s="225">
        <v>3</v>
      </c>
      <c r="I139" s="226"/>
      <c r="J139" s="227">
        <f>ROUND(I139*H139,2)</f>
        <v>0</v>
      </c>
      <c r="K139" s="228"/>
      <c r="L139" s="229"/>
      <c r="M139" s="230" t="s">
        <v>1</v>
      </c>
      <c r="N139" s="231" t="s">
        <v>38</v>
      </c>
      <c r="O139" s="87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121</v>
      </c>
      <c r="AT139" s="219" t="s">
        <v>163</v>
      </c>
      <c r="AU139" s="219" t="s">
        <v>81</v>
      </c>
      <c r="AY139" s="13" t="s">
        <v>116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3" t="s">
        <v>81</v>
      </c>
      <c r="BK139" s="220">
        <f>ROUND(I139*H139,2)</f>
        <v>0</v>
      </c>
      <c r="BL139" s="13" t="s">
        <v>121</v>
      </c>
      <c r="BM139" s="219" t="s">
        <v>198</v>
      </c>
    </row>
    <row r="140" s="2" customFormat="1" ht="24.15" customHeight="1">
      <c r="A140" s="34"/>
      <c r="B140" s="35"/>
      <c r="C140" s="221" t="s">
        <v>7</v>
      </c>
      <c r="D140" s="221" t="s">
        <v>163</v>
      </c>
      <c r="E140" s="222" t="s">
        <v>199</v>
      </c>
      <c r="F140" s="223" t="s">
        <v>200</v>
      </c>
      <c r="G140" s="224" t="s">
        <v>120</v>
      </c>
      <c r="H140" s="225">
        <v>6</v>
      </c>
      <c r="I140" s="226"/>
      <c r="J140" s="227">
        <f>ROUND(I140*H140,2)</f>
        <v>0</v>
      </c>
      <c r="K140" s="228"/>
      <c r="L140" s="229"/>
      <c r="M140" s="230" t="s">
        <v>1</v>
      </c>
      <c r="N140" s="231" t="s">
        <v>38</v>
      </c>
      <c r="O140" s="87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121</v>
      </c>
      <c r="AT140" s="219" t="s">
        <v>163</v>
      </c>
      <c r="AU140" s="219" t="s">
        <v>81</v>
      </c>
      <c r="AY140" s="13" t="s">
        <v>116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3" t="s">
        <v>81</v>
      </c>
      <c r="BK140" s="220">
        <f>ROUND(I140*H140,2)</f>
        <v>0</v>
      </c>
      <c r="BL140" s="13" t="s">
        <v>121</v>
      </c>
      <c r="BM140" s="219" t="s">
        <v>201</v>
      </c>
    </row>
    <row r="141" s="2" customFormat="1" ht="37.8" customHeight="1">
      <c r="A141" s="34"/>
      <c r="B141" s="35"/>
      <c r="C141" s="221" t="s">
        <v>202</v>
      </c>
      <c r="D141" s="221" t="s">
        <v>163</v>
      </c>
      <c r="E141" s="222" t="s">
        <v>203</v>
      </c>
      <c r="F141" s="223" t="s">
        <v>204</v>
      </c>
      <c r="G141" s="224" t="s">
        <v>120</v>
      </c>
      <c r="H141" s="225">
        <v>30</v>
      </c>
      <c r="I141" s="226"/>
      <c r="J141" s="227">
        <f>ROUND(I141*H141,2)</f>
        <v>0</v>
      </c>
      <c r="K141" s="228"/>
      <c r="L141" s="229"/>
      <c r="M141" s="230" t="s">
        <v>1</v>
      </c>
      <c r="N141" s="231" t="s">
        <v>38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9" t="s">
        <v>121</v>
      </c>
      <c r="AT141" s="219" t="s">
        <v>163</v>
      </c>
      <c r="AU141" s="219" t="s">
        <v>81</v>
      </c>
      <c r="AY141" s="13" t="s">
        <v>116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3" t="s">
        <v>81</v>
      </c>
      <c r="BK141" s="220">
        <f>ROUND(I141*H141,2)</f>
        <v>0</v>
      </c>
      <c r="BL141" s="13" t="s">
        <v>121</v>
      </c>
      <c r="BM141" s="219" t="s">
        <v>205</v>
      </c>
    </row>
    <row r="142" s="2" customFormat="1" ht="24.15" customHeight="1">
      <c r="A142" s="34"/>
      <c r="B142" s="35"/>
      <c r="C142" s="221" t="s">
        <v>206</v>
      </c>
      <c r="D142" s="221" t="s">
        <v>163</v>
      </c>
      <c r="E142" s="222" t="s">
        <v>207</v>
      </c>
      <c r="F142" s="223" t="s">
        <v>208</v>
      </c>
      <c r="G142" s="224" t="s">
        <v>120</v>
      </c>
      <c r="H142" s="225">
        <v>1</v>
      </c>
      <c r="I142" s="226"/>
      <c r="J142" s="227">
        <f>ROUND(I142*H142,2)</f>
        <v>0</v>
      </c>
      <c r="K142" s="228"/>
      <c r="L142" s="229"/>
      <c r="M142" s="230" t="s">
        <v>1</v>
      </c>
      <c r="N142" s="231" t="s">
        <v>38</v>
      </c>
      <c r="O142" s="87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9" t="s">
        <v>121</v>
      </c>
      <c r="AT142" s="219" t="s">
        <v>163</v>
      </c>
      <c r="AU142" s="219" t="s">
        <v>81</v>
      </c>
      <c r="AY142" s="13" t="s">
        <v>116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3" t="s">
        <v>81</v>
      </c>
      <c r="BK142" s="220">
        <f>ROUND(I142*H142,2)</f>
        <v>0</v>
      </c>
      <c r="BL142" s="13" t="s">
        <v>121</v>
      </c>
      <c r="BM142" s="219" t="s">
        <v>209</v>
      </c>
    </row>
    <row r="143" s="11" customFormat="1" ht="25.92" customHeight="1">
      <c r="A143" s="11"/>
      <c r="B143" s="193"/>
      <c r="C143" s="194"/>
      <c r="D143" s="195" t="s">
        <v>72</v>
      </c>
      <c r="E143" s="196" t="s">
        <v>210</v>
      </c>
      <c r="F143" s="196" t="s">
        <v>211</v>
      </c>
      <c r="G143" s="194"/>
      <c r="H143" s="194"/>
      <c r="I143" s="197"/>
      <c r="J143" s="198">
        <f>BK143</f>
        <v>0</v>
      </c>
      <c r="K143" s="194"/>
      <c r="L143" s="199"/>
      <c r="M143" s="232"/>
      <c r="N143" s="233"/>
      <c r="O143" s="233"/>
      <c r="P143" s="234">
        <v>0</v>
      </c>
      <c r="Q143" s="233"/>
      <c r="R143" s="234">
        <v>0</v>
      </c>
      <c r="S143" s="233"/>
      <c r="T143" s="235"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204" t="s">
        <v>134</v>
      </c>
      <c r="AT143" s="205" t="s">
        <v>72</v>
      </c>
      <c r="AU143" s="205" t="s">
        <v>73</v>
      </c>
      <c r="AY143" s="204" t="s">
        <v>116</v>
      </c>
      <c r="BK143" s="206">
        <v>0</v>
      </c>
    </row>
    <row r="144" s="2" customFormat="1" ht="6.96" customHeight="1">
      <c r="A144" s="34"/>
      <c r="B144" s="62"/>
      <c r="C144" s="63"/>
      <c r="D144" s="63"/>
      <c r="E144" s="63"/>
      <c r="F144" s="63"/>
      <c r="G144" s="63"/>
      <c r="H144" s="63"/>
      <c r="I144" s="63"/>
      <c r="J144" s="63"/>
      <c r="K144" s="63"/>
      <c r="L144" s="40"/>
      <c r="M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</sheetData>
  <sheetProtection sheet="1" autoFilter="0" formatColumns="0" formatRows="0" objects="1" scenarios="1" spinCount="100000" saltValue="dn2ksM59AwX+Vkq2Z2FTGZrWf9EqMrfRsbQEpz3naocZMuYuaRznyrW3P+5wKowV8NvPUQuIf8yTLRQ1751Rww==" hashValue="izDt1BCVYq1weBiwXVfbunApg2NCd0AmWXQCN9dX4NDQlD+4jJJbIvVRr6gBVIcdur8/lMqKfVv1fOwvfWtclw==" algorithmName="SHA-512" password="CC35"/>
  <autoFilter ref="C117:K14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83</v>
      </c>
    </row>
    <row r="4" s="1" customFormat="1" ht="24.96" customHeight="1">
      <c r="B4" s="16"/>
      <c r="D4" s="134" t="s">
        <v>90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IS Tišnov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91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212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16. 10. 2020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33</v>
      </c>
      <c r="E30" s="34"/>
      <c r="F30" s="34"/>
      <c r="G30" s="34"/>
      <c r="H30" s="34"/>
      <c r="I30" s="34"/>
      <c r="J30" s="147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35</v>
      </c>
      <c r="G32" s="34"/>
      <c r="H32" s="34"/>
      <c r="I32" s="148" t="s">
        <v>34</v>
      </c>
      <c r="J32" s="148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37</v>
      </c>
      <c r="E33" s="136" t="s">
        <v>38</v>
      </c>
      <c r="F33" s="150">
        <f>ROUND((SUM(BE117:BE129)),  2)</f>
        <v>0</v>
      </c>
      <c r="G33" s="34"/>
      <c r="H33" s="34"/>
      <c r="I33" s="151">
        <v>0.20999999999999999</v>
      </c>
      <c r="J33" s="150">
        <f>ROUND(((SUM(BE117:BE129))*I33),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39</v>
      </c>
      <c r="F34" s="150">
        <f>ROUND((SUM(BF117:BF129)),  2)</f>
        <v>0</v>
      </c>
      <c r="G34" s="34"/>
      <c r="H34" s="34"/>
      <c r="I34" s="151">
        <v>0.14999999999999999</v>
      </c>
      <c r="J34" s="150">
        <f>ROUND(((SUM(BF117:BF129))*I34),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40</v>
      </c>
      <c r="F35" s="150">
        <f>ROUND((SUM(BG117:BG129)),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41</v>
      </c>
      <c r="F36" s="150">
        <f>ROUND((SUM(BH117:BH129)),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42</v>
      </c>
      <c r="F37" s="150">
        <f>ROUND((SUM(BI117:BI129)),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93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IS Tišnov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91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02 - Napájení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16. 10. 2020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94</v>
      </c>
      <c r="D94" s="172"/>
      <c r="E94" s="172"/>
      <c r="F94" s="172"/>
      <c r="G94" s="172"/>
      <c r="H94" s="172"/>
      <c r="I94" s="172"/>
      <c r="J94" s="173" t="s">
        <v>95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96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97</v>
      </c>
    </row>
    <row r="97" s="9" customFormat="1" ht="24.96" customHeight="1">
      <c r="A97" s="9"/>
      <c r="B97" s="175"/>
      <c r="C97" s="176"/>
      <c r="D97" s="177" t="s">
        <v>98</v>
      </c>
      <c r="E97" s="178"/>
      <c r="F97" s="178"/>
      <c r="G97" s="178"/>
      <c r="H97" s="178"/>
      <c r="I97" s="178"/>
      <c r="J97" s="179">
        <f>J118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100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70" t="str">
        <f>E7</f>
        <v>IS Tišnov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91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02 - Napájení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28" t="s">
        <v>22</v>
      </c>
      <c r="J111" s="75" t="str">
        <f>IF(J12="","",J12)</f>
        <v>16. 10. 2020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 </v>
      </c>
      <c r="G113" s="36"/>
      <c r="H113" s="36"/>
      <c r="I113" s="28" t="s">
        <v>29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27</v>
      </c>
      <c r="D114" s="36"/>
      <c r="E114" s="36"/>
      <c r="F114" s="23" t="str">
        <f>IF(E18="","",E18)</f>
        <v>Vyplň údaj</v>
      </c>
      <c r="G114" s="36"/>
      <c r="H114" s="36"/>
      <c r="I114" s="28" t="s">
        <v>31</v>
      </c>
      <c r="J114" s="32" t="str">
        <f>E24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1"/>
      <c r="B116" s="182"/>
      <c r="C116" s="183" t="s">
        <v>101</v>
      </c>
      <c r="D116" s="184" t="s">
        <v>58</v>
      </c>
      <c r="E116" s="184" t="s">
        <v>54</v>
      </c>
      <c r="F116" s="184" t="s">
        <v>55</v>
      </c>
      <c r="G116" s="184" t="s">
        <v>102</v>
      </c>
      <c r="H116" s="184" t="s">
        <v>103</v>
      </c>
      <c r="I116" s="184" t="s">
        <v>104</v>
      </c>
      <c r="J116" s="185" t="s">
        <v>95</v>
      </c>
      <c r="K116" s="186" t="s">
        <v>105</v>
      </c>
      <c r="L116" s="187"/>
      <c r="M116" s="96" t="s">
        <v>1</v>
      </c>
      <c r="N116" s="97" t="s">
        <v>37</v>
      </c>
      <c r="O116" s="97" t="s">
        <v>106</v>
      </c>
      <c r="P116" s="97" t="s">
        <v>107</v>
      </c>
      <c r="Q116" s="97" t="s">
        <v>108</v>
      </c>
      <c r="R116" s="97" t="s">
        <v>109</v>
      </c>
      <c r="S116" s="97" t="s">
        <v>110</v>
      </c>
      <c r="T116" s="98" t="s">
        <v>111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4"/>
      <c r="B117" s="35"/>
      <c r="C117" s="103" t="s">
        <v>112</v>
      </c>
      <c r="D117" s="36"/>
      <c r="E117" s="36"/>
      <c r="F117" s="36"/>
      <c r="G117" s="36"/>
      <c r="H117" s="36"/>
      <c r="I117" s="36"/>
      <c r="J117" s="188">
        <f>BK117</f>
        <v>0</v>
      </c>
      <c r="K117" s="36"/>
      <c r="L117" s="40"/>
      <c r="M117" s="99"/>
      <c r="N117" s="189"/>
      <c r="O117" s="100"/>
      <c r="P117" s="190">
        <f>P118</f>
        <v>0</v>
      </c>
      <c r="Q117" s="100"/>
      <c r="R117" s="190">
        <f>R118</f>
        <v>0.0039000000000000003</v>
      </c>
      <c r="S117" s="100"/>
      <c r="T117" s="191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72</v>
      </c>
      <c r="AU117" s="13" t="s">
        <v>97</v>
      </c>
      <c r="BK117" s="192">
        <f>BK118</f>
        <v>0</v>
      </c>
    </row>
    <row r="118" s="11" customFormat="1" ht="25.92" customHeight="1">
      <c r="A118" s="11"/>
      <c r="B118" s="193"/>
      <c r="C118" s="194"/>
      <c r="D118" s="195" t="s">
        <v>72</v>
      </c>
      <c r="E118" s="196" t="s">
        <v>113</v>
      </c>
      <c r="F118" s="196" t="s">
        <v>114</v>
      </c>
      <c r="G118" s="194"/>
      <c r="H118" s="194"/>
      <c r="I118" s="197"/>
      <c r="J118" s="198">
        <f>BK118</f>
        <v>0</v>
      </c>
      <c r="K118" s="194"/>
      <c r="L118" s="199"/>
      <c r="M118" s="200"/>
      <c r="N118" s="201"/>
      <c r="O118" s="201"/>
      <c r="P118" s="202">
        <f>SUM(P119:P129)</f>
        <v>0</v>
      </c>
      <c r="Q118" s="201"/>
      <c r="R118" s="202">
        <f>SUM(R119:R129)</f>
        <v>0.0039000000000000003</v>
      </c>
      <c r="S118" s="201"/>
      <c r="T118" s="203">
        <f>SUM(T119:T129)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4" t="s">
        <v>115</v>
      </c>
      <c r="AT118" s="205" t="s">
        <v>72</v>
      </c>
      <c r="AU118" s="205" t="s">
        <v>73</v>
      </c>
      <c r="AY118" s="204" t="s">
        <v>116</v>
      </c>
      <c r="BK118" s="206">
        <f>SUM(BK119:BK129)</f>
        <v>0</v>
      </c>
    </row>
    <row r="119" s="2" customFormat="1" ht="37.8" customHeight="1">
      <c r="A119" s="34"/>
      <c r="B119" s="35"/>
      <c r="C119" s="207" t="s">
        <v>206</v>
      </c>
      <c r="D119" s="207" t="s">
        <v>117</v>
      </c>
      <c r="E119" s="208" t="s">
        <v>213</v>
      </c>
      <c r="F119" s="209" t="s">
        <v>214</v>
      </c>
      <c r="G119" s="210" t="s">
        <v>120</v>
      </c>
      <c r="H119" s="211">
        <v>1</v>
      </c>
      <c r="I119" s="212"/>
      <c r="J119" s="213">
        <f>ROUND(I119*H119,2)</f>
        <v>0</v>
      </c>
      <c r="K119" s="214"/>
      <c r="L119" s="40"/>
      <c r="M119" s="215" t="s">
        <v>1</v>
      </c>
      <c r="N119" s="216" t="s">
        <v>38</v>
      </c>
      <c r="O119" s="87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9" t="s">
        <v>121</v>
      </c>
      <c r="AT119" s="219" t="s">
        <v>117</v>
      </c>
      <c r="AU119" s="219" t="s">
        <v>81</v>
      </c>
      <c r="AY119" s="13" t="s">
        <v>116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3" t="s">
        <v>81</v>
      </c>
      <c r="BK119" s="220">
        <f>ROUND(I119*H119,2)</f>
        <v>0</v>
      </c>
      <c r="BL119" s="13" t="s">
        <v>121</v>
      </c>
      <c r="BM119" s="219" t="s">
        <v>215</v>
      </c>
    </row>
    <row r="120" s="2" customFormat="1" ht="24.15" customHeight="1">
      <c r="A120" s="34"/>
      <c r="B120" s="35"/>
      <c r="C120" s="207" t="s">
        <v>216</v>
      </c>
      <c r="D120" s="207" t="s">
        <v>117</v>
      </c>
      <c r="E120" s="208" t="s">
        <v>217</v>
      </c>
      <c r="F120" s="209" t="s">
        <v>218</v>
      </c>
      <c r="G120" s="210" t="s">
        <v>120</v>
      </c>
      <c r="H120" s="211">
        <v>5</v>
      </c>
      <c r="I120" s="212"/>
      <c r="J120" s="213">
        <f>ROUND(I120*H120,2)</f>
        <v>0</v>
      </c>
      <c r="K120" s="214"/>
      <c r="L120" s="40"/>
      <c r="M120" s="215" t="s">
        <v>1</v>
      </c>
      <c r="N120" s="216" t="s">
        <v>38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9" t="s">
        <v>121</v>
      </c>
      <c r="AT120" s="219" t="s">
        <v>117</v>
      </c>
      <c r="AU120" s="219" t="s">
        <v>81</v>
      </c>
      <c r="AY120" s="13" t="s">
        <v>116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3" t="s">
        <v>81</v>
      </c>
      <c r="BK120" s="220">
        <f>ROUND(I120*H120,2)</f>
        <v>0</v>
      </c>
      <c r="BL120" s="13" t="s">
        <v>121</v>
      </c>
      <c r="BM120" s="219" t="s">
        <v>219</v>
      </c>
    </row>
    <row r="121" s="2" customFormat="1" ht="24.15" customHeight="1">
      <c r="A121" s="34"/>
      <c r="B121" s="35"/>
      <c r="C121" s="207" t="s">
        <v>220</v>
      </c>
      <c r="D121" s="207" t="s">
        <v>117</v>
      </c>
      <c r="E121" s="208" t="s">
        <v>221</v>
      </c>
      <c r="F121" s="209" t="s">
        <v>222</v>
      </c>
      <c r="G121" s="210" t="s">
        <v>120</v>
      </c>
      <c r="H121" s="211">
        <v>3</v>
      </c>
      <c r="I121" s="212"/>
      <c r="J121" s="213">
        <f>ROUND(I121*H121,2)</f>
        <v>0</v>
      </c>
      <c r="K121" s="214"/>
      <c r="L121" s="40"/>
      <c r="M121" s="215" t="s">
        <v>1</v>
      </c>
      <c r="N121" s="216" t="s">
        <v>38</v>
      </c>
      <c r="O121" s="87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9" t="s">
        <v>121</v>
      </c>
      <c r="AT121" s="219" t="s">
        <v>117</v>
      </c>
      <c r="AU121" s="219" t="s">
        <v>81</v>
      </c>
      <c r="AY121" s="13" t="s">
        <v>116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3" t="s">
        <v>81</v>
      </c>
      <c r="BK121" s="220">
        <f>ROUND(I121*H121,2)</f>
        <v>0</v>
      </c>
      <c r="BL121" s="13" t="s">
        <v>121</v>
      </c>
      <c r="BM121" s="219" t="s">
        <v>223</v>
      </c>
    </row>
    <row r="122" s="2" customFormat="1" ht="24.15" customHeight="1">
      <c r="A122" s="34"/>
      <c r="B122" s="35"/>
      <c r="C122" s="221" t="s">
        <v>224</v>
      </c>
      <c r="D122" s="221" t="s">
        <v>163</v>
      </c>
      <c r="E122" s="222" t="s">
        <v>225</v>
      </c>
      <c r="F122" s="223" t="s">
        <v>226</v>
      </c>
      <c r="G122" s="224" t="s">
        <v>120</v>
      </c>
      <c r="H122" s="225">
        <v>5</v>
      </c>
      <c r="I122" s="226"/>
      <c r="J122" s="227">
        <f>ROUND(I122*H122,2)</f>
        <v>0</v>
      </c>
      <c r="K122" s="228"/>
      <c r="L122" s="229"/>
      <c r="M122" s="230" t="s">
        <v>1</v>
      </c>
      <c r="N122" s="231" t="s">
        <v>38</v>
      </c>
      <c r="O122" s="87"/>
      <c r="P122" s="217">
        <f>O122*H122</f>
        <v>0</v>
      </c>
      <c r="Q122" s="217">
        <v>0.00029999999999999997</v>
      </c>
      <c r="R122" s="217">
        <f>Q122*H122</f>
        <v>0.0014999999999999998</v>
      </c>
      <c r="S122" s="217">
        <v>0</v>
      </c>
      <c r="T122" s="21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9" t="s">
        <v>121</v>
      </c>
      <c r="AT122" s="219" t="s">
        <v>163</v>
      </c>
      <c r="AU122" s="219" t="s">
        <v>81</v>
      </c>
      <c r="AY122" s="13" t="s">
        <v>116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3" t="s">
        <v>81</v>
      </c>
      <c r="BK122" s="220">
        <f>ROUND(I122*H122,2)</f>
        <v>0</v>
      </c>
      <c r="BL122" s="13" t="s">
        <v>121</v>
      </c>
      <c r="BM122" s="219" t="s">
        <v>227</v>
      </c>
    </row>
    <row r="123" s="2" customFormat="1" ht="24.15" customHeight="1">
      <c r="A123" s="34"/>
      <c r="B123" s="35"/>
      <c r="C123" s="221" t="s">
        <v>228</v>
      </c>
      <c r="D123" s="221" t="s">
        <v>163</v>
      </c>
      <c r="E123" s="222" t="s">
        <v>229</v>
      </c>
      <c r="F123" s="223" t="s">
        <v>230</v>
      </c>
      <c r="G123" s="224" t="s">
        <v>120</v>
      </c>
      <c r="H123" s="225">
        <v>3</v>
      </c>
      <c r="I123" s="226"/>
      <c r="J123" s="227">
        <f>ROUND(I123*H123,2)</f>
        <v>0</v>
      </c>
      <c r="K123" s="228"/>
      <c r="L123" s="229"/>
      <c r="M123" s="230" t="s">
        <v>1</v>
      </c>
      <c r="N123" s="231" t="s">
        <v>38</v>
      </c>
      <c r="O123" s="87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9" t="s">
        <v>121</v>
      </c>
      <c r="AT123" s="219" t="s">
        <v>163</v>
      </c>
      <c r="AU123" s="219" t="s">
        <v>81</v>
      </c>
      <c r="AY123" s="13" t="s">
        <v>116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3" t="s">
        <v>81</v>
      </c>
      <c r="BK123" s="220">
        <f>ROUND(I123*H123,2)</f>
        <v>0</v>
      </c>
      <c r="BL123" s="13" t="s">
        <v>121</v>
      </c>
      <c r="BM123" s="219" t="s">
        <v>231</v>
      </c>
    </row>
    <row r="124" s="2" customFormat="1" ht="37.8" customHeight="1">
      <c r="A124" s="34"/>
      <c r="B124" s="35"/>
      <c r="C124" s="221" t="s">
        <v>232</v>
      </c>
      <c r="D124" s="221" t="s">
        <v>163</v>
      </c>
      <c r="E124" s="222" t="s">
        <v>233</v>
      </c>
      <c r="F124" s="223" t="s">
        <v>234</v>
      </c>
      <c r="G124" s="224" t="s">
        <v>120</v>
      </c>
      <c r="H124" s="225">
        <v>3</v>
      </c>
      <c r="I124" s="226"/>
      <c r="J124" s="227">
        <f>ROUND(I124*H124,2)</f>
        <v>0</v>
      </c>
      <c r="K124" s="228"/>
      <c r="L124" s="229"/>
      <c r="M124" s="230" t="s">
        <v>1</v>
      </c>
      <c r="N124" s="231" t="s">
        <v>38</v>
      </c>
      <c r="O124" s="87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9" t="s">
        <v>121</v>
      </c>
      <c r="AT124" s="219" t="s">
        <v>163</v>
      </c>
      <c r="AU124" s="219" t="s">
        <v>81</v>
      </c>
      <c r="AY124" s="13" t="s">
        <v>116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3" t="s">
        <v>81</v>
      </c>
      <c r="BK124" s="220">
        <f>ROUND(I124*H124,2)</f>
        <v>0</v>
      </c>
      <c r="BL124" s="13" t="s">
        <v>121</v>
      </c>
      <c r="BM124" s="219" t="s">
        <v>235</v>
      </c>
    </row>
    <row r="125" s="2" customFormat="1" ht="24.15" customHeight="1">
      <c r="A125" s="34"/>
      <c r="B125" s="35"/>
      <c r="C125" s="221" t="s">
        <v>236</v>
      </c>
      <c r="D125" s="221" t="s">
        <v>163</v>
      </c>
      <c r="E125" s="222" t="s">
        <v>237</v>
      </c>
      <c r="F125" s="223" t="s">
        <v>238</v>
      </c>
      <c r="G125" s="224" t="s">
        <v>194</v>
      </c>
      <c r="H125" s="225">
        <v>300</v>
      </c>
      <c r="I125" s="226"/>
      <c r="J125" s="227">
        <f>ROUND(I125*H125,2)</f>
        <v>0</v>
      </c>
      <c r="K125" s="228"/>
      <c r="L125" s="229"/>
      <c r="M125" s="230" t="s">
        <v>1</v>
      </c>
      <c r="N125" s="231" t="s">
        <v>38</v>
      </c>
      <c r="O125" s="87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9" t="s">
        <v>166</v>
      </c>
      <c r="AT125" s="219" t="s">
        <v>163</v>
      </c>
      <c r="AU125" s="219" t="s">
        <v>81</v>
      </c>
      <c r="AY125" s="13" t="s">
        <v>116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3" t="s">
        <v>81</v>
      </c>
      <c r="BK125" s="220">
        <f>ROUND(I125*H125,2)</f>
        <v>0</v>
      </c>
      <c r="BL125" s="13" t="s">
        <v>166</v>
      </c>
      <c r="BM125" s="219" t="s">
        <v>239</v>
      </c>
    </row>
    <row r="126" s="2" customFormat="1" ht="24.15" customHeight="1">
      <c r="A126" s="34"/>
      <c r="B126" s="35"/>
      <c r="C126" s="221" t="s">
        <v>240</v>
      </c>
      <c r="D126" s="221" t="s">
        <v>163</v>
      </c>
      <c r="E126" s="222" t="s">
        <v>241</v>
      </c>
      <c r="F126" s="223" t="s">
        <v>242</v>
      </c>
      <c r="G126" s="224" t="s">
        <v>194</v>
      </c>
      <c r="H126" s="225">
        <v>100</v>
      </c>
      <c r="I126" s="226"/>
      <c r="J126" s="227">
        <f>ROUND(I126*H126,2)</f>
        <v>0</v>
      </c>
      <c r="K126" s="228"/>
      <c r="L126" s="229"/>
      <c r="M126" s="230" t="s">
        <v>1</v>
      </c>
      <c r="N126" s="231" t="s">
        <v>38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146</v>
      </c>
      <c r="AT126" s="219" t="s">
        <v>163</v>
      </c>
      <c r="AU126" s="219" t="s">
        <v>81</v>
      </c>
      <c r="AY126" s="13" t="s">
        <v>116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3" t="s">
        <v>81</v>
      </c>
      <c r="BK126" s="220">
        <f>ROUND(I126*H126,2)</f>
        <v>0</v>
      </c>
      <c r="BL126" s="13" t="s">
        <v>115</v>
      </c>
      <c r="BM126" s="219" t="s">
        <v>243</v>
      </c>
    </row>
    <row r="127" s="2" customFormat="1" ht="24.15" customHeight="1">
      <c r="A127" s="34"/>
      <c r="B127" s="35"/>
      <c r="C127" s="221" t="s">
        <v>244</v>
      </c>
      <c r="D127" s="221" t="s">
        <v>163</v>
      </c>
      <c r="E127" s="222" t="s">
        <v>245</v>
      </c>
      <c r="F127" s="223" t="s">
        <v>246</v>
      </c>
      <c r="G127" s="224" t="s">
        <v>120</v>
      </c>
      <c r="H127" s="225">
        <v>100</v>
      </c>
      <c r="I127" s="226"/>
      <c r="J127" s="227">
        <f>ROUND(I127*H127,2)</f>
        <v>0</v>
      </c>
      <c r="K127" s="228"/>
      <c r="L127" s="229"/>
      <c r="M127" s="230" t="s">
        <v>1</v>
      </c>
      <c r="N127" s="231" t="s">
        <v>38</v>
      </c>
      <c r="O127" s="87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146</v>
      </c>
      <c r="AT127" s="219" t="s">
        <v>163</v>
      </c>
      <c r="AU127" s="219" t="s">
        <v>81</v>
      </c>
      <c r="AY127" s="13" t="s">
        <v>116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3" t="s">
        <v>81</v>
      </c>
      <c r="BK127" s="220">
        <f>ROUND(I127*H127,2)</f>
        <v>0</v>
      </c>
      <c r="BL127" s="13" t="s">
        <v>115</v>
      </c>
      <c r="BM127" s="219" t="s">
        <v>247</v>
      </c>
    </row>
    <row r="128" s="2" customFormat="1" ht="14.4" customHeight="1">
      <c r="A128" s="34"/>
      <c r="B128" s="35"/>
      <c r="C128" s="221" t="s">
        <v>248</v>
      </c>
      <c r="D128" s="221" t="s">
        <v>163</v>
      </c>
      <c r="E128" s="222" t="s">
        <v>249</v>
      </c>
      <c r="F128" s="223" t="s">
        <v>250</v>
      </c>
      <c r="G128" s="224" t="s">
        <v>120</v>
      </c>
      <c r="H128" s="225">
        <v>3</v>
      </c>
      <c r="I128" s="226"/>
      <c r="J128" s="227">
        <f>ROUND(I128*H128,2)</f>
        <v>0</v>
      </c>
      <c r="K128" s="228"/>
      <c r="L128" s="229"/>
      <c r="M128" s="230" t="s">
        <v>1</v>
      </c>
      <c r="N128" s="231" t="s">
        <v>38</v>
      </c>
      <c r="O128" s="87"/>
      <c r="P128" s="217">
        <f>O128*H128</f>
        <v>0</v>
      </c>
      <c r="Q128" s="217">
        <v>0.00040000000000000002</v>
      </c>
      <c r="R128" s="217">
        <f>Q128*H128</f>
        <v>0.0012000000000000001</v>
      </c>
      <c r="S128" s="217">
        <v>0</v>
      </c>
      <c r="T128" s="21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146</v>
      </c>
      <c r="AT128" s="219" t="s">
        <v>163</v>
      </c>
      <c r="AU128" s="219" t="s">
        <v>81</v>
      </c>
      <c r="AY128" s="13" t="s">
        <v>116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3" t="s">
        <v>81</v>
      </c>
      <c r="BK128" s="220">
        <f>ROUND(I128*H128,2)</f>
        <v>0</v>
      </c>
      <c r="BL128" s="13" t="s">
        <v>115</v>
      </c>
      <c r="BM128" s="219" t="s">
        <v>251</v>
      </c>
    </row>
    <row r="129" s="2" customFormat="1" ht="14.4" customHeight="1">
      <c r="A129" s="34"/>
      <c r="B129" s="35"/>
      <c r="C129" s="221" t="s">
        <v>252</v>
      </c>
      <c r="D129" s="221" t="s">
        <v>163</v>
      </c>
      <c r="E129" s="222" t="s">
        <v>253</v>
      </c>
      <c r="F129" s="223" t="s">
        <v>254</v>
      </c>
      <c r="G129" s="224" t="s">
        <v>120</v>
      </c>
      <c r="H129" s="225">
        <v>3</v>
      </c>
      <c r="I129" s="226"/>
      <c r="J129" s="227">
        <f>ROUND(I129*H129,2)</f>
        <v>0</v>
      </c>
      <c r="K129" s="228"/>
      <c r="L129" s="229"/>
      <c r="M129" s="236" t="s">
        <v>1</v>
      </c>
      <c r="N129" s="237" t="s">
        <v>38</v>
      </c>
      <c r="O129" s="238"/>
      <c r="P129" s="239">
        <f>O129*H129</f>
        <v>0</v>
      </c>
      <c r="Q129" s="239">
        <v>0.00040000000000000002</v>
      </c>
      <c r="R129" s="239">
        <f>Q129*H129</f>
        <v>0.0012000000000000001</v>
      </c>
      <c r="S129" s="239">
        <v>0</v>
      </c>
      <c r="T129" s="24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146</v>
      </c>
      <c r="AT129" s="219" t="s">
        <v>163</v>
      </c>
      <c r="AU129" s="219" t="s">
        <v>81</v>
      </c>
      <c r="AY129" s="13" t="s">
        <v>116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3" t="s">
        <v>81</v>
      </c>
      <c r="BK129" s="220">
        <f>ROUND(I129*H129,2)</f>
        <v>0</v>
      </c>
      <c r="BL129" s="13" t="s">
        <v>115</v>
      </c>
      <c r="BM129" s="219" t="s">
        <v>255</v>
      </c>
    </row>
    <row r="130" s="2" customFormat="1" ht="6.96" customHeight="1">
      <c r="A130" s="34"/>
      <c r="B130" s="62"/>
      <c r="C130" s="63"/>
      <c r="D130" s="63"/>
      <c r="E130" s="63"/>
      <c r="F130" s="63"/>
      <c r="G130" s="63"/>
      <c r="H130" s="63"/>
      <c r="I130" s="63"/>
      <c r="J130" s="63"/>
      <c r="K130" s="63"/>
      <c r="L130" s="40"/>
      <c r="M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</sheetData>
  <sheetProtection sheet="1" autoFilter="0" formatColumns="0" formatRows="0" objects="1" scenarios="1" spinCount="100000" saltValue="S6C/TA7G9el56kWVN5hN8Bk1CP21rnQMCNvWrg6heyrNA4kbnB489gtRDpHWx30ZQMela1GUtaeM8qqEoSgYsA==" hashValue="v0iIKjLoshfln7KOxGR2i/vw9UpJPx0ar4JEOpiBAPb3XYUqRoLRDAqeiKhJn0JtPFSCEHbaAF0onoVdRrNlyQ==" algorithmName="SHA-512" password="CC35"/>
  <autoFilter ref="C116:K12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83</v>
      </c>
    </row>
    <row r="4" s="1" customFormat="1" ht="24.96" customHeight="1">
      <c r="B4" s="16"/>
      <c r="D4" s="134" t="s">
        <v>90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IS Tišnov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91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256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16. 10. 2020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33</v>
      </c>
      <c r="E30" s="34"/>
      <c r="F30" s="34"/>
      <c r="G30" s="34"/>
      <c r="H30" s="34"/>
      <c r="I30" s="34"/>
      <c r="J30" s="147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35</v>
      </c>
      <c r="G32" s="34"/>
      <c r="H32" s="34"/>
      <c r="I32" s="148" t="s">
        <v>34</v>
      </c>
      <c r="J32" s="148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37</v>
      </c>
      <c r="E33" s="136" t="s">
        <v>38</v>
      </c>
      <c r="F33" s="150">
        <f>ROUND((SUM(BE117:BE120)),  2)</f>
        <v>0</v>
      </c>
      <c r="G33" s="34"/>
      <c r="H33" s="34"/>
      <c r="I33" s="151">
        <v>0.20999999999999999</v>
      </c>
      <c r="J33" s="150">
        <f>ROUND(((SUM(BE117:BE120))*I33),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39</v>
      </c>
      <c r="F34" s="150">
        <f>ROUND((SUM(BF117:BF120)),  2)</f>
        <v>0</v>
      </c>
      <c r="G34" s="34"/>
      <c r="H34" s="34"/>
      <c r="I34" s="151">
        <v>0.14999999999999999</v>
      </c>
      <c r="J34" s="150">
        <f>ROUND(((SUM(BF117:BF120))*I34),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40</v>
      </c>
      <c r="F35" s="150">
        <f>ROUND((SUM(BG117:BG120)),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41</v>
      </c>
      <c r="F36" s="150">
        <f>ROUND((SUM(BH117:BH120)),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42</v>
      </c>
      <c r="F37" s="150">
        <f>ROUND((SUM(BI117:BI120)),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93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IS Tišnov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91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04 - VON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16. 10. 2020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94</v>
      </c>
      <c r="D94" s="172"/>
      <c r="E94" s="172"/>
      <c r="F94" s="172"/>
      <c r="G94" s="172"/>
      <c r="H94" s="172"/>
      <c r="I94" s="172"/>
      <c r="J94" s="173" t="s">
        <v>95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96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97</v>
      </c>
    </row>
    <row r="97" s="9" customFormat="1" ht="24.96" customHeight="1">
      <c r="A97" s="9"/>
      <c r="B97" s="175"/>
      <c r="C97" s="176"/>
      <c r="D97" s="177" t="s">
        <v>99</v>
      </c>
      <c r="E97" s="178"/>
      <c r="F97" s="178"/>
      <c r="G97" s="178"/>
      <c r="H97" s="178"/>
      <c r="I97" s="178"/>
      <c r="J97" s="179">
        <f>J118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100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70" t="str">
        <f>E7</f>
        <v>IS Tišnov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91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04 - VON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28" t="s">
        <v>22</v>
      </c>
      <c r="J111" s="75" t="str">
        <f>IF(J12="","",J12)</f>
        <v>16. 10. 2020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 </v>
      </c>
      <c r="G113" s="36"/>
      <c r="H113" s="36"/>
      <c r="I113" s="28" t="s">
        <v>29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27</v>
      </c>
      <c r="D114" s="36"/>
      <c r="E114" s="36"/>
      <c r="F114" s="23" t="str">
        <f>IF(E18="","",E18)</f>
        <v>Vyplň údaj</v>
      </c>
      <c r="G114" s="36"/>
      <c r="H114" s="36"/>
      <c r="I114" s="28" t="s">
        <v>31</v>
      </c>
      <c r="J114" s="32" t="str">
        <f>E24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1"/>
      <c r="B116" s="182"/>
      <c r="C116" s="183" t="s">
        <v>101</v>
      </c>
      <c r="D116" s="184" t="s">
        <v>58</v>
      </c>
      <c r="E116" s="184" t="s">
        <v>54</v>
      </c>
      <c r="F116" s="184" t="s">
        <v>55</v>
      </c>
      <c r="G116" s="184" t="s">
        <v>102</v>
      </c>
      <c r="H116" s="184" t="s">
        <v>103</v>
      </c>
      <c r="I116" s="184" t="s">
        <v>104</v>
      </c>
      <c r="J116" s="185" t="s">
        <v>95</v>
      </c>
      <c r="K116" s="186" t="s">
        <v>105</v>
      </c>
      <c r="L116" s="187"/>
      <c r="M116" s="96" t="s">
        <v>1</v>
      </c>
      <c r="N116" s="97" t="s">
        <v>37</v>
      </c>
      <c r="O116" s="97" t="s">
        <v>106</v>
      </c>
      <c r="P116" s="97" t="s">
        <v>107</v>
      </c>
      <c r="Q116" s="97" t="s">
        <v>108</v>
      </c>
      <c r="R116" s="97" t="s">
        <v>109</v>
      </c>
      <c r="S116" s="97" t="s">
        <v>110</v>
      </c>
      <c r="T116" s="98" t="s">
        <v>111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4"/>
      <c r="B117" s="35"/>
      <c r="C117" s="103" t="s">
        <v>112</v>
      </c>
      <c r="D117" s="36"/>
      <c r="E117" s="36"/>
      <c r="F117" s="36"/>
      <c r="G117" s="36"/>
      <c r="H117" s="36"/>
      <c r="I117" s="36"/>
      <c r="J117" s="188">
        <f>BK117</f>
        <v>0</v>
      </c>
      <c r="K117" s="36"/>
      <c r="L117" s="40"/>
      <c r="M117" s="99"/>
      <c r="N117" s="189"/>
      <c r="O117" s="100"/>
      <c r="P117" s="190">
        <f>P118</f>
        <v>0</v>
      </c>
      <c r="Q117" s="100"/>
      <c r="R117" s="190">
        <f>R118</f>
        <v>0</v>
      </c>
      <c r="S117" s="100"/>
      <c r="T117" s="191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72</v>
      </c>
      <c r="AU117" s="13" t="s">
        <v>97</v>
      </c>
      <c r="BK117" s="192">
        <f>BK118</f>
        <v>0</v>
      </c>
    </row>
    <row r="118" s="11" customFormat="1" ht="25.92" customHeight="1">
      <c r="A118" s="11"/>
      <c r="B118" s="193"/>
      <c r="C118" s="194"/>
      <c r="D118" s="195" t="s">
        <v>72</v>
      </c>
      <c r="E118" s="196" t="s">
        <v>210</v>
      </c>
      <c r="F118" s="196" t="s">
        <v>211</v>
      </c>
      <c r="G118" s="194"/>
      <c r="H118" s="194"/>
      <c r="I118" s="197"/>
      <c r="J118" s="198">
        <f>BK118</f>
        <v>0</v>
      </c>
      <c r="K118" s="194"/>
      <c r="L118" s="199"/>
      <c r="M118" s="200"/>
      <c r="N118" s="201"/>
      <c r="O118" s="201"/>
      <c r="P118" s="202">
        <f>SUM(P119:P120)</f>
        <v>0</v>
      </c>
      <c r="Q118" s="201"/>
      <c r="R118" s="202">
        <f>SUM(R119:R120)</f>
        <v>0</v>
      </c>
      <c r="S118" s="201"/>
      <c r="T118" s="203">
        <f>SUM(T119:T120)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4" t="s">
        <v>134</v>
      </c>
      <c r="AT118" s="205" t="s">
        <v>72</v>
      </c>
      <c r="AU118" s="205" t="s">
        <v>73</v>
      </c>
      <c r="AY118" s="204" t="s">
        <v>116</v>
      </c>
      <c r="BK118" s="206">
        <f>SUM(BK119:BK120)</f>
        <v>0</v>
      </c>
    </row>
    <row r="119" s="2" customFormat="1" ht="24.15" customHeight="1">
      <c r="A119" s="34"/>
      <c r="B119" s="35"/>
      <c r="C119" s="207" t="s">
        <v>257</v>
      </c>
      <c r="D119" s="207" t="s">
        <v>117</v>
      </c>
      <c r="E119" s="208" t="s">
        <v>258</v>
      </c>
      <c r="F119" s="209" t="s">
        <v>259</v>
      </c>
      <c r="G119" s="210" t="s">
        <v>260</v>
      </c>
      <c r="H119" s="241"/>
      <c r="I119" s="212"/>
      <c r="J119" s="213">
        <f>ROUND(I119*H119,2)</f>
        <v>0</v>
      </c>
      <c r="K119" s="214"/>
      <c r="L119" s="40"/>
      <c r="M119" s="215" t="s">
        <v>1</v>
      </c>
      <c r="N119" s="216" t="s">
        <v>38</v>
      </c>
      <c r="O119" s="87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9" t="s">
        <v>115</v>
      </c>
      <c r="AT119" s="219" t="s">
        <v>117</v>
      </c>
      <c r="AU119" s="219" t="s">
        <v>81</v>
      </c>
      <c r="AY119" s="13" t="s">
        <v>116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3" t="s">
        <v>81</v>
      </c>
      <c r="BK119" s="220">
        <f>ROUND(I119*H119,2)</f>
        <v>0</v>
      </c>
      <c r="BL119" s="13" t="s">
        <v>115</v>
      </c>
      <c r="BM119" s="219" t="s">
        <v>261</v>
      </c>
    </row>
    <row r="120" s="2" customFormat="1" ht="24.15" customHeight="1">
      <c r="A120" s="34"/>
      <c r="B120" s="35"/>
      <c r="C120" s="207" t="s">
        <v>262</v>
      </c>
      <c r="D120" s="207" t="s">
        <v>117</v>
      </c>
      <c r="E120" s="208" t="s">
        <v>263</v>
      </c>
      <c r="F120" s="209" t="s">
        <v>264</v>
      </c>
      <c r="G120" s="210" t="s">
        <v>260</v>
      </c>
      <c r="H120" s="241"/>
      <c r="I120" s="212"/>
      <c r="J120" s="213">
        <f>ROUND(I120*H120,2)</f>
        <v>0</v>
      </c>
      <c r="K120" s="214"/>
      <c r="L120" s="40"/>
      <c r="M120" s="242" t="s">
        <v>1</v>
      </c>
      <c r="N120" s="243" t="s">
        <v>38</v>
      </c>
      <c r="O120" s="238"/>
      <c r="P120" s="239">
        <f>O120*H120</f>
        <v>0</v>
      </c>
      <c r="Q120" s="239">
        <v>0</v>
      </c>
      <c r="R120" s="239">
        <f>Q120*H120</f>
        <v>0</v>
      </c>
      <c r="S120" s="239">
        <v>0</v>
      </c>
      <c r="T120" s="240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9" t="s">
        <v>115</v>
      </c>
      <c r="AT120" s="219" t="s">
        <v>117</v>
      </c>
      <c r="AU120" s="219" t="s">
        <v>81</v>
      </c>
      <c r="AY120" s="13" t="s">
        <v>116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3" t="s">
        <v>81</v>
      </c>
      <c r="BK120" s="220">
        <f>ROUND(I120*H120,2)</f>
        <v>0</v>
      </c>
      <c r="BL120" s="13" t="s">
        <v>115</v>
      </c>
      <c r="BM120" s="219" t="s">
        <v>265</v>
      </c>
    </row>
    <row r="121" s="2" customFormat="1" ht="6.96" customHeight="1">
      <c r="A121" s="34"/>
      <c r="B121" s="62"/>
      <c r="C121" s="63"/>
      <c r="D121" s="63"/>
      <c r="E121" s="63"/>
      <c r="F121" s="63"/>
      <c r="G121" s="63"/>
      <c r="H121" s="63"/>
      <c r="I121" s="63"/>
      <c r="J121" s="63"/>
      <c r="K121" s="63"/>
      <c r="L121" s="40"/>
      <c r="M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</sheetData>
  <sheetProtection sheet="1" autoFilter="0" formatColumns="0" formatRows="0" objects="1" scenarios="1" spinCount="100000" saltValue="BdyN6JwSeAEVFccxj78qvLHbf7QPWzYFXdTA5OeIyUCm2rsuv4WIttaNKckglKsGNxqUNgpwIBj0vJBQPu4zZA==" hashValue="7R/BPRkiVCOquhQh93ESmMBiNWumU4E13FOV2AkThpjWU5SSRb1j1qv8uPpQBiEUA3NzExyhbxxWrZmmCq+ZOg==" algorithmName="SHA-512" password="CC35"/>
  <autoFilter ref="C116:K12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Jambor Petr, Bc.</dc:creator>
  <cp:lastModifiedBy>Jambor Petr, Bc.</cp:lastModifiedBy>
  <dcterms:created xsi:type="dcterms:W3CDTF">2020-11-11T09:11:28Z</dcterms:created>
  <dcterms:modified xsi:type="dcterms:W3CDTF">2020-11-11T09:11:31Z</dcterms:modified>
</cp:coreProperties>
</file>