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0-90" sheetId="3" r:id="rId3"/>
    <sheet name="SO 98-98" sheetId="4" r:id="rId4"/>
    <sheet name="SO 01" sheetId="5" r:id="rId5"/>
    <sheet name="SO 01.1" sheetId="6" r:id="rId6"/>
    <sheet name="SO 02" sheetId="7" r:id="rId7"/>
    <sheet name="SO 03" sheetId="8" r:id="rId8"/>
    <sheet name="SO 04" sheetId="9" r:id="rId9"/>
    <sheet name="SO 06" sheetId="10" r:id="rId10"/>
    <sheet name="SO 07" sheetId="11" r:id="rId11"/>
    <sheet name="SO 05" sheetId="12" r:id="rId12"/>
  </sheets>
  <definedNames/>
  <calcPr/>
  <webPublishing/>
</workbook>
</file>

<file path=xl/sharedStrings.xml><?xml version="1.0" encoding="utf-8"?>
<sst xmlns="http://schemas.openxmlformats.org/spreadsheetml/2006/main" count="5401" uniqueCount="1106">
  <si>
    <t>Aspe</t>
  </si>
  <si>
    <t>Rekapitulace ceny</t>
  </si>
  <si>
    <t>S631600027</t>
  </si>
  <si>
    <t>Rekonstrukce přejezdu v km 2,140 a km 2,251 trati Čáslav - Třemošnice</t>
  </si>
  <si>
    <t>ZŘ</t>
  </si>
  <si>
    <t>20201029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</si>
  <si>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</si>
  <si>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</si>
  <si>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</si>
  <si>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</si>
  <si>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</si>
  <si>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</si>
  <si>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</si>
  <si>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</si>
  <si>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</si>
  <si>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</si>
  <si>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</si>
  <si>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Přejezdová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</si>
  <si>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</si>
  <si>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</si>
  <si>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</si>
  <si>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</si>
  <si>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</si>
  <si>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</si>
  <si>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</si>
  <si>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</si>
  <si>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</si>
  <si>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</si>
  <si>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</si>
  <si>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</si>
  <si>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</si>
  <si>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</si>
  <si>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</si>
  <si>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</si>
  <si>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</si>
  <si>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</si>
  <si>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</si>
  <si>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</si>
  <si>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</si>
  <si>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</si>
  <si>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</si>
  <si>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</si>
  <si>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</si>
  <si>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</si>
  <si>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</si>
  <si>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</si>
  <si>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</si>
  <si>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0</t>
  </si>
  <si>
    <t>Všeobecné konstrukce a práce</t>
  </si>
  <si>
    <t>P</t>
  </si>
  <si>
    <t>1</t>
  </si>
  <si>
    <t>015112R</t>
  </si>
  <si>
    <t>901</t>
  </si>
  <si>
    <t>POPLATKY ZA LIKVIDACŮ ODPADŮ NEKONTAMINOVANÝCH - 17 05 04 VYTĚŽENÉ ZEMINY A HORNINY - II. TŘÍDA TĚŽITELNOSTI</t>
  </si>
  <si>
    <t>T</t>
  </si>
  <si>
    <t>OTSKP 2019</t>
  </si>
  <si>
    <t>PP</t>
  </si>
  <si>
    <t/>
  </si>
  <si>
    <t>VV</t>
  </si>
  <si>
    <t>TS</t>
  </si>
  <si>
    <t>Technická specifikace položky odpovídá příslušné cenové soustavě.</t>
  </si>
  <si>
    <t>R015140</t>
  </si>
  <si>
    <t>902</t>
  </si>
  <si>
    <t>POPLATKY ZA LIKVIDACŮ ODPADŮ NEKONTAMINOVANÝCH - 17 01 01 BETON Z DEMOLIC OBJEKTŮ, ZÁKLADŮ TV</t>
  </si>
  <si>
    <t>R15160</t>
  </si>
  <si>
    <t>903</t>
  </si>
  <si>
    <t>POPLATKY ZA LIKVIDACŮ ODPADŮ NEKONTAMINOVANÝCH - 02 01 03 SMÝCENÉ STROMY A KEŘE VČETNĚ DOPRAVY</t>
  </si>
  <si>
    <t>11</t>
  </si>
  <si>
    <t>Zemní práce</t>
  </si>
  <si>
    <t>4</t>
  </si>
  <si>
    <t>11120</t>
  </si>
  <si>
    <t>ODSTRANĚNÍ KŘOVIN</t>
  </si>
  <si>
    <t>M2</t>
  </si>
  <si>
    <t>5</t>
  </si>
  <si>
    <t>11130</t>
  </si>
  <si>
    <t>SEJMUTÍ DRNU</t>
  </si>
  <si>
    <t>6</t>
  </si>
  <si>
    <t>13183A</t>
  </si>
  <si>
    <t>HLOUBENÍ JAM ZAPAŽ I NEPAŽ TŘ II - BEZ DOPRAVY</t>
  </si>
  <si>
    <t>M3</t>
  </si>
  <si>
    <t>2019_OTSKP</t>
  </si>
  <si>
    <t>(7x2m3-výstražníky a závory)+(20x3m3-protlakové jámy)+(1x4m3 RD)+(8x0,5m3 kab. objekty)</t>
  </si>
  <si>
    <t>v.č. 1300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</si>
  <si>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</si>
  <si>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</si>
  <si>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13283A</t>
  </si>
  <si>
    <t>HLOUBENÍ RÝH ŠÍŘ DO 2M PAŽ I NEPAŽ TŘ. II - BEZ DOPRAVY</t>
  </si>
  <si>
    <t>(1833mx0,35mx0,9m)+(959mx0,35mx0,4m)+(51mx0,5mx1,3m)</t>
  </si>
  <si>
    <t>8</t>
  </si>
  <si>
    <t>14173</t>
  </si>
  <si>
    <t>PROTLAČOVÁNÍ POTRUBÍ Z PLAST HMOT DN DO 200MM</t>
  </si>
  <si>
    <t>M</t>
  </si>
  <si>
    <t>9</t>
  </si>
  <si>
    <t>17411</t>
  </si>
  <si>
    <t>ZÁSYP JAM A RÝH ZEMINOU SE ZHUTNĚNÍM</t>
  </si>
  <si>
    <t>10</t>
  </si>
  <si>
    <t>18120</t>
  </si>
  <si>
    <t>ÚPRAVA PLÁNĚ SE ZHUTNĚNÍM V HORNINĚ TŘ. II</t>
  </si>
  <si>
    <t>18241</t>
  </si>
  <si>
    <t>ZALOŽENÍ TRÁVNÍKU RUČNÍM VÝSEVEM</t>
  </si>
  <si>
    <t>12</t>
  </si>
  <si>
    <t>465921</t>
  </si>
  <si>
    <t>DLAŽBY Z BETONOVÝCH DLAŽDIC NA SUCHO</t>
  </si>
  <si>
    <t>13</t>
  </si>
  <si>
    <t>701005</t>
  </si>
  <si>
    <t>VYHLEDÁVACÍ MARKER ZEMNÍ S MOŽNOSTÍ ZÁPISU</t>
  </si>
  <si>
    <t>KUS</t>
  </si>
  <si>
    <t>14</t>
  </si>
  <si>
    <t>702112</t>
  </si>
  <si>
    <t>KABELOVÝ ŽLAB ZEMNÍ VČETNĚ KRYTU SVĚTLÉ ŠÍŘKY PŘES 120 DO 250 MM</t>
  </si>
  <si>
    <t>v.č. 1300, v.č. 0706</t>
  </si>
  <si>
    <t>15</t>
  </si>
  <si>
    <t>702212</t>
  </si>
  <si>
    <t>KABELOVÁ CHRÁNIČKA ZEMNÍ DN PŘES 100 DO 200 MM</t>
  </si>
  <si>
    <t>16</t>
  </si>
  <si>
    <t>702312</t>
  </si>
  <si>
    <t>ZAKRYTÍ KABELŮ VÝSTRAŽNOU FÓLIÍ ŠÍŘKY PŘES 20 DO 40 CM</t>
  </si>
  <si>
    <t>17</t>
  </si>
  <si>
    <t>702412</t>
  </si>
  <si>
    <t>KABELOVÝ PROSTUP DO OBJEKTU PŘES ZÁKLAD ZDĚNÝ SVĚTLÉ ŠÍŘKY PŘES 100 DO 200 MM</t>
  </si>
  <si>
    <t>18</t>
  </si>
  <si>
    <t>703755</t>
  </si>
  <si>
    <t>PROTIPOŽÁRNÍ UCPÁVKA PROSTUPU KABELOVÉHO PR. DO 200MM, DO EI 90 MIN.</t>
  </si>
  <si>
    <t>19</t>
  </si>
  <si>
    <t>709210</t>
  </si>
  <si>
    <t>KŘIŽOVATKA KABELOVÝCH VEDENÍ SE STÁVAJÍCÍ INŽENÝRSKOU SÍTÍ (KABELEM, POTRUBÍM APOD.)</t>
  </si>
  <si>
    <t>20</t>
  </si>
  <si>
    <t>709400</t>
  </si>
  <si>
    <t>ZATAŽENÍ LANKA DO CHRÁNIČKY NEBO ŽLABU</t>
  </si>
  <si>
    <t>21</t>
  </si>
  <si>
    <t>R-POL.</t>
  </si>
  <si>
    <t>Výkop a zához rýhy pro spojku sdělovacího nebo zabezpečovacího kabelu včetně urovnání, zemina do tř. 4</t>
  </si>
  <si>
    <t>Signalprojekt</t>
  </si>
  <si>
    <t>22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</si>
  <si>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</si>
  <si>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</si>
  <si>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23</t>
  </si>
  <si>
    <t>Základ pro RD PZS formou betonových patek</t>
  </si>
  <si>
    <t>Položka obsahuje: Základ z prostého betonu včetně dopravy směsi k základu a betonáže. Dále obsahuje cenu za pom. mechanismy včetně všech ostatních vedlejších nákladů.</t>
  </si>
  <si>
    <t>24</t>
  </si>
  <si>
    <t>Zřízení kab.lože z prosáté zeminy bez zakrytí v rýze do š.65cm, tl.vrstvy 5cm</t>
  </si>
  <si>
    <t>25</t>
  </si>
  <si>
    <t>Vytyčení trasy kabelového vedení ve volném terénu</t>
  </si>
  <si>
    <t>KM</t>
  </si>
  <si>
    <t>26</t>
  </si>
  <si>
    <t>Kabelový žlabu na propustku v km 0,989</t>
  </si>
  <si>
    <t>Dodávka a montáž kabelového žlabu ocelového pozinkovaného o rozměrech 100x100mm a tloušťky 5mm včetně veškerého příslušenství k montáži na římsu propustku v km 0,989 (kryt žlabu, konzoly, spojovací prostředky).</t>
  </si>
  <si>
    <t>v.č. 0707</t>
  </si>
  <si>
    <t>27</t>
  </si>
  <si>
    <t>Geodetické vytýčení trasy</t>
  </si>
  <si>
    <t>75</t>
  </si>
  <si>
    <t>Slaboproud</t>
  </si>
  <si>
    <t>28</t>
  </si>
  <si>
    <t>703422</t>
  </si>
  <si>
    <t>ELEKTROINSTALAČNÍ TRUBKA PLASTOVÁ UV STABILNÍ VČETNĚ UPEVNĚNÍ A PŘÍSLUŠENSTVÍ DN PRŮMĚRU PŘES 25 DO 40 MM</t>
  </si>
  <si>
    <t>29</t>
  </si>
  <si>
    <t>741731</t>
  </si>
  <si>
    <t>DVEŘNÍ KONTAKT</t>
  </si>
  <si>
    <t>30</t>
  </si>
  <si>
    <t>741911</t>
  </si>
  <si>
    <t>UZEMŇOVACÍ VODIČ V ZEMI FEZN DO 120 MM2</t>
  </si>
  <si>
    <t>31</t>
  </si>
  <si>
    <t>741B12</t>
  </si>
  <si>
    <t>ZEMNÍCÍ TYČ FEZN DÉLKY PŘES 2,0 DO 4,5 M</t>
  </si>
  <si>
    <t>32</t>
  </si>
  <si>
    <t>741C01</t>
  </si>
  <si>
    <t>EKVIPOTENCIÁLNÍ PŘÍPOJNICE</t>
  </si>
  <si>
    <t>33</t>
  </si>
  <si>
    <t>741C02</t>
  </si>
  <si>
    <t>UZEMŇOVACÍ SVORKA</t>
  </si>
  <si>
    <t>34</t>
  </si>
  <si>
    <t>741C03</t>
  </si>
  <si>
    <t>POUZDRO PRO PRŮCHOD PÁSKU STĚNOU</t>
  </si>
  <si>
    <t>35</t>
  </si>
  <si>
    <t>741C04</t>
  </si>
  <si>
    <t>OCHRANNÉ POSPOJOVÁNÍ CU VODIČEM DO 16 MM2</t>
  </si>
  <si>
    <t>36</t>
  </si>
  <si>
    <t>741C05</t>
  </si>
  <si>
    <t>SPOJOVÁNÍ UZEMŇOVACÍCH VODIČŮ</t>
  </si>
  <si>
    <t>37</t>
  </si>
  <si>
    <t>742G11</t>
  </si>
  <si>
    <t>KABEL NN DVOU- A TŘÍŽÍLOVÝ CU S PLASTOVOU IZOLACÍ DO 2,5 MM2</t>
  </si>
  <si>
    <t>38</t>
  </si>
  <si>
    <t>742H12</t>
  </si>
  <si>
    <t>KABEL NN ČTYŘ- A PĚTIŽÍLOVÝ CU S PLASTOVOU IZOLACÍ OD 4 DO 16 MM2</t>
  </si>
  <si>
    <t>v.č. 1001</t>
  </si>
  <si>
    <t>39</t>
  </si>
  <si>
    <t>742L11</t>
  </si>
  <si>
    <t>UKONČENÍ DVOU AŽ PĚTIŽÍLOVÉHO KABELU V ROZVADĚČI NEBO NA PŘÍSTROJI DO 2,5 MM2</t>
  </si>
  <si>
    <t>40</t>
  </si>
  <si>
    <t>742L12</t>
  </si>
  <si>
    <t>UKONČENÍ DVOU AŽ PĚTIŽÍLOVÉHO KABELU V ROZVADĚČI NEBO NA PŘÍSTROJI OD 4 DO 16 MM2</t>
  </si>
  <si>
    <t>41</t>
  </si>
  <si>
    <t>742P13</t>
  </si>
  <si>
    <t>ZATAŽENÍ KABELU DO CHRÁNIČKY - KABEL DO 4 KG/M</t>
  </si>
  <si>
    <t>42</t>
  </si>
  <si>
    <t>742P14</t>
  </si>
  <si>
    <t>ZATAŽENÍ KABELU DO CHRÁNIČKY - KABEL PŘES 4 KG/M</t>
  </si>
  <si>
    <t>43</t>
  </si>
  <si>
    <t>742P15</t>
  </si>
  <si>
    <t>OZNAČOVACÍ ŠTÍTEK NA KABEL</t>
  </si>
  <si>
    <t>44</t>
  </si>
  <si>
    <t>742P17</t>
  </si>
  <si>
    <t>VYHLEDÁNÍ STÁVAJÍCÍHO KABELU (MĚŘENÍ, SONDA)</t>
  </si>
  <si>
    <t>45</t>
  </si>
  <si>
    <t>744M31</t>
  </si>
  <si>
    <t>OVLADAČ NOUZOVÉHO VYPNUTÍ KOMPLETNÍ (STOP TLAČÍTKO) DO 10 A</t>
  </si>
  <si>
    <t>46</t>
  </si>
  <si>
    <t>744R12</t>
  </si>
  <si>
    <t>SVORKA OD 4 DO 16 MM2</t>
  </si>
  <si>
    <t>47</t>
  </si>
  <si>
    <t>747301</t>
  </si>
  <si>
    <t>PROVEDENÍ PROHLÍDKY A ZKOUŠKY PRÁVNICKOU OSOBOU, VYDÁNÍ PRŮKAZU ZPŮSOBILOSTI</t>
  </si>
  <si>
    <t>48</t>
  </si>
  <si>
    <t>747413</t>
  </si>
  <si>
    <t>MĚŘENÍ ZEMNÍCH ODPORŮ - ZEMNICÍ SÍTĚ DÉLKY PÁSKU DO 100 M</t>
  </si>
  <si>
    <t>49</t>
  </si>
  <si>
    <t>748151</t>
  </si>
  <si>
    <t>BEZPEČNOSTNÍ TABULKA</t>
  </si>
  <si>
    <t>50</t>
  </si>
  <si>
    <t>75A131</t>
  </si>
  <si>
    <t>KABEL METALICKÝ DVOUPLÁŠŤOVÝ DO 12 PÁRŮ - DODÁVKA</t>
  </si>
  <si>
    <t>KMPÁR</t>
  </si>
  <si>
    <t>51</t>
  </si>
  <si>
    <t>75A217</t>
  </si>
  <si>
    <t>ZATAŽENÍ A SPOJKOVÁNÍ KABELŮ DO 12 PÁRŮ - MONTÁŽ</t>
  </si>
  <si>
    <t>52</t>
  </si>
  <si>
    <t>75A311</t>
  </si>
  <si>
    <t>KABELOVÁ FORMA (UKONČENÍ KABELŮ) PRO KABELY ZABEZPEČOVACÍ DO 12 PÁRŮ</t>
  </si>
  <si>
    <t>53</t>
  </si>
  <si>
    <t>75A321</t>
  </si>
  <si>
    <t>SPOJKA ROVNÁ PRO PLASTOVÉ KABELY S JÁDRY O PRŮMĚRU 1 MM2 DO 12 PÁRŮ</t>
  </si>
  <si>
    <t>54</t>
  </si>
  <si>
    <t>75A420</t>
  </si>
  <si>
    <t>OZNAČENÍ KABELŮ ZNAČKOVACÍ KABELOVOU OBJÍMKOU</t>
  </si>
  <si>
    <t>55</t>
  </si>
  <si>
    <t>75B111</t>
  </si>
  <si>
    <t>VNITŘNÍ KABELOVÉ ROZVODY DO 20 KABELŮ - DODÁVKA</t>
  </si>
  <si>
    <t>56</t>
  </si>
  <si>
    <t>75B117</t>
  </si>
  <si>
    <t>VNITŘNÍ KABELOVÉ ROZVODY DO 20 KABELŮ - MONTÁŽ</t>
  </si>
  <si>
    <t>57</t>
  </si>
  <si>
    <t>75B118</t>
  </si>
  <si>
    <t>VNITŘNÍ KABELOVÉ ROZVODY DO 20 KABELŮ - DEMONTÁŽ</t>
  </si>
  <si>
    <t>58</t>
  </si>
  <si>
    <t>75B421</t>
  </si>
  <si>
    <t>STOJANOVÁ ŘADA PRO 2 STOJANY - DODÁVKA</t>
  </si>
  <si>
    <t>59</t>
  </si>
  <si>
    <t>75B427</t>
  </si>
  <si>
    <t>STOJANOVÁ ŘADA PRO 2 STOJANY - MONTÁŽ</t>
  </si>
  <si>
    <t>60</t>
  </si>
  <si>
    <t>75B471</t>
  </si>
  <si>
    <t>KABELOVÝ ROŠT VODOROVNÝ - DODÁVKA</t>
  </si>
  <si>
    <t>61</t>
  </si>
  <si>
    <t>75B477</t>
  </si>
  <si>
    <t>KABELOVÝ ROŠT VODOROVNÝ - MONTÁŽ</t>
  </si>
  <si>
    <t>62</t>
  </si>
  <si>
    <t>75B481</t>
  </si>
  <si>
    <t>KABELOVÝ ROŠT SVISLÝ - DODÁVKA</t>
  </si>
  <si>
    <t>63</t>
  </si>
  <si>
    <t>75B487</t>
  </si>
  <si>
    <t>KABELOVÝ ROŠT SVISLÝ - MONTÁŽ</t>
  </si>
  <si>
    <t>64</t>
  </si>
  <si>
    <t>75B6A1</t>
  </si>
  <si>
    <t>USMĚRŇOVAČ 24 V/60 A - DODÁVKA</t>
  </si>
  <si>
    <t>65</t>
  </si>
  <si>
    <t>75B6G7</t>
  </si>
  <si>
    <t>USMĚRŇOVAČ - MONTÁŽ</t>
  </si>
  <si>
    <t>66</t>
  </si>
  <si>
    <t>75B6M1R</t>
  </si>
  <si>
    <t>BEZÚDRŽBOVÁ BATERIE 24 V/150 AH - DODÁVKA</t>
  </si>
  <si>
    <t>67</t>
  </si>
  <si>
    <t>75B6T7</t>
  </si>
  <si>
    <t>BATERIE - MONTÁŽ</t>
  </si>
  <si>
    <t>68</t>
  </si>
  <si>
    <t>75B742</t>
  </si>
  <si>
    <t>OCHRANNÁ OPATŘENÍ PROTI ATMOSFÉRICKÝM VLIVŮM - JEDNOKOLEJNÁ TRAŤ BEZ TRAKCÍ</t>
  </si>
  <si>
    <t>69</t>
  </si>
  <si>
    <t>75C911</t>
  </si>
  <si>
    <t>SNÍMAČ POČÍTAČE NÁPRAV - DODÁVKA</t>
  </si>
  <si>
    <t>70</t>
  </si>
  <si>
    <t>75C917</t>
  </si>
  <si>
    <t>SNÍMAČ POČÍTAČE NÁPRAV - MONTÁŽ</t>
  </si>
  <si>
    <t>71</t>
  </si>
  <si>
    <t>75C931R</t>
  </si>
  <si>
    <t>SKŘÍŇ S POČÍTAČI NÁPRAV 6 BODŮ/3 ÚSEKY - DODÁVKA</t>
  </si>
  <si>
    <t>72</t>
  </si>
  <si>
    <t>75C937R</t>
  </si>
  <si>
    <t>SKŘÍŇ S POČÍTAČI NÁPRAV 6 BODŮ/3 ÚSEKY - MONTÁŽ</t>
  </si>
  <si>
    <t>73</t>
  </si>
  <si>
    <t>75D111</t>
  </si>
  <si>
    <t>SKŘÍŇ LOGIKY RELÉOVÉHO PŘEJEZDOVÉHO ZABEZPEČOVACÍHO ZAŘÍZENÍ - DODÁVKA</t>
  </si>
  <si>
    <t>74</t>
  </si>
  <si>
    <t>75D117</t>
  </si>
  <si>
    <t>SKŘÍŇ LOGIKY RELÉOVÉHO PŘEJEZDOVÉHO ZABEZPEČOVACÍHO ZAŘÍZENÍ - MONTÁŽ</t>
  </si>
  <si>
    <t>75D161</t>
  </si>
  <si>
    <t>RELÉOVÝ DOMEK (DO 9 M2) PREFABRIKOVANÝ, IZOLOVANÝ, S KLIMATIZACÍ A VNITŘNÍ KABELIZACÍ - DODÁVKA</t>
  </si>
  <si>
    <t>Reléový domek PZS s nuceným větráním, valbovou střechou a stříškou u vstupu.</t>
  </si>
  <si>
    <t>76</t>
  </si>
  <si>
    <t>75D167</t>
  </si>
  <si>
    <t>RELÉOVÝ DOMEK (DO 9 M2) PREFABRIKOVANÝ - MONTÁŽ</t>
  </si>
  <si>
    <t>77</t>
  </si>
  <si>
    <t>75D211</t>
  </si>
  <si>
    <t>VÝSTRAŽNÍK SE ZÁVOROU, 1 SKŘÍŇ - DODÁVKA</t>
  </si>
  <si>
    <t>včetně označovacího pásu</t>
  </si>
  <si>
    <t>78</t>
  </si>
  <si>
    <t>75D217</t>
  </si>
  <si>
    <t>VÝSTRAŽNÍK SE ZÁVOROU, 1 SKŘÍŇ - MONTÁŽ</t>
  </si>
  <si>
    <t>79</t>
  </si>
  <si>
    <t>75D221</t>
  </si>
  <si>
    <t>VÝSTRAŽNÍK BEZ ZÁVORY, 1 SKŘÍŇ - DODÁVKA</t>
  </si>
  <si>
    <t>80</t>
  </si>
  <si>
    <t>75D227</t>
  </si>
  <si>
    <t>VÝSTRAŽNÍK BEZ ZÁVORY, 1 SKŘÍŇ - MONTÁŽ</t>
  </si>
  <si>
    <t>81</t>
  </si>
  <si>
    <t>75D261</t>
  </si>
  <si>
    <t>PŘEJEZDNÍK - DODÁVKA</t>
  </si>
  <si>
    <t>82</t>
  </si>
  <si>
    <t>75D267</t>
  </si>
  <si>
    <t>PŘEJEZDNÍK - MONTÁŽ</t>
  </si>
  <si>
    <t>83</t>
  </si>
  <si>
    <t>75D271</t>
  </si>
  <si>
    <t>ZAŘÍZENÍ (PZZ) PRO NEVIDOMÉ - DODÁVKA</t>
  </si>
  <si>
    <t>84</t>
  </si>
  <si>
    <t>75D277</t>
  </si>
  <si>
    <t>ZAŘÍZENÍ (PZZ) PRO NEVIDOMÉ - MONTÁŽ</t>
  </si>
  <si>
    <t>85</t>
  </si>
  <si>
    <t>75E117</t>
  </si>
  <si>
    <t>DOZOR PRACOVNÍKŮ PROVOZOVATELE PŘI PRÁCI NA ŽIVÉM ZAŘÍZENÍ</t>
  </si>
  <si>
    <t>86</t>
  </si>
  <si>
    <t>75E127</t>
  </si>
  <si>
    <t>CELKOVÁ PROHLÍDKA ZAŘÍZENÍ A VYHOTOVENÍ REVIZNÍ ZPRÁVY</t>
  </si>
  <si>
    <t>HOD</t>
  </si>
  <si>
    <t>87</t>
  </si>
  <si>
    <t>75E157</t>
  </si>
  <si>
    <t>Přezkoušení a regulace návěstidel</t>
  </si>
  <si>
    <t>5 výstražníků</t>
  </si>
  <si>
    <t>88</t>
  </si>
  <si>
    <t>75E197</t>
  </si>
  <si>
    <t>PŘÍPRAVA A CELKOVÉ ZKOUŠKY PŘEJEZDOVÉHO ZABEZPEČOVACÍHO ZAŘÍZENÍ PRO JEDNU KOLEJ</t>
  </si>
  <si>
    <t>89</t>
  </si>
  <si>
    <t>75E1B7</t>
  </si>
  <si>
    <t>REGULACE A ZKOUŠENÍ ZABEZPEČOVACÍHO ZAŘÍZENÍ</t>
  </si>
  <si>
    <t>90</t>
  </si>
  <si>
    <t>75E1C7</t>
  </si>
  <si>
    <t>PROTOKOL UTZ</t>
  </si>
  <si>
    <t>91</t>
  </si>
  <si>
    <t>75E321</t>
  </si>
  <si>
    <t>PŘENOSNÝ POČÍTAČ PRO PŘENOS DAT</t>
  </si>
  <si>
    <t>Dodávka zařízení pro snímání výstupních dat.</t>
  </si>
  <si>
    <t>92</t>
  </si>
  <si>
    <t>75I221</t>
  </si>
  <si>
    <t>KABEL ZEMNÍ DVOUPLÁŠŤOVÝ BEZ PANCÍŘE PRŮMĚRU ŽÍLY 0,8 MM DO 5XN</t>
  </si>
  <si>
    <t>KMČTYŘKA</t>
  </si>
  <si>
    <t>93</t>
  </si>
  <si>
    <t>75I22X</t>
  </si>
  <si>
    <t>KABEL ZEMNÍ DVOUPLÁŠŤOVÝ BEZ PANCÍŘE PRŮMĚRU ŽÍLY 0,8 MM - MONTÁŽ</t>
  </si>
  <si>
    <t>94</t>
  </si>
  <si>
    <t>75I911</t>
  </si>
  <si>
    <t>OPTOTRUBKA HDPE PRŮMĚRU DO 40 MM</t>
  </si>
  <si>
    <t>95</t>
  </si>
  <si>
    <t>75I91X</t>
  </si>
  <si>
    <t>OPTOTRUBKA HDPE - MONTÁŽ</t>
  </si>
  <si>
    <t>96</t>
  </si>
  <si>
    <t>75I961</t>
  </si>
  <si>
    <t>OPTOTRUBKA - HERMETIZACE ÚSEKU DO 2000 M</t>
  </si>
  <si>
    <t>ÚSEK</t>
  </si>
  <si>
    <t>97</t>
  </si>
  <si>
    <t>75I962</t>
  </si>
  <si>
    <t>OPTOTRUBKA - KALIBRACE</t>
  </si>
  <si>
    <t>98</t>
  </si>
  <si>
    <t>75IA11</t>
  </si>
  <si>
    <t>OPTOTRUBKOVÁ SPOJKA PRŮMĚRU DO 40 MM</t>
  </si>
  <si>
    <t>99</t>
  </si>
  <si>
    <t>75IA1X</t>
  </si>
  <si>
    <t>OPTOTRUBKOVÁ SPOJKA - MONTÁŽ</t>
  </si>
  <si>
    <t>100</t>
  </si>
  <si>
    <t>75IA61</t>
  </si>
  <si>
    <t>OPTOTRUBKOVÁ KONCOKA S VENTILKEM PRŮMĚRU DO 40 MM</t>
  </si>
  <si>
    <t>ukončení u St.1</t>
  </si>
  <si>
    <t>101</t>
  </si>
  <si>
    <t>75ID11</t>
  </si>
  <si>
    <t>PLASTOVÁ ZEMNÍ KOMORA PRO ULOŽENÍ REZERVY - DODÁVKA</t>
  </si>
  <si>
    <t>102</t>
  </si>
  <si>
    <t>75ID1X</t>
  </si>
  <si>
    <t>PLASTOVÁ ZEMNÍ KOMORA PRO ULOŽENÍ REZERVY - MONTÁŽ</t>
  </si>
  <si>
    <t>103</t>
  </si>
  <si>
    <t>75IEC3</t>
  </si>
  <si>
    <t>VENKOVNÍ TELEFONNÍ OBJEKT V OBJEKTU</t>
  </si>
  <si>
    <t>104</t>
  </si>
  <si>
    <t>75IECX</t>
  </si>
  <si>
    <t>VENKOVNÍ TELEFONNÍ OBJEKT - MONTÁŽ</t>
  </si>
  <si>
    <t>105</t>
  </si>
  <si>
    <t>75IH11</t>
  </si>
  <si>
    <t>UKONČENÍ KABELU CELOPLASTOVÉHO BEZ PANCÍŘE DO 40 ŽIL</t>
  </si>
  <si>
    <t>106</t>
  </si>
  <si>
    <t>75IH31</t>
  </si>
  <si>
    <t>UKONČENÍ KABELU FORMA KABELOVÁ DÉLKY DO 0,5 M DO 5XN</t>
  </si>
  <si>
    <t>107</t>
  </si>
  <si>
    <t>75IH9X</t>
  </si>
  <si>
    <t>UKONČENÍ KABELU ŠTÍTEK KABELOVÝ - MONTÁŽ</t>
  </si>
  <si>
    <t>108</t>
  </si>
  <si>
    <t>75IH9Y</t>
  </si>
  <si>
    <t>UKONČENÍ KABELU ŠTÍTEK KABELOVÝ - DEMONTÁŽ</t>
  </si>
  <si>
    <t>109</t>
  </si>
  <si>
    <t>75II11</t>
  </si>
  <si>
    <t>SPOJKA PRO CELOPLASTOVÉ KABELY BEZ PANCÍŘE DO 100 ŽIL</t>
  </si>
  <si>
    <t>110</t>
  </si>
  <si>
    <t>75II1X</t>
  </si>
  <si>
    <t>SPOJKA PRO CELOPLASTOVÉ KABELY BEZ PANCÍŘE - MONTÁŽ</t>
  </si>
  <si>
    <t>111</t>
  </si>
  <si>
    <t>75IJ21</t>
  </si>
  <si>
    <t>MĚŘENÍ ZKRÁCENÉ ZÁVĚREČNÉ DÁLKOVÉHO KABELU V OBOU SMĚRECH ZA PROVOZU</t>
  </si>
  <si>
    <t>ČTYŘKA</t>
  </si>
  <si>
    <t>Měření stávajících čtyřek TK před a po realizaci stavby.</t>
  </si>
  <si>
    <t>112</t>
  </si>
  <si>
    <t>75K671</t>
  </si>
  <si>
    <t>AKUMULÁTOROVÁ BATERIE - STOJAN/NOSIČ AKUMULÁTORŮ - DODÁVKA</t>
  </si>
  <si>
    <t>113</t>
  </si>
  <si>
    <t>75K67X</t>
  </si>
  <si>
    <t>AKUMULÁTOROVÁ BATERIE - STOJAN/NOSIČ AKUMULÁTORŮ - MONTÁŽ</t>
  </si>
  <si>
    <t>114</t>
  </si>
  <si>
    <t>Žebřík</t>
  </si>
  <si>
    <t>Žebřík pro údržbu světel výstražníků</t>
  </si>
  <si>
    <t>115</t>
  </si>
  <si>
    <t>Plechová skříň pro úschovu dokumentace v RD PZS (rozměr aspoň 400x500mm)</t>
  </si>
  <si>
    <t>116</t>
  </si>
  <si>
    <t>Okapový svod</t>
  </si>
  <si>
    <t>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</si>
  <si>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117</t>
  </si>
  <si>
    <t>Dodávka a montáž podlahové krytiny do RD</t>
  </si>
  <si>
    <t>118</t>
  </si>
  <si>
    <t>OSTATNÍ POŽADAVKY - VYPRACOVÁNÍ DOKUMENTACE</t>
  </si>
  <si>
    <t>Dokumentace dodavatele - montážní výkresy</t>
  </si>
  <si>
    <t>119</t>
  </si>
  <si>
    <t>DEMONTÁŽ VÝSTRAŽNÉHO KŘÍŽE</t>
  </si>
  <si>
    <t>Demontáž vnějšího zařízení v kolejišti. Demontáž zařízení se měří v kusech (ks).Položka obsahuje všechny náklady na demontáž zařízení se všemi pomocnými a doplňujícími pracemi a součástmi, případné použití mechanizmů,náklady na mzdy</t>
  </si>
  <si>
    <t>120</t>
  </si>
  <si>
    <t>Zpráva posouzení bezpečnosti</t>
  </si>
  <si>
    <t>121</t>
  </si>
  <si>
    <t>KOMPLETNÍ GEODETICKÉ PRÁCE</t>
  </si>
  <si>
    <t>122</t>
  </si>
  <si>
    <t>DIAGNOSTIKA PZS S MÍSTNÍM VYČÍTÁNÍM DAT S GSM MODULEM</t>
  </si>
  <si>
    <t>Dodávka a montáž diagnostiky PZS s dálkovým vyčítáním dat s napojením na stávající systém na trati LDS-3.</t>
  </si>
  <si>
    <t>123</t>
  </si>
  <si>
    <t>SAMOLEPKA S ČÍSLEM PŘEJEZDU</t>
  </si>
  <si>
    <t>124</t>
  </si>
  <si>
    <t>Deska místního ovládání pro přejezd - dodávka</t>
  </si>
  <si>
    <t>dodávka a umístění požadované návěsti</t>
  </si>
  <si>
    <t>125</t>
  </si>
  <si>
    <t>Deska místního ovládání pro přejezd - montáž</t>
  </si>
  <si>
    <t>126</t>
  </si>
  <si>
    <t>Dodávka návěsti "Vlak se blíží k přejezdníku"</t>
  </si>
  <si>
    <t>127</t>
  </si>
  <si>
    <t>Montáž návěsti "Vlak se blíží k přejezdníku"</t>
  </si>
  <si>
    <t>128</t>
  </si>
  <si>
    <t>Servisní plošina se zábradlím pro údržbu pohonu závor</t>
  </si>
  <si>
    <t>129</t>
  </si>
  <si>
    <t>Atypický výložník pro výstražník</t>
  </si>
  <si>
    <t>130</t>
  </si>
  <si>
    <t>1-YY do 1 x 35 mm2, kabel s plastovou izolací</t>
  </si>
  <si>
    <t>zahrnuje veškeré náklady spojené s objednatelem požadovanými pracemi</t>
  </si>
  <si>
    <t>D.4</t>
  </si>
  <si>
    <t>Ostatní technologická zařízení</t>
  </si>
  <si>
    <t xml:space="preserve">  SO 90-90</t>
  </si>
  <si>
    <t>Likvidace odpadů včetně dopravy</t>
  </si>
  <si>
    <t>SO 90-90</t>
  </si>
  <si>
    <t>R015112</t>
  </si>
  <si>
    <t>POPLATKY ZA LIKVIDACŮ ODPADŮ NEKONTAMINOVANÝCH - 17 05 04 VYTĚŽENÉ ZEMINY A HORNINY - II. TŘÍDA TĚŽITELNOSTI VČETNĚ DOPRAVY</t>
  </si>
  <si>
    <t>24,650+810,82+71,73+434,671+1863,9+411,3+118,8=3 735.871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</si>
  <si>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</si>
  <si>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R015130</t>
  </si>
  <si>
    <t>908</t>
  </si>
  <si>
    <t>POPLATKY ZA LIKVIDACŮ ODPADŮ NEKONTAMINOVANÝCH - 17 03 02 VYBOURANÝ ASFALTOVÝ BETON BEZ DEHTU</t>
  </si>
  <si>
    <t>200,2+83,6=283.800 [A]</t>
  </si>
  <si>
    <t>POPLATKY ZA LIKVIDACŮ ODPADŮ NEKONTAMINOVANÝCH - 17 01 01 BETON Z DEMOLIC OBJEKTŮ, ZÁKLADŮ TV VČETNĚ DOPRAVY</t>
  </si>
  <si>
    <t>10,113+1,2+11,19=22.503 [A]</t>
  </si>
  <si>
    <t>R015150</t>
  </si>
  <si>
    <t>904</t>
  </si>
  <si>
    <t>POPLATKY ZA LIKVIDACŮ ODPADŮ NEKONTAMINOVANÝCH - 17 05 08 ŠTĚRK Z KOLEJIŠTĚ (ODPAD PO RECYKLACI) VČETNĚ DOPRAVY</t>
  </si>
  <si>
    <t>2779,243=2 779.243 [A]</t>
  </si>
  <si>
    <t>R015160</t>
  </si>
  <si>
    <t>0,5+4=4.500 [A]</t>
  </si>
  <si>
    <t>R015250</t>
  </si>
  <si>
    <t>905</t>
  </si>
  <si>
    <t>POPLATKY ZA LIKVIDACŮ ODPADŮ NEKONTAMINOVANÝCH - 17 02 03 POLYETYLÉNOVÉ PODLOŽKY (ŽEL. SVRŠEK) VČETNĚ DOPRAVY</t>
  </si>
  <si>
    <t>0,078=0.078 [A]</t>
  </si>
  <si>
    <t>R015260</t>
  </si>
  <si>
    <t>906</t>
  </si>
  <si>
    <t>POPLATKY ZA LIKVIDACŮ ODPADŮ NEKONTAMINOVANÝCH - 07 02 99 PRYŽOVÉ PODLOŽKY (ŽEL. SVRŠEK) VČETNĚ DOPRAVY</t>
  </si>
  <si>
    <t>0,811=0.811 [A]</t>
  </si>
  <si>
    <t>R015330</t>
  </si>
  <si>
    <t>909</t>
  </si>
  <si>
    <t>POPLATKY ZA LIKVIDACŮ ODPADŮ NEKONTAMINOVANÝCH - 17 05 04 KAMENNÁ SUŤ VČETNĚ DOPRAVY</t>
  </si>
  <si>
    <t>323,04+16,56=339.600 [A]</t>
  </si>
  <si>
    <t>R015520</t>
  </si>
  <si>
    <t>907</t>
  </si>
  <si>
    <t>POPLATKY ZA LIKVIDACŮ ODPADŮ NEBEZPEČNÝCH - 17 02 04* ŽELEZNIČNÍ PRAŽCE DŘEVĚNÉ VČETNĚ DOPRAVY</t>
  </si>
  <si>
    <t>19,680=19.680 [A]</t>
  </si>
  <si>
    <t xml:space="preserve">  SO 98-98</t>
  </si>
  <si>
    <t>Všeobecný objekt</t>
  </si>
  <si>
    <t>SO 98-98</t>
  </si>
  <si>
    <t>02520</t>
  </si>
  <si>
    <t>ZKOUŠENÍ MATERIÁLŮ NEZÁVISLOU ZKUŠEBNOU</t>
  </si>
  <si>
    <t>KPL</t>
  </si>
  <si>
    <t>laboratorní rozbor kolejového lože</t>
  </si>
  <si>
    <t>zahrnuje veškeré náklady spojené s objednatelem požadovanými zkouškami</t>
  </si>
  <si>
    <t>02720</t>
  </si>
  <si>
    <t>POMOC PRÁCE ZŘÍZ NEBO ZAJIŠŤ REGULACI A OCHRANU DOPRAVY</t>
  </si>
  <si>
    <t>- pasport objízdních tras před a po výstavbě  
- případná oprava komunikací objízdných tras před, během a po výstavbě vzniklá vlivem zvýšení intenzity dopravy</t>
  </si>
  <si>
    <t>zahrnuje veškeré náklady spojené s objednatelem požadovanými zařízeními</t>
  </si>
  <si>
    <t>02730</t>
  </si>
  <si>
    <t>POMOC PRÁCE ZŘÍZ NEBO ZAJIŠŤ OCHRANU INŽENÝRSKÝCH SÍTÍ</t>
  </si>
  <si>
    <t>- vytyčení inženýrský sítí  
- případná ochrana a přeložka inženýrských sítí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</si>
  <si>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</si>
  <si>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</si>
  <si>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</si>
  <si>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</si>
  <si>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</si>
  <si>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</si>
  <si>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geodetická dokumentace skutečného provedení stavby</t>
  </si>
  <si>
    <t>02944</t>
  </si>
  <si>
    <t>OSTAT POŽADAVKY - DOKUMENTACE SKUTEČ PROVEDENÍ V DIGIT FORMĚ</t>
  </si>
  <si>
    <t>vč. vypracování v listinnné formě</t>
  </si>
  <si>
    <t>02950</t>
  </si>
  <si>
    <t>OSTATNÍ POŽADAVKY - POSUDKY, KONTROLY, REVIZNÍ ZPRÁVY</t>
  </si>
  <si>
    <t>geotechnické posudky, autorský dozor, zkoušky betonu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</si>
  <si>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</si>
  <si>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</si>
  <si>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</si>
  <si>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VSEOB001</t>
  </si>
  <si>
    <t>Osvědčení o shodě notifikovanou osobou</t>
  </si>
  <si>
    <t>[bez vazby na CS]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</si>
  <si>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</si>
  <si>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</si>
  <si>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</si>
  <si>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</si>
  <si>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</si>
  <si>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</si>
  <si>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</si>
  <si>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</si>
  <si>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</si>
  <si>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E.1.1.1</t>
  </si>
  <si>
    <t>Železniční svršek</t>
  </si>
  <si>
    <t xml:space="preserve">  SO 01</t>
  </si>
  <si>
    <t>SO 01</t>
  </si>
  <si>
    <t>1220*1,3*0,15*1,8+3,584*1,8=434.671 [A]</t>
  </si>
  <si>
    <t>stávající staničníky a betonové patky výstroje trati</t>
  </si>
  <si>
    <t>17*0,15+(17+10)*0,4*0,4*0,8*2,5=11.190 [A]</t>
  </si>
  <si>
    <t>odstraněné kolejové lože - (425,792-256)*1,808=306.984 [A] 
odpad ze strojního čištění - 2279*0,6*1,808=2 472.259 [B] 
Celkem: A+B=2 779.243 [C]</t>
  </si>
  <si>
    <t>(242+146+100)*2*0,00008=0.078 [A]</t>
  </si>
  <si>
    <t>(242+146+1999+100)*2*0,000163=0.811 [A]</t>
  </si>
  <si>
    <t>(146+100)*0,08=19.680 [A]</t>
  </si>
  <si>
    <t>12583A</t>
  </si>
  <si>
    <t>VYKOPÁVKY ZE ZEMNÍKŮ A SKLÁDEK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</si>
  <si>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</si>
  <si>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12924R</t>
  </si>
  <si>
    <t>ČIŠTĚNÍ KRAJNIC OD NÁNOSU TL. DO 200MM BEZ DOPRAVY</t>
  </si>
  <si>
    <t>1220*1,3=1 586.000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</si>
  <si>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</si>
  <si>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jámy pro výstroj trati - 28*0,4*0,4*0,8=3.584 [A]</t>
  </si>
  <si>
    <t>Komunikace</t>
  </si>
  <si>
    <t>512550R</t>
  </si>
  <si>
    <t>KOLEJOVÉ LOŽE - ZŘÍZENÍ Z KAMENIVA HRUBÉHO DRCENÉHO (ŠTĚRK)</t>
  </si>
  <si>
    <t>686+22=708.000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</si>
  <si>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</si>
  <si>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513550R</t>
  </si>
  <si>
    <t>KOLEJOVÉ LOŽE - DOPLNĚNÍ Z KAMENIVA HRUBÉHO DRCENÉHO (ŠTĚRK)</t>
  </si>
  <si>
    <t>20+1368=1 388.000 [A]</t>
  </si>
  <si>
    <t>514000</t>
  </si>
  <si>
    <t>KOLEJOVÉ LOŽE - PROČIŠTĚNÍ</t>
  </si>
  <si>
    <t>1036*2,2=2 279.200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</si>
  <si>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</si>
  <si>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528331</t>
  </si>
  <si>
    <t>KOLEJ 49 E1, ROZD. "U", BEZSTYKOVÁ, PR. BET. PODKLADNICOVÝ, UP. TUHÉ</t>
  </si>
  <si>
    <t>bet. pražce SB8, rozšíření rozchodu v délce 192,9 m na +10mm (otočené obě podkladnice a klínová podložka v jednom páse)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</si>
  <si>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</si>
  <si>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541311R</t>
  </si>
  <si>
    <t>ZDVIH KOLEJE NA PRAŽCÍCH DŘEVĚNÝCH OD 0 DO 200 MM</t>
  </si>
  <si>
    <t>1. Položka obsahuje:  
 – veškeré práce spojené s výškovým zdvihem kolejového roštu včetně doplnění a úpravy štěrkového lože  
 – příplatky za ztížené podmínky při práci v koleji, např. překážky po stranách koleje, práci v tunelu apod.  
2. Položka neobsahuje:  
 – zrušení a znovuzřízení bezstykové koleje  
3. Způsob měření:  
Měří se délka koleje ve smyslu ČSN 73 6360, tj. v ose koleje.</t>
  </si>
  <si>
    <t>542111</t>
  </si>
  <si>
    <t>SMĚROVÉ A VÝŠKOVÉ VYROVNÁNÍ KOLEJE NA PRAŽCÍCH DŘEVĚNÝCH DO 0,05 M</t>
  </si>
  <si>
    <t>v km 0,999 610 - 1,050 000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</si>
  <si>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</si>
  <si>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</si>
  <si>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</si>
  <si>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v km 2,322 471 - 2,371 846</t>
  </si>
  <si>
    <t>543211</t>
  </si>
  <si>
    <t>VÝMĚNA JEDNOTLIVÉHO PRAŽCE DŘEVĚNÉHO, UPEVNĚNÍ TUHÉ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</si>
  <si>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</si>
  <si>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543411R</t>
  </si>
  <si>
    <t>VÝMĚNA UPEVNĚNÍ (ŠROUBŮ, SPON, SVĚREK, KROUŽKŮ) TUHÉHO</t>
  </si>
  <si>
    <t>PÁR</t>
  </si>
  <si>
    <t>v km 0,999610 - 2,085920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</si>
  <si>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</si>
  <si>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543430R</t>
  </si>
  <si>
    <t>VÝMĚNA PODLOŽEK POD KOLEJNICEMI</t>
  </si>
  <si>
    <t>v km 0,865236 - 2,085920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</si>
  <si>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</si>
  <si>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</si>
  <si>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</si>
  <si>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</si>
  <si>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549210R</t>
  </si>
  <si>
    <t>PRAŽCOVÁ KOTVA V NOVĚ ZŘIZOVANÉ KOLEJI</t>
  </si>
  <si>
    <t>z toho 141 ks s antikorozní úpravou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</si>
  <si>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</si>
  <si>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</si>
  <si>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</si>
  <si>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</si>
  <si>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Ostatní konstrukce a práce</t>
  </si>
  <si>
    <t>921930</t>
  </si>
  <si>
    <t>ANTIKOROZNÍ PROVEDENÍ UPEVŇOVADEL A JINÉHO DROBNÉHO KOLEJIVA</t>
  </si>
  <si>
    <t>99,6*2=199.200 [A]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</si>
  <si>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</si>
  <si>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923121</t>
  </si>
  <si>
    <t>HEKTOMETROVNÍK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</si>
  <si>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</si>
  <si>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</si>
  <si>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</si>
  <si>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</si>
  <si>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923341</t>
  </si>
  <si>
    <t>RYCHLOSTNÍK N - TABULE</t>
  </si>
  <si>
    <t>923411</t>
  </si>
  <si>
    <t>NÁVĚST "VLAK SE BLÍŽÍ K ZASTÁVCE" - ZÁKLADNÍ TABULE</t>
  </si>
  <si>
    <t>923461R</t>
  </si>
  <si>
    <t>NÁVĚST "PŘEJEZDNÍK JE NA OPAČNÉ STRANĚ"</t>
  </si>
  <si>
    <t>923471</t>
  </si>
  <si>
    <t>SKLONOVNÍK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</si>
  <si>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</si>
  <si>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</si>
  <si>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</si>
  <si>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</si>
  <si>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</si>
  <si>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</si>
  <si>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923951</t>
  </si>
  <si>
    <t>ZAJIŠŤOVACÍ ZNAČKA KONZOLOVÁ (K) NA ZDI NEBO OSTĚNÍ TUNELU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</si>
  <si>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</si>
  <si>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965010</t>
  </si>
  <si>
    <t>ODSTRANĚNÍ KOLEJOVÉHO LOŽE A DRÁŽNÍCH STEZEK</t>
  </si>
  <si>
    <t>(147,625+88,926)*1,8=425.792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</si>
  <si>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</si>
  <si>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</si>
  <si>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</si>
  <si>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</si>
  <si>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256*10=2 560.000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</si>
  <si>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</si>
  <si>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</si>
  <si>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</si>
  <si>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213,831-156,687=57.144 [A] 
240,530-213,831=26.699 [B] 
322,471-258,689=63.782 [C] 
Celkem: A+B+C=147.625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</si>
  <si>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</si>
  <si>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</si>
  <si>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</si>
  <si>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156,687-85,920+258,689-240,530=88.926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</si>
  <si>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</si>
  <si>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</si>
  <si>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</si>
  <si>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</si>
  <si>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965841</t>
  </si>
  <si>
    <t>DEMONTÁŽ JAKÉKOLIV NÁVĚSTI</t>
  </si>
  <si>
    <t>965841R</t>
  </si>
  <si>
    <t>DEMONTÁŽ A ZPĚTNÁ MONTÁŽ JAKÉKOLIV NÁVĚSTI</t>
  </si>
  <si>
    <t>vč. nového betonového základu  
výstroj trati - 17 ks  
silniční značky - 2 ks</t>
  </si>
  <si>
    <t xml:space="preserve">  SO 01.1</t>
  </si>
  <si>
    <t>Železniční svršek - následná směrová a výšková úprava koleje</t>
  </si>
  <si>
    <t>SO 01.1</t>
  </si>
  <si>
    <t>1092*3,4*0,02=74.256 [A]</t>
  </si>
  <si>
    <t>542311R</t>
  </si>
  <si>
    <t>NÁSLEDNÁ ÚPRAVA SMĚROVÉHO A VÝŠKOVÉHO USPOŘÁDÁNÍ KOLEJE - PRAŽCE DŘEVĚNÉ NEBO OCELOVÉ</t>
  </si>
  <si>
    <t>km 1,050 - 2,086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</si>
  <si>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</si>
  <si>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542312</t>
  </si>
  <si>
    <t>NÁSLEDNÁ ÚPRAVA SMĚROVÉHO A VÝŠKOVÉHO USPOŘÁDÁNÍ KOLEJE - PRAŽCE BETONOVÉ</t>
  </si>
  <si>
    <t>km 2,266 - 2,322</t>
  </si>
  <si>
    <t>E.1.1.2</t>
  </si>
  <si>
    <t>Železniční spodek</t>
  </si>
  <si>
    <t xml:space="preserve">  SO 02</t>
  </si>
  <si>
    <t>SO 02</t>
  </si>
  <si>
    <t>903,1*1,8+121,1*1,8+11,3*1,8=1 863.900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</si>
  <si>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</si>
  <si>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</si>
  <si>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</si>
  <si>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pro šachty</t>
  </si>
  <si>
    <t>pro trativod a vsakovací potrubí</t>
  </si>
  <si>
    <t>17481R</t>
  </si>
  <si>
    <t>ZÁSYP JAM A RÝH Z NAKUPOVANÝCH MATERIÁLŮ</t>
  </si>
  <si>
    <t>pro trativod a šachty - ŠD fr. 16/32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</si>
  <si>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</si>
  <si>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17581R</t>
  </si>
  <si>
    <t>OBSYP POTRUBÍ A OBJEKTŮ Z NAKUPOVANÝCH MATERIÁLŮ</t>
  </si>
  <si>
    <t>pro trativod a šachty z ŠP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</si>
  <si>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</si>
  <si>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položka zahrnuje úpravu pláně včetně vyrovnání výškových rozdílů. Míru zhutnění určuje projekt.</t>
  </si>
  <si>
    <t>501101R</t>
  </si>
  <si>
    <t>ZŘÍZENÍ KONSTRUKČNÍ VRSTVY TĚLESA ŽELEZNIČNÍHO SPODKU ZE ŠTĚRKODRTI NOVÉ</t>
  </si>
  <si>
    <t>ŠD 0/32 - tl. 200mm</t>
  </si>
  <si>
    <t>ŠD 0/32 - tl. 200mm - 154,7=154.700 [A] 
ŠD 0/63 - tl. 500mm - 375,1=375.100 [B] 
Celkem: A+B=529.800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</si>
  <si>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</si>
  <si>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501103R</t>
  </si>
  <si>
    <t>ZŘÍZENÍ KONSTRUKČNÍ VRSTVY TĚLESA ŽELEZNIČNÍHO SPODKU ZE ŠTĚRKODRTI VYZÍSKANÉ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</si>
  <si>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</si>
  <si>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501600R</t>
  </si>
  <si>
    <t>ZŘÍZENÍ KONSTRUKČNÍ VRSTVY TĚLESA ŽELEZNIČNÍHO SPODKU Z ASFALTOVÉHO BETONU</t>
  </si>
  <si>
    <t>AC 22 Z+ tl. 100mm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</si>
  <si>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</si>
  <si>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502941R</t>
  </si>
  <si>
    <t>ZŘÍZENÍ KONSTRUKČNÍ VRSTVY TĚLESA ŽELEZNIČNÍHO SPODKU Z GEOTEXTILIE</t>
  </si>
  <si>
    <t>separační geotextílie 40 kN/m - 678,7=678.700 [A] 
výztužná geotextílie 25 kN/m - 678,7=678.700 [B] 
geotextílie min 800g/m2 - 818,4=818.400 [C] 
Celkem: A+B+C=2 175.800 [D]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</si>
  <si>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</si>
  <si>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</si>
  <si>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</si>
  <si>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</si>
  <si>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</si>
  <si>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</si>
  <si>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Potrubí</t>
  </si>
  <si>
    <t>87444</t>
  </si>
  <si>
    <t>POTRUBÍ Z TRUB PLASTOVÝCH ODPADNÍCH DN DO 250MM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</si>
  <si>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</si>
  <si>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</si>
  <si>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</si>
  <si>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</si>
  <si>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875342R</t>
  </si>
  <si>
    <t>POTRUBÍ DREN Z TRUB PLAST DN DO 200MM DĚROVANÝCH</t>
  </si>
  <si>
    <t>895811R</t>
  </si>
  <si>
    <t>DRENÁŽNÍ ŠACHTICE NORMÁLNÍ Z PLAST DÍLCŮ ŠN 40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</si>
  <si>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</si>
  <si>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899523</t>
  </si>
  <si>
    <t>OBETONOVÁNÍ POTRUBÍ Z PROSTÉHO BETONU DO C16/20</t>
  </si>
  <si>
    <t>podbetonování trativodu v místě podchodu pod pozemní komunikací - C16/20 XC2 tl. 100mm, dl. 88m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</si>
  <si>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</si>
  <si>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E.1.3</t>
  </si>
  <si>
    <t>Železniční přejezdy</t>
  </si>
  <si>
    <t xml:space="preserve">  SO 03</t>
  </si>
  <si>
    <t>Přejezdová konstrukce přejezdu v km 2,140 a km 2,183</t>
  </si>
  <si>
    <t>SO 03</t>
  </si>
  <si>
    <t>Všeobecné podmínky</t>
  </si>
  <si>
    <t>03350</t>
  </si>
  <si>
    <t>SLUŽBY ZAJIŠŤUJÍCÍ REGUL, PŘEVED A OCHRANU VEŘEJ DOPRAVY</t>
  </si>
  <si>
    <t>OTSKP</t>
  </si>
  <si>
    <t>- projednání DIO    
- pronájem, montáž a demontáž dočasného dopravního značení</t>
  </si>
  <si>
    <t>Položka zahruje zahrnuje objednatelem povolené náklady na služby pro zhotovitele</t>
  </si>
  <si>
    <t>11313A</t>
  </si>
  <si>
    <t>ODSTRANĚNÍ KRYTU ZPEVNĚNÝCH PLOCH S ASFALTOVÝM POJIVEM - BEZ DOPRAVY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</si>
  <si>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</si>
  <si>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</si>
  <si>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</si>
  <si>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56315</t>
  </si>
  <si>
    <t>VOZOVKOVÉ VRSTVY Z MECHANICKY ZPEVNĚNÉHO KAMENIVA TL. DO 250MM</t>
  </si>
  <si>
    <t>Položka obsahuje 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</si>
  <si>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</si>
  <si>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</si>
  <si>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56356</t>
  </si>
  <si>
    <t>VOZOVKOVÉ VRSTVY Z MECH ZPEV ZEMINY TL. DO 300MM</t>
  </si>
  <si>
    <t>56362</t>
  </si>
  <si>
    <t>VOZOVKOVÉ VRSTVY Z RECYKLOVANÉHO MATERIÁLU TL DO 100MM</t>
  </si>
  <si>
    <t>Položka obsahuje 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</si>
  <si>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572131</t>
  </si>
  <si>
    <t>INFILTRAČNÍ POSTŘIK ASFALTOVÝ DO 1,5KG/M2</t>
  </si>
  <si>
    <t>Položka obsahuje 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</si>
  <si>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572224</t>
  </si>
  <si>
    <t>SPOJOVACÍ POSTŘIK Z MODIFIK EMULZE DO 1,0KG/M2</t>
  </si>
  <si>
    <t>574A01</t>
  </si>
  <si>
    <t>ASFALTOVÝ BETON PRO OBRUSNÉ VRSTVY ACO 8</t>
  </si>
  <si>
    <t>Položka obsahuje 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</si>
  <si>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574D06</t>
  </si>
  <si>
    <t>ASFALTOVÝ BETON PRO LOŽNÍ VRSTVY MODIFIK ACL 16+, 16S</t>
  </si>
  <si>
    <t>574E07</t>
  </si>
  <si>
    <t>ASFALTOVÝ BETON PRO PODKLADNÍ VRSTVY ACP 22+, 22S</t>
  </si>
  <si>
    <t>574J04</t>
  </si>
  <si>
    <t>ASFALTOVÝ KOBEREC MASTIXOVÝ MODIFIK SMA 11+, 11S</t>
  </si>
  <si>
    <t>58920</t>
  </si>
  <si>
    <t>VÝPLŇ SPAR MODIFIKOVANÝM ASFALTEM</t>
  </si>
  <si>
    <t>Položka zahrnuje dodávku předepsaného materiálu, vyčištění a výplň spar tímto materiálem</t>
  </si>
  <si>
    <t>Ostatní konstrukce a práce, bourání</t>
  </si>
  <si>
    <t>914151</t>
  </si>
  <si>
    <t>DOPRAVNÍ ZNAČKY ZÁKLAD VELIKOSTI HLINÍK 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</si>
  <si>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</si>
  <si>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915111</t>
  </si>
  <si>
    <t>VODOROVNÉ DOPRAVNÍ ZNAČENÍ BARVOU HLADKÉ - DODÁVKA A POKLÁDKA</t>
  </si>
  <si>
    <t>Položka zahrnuje:dodání a pokládku nátěrového materiálu (měří se pouze natíraná plocha), předznačení a reflexní úpravu</t>
  </si>
  <si>
    <t>917223</t>
  </si>
  <si>
    <t>SILNIČNÍ A CHODNÍKOVÉ OBRUBY Z BETONOVÝCH OBRUBNÍKŮ</t>
  </si>
  <si>
    <t>921112</t>
  </si>
  <si>
    <t>ŽELEZNIČNÍ PŘEJEZD CELOPRYŽOVÝ NA BETONOVÝCH PRAŽCÍCH</t>
  </si>
  <si>
    <t>konstrukce bez kolejových opěrek a není závislá na rozdělení pražců - hmotnost vnějšího panelu je 130 kg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</si>
  <si>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</si>
  <si>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921410R</t>
  </si>
  <si>
    <t>ŽELEZNIČNÍ PŘEJEZD PLASTBETONOVÝ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</si>
  <si>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trasy. ŠÍŘKA PŘEJEZDU JE BRÁNA JA SUMA VNITŘNÍCH DESEK × JEJICH DÉLKA.</t>
  </si>
  <si>
    <t>965321</t>
  </si>
  <si>
    <t>ROZEBRANÍ PŘEJEZDU, PŘECHODU OSTATNÍCH (DŘEVĚNÝ, ASFALTOVÝ, DLÁŽDĚNÝ)</t>
  </si>
  <si>
    <t>Položka obsahuje veškeré práce a materiál obsažený v názvu položky. Položka neobsahuje náklady na zřízení a odstranění dopravního značení objízdné trasy,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</si>
  <si>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O990</t>
  </si>
  <si>
    <t>Poplatky za skládky</t>
  </si>
  <si>
    <t>POPLATKY ZA LIKVIDACI ODPADŮ NEKONTAMINOVANÝCH - 17 05 04 VYTĚŽENÉ ZEMINY A HORNINY - II. TŘÍDA TĚŽITELNOSTI VČETNĚ DOPRAVY</t>
  </si>
  <si>
    <t>Položka obsahuje:  
 – veškeré poplatky provozovateli skládky, recyklační linky nebo jiného zařízení na zpracování nebo likvidaci odpadů související s převzetím, uložením, zpracováním nebo likvidací odpadu  
Položka neobsahuje:  
 – náklady spojené s dopravou odpadu z místa stavby na místo převzetí provozovatelem skládky, recyklační linky nebo jiného zařízení na zpracování nebo likvidaci odpadů  
Způsob měření:  
Tunou se rozumí hmotnost odpadu vytříděného v souladu se zákonem č. 185/2001 Sb., o nakládání s odpady, v platném znění.</t>
  </si>
  <si>
    <t>POPLATKY ZA LIKVIDACI ODPADŮ NEKONTAMINOVANÝCH - 17 03 02 VYBOURANÝ ASFALTOVÝ BETON BEZ DEHTU VČETNĚ DOPRAVY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</si>
  <si>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</si>
  <si>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 xml:space="preserve">  SO 04</t>
  </si>
  <si>
    <t>Přejezdová konstrukce přejezdu v km 2,251</t>
  </si>
  <si>
    <t>SO 04</t>
  </si>
  <si>
    <t>921410</t>
  </si>
  <si>
    <t>E.1.4</t>
  </si>
  <si>
    <t>Mosty, propustky, zdi</t>
  </si>
  <si>
    <t xml:space="preserve">  SO 06</t>
  </si>
  <si>
    <t>Most v ev. km 2,132</t>
  </si>
  <si>
    <t>SO 06</t>
  </si>
  <si>
    <t>03770</t>
  </si>
  <si>
    <t>POMOC PRÁCE ZAJIŠŤ NEBO ZŘÍZ ČERPÁNÍ VODY</t>
  </si>
  <si>
    <t>Čerpání vody při provádění bouracích prací v prostoru mostu, při výkopových pracích, při vkládání a zmonolitnění prefabrikované konstrukce</t>
  </si>
  <si>
    <t>zahrnuje objednatelem povolené náklady na požadovaná zařízení zhotovitele</t>
  </si>
  <si>
    <t>03780</t>
  </si>
  <si>
    <t>POMOC PRÁCE ZAJIŠŤ NEBO ZŘÍZ ZEMNÍKY A SKLÁDKY</t>
  </si>
  <si>
    <t>Zřízení mezideponie pro zvodnělou zeminu z výkopu</t>
  </si>
  <si>
    <t>1=1.000 [A]</t>
  </si>
  <si>
    <t>R014102</t>
  </si>
  <si>
    <t>POPLATKY ZA SKLÁDKU VČETNĚ DOPRAVY</t>
  </si>
  <si>
    <t>Skládkovné zemina</t>
  </si>
  <si>
    <t>(2,5*20,5+(2,0+3,0)*3,0+6,0*0,4+4*1,0+(10+9)*15,0+87,52*0,5+4,0)*2,0=810.820 [A]</t>
  </si>
  <si>
    <t>Položka obsahuje veškeré poplatky provozovateli skládky související s uložením odpadu na skládce.</t>
  </si>
  <si>
    <t>Skládkovné beton a železobeton</t>
  </si>
  <si>
    <t>(0,25*7,3+0,3*7,4)*2,5=10.113 [A]</t>
  </si>
  <si>
    <t>zahrnuje veškeré poplatky provozovateli skládky související s uložením odpadu na skládce.</t>
  </si>
  <si>
    <t>Skládkovné smýcené stromy a keře</t>
  </si>
  <si>
    <t>100*0,04=4.000 [A]</t>
  </si>
  <si>
    <t>Skládkovné kamenné zdivo</t>
  </si>
  <si>
    <t>(12,0*9,3+4*5,0*0,4+1,1*9,3+0,4*7,3+0,25*7,4)*2,4=323.040 [A]</t>
  </si>
  <si>
    <t>2*50=100.000 [A]</t>
  </si>
  <si>
    <t>odstranění křovin a stromů do průměru 100 mm  
doprava dřevin bez ohledu na vzdálenost  
spálení na hromadách nebo štěpkování</t>
  </si>
  <si>
    <t>11526</t>
  </si>
  <si>
    <t>PŘEVEDENÍ VODY POTRUBÍM DN 800 NEBO ŽLABY R.O. DO 2,8M</t>
  </si>
  <si>
    <t>Zatrubnění toku po dobu výstavby, 2xDN 800 mm, včetně zajímkování</t>
  </si>
  <si>
    <t>2*21,0=42.000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</si>
  <si>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</si>
  <si>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</si>
  <si>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</si>
  <si>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čištění dna vodoteče na vtoku a výtoku, plynulé napojení koryta na vtoku a výtoku</t>
  </si>
  <si>
    <t>23*0,25=5.750 [A]</t>
  </si>
  <si>
    <t>- vodorovná a svislá doprava, přemístění, přeložení, manipulace s výkopkem a uložení na skládku</t>
  </si>
  <si>
    <t>V prostoru mostu, na vtoku i výtoku</t>
  </si>
  <si>
    <t>2,5*20,5+(2,0+3,0)*3,0+6,0*0,4+4*1,0+(10+9)*15,0+87,52*0,5+4,0=405.410 [A]</t>
  </si>
  <si>
    <t>17180</t>
  </si>
  <si>
    <t>ULOŽENÍ SYPANINY DO NÁSYPŮ Z NAKUPOVANÝCH MATERIÁLŮ</t>
  </si>
  <si>
    <t>Hutněný zásyp gabionů a šikmých křídel.</t>
  </si>
  <si>
    <t>(1,454*1,51+0,91*2,5)+(15,7+15,2)*3,315+18,084*(0,665-0,4)=111.696 [A]</t>
  </si>
  <si>
    <t>Položka konstrukce ze zemin zahrnuje zejména: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</si>
  <si>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17181</t>
  </si>
  <si>
    <t>R</t>
  </si>
  <si>
    <t>Nákup ornice, tl. 0,15 m</t>
  </si>
  <si>
    <t>2*100*0,15=30.000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</si>
  <si>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</si>
  <si>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17182</t>
  </si>
  <si>
    <t>ZÁSYPOVÉ VRSTVY ZE ŠTĚRKODRTI FR. 0/32A, HUTNĚNÉ PO VRSTVÁCH MAX. 0,3 m, HUTNĚNÍ NA ID=0,95, Vrstva pod ZKPP.</t>
  </si>
  <si>
    <t>(1,404+1,604)*15,1=45.421 [A]</t>
  </si>
  <si>
    <t>17581</t>
  </si>
  <si>
    <t>Obsyp příčné drenáže</t>
  </si>
  <si>
    <t>15,1*2*0,1=3.020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</si>
  <si>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</si>
  <si>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18222</t>
  </si>
  <si>
    <t>ROZPROSTŘENÍ ORNICE VE SVAHU V TL DO 0,15M</t>
  </si>
  <si>
    <t>rozprostření ornice na upravených svazích</t>
  </si>
  <si>
    <t>2*100=200.000 [A]</t>
  </si>
  <si>
    <t>veškeré práce jsou obsaženy v textu položky</t>
  </si>
  <si>
    <t>založení trávníku z rychlerostoucích a houževnatých odrůd na ohumusovaných plochách dle položky 18222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</si>
  <si>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</si>
  <si>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</si>
  <si>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</si>
  <si>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trávníku 3x do doby ukončení stavby</t>
  </si>
  <si>
    <t>Zahrnuje pokosení se shrabáním, naložení shrabků na dopravní prostředek, s odvozem a se složením</t>
  </si>
  <si>
    <t>18600</t>
  </si>
  <si>
    <t>ZALÉVÁNÍ VODOU</t>
  </si>
  <si>
    <t>zalévání nově zřízeného trávníku - 10x do doby dokončení stavby, množství vody při 1 zalití 15 l/m2</t>
  </si>
  <si>
    <t>2*100*0,015*10=30.000 [A]</t>
  </si>
  <si>
    <t>Popisy prací zahrnují veškerý materiál, výrobky a polotovary, včetně mimostaveništní a vnitrostaveništní dopravy (rovněž přesuny), včetně naložení a složení, případně s uložením</t>
  </si>
  <si>
    <t>Základy</t>
  </si>
  <si>
    <t>22694</t>
  </si>
  <si>
    <t>ZÁPOROVÉ PAŽENÍ Z KOVU DOČASNÉ</t>
  </si>
  <si>
    <t>Zápory, HEB 160</t>
  </si>
  <si>
    <t>(3*6,0+5,5+5,0+4,5)*42,6/1000=1.406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</si>
  <si>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</si>
  <si>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</si>
  <si>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</si>
  <si>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(6+3,7)*3,0=29.100 [A]</t>
  </si>
  <si>
    <t>položka zahrnuje osazení pažin bez ohledu na druh, jejich opotřebení a jejich odstranění</t>
  </si>
  <si>
    <t>26125</t>
  </si>
  <si>
    <t>VRTY PRO KOTVENÍ, INJEKTÁŽ A MIKROPILOTY NA POVRCHU TŘ. II D DO 300MM</t>
  </si>
  <si>
    <t>Vrty pro pažiny D 270 mm</t>
  </si>
  <si>
    <t>(3*6,0+5,5+5,0+4,5)=33.000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</si>
  <si>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</si>
  <si>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262213</t>
  </si>
  <si>
    <t>VRTY PRO INJEKTÁŽ A MONITOR V PODZEMÍ DO 12M TŘ II D DO 25MM</t>
  </si>
  <si>
    <t>IGP, pro ověření základových poměrů</t>
  </si>
  <si>
    <t>7=7.000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</si>
  <si>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</si>
  <si>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27152</t>
  </si>
  <si>
    <t>POLŠTÁŘE POD ZÁKLADY Z KAMENIVA DRCENÉHO</t>
  </si>
  <si>
    <t>Polštáře v případě zastižení nevhodných základových poměrů, tl. 0,5 m pod NK i křídly, fr. 63/125.</t>
  </si>
  <si>
    <t>87,52*0,5=43.760 [A]</t>
  </si>
  <si>
    <t>položka zahrnuje dodávku předepsaného kameniva, mimostaveništní a vnitrostaveništní dopravu a jeho uložení  
není-li v zadávací dokumentaci uvedeno jinak, jedná se o nakupovaný materiál</t>
  </si>
  <si>
    <t>272324</t>
  </si>
  <si>
    <t>ZÁKLADY ZE ŽELEZOBETONU DO C25/30</t>
  </si>
  <si>
    <t>Základová deska pod prefabrikovanou NK.</t>
  </si>
  <si>
    <t>17,5=17.500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</si>
  <si>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</si>
  <si>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Tvrdá ochrana izolace z betonu</t>
  </si>
  <si>
    <t>4,6*14,0*0,05=3.220 [A]</t>
  </si>
  <si>
    <t>Základy pod gabiony na vtoku.</t>
  </si>
  <si>
    <t>2*1,3*2,0*0,3=1.560 [A]</t>
  </si>
  <si>
    <t>272368</t>
  </si>
  <si>
    <t>VÝZTUŽ ZÁKLADŮ ZE SVAŘ SÍTÍ</t>
  </si>
  <si>
    <t>Výztuž základové desky</t>
  </si>
  <si>
    <t>1,519=1.519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</si>
  <si>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</si>
  <si>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Výztuž tvrdé ochrany izolace, 50 kg/m3</t>
  </si>
  <si>
    <t>4,6*14,0*0,05*50/1000=0.161 [A]</t>
  </si>
  <si>
    <t>Výztuž základů pod gabiony, 75 kg/m3</t>
  </si>
  <si>
    <t>(2*1,3*2,0*0,3)*75/1000=0.117 [A]</t>
  </si>
  <si>
    <t>Svislé konstrukce</t>
  </si>
  <si>
    <t>317125</t>
  </si>
  <si>
    <t>ŘÍMSY Z DÍLCŮ ŽELEZOBETONOVÝCH DO C30/37</t>
  </si>
  <si>
    <t>Prefabrikované římsy, včetně zmonolitnění s NK.</t>
  </si>
  <si>
    <t>0.229*(4.63+2.015+4.8+2.015)=3.082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</si>
  <si>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</si>
  <si>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3272A6</t>
  </si>
  <si>
    <t>ZDI OPĚR, ZÁRUB, NÁBŘEŽ Z GABIONŮ RUČNĚ ROVNANÝCH, DRÁT O2,7MM, POVRCHOVÁ ÚPRAVA Zn + Al + PA6</t>
  </si>
  <si>
    <t>Gabionová křídla</t>
  </si>
  <si>
    <t>(1,5*1+2,98*1)*1,75=7.840 [A]</t>
  </si>
  <si>
    <t>- položka zahrnuje dodávku a osazení drátěných košů s výplní lomovým kamenem.  
- gabionové matrace se vykazují v pol.č.2722**.</t>
  </si>
  <si>
    <t>461385</t>
  </si>
  <si>
    <t>PATKY ZE ŽELEZOBETONU DO C30/37 VČET VÝZTUŽE</t>
  </si>
  <si>
    <t>Dobetonávka prefa křídel na stavbě.</t>
  </si>
  <si>
    <t>2*2,1*1,6*0,354=2.379 [A]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</si>
  <si>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</si>
  <si>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</si>
  <si>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389127</t>
  </si>
  <si>
    <t>MOSTNÍ RÁMOVÉ KONSTR Z DÍLCŮ ŽELEZOBET DO C30/37</t>
  </si>
  <si>
    <t>Rámové prefabrikáty.</t>
  </si>
  <si>
    <t>75,02=75.020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</si>
  <si>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</si>
  <si>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</si>
  <si>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</si>
  <si>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 základovou deskou a pod gabiony</t>
  </si>
  <si>
    <t>90,42*0,1+1,5*1+2,98*1=13.522 [A]</t>
  </si>
  <si>
    <t>451314</t>
  </si>
  <si>
    <t>PODKLADNÍ A VÝPLŇOVÉ VRSTVY Z PROSTÉHO BETONU C25/30</t>
  </si>
  <si>
    <t>Pod dlažby, C25/30, XF3, XC4, tl. 0,1 m a 0,15 m a pod izolaci v přechodové oblasti</t>
  </si>
  <si>
    <t>(1,340*13,98+0,644*1,820+1,07*3,155)*0,15+((2,73*0,6+(1,58-0,6*0,6))*2+(1,510+0,88)*(1,785+1,050)+2,480*(1,080+0,915)+0,3*1,51+0,3*2,5)*0,10+(15,1*4,3*0,15+15,1*4,3*0,15)=24.835 [A]</t>
  </si>
  <si>
    <t>45860</t>
  </si>
  <si>
    <t>VÝPLŇ ZA OPĚRAMI A ZDMI Z MEZEROVITÉHO BETONU</t>
  </si>
  <si>
    <t>Přechodová oblast za opěrami</t>
  </si>
  <si>
    <t>12,67*(3,1*3,3/2+1,6*3,3)*2+3,3*(3,1*3,3/2+1,6*3,3+1,8*3,3)=317.315 [A]</t>
  </si>
  <si>
    <t>položka zahrnuje:  
- dodávku mezerovitého betonu předepsané kvality a zásyp se zhutněním včetně mimostaveništní a vnitrostaveništní dopravy</t>
  </si>
  <si>
    <t>465512</t>
  </si>
  <si>
    <t>DLAŽBY Z LOMOVÉHO KAMENE NA MC</t>
  </si>
  <si>
    <t>Dlažba z regulačního kamene tl. 250 mm do bet. lože (pol. 451314)</t>
  </si>
  <si>
    <t>(7,5*1,05+14,2*4,2+16,4*1,05)*0,25=21.184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</si>
  <si>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</si>
  <si>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Odláždění čel mostu z lomového kamene tl. 150 mm do bet. lože (pol. 451314). Na všech krajích odláždění budou vytvarovány odvodňovací žlaby šířky 0,5 m, hl. 0,15 m.</t>
  </si>
  <si>
    <t>(1,81*4,8*0,15+3,9*1,25*0,15+5,6*1,2*0,15+3,7*1,2*0,15+3,1*0,15+2,8*0,15)+(1,6*5,9*0,15+4,31*1,12*0,6*0,15+4,31*1,12*0,6*0,15)=6.878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</si>
  <si>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</si>
  <si>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467385</t>
  </si>
  <si>
    <t>STUPNĚ A PRAHY VOD KORYT ZE ŽELBET DO C30/37 (B37) VČET VÝZT</t>
  </si>
  <si>
    <t>5,71*0,5*1=2.855 [A]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</si>
  <si>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</si>
  <si>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Přidružená stavební výroba</t>
  </si>
  <si>
    <t>Kabelový žlab plastový 100x200 mm pro uložení trasy PS01.</t>
  </si>
  <si>
    <t>10=10.000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</si>
  <si>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</si>
  <si>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711312</t>
  </si>
  <si>
    <t>1.R</t>
  </si>
  <si>
    <t>IZOLACE PODZEMNÍCH OBJEKTŮ PROTI ZEMNÍ VLHKOSTI ASFALTOVÝMI PÁSY</t>
  </si>
  <si>
    <t>Skladba A - viz výkres vodotěsné izolace</t>
  </si>
  <si>
    <t>6,3*14=88.200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</si>
  <si>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</si>
  <si>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2.R</t>
  </si>
  <si>
    <t>Skladba B - viz výkres vodotěsné izolace</t>
  </si>
  <si>
    <t>(3,24+0,2)*15,1*2+5,2*2,1*2=125.728 [A]</t>
  </si>
  <si>
    <t>3.R</t>
  </si>
  <si>
    <t>Skladba C - viz výkres vodotěsné izolace</t>
  </si>
  <si>
    <t>0,8*15,1=12.080 [A]</t>
  </si>
  <si>
    <t>4.R</t>
  </si>
  <si>
    <t>Skladba D - viz výkres vodotěsné izolace</t>
  </si>
  <si>
    <t>5,13*15,1*2=154.926 [A]</t>
  </si>
  <si>
    <t>5.R</t>
  </si>
  <si>
    <t>Skladba E - viz výkres vodotěsné izolace</t>
  </si>
  <si>
    <t>(5,25*13,98+1,1*2,28*2)=78.411 [A]</t>
  </si>
  <si>
    <t>21263</t>
  </si>
  <si>
    <t>TRATIVODY KOMPLET Z TRUB Z PLAST HMOT DN DO 150MM</t>
  </si>
  <si>
    <t>Příčná drenáž</t>
  </si>
  <si>
    <t>16,0*2=32.000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</si>
  <si>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</si>
  <si>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9112A1</t>
  </si>
  <si>
    <t>ZÁBRADLÍ MOSTNÍ S VODOR MADLY - DODÁVKA A MONTÁŽ</t>
  </si>
  <si>
    <t>Třímadlové zábradlí výšky 1,1 m, na římsy</t>
  </si>
  <si>
    <t>2*4,65+2*2,42+2*1,835=17.810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</si>
  <si>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</si>
  <si>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</si>
  <si>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</si>
  <si>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Odbourání stávajícího zábradlí na mostě</t>
  </si>
  <si>
    <t>7,3+7,4=14.700 [A]</t>
  </si>
  <si>
    <t>položka zahrnuje:  
- demontáž a odstranění zařízení  
- jeho odvoz na předepsané místo</t>
  </si>
  <si>
    <t>91355</t>
  </si>
  <si>
    <t>EVIDENČNÍ ČÍSLO MOSTU</t>
  </si>
  <si>
    <t>tabulky s evidenčním číslem mostu včetně doplňkových dílů pro jejich upevnění, včetně PKO všech použitých částí - dodávka a montáž</t>
  </si>
  <si>
    <t>2=2.000 [A]</t>
  </si>
  <si>
    <t>914153</t>
  </si>
  <si>
    <t>DOPRAVNÍ ZNAČKY ZÁKLADNÍ VELIKOSTI HLINÍKOVÉ - DEMONTÁŽ</t>
  </si>
  <si>
    <t>Položka zahrnuje odstranění, demontáž a odklizení materiálu na skládku.</t>
  </si>
  <si>
    <t>914941</t>
  </si>
  <si>
    <t>SLOUPKY A STOJKY DOPRAVNÍCH ZNAČEK Z HLINÍK TRUBEK DO PATKY - DODÁVKA A MONTÁŽ</t>
  </si>
  <si>
    <t>sloupek DZ pro evidenční číslo mostu</t>
  </si>
  <si>
    <t>- kromě vlastních značek a zařízení v příslušném provedení uvedeném v textu ještě sloupky a upevňovací zařízení včetně jejich osazení (betonová patka, zemní práce), pokud nejsou uvedeny samostatnou položkou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</si>
  <si>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931385</t>
  </si>
  <si>
    <t>TĚSNĚNÍ DILATAČNÍCH SPAR SILIKONOVÝM TMELEM PRŮŘEZU DO 600MM2</t>
  </si>
  <si>
    <t>Skladba F - viz výkres vodotěsné izolace, trvale pružný tmel</t>
  </si>
  <si>
    <t>12,2*6+13,98*2=101.160 [A]</t>
  </si>
  <si>
    <t>položka zahrnuje dodávku a osazení předepsaného materiálu, očištění ploch spáry před úpravou, očištění okolí spáry po úpravě  
nezahrnuje těsnící profil</t>
  </si>
  <si>
    <t>93650</t>
  </si>
  <si>
    <t>DROBNÉ DOPLŇK KONSTR KOVOVÉ</t>
  </si>
  <si>
    <t>deska s vyznačením letopočtu rekonstrukce mostu, včetně upevnění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</si>
  <si>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</si>
  <si>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96613A</t>
  </si>
  <si>
    <t>BOURÁNÍ KONSTRUKCÍ Z KAMENE NA MC - BEZ DOPRAVY</t>
  </si>
  <si>
    <t>Klenba, opěry, poprsní zdi, kamenné koryto</t>
  </si>
  <si>
    <t>12,0*9,3+4*5,0*0,4+1,1*9,3+0,4*7,3+0,25*7,4=134.600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</si>
  <si>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</si>
  <si>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</si>
  <si>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</si>
  <si>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Římsy na mostě</t>
  </si>
  <si>
    <t>0,25*7,3+0,3*7,4=4.045 [A]</t>
  </si>
  <si>
    <t xml:space="preserve">  SO 07</t>
  </si>
  <si>
    <t>Propustek v ev. km 2,160</t>
  </si>
  <si>
    <t>SO 07</t>
  </si>
  <si>
    <t>(3,7*8,5+9,0*1,7-(1,4*4,5+2*0,6*0,5))*1,8=71.730 [A]</t>
  </si>
  <si>
    <t>(1,4*4,5+2*0,6*0,5)*2,4=16.560 [A]</t>
  </si>
  <si>
    <t>11511</t>
  </si>
  <si>
    <t>ČERPÁNÍ VODY DO 500 L/MIN</t>
  </si>
  <si>
    <t>2*24=48.000 [A]</t>
  </si>
  <si>
    <t>Položka čerpání vody na povrchu zahrnuje i potrubí, pohotovost záložní čerpací soupravy a zřízení čerpací jímky. Součástí položky je také následná demontáž a likvidace těchto zařízení</t>
  </si>
  <si>
    <t>3,7*8,5+9,0*1,7-(1,4*4,5+2*0,6*0,5)=39.850 [A]</t>
  </si>
  <si>
    <t>ŠD fr. 0/32A hutněná po vrstvách, tl. max. 0,3 m,ma ID=0,95</t>
  </si>
  <si>
    <t>2,5*8,5+1,5*(3,8+1,8+2,4)=33.250 [A]</t>
  </si>
  <si>
    <t>Základ pro patkové žlb. trouby.</t>
  </si>
  <si>
    <t>0,55*8,3+1,55*0,4*0,7=4.999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</si>
  <si>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</si>
  <si>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</si>
  <si>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</si>
  <si>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Výztuž základů pro patkové žlb. trouby, 100 kg/m3</t>
  </si>
  <si>
    <t>(0,55*8,3+1,55*0,4*0,7)*0,1=0.500 [A]</t>
  </si>
  <si>
    <t>386385</t>
  </si>
  <si>
    <t>KOMPLETNÍ KONSTRUKCE JÍMEK ZE ŽELEZOBETONU C30/37 VČETNĚ VÝZTUŽE</t>
  </si>
  <si>
    <t>Žlb vtoková jímka, komplet, včetně výztuže, stupadel, mříže, napojení na nové žlb. trouby a úpravy pro napojení na propustek pod cyklostezkou</t>
  </si>
  <si>
    <t>1,0*3,4+1,6*1,2*0,25-3,14*0,45^2*0,25=3.721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</si>
  <si>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</si>
  <si>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</si>
  <si>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</si>
  <si>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Podkladní beton pod propustkem a pod jímku.</t>
  </si>
  <si>
    <t>1,85*0,11*7,85+1,5*0,1*3,8=2.167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</si>
  <si>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</si>
  <si>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dlažba tl. 0,15 m, vč. podkl. betonu C30/37 tl. 0,10 m.</t>
  </si>
  <si>
    <t>9,1*1,15*0,25+0,35*0,3*0,5=2.669 [A]</t>
  </si>
  <si>
    <t>711111</t>
  </si>
  <si>
    <t>IZOLACE BĚŽNÝCH KONSTRUKCÍ PROTI ZEMNÍ VLHKOSTI ASFALTOVÝMI NÁTĚRY</t>
  </si>
  <si>
    <t>1xALP+2xALN</t>
  </si>
  <si>
    <t>3,4*8,5+8,5*1,5=41.650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</si>
  <si>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</si>
  <si>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918358</t>
  </si>
  <si>
    <t>PROPUSTY Z TRUB DN 600MM</t>
  </si>
  <si>
    <t>2 ks patkových trub typických, 1 ks patkových trub se svislým čelem, 1 ks patkových trub se šikmým čelem; včetně podkladků pod trouby</t>
  </si>
  <si>
    <t>8,525=8.525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</si>
  <si>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</si>
  <si>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1,4*4,5+2*0,6*0,5=6.900 [A]</t>
  </si>
  <si>
    <t>E.3.6</t>
  </si>
  <si>
    <t>Rozvodny vn, nn, osvětlení a dálkové ovládání odpojovačů</t>
  </si>
  <si>
    <t xml:space="preserve">  SO 05</t>
  </si>
  <si>
    <t>Přípojky NN pro PZS</t>
  </si>
  <si>
    <t>SO 05</t>
  </si>
  <si>
    <t>702211</t>
  </si>
  <si>
    <t>KABELOVÁ CHRÁNIČKA ZEMNÍ DN DO 100 MM</t>
  </si>
  <si>
    <t>702710</t>
  </si>
  <si>
    <t>ODDĚLENÍ KABELŮ VE VÝKOPU CIHLOU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</si>
  <si>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</si>
  <si>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</si>
  <si>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</si>
  <si>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</si>
  <si>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742L13</t>
  </si>
  <si>
    <t>UKONČENÍ DVOU AŽ PĚTIŽÍLOVÉHO KABELU V ROZVADĚČI NEBO NA PŘÍSTROJI OD 25 DO 50 MM2</t>
  </si>
  <si>
    <t>743F21</t>
  </si>
  <si>
    <t>SKŘÍŇ ELEKTROMĚROVÁ V KOMPAKTNÍM PILÍŘI PRO PŘÍMÉ MĚŘENÍ DO 80 A JEDNOSAZBOVÉ VČETNĚ VÝSTROJE</t>
  </si>
  <si>
    <t>744634</t>
  </si>
  <si>
    <t>JISTIČ TŘÍPÓLOVÝ (10 KA) OD 25 DO 40 A</t>
  </si>
  <si>
    <t>747211</t>
  </si>
  <si>
    <t>CELKOVÁ PROHLÍDKA, ZKOUŠENÍ, MĚŘENÍ A VYHOTOVENÍ VÝCHOZÍ REVIZNÍ ZPRÁVY, PRO OBJEM IN DO 100 TIS. KČ</t>
  </si>
  <si>
    <t>747411</t>
  </si>
  <si>
    <t>MĚŘENÍ ZEMNÍCH ODPORŮ - ZEMNIČE PRVNÍHO NEBO SAMOSTATNÉHO</t>
  </si>
  <si>
    <t>747701</t>
  </si>
  <si>
    <t>DOKONČOVACÍ MONTÁŽNÍ PRÁCE NA ELEKTRICKÉM ZAŘÍZENÍ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</si>
  <si>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</si>
  <si>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</si>
  <si>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</si>
  <si>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</si>
  <si>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</si>
  <si>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</si>
  <si>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</si>
  <si>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</si>
  <si>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75IG61</t>
  </si>
  <si>
    <t>VEDENÍ UZEMŇOVACÍ V ZEMI Z FEZN DRÁTU DO 120 MM2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</si>
</sst>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0+C10+C12+C15+C18+C20+C23+C26</f>
      </c>
    </row>
    <row r="7" spans="2:3" ht="12.75" customHeight="1">
      <c r="B7" s="8" t="s">
        <v>7</v>
      </c>
      <c s="10">
        <f>0+E10+E12+E15+E18+E20+E23+E26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462</v>
      </c>
      <c s="12" t="s">
        <v>463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464</v>
      </c>
      <c s="12" t="s">
        <v>465</v>
      </c>
      <c s="14">
        <f>'SO 90-90'!K8+'SO 90-90'!M8</f>
      </c>
      <c s="14">
        <f>C13*0.21</f>
      </c>
      <c s="14">
        <f>C13+D13</f>
      </c>
      <c s="13">
        <f>'SO 90-90'!T7</f>
      </c>
    </row>
    <row r="14" spans="1:6" ht="12.75">
      <c r="A14" s="11" t="s">
        <v>499</v>
      </c>
      <c s="12" t="s">
        <v>500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542</v>
      </c>
      <c s="12" t="s">
        <v>543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544</v>
      </c>
      <c s="12" t="s">
        <v>543</v>
      </c>
      <c s="14">
        <f>'SO 01'!K8+'SO 01'!M8</f>
      </c>
      <c s="14">
        <f>C16*0.21</f>
      </c>
      <c s="14">
        <f>C16+D16</f>
      </c>
      <c s="13">
        <f>'SO 01'!T7</f>
      </c>
    </row>
    <row r="17" spans="1:6" ht="12.75">
      <c r="A17" s="11" t="s">
        <v>662</v>
      </c>
      <c s="12" t="s">
        <v>663</v>
      </c>
      <c s="14">
        <f>'SO 01.1'!K8+'SO 01.1'!M8</f>
      </c>
      <c s="14">
        <f>C17*0.21</f>
      </c>
      <c s="14">
        <f>C17+D17</f>
      </c>
      <c s="13">
        <f>'SO 01.1'!T7</f>
      </c>
    </row>
    <row r="18" spans="1:6" ht="12.75">
      <c r="A18" s="11" t="s">
        <v>673</v>
      </c>
      <c s="12" t="s">
        <v>674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675</v>
      </c>
      <c s="12" t="s">
        <v>674</v>
      </c>
      <c s="14">
        <f>'SO 02'!K8+'SO 02'!M8</f>
      </c>
      <c s="14">
        <f>C19*0.21</f>
      </c>
      <c s="14">
        <f>C19+D19</f>
      </c>
      <c s="13">
        <f>'SO 02'!T7</f>
      </c>
    </row>
    <row r="20" spans="1:6" ht="12.75">
      <c r="A20" s="11" t="s">
        <v>729</v>
      </c>
      <c s="12" t="s">
        <v>730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731</v>
      </c>
      <c s="12" t="s">
        <v>732</v>
      </c>
      <c s="14">
        <f>'SO 03'!K8+'SO 03'!M8</f>
      </c>
      <c s="14">
        <f>C21*0.21</f>
      </c>
      <c s="14">
        <f>C21+D21</f>
      </c>
      <c s="13">
        <f>'SO 03'!T7</f>
      </c>
    </row>
    <row r="22" spans="1:6" ht="12.75">
      <c r="A22" s="11" t="s">
        <v>797</v>
      </c>
      <c s="12" t="s">
        <v>798</v>
      </c>
      <c s="14">
        <f>'SO 04'!K8+'SO 04'!M8</f>
      </c>
      <c s="14">
        <f>C22*0.21</f>
      </c>
      <c s="14">
        <f>C22+D22</f>
      </c>
      <c s="13">
        <f>'SO 04'!T7</f>
      </c>
    </row>
    <row r="23" spans="1:6" ht="12.75">
      <c r="A23" s="11" t="s">
        <v>801</v>
      </c>
      <c s="12" t="s">
        <v>802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803</v>
      </c>
      <c s="12" t="s">
        <v>804</v>
      </c>
      <c s="14">
        <f>'SO 06'!K8+'SO 06'!M8</f>
      </c>
      <c s="14">
        <f>C24*0.21</f>
      </c>
      <c s="14">
        <f>C24+D24</f>
      </c>
      <c s="13">
        <f>'SO 06'!T7</f>
      </c>
    </row>
    <row r="25" spans="1:6" ht="12.75">
      <c r="A25" s="11" t="s">
        <v>1029</v>
      </c>
      <c s="12" t="s">
        <v>1030</v>
      </c>
      <c s="14">
        <f>'SO 07'!K8+'SO 07'!M8</f>
      </c>
      <c s="14">
        <f>C25*0.21</f>
      </c>
      <c s="14">
        <f>C25+D25</f>
      </c>
      <c s="13">
        <f>'SO 07'!T7</f>
      </c>
    </row>
    <row r="26" spans="1:6" ht="12.75">
      <c r="A26" s="11" t="s">
        <v>1071</v>
      </c>
      <c s="12" t="s">
        <v>1072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1073</v>
      </c>
      <c s="12" t="s">
        <v>1074</v>
      </c>
      <c s="14">
        <f>'SO 05'!K8+'SO 05'!M8</f>
      </c>
      <c s="14">
        <f>C27*0.21</f>
      </c>
      <c s="14">
        <f>C27+D27</f>
      </c>
      <c s="13">
        <f>'SO 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801</v>
      </c>
      <c r="E4" s="26" t="s">
        <v>802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COUNTIFS(L8:L233,"=0",A8:A233,"P")+COUNTIFS(L8:L233,"",A8:A233,"P")+SUM(Q8:Q233)</f>
      </c>
    </row>
    <row r="8" spans="1:13" ht="12.75">
      <c r="A8" t="s">
        <v>44</v>
      </c>
      <c r="C8" s="28" t="s">
        <v>805</v>
      </c>
      <c r="E8" s="30" t="s">
        <v>804</v>
      </c>
      <c r="J8" s="29">
        <f>0+J9+J34+J83+J128+J141+J170+J195+J200</f>
      </c>
      <c s="29">
        <f>0+K9+K34+K83+K128+K141+K170+K195+K200</f>
      </c>
      <c s="29">
        <f>0+L9+L34+L83+L128+L141+L170+L195+L200</f>
      </c>
      <c s="29">
        <f>0+M9+M34+M83+M128+M141+M170+M195+M200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806</v>
      </c>
      <c s="35" t="s">
        <v>57</v>
      </c>
      <c s="6" t="s">
        <v>807</v>
      </c>
      <c s="36" t="s">
        <v>504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25.5">
      <c r="A11" s="35" t="s">
        <v>56</v>
      </c>
      <c r="E11" s="39" t="s">
        <v>808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809</v>
      </c>
    </row>
    <row r="14" spans="1:16" ht="12.75">
      <c r="A14" t="s">
        <v>49</v>
      </c>
      <c s="34" t="s">
        <v>27</v>
      </c>
      <c s="34" t="s">
        <v>810</v>
      </c>
      <c s="35" t="s">
        <v>57</v>
      </c>
      <c s="6" t="s">
        <v>811</v>
      </c>
      <c s="36" t="s">
        <v>504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812</v>
      </c>
    </row>
    <row r="16" spans="1:5" ht="12.75">
      <c r="A16" s="35" t="s">
        <v>58</v>
      </c>
      <c r="E16" s="40" t="s">
        <v>813</v>
      </c>
    </row>
    <row r="17" spans="1:5" ht="12.75">
      <c r="A17" t="s">
        <v>59</v>
      </c>
      <c r="E17" s="39" t="s">
        <v>809</v>
      </c>
    </row>
    <row r="18" spans="1:16" ht="12.75">
      <c r="A18" t="s">
        <v>49</v>
      </c>
      <c s="34" t="s">
        <v>26</v>
      </c>
      <c s="34" t="s">
        <v>814</v>
      </c>
      <c s="35" t="s">
        <v>52</v>
      </c>
      <c s="6" t="s">
        <v>815</v>
      </c>
      <c s="36" t="s">
        <v>54</v>
      </c>
      <c s="37">
        <v>810.82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56</v>
      </c>
      <c r="E19" s="39" t="s">
        <v>816</v>
      </c>
    </row>
    <row r="20" spans="1:5" ht="12.75">
      <c r="A20" s="35" t="s">
        <v>58</v>
      </c>
      <c r="E20" s="40" t="s">
        <v>817</v>
      </c>
    </row>
    <row r="21" spans="1:5" ht="25.5">
      <c r="A21" t="s">
        <v>59</v>
      </c>
      <c r="E21" s="39" t="s">
        <v>818</v>
      </c>
    </row>
    <row r="22" spans="1:16" ht="12.75">
      <c r="A22" t="s">
        <v>49</v>
      </c>
      <c s="34" t="s">
        <v>69</v>
      </c>
      <c s="34" t="s">
        <v>814</v>
      </c>
      <c s="35" t="s">
        <v>62</v>
      </c>
      <c s="6" t="s">
        <v>815</v>
      </c>
      <c s="36" t="s">
        <v>54</v>
      </c>
      <c s="37">
        <v>10.113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56</v>
      </c>
      <c r="E23" s="39" t="s">
        <v>819</v>
      </c>
    </row>
    <row r="24" spans="1:5" ht="12.75">
      <c r="A24" s="35" t="s">
        <v>58</v>
      </c>
      <c r="E24" s="40" t="s">
        <v>820</v>
      </c>
    </row>
    <row r="25" spans="1:5" ht="25.5">
      <c r="A25" t="s">
        <v>59</v>
      </c>
      <c r="E25" s="39" t="s">
        <v>821</v>
      </c>
    </row>
    <row r="26" spans="1:16" ht="12.75">
      <c r="A26" t="s">
        <v>49</v>
      </c>
      <c s="34" t="s">
        <v>73</v>
      </c>
      <c s="34" t="s">
        <v>814</v>
      </c>
      <c s="35" t="s">
        <v>65</v>
      </c>
      <c s="6" t="s">
        <v>815</v>
      </c>
      <c s="36" t="s">
        <v>54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56</v>
      </c>
      <c r="E27" s="39" t="s">
        <v>822</v>
      </c>
    </row>
    <row r="28" spans="1:5" ht="12.75">
      <c r="A28" s="35" t="s">
        <v>58</v>
      </c>
      <c r="E28" s="40" t="s">
        <v>823</v>
      </c>
    </row>
    <row r="29" spans="1:5" ht="25.5">
      <c r="A29" t="s">
        <v>59</v>
      </c>
      <c r="E29" s="39" t="s">
        <v>821</v>
      </c>
    </row>
    <row r="30" spans="1:16" ht="12.75">
      <c r="A30" t="s">
        <v>49</v>
      </c>
      <c s="34" t="s">
        <v>76</v>
      </c>
      <c s="34" t="s">
        <v>814</v>
      </c>
      <c s="35" t="s">
        <v>492</v>
      </c>
      <c s="6" t="s">
        <v>815</v>
      </c>
      <c s="36" t="s">
        <v>54</v>
      </c>
      <c s="37">
        <v>323.04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(M30*21)/100</f>
      </c>
      <c t="s">
        <v>27</v>
      </c>
    </row>
    <row r="31" spans="1:5" ht="12.75">
      <c r="A31" s="35" t="s">
        <v>56</v>
      </c>
      <c r="E31" s="39" t="s">
        <v>824</v>
      </c>
    </row>
    <row r="32" spans="1:5" ht="12.75">
      <c r="A32" s="35" t="s">
        <v>58</v>
      </c>
      <c r="E32" s="40" t="s">
        <v>825</v>
      </c>
    </row>
    <row r="33" spans="1:5" ht="25.5">
      <c r="A33" t="s">
        <v>59</v>
      </c>
      <c r="E33" s="39" t="s">
        <v>821</v>
      </c>
    </row>
    <row r="34" spans="1:13" ht="12.75">
      <c r="A34" t="s">
        <v>46</v>
      </c>
      <c r="C34" s="31" t="s">
        <v>50</v>
      </c>
      <c r="E34" s="33" t="s">
        <v>68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12.75">
      <c r="A35" t="s">
        <v>49</v>
      </c>
      <c s="34" t="s">
        <v>84</v>
      </c>
      <c s="34" t="s">
        <v>70</v>
      </c>
      <c s="35" t="s">
        <v>57</v>
      </c>
      <c s="6" t="s">
        <v>71</v>
      </c>
      <c s="36" t="s">
        <v>72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826</v>
      </c>
    </row>
    <row r="38" spans="1:5" ht="38.25">
      <c r="A38" t="s">
        <v>59</v>
      </c>
      <c r="E38" s="39" t="s">
        <v>827</v>
      </c>
    </row>
    <row r="39" spans="1:16" ht="12.75">
      <c r="A39" t="s">
        <v>49</v>
      </c>
      <c s="34" t="s">
        <v>88</v>
      </c>
      <c s="34" t="s">
        <v>828</v>
      </c>
      <c s="35" t="s">
        <v>57</v>
      </c>
      <c s="6" t="s">
        <v>829</v>
      </c>
      <c s="36" t="s">
        <v>91</v>
      </c>
      <c s="37">
        <v>42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56</v>
      </c>
      <c r="E40" s="39" t="s">
        <v>830</v>
      </c>
    </row>
    <row r="41" spans="1:5" ht="12.75">
      <c r="A41" s="35" t="s">
        <v>58</v>
      </c>
      <c r="E41" s="40" t="s">
        <v>831</v>
      </c>
    </row>
    <row r="42" spans="1:5" ht="38.25">
      <c r="A42" t="s">
        <v>59</v>
      </c>
      <c r="E42" s="39" t="s">
        <v>832</v>
      </c>
    </row>
    <row r="43" spans="1:16" ht="12.75">
      <c r="A43" t="s">
        <v>49</v>
      </c>
      <c s="34" t="s">
        <v>92</v>
      </c>
      <c s="34" t="s">
        <v>833</v>
      </c>
      <c s="35" t="s">
        <v>57</v>
      </c>
      <c s="6" t="s">
        <v>834</v>
      </c>
      <c s="36" t="s">
        <v>79</v>
      </c>
      <c s="37">
        <v>5.75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56</v>
      </c>
      <c r="E44" s="39" t="s">
        <v>835</v>
      </c>
    </row>
    <row r="45" spans="1:5" ht="12.75">
      <c r="A45" s="35" t="s">
        <v>58</v>
      </c>
      <c r="E45" s="40" t="s">
        <v>836</v>
      </c>
    </row>
    <row r="46" spans="1:5" ht="25.5">
      <c r="A46" t="s">
        <v>59</v>
      </c>
      <c r="E46" s="39" t="s">
        <v>837</v>
      </c>
    </row>
    <row r="47" spans="1:16" ht="12.75">
      <c r="A47" t="s">
        <v>49</v>
      </c>
      <c s="34" t="s">
        <v>95</v>
      </c>
      <c s="34" t="s">
        <v>77</v>
      </c>
      <c s="35" t="s">
        <v>57</v>
      </c>
      <c s="6" t="s">
        <v>78</v>
      </c>
      <c s="36" t="s">
        <v>79</v>
      </c>
      <c s="37">
        <v>405.41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56</v>
      </c>
      <c r="E48" s="39" t="s">
        <v>838</v>
      </c>
    </row>
    <row r="49" spans="1:5" ht="12.75">
      <c r="A49" s="35" t="s">
        <v>58</v>
      </c>
      <c r="E49" s="40" t="s">
        <v>839</v>
      </c>
    </row>
    <row r="50" spans="1:5" ht="318.75">
      <c r="A50" t="s">
        <v>59</v>
      </c>
      <c r="E50" s="39" t="s">
        <v>83</v>
      </c>
    </row>
    <row r="51" spans="1:16" ht="12.75">
      <c r="A51" t="s">
        <v>49</v>
      </c>
      <c s="34" t="s">
        <v>67</v>
      </c>
      <c s="34" t="s">
        <v>840</v>
      </c>
      <c s="35" t="s">
        <v>57</v>
      </c>
      <c s="6" t="s">
        <v>841</v>
      </c>
      <c s="36" t="s">
        <v>79</v>
      </c>
      <c s="37">
        <v>111.696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56</v>
      </c>
      <c r="E52" s="39" t="s">
        <v>842</v>
      </c>
    </row>
    <row r="53" spans="1:5" ht="12.75">
      <c r="A53" s="35" t="s">
        <v>58</v>
      </c>
      <c r="E53" s="40" t="s">
        <v>843</v>
      </c>
    </row>
    <row r="54" spans="1:5" ht="280.5">
      <c r="A54" t="s">
        <v>59</v>
      </c>
      <c r="E54" s="39" t="s">
        <v>844</v>
      </c>
    </row>
    <row r="55" spans="1:16" ht="12.75">
      <c r="A55" t="s">
        <v>49</v>
      </c>
      <c s="34" t="s">
        <v>100</v>
      </c>
      <c s="34" t="s">
        <v>845</v>
      </c>
      <c s="35" t="s">
        <v>846</v>
      </c>
      <c s="6" t="s">
        <v>841</v>
      </c>
      <c s="36" t="s">
        <v>79</v>
      </c>
      <c s="37">
        <v>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56</v>
      </c>
      <c r="E56" s="39" t="s">
        <v>847</v>
      </c>
    </row>
    <row r="57" spans="1:5" ht="12.75">
      <c r="A57" s="35" t="s">
        <v>58</v>
      </c>
      <c r="E57" s="40" t="s">
        <v>848</v>
      </c>
    </row>
    <row r="58" spans="1:5" ht="280.5">
      <c r="A58" t="s">
        <v>59</v>
      </c>
      <c r="E58" s="39" t="s">
        <v>849</v>
      </c>
    </row>
    <row r="59" spans="1:16" ht="12.75">
      <c r="A59" t="s">
        <v>49</v>
      </c>
      <c s="34" t="s">
        <v>103</v>
      </c>
      <c s="34" t="s">
        <v>850</v>
      </c>
      <c s="35" t="s">
        <v>846</v>
      </c>
      <c s="6" t="s">
        <v>841</v>
      </c>
      <c s="36" t="s">
        <v>79</v>
      </c>
      <c s="37">
        <v>45.421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25.5">
      <c r="A60" s="35" t="s">
        <v>56</v>
      </c>
      <c r="E60" s="39" t="s">
        <v>851</v>
      </c>
    </row>
    <row r="61" spans="1:5" ht="12.75">
      <c r="A61" s="35" t="s">
        <v>58</v>
      </c>
      <c r="E61" s="40" t="s">
        <v>852</v>
      </c>
    </row>
    <row r="62" spans="1:5" ht="280.5">
      <c r="A62" t="s">
        <v>59</v>
      </c>
      <c r="E62" s="39" t="s">
        <v>849</v>
      </c>
    </row>
    <row r="63" spans="1:16" ht="12.75">
      <c r="A63" t="s">
        <v>49</v>
      </c>
      <c s="34" t="s">
        <v>107</v>
      </c>
      <c s="34" t="s">
        <v>853</v>
      </c>
      <c s="35" t="s">
        <v>57</v>
      </c>
      <c s="6" t="s">
        <v>688</v>
      </c>
      <c s="36" t="s">
        <v>79</v>
      </c>
      <c s="37">
        <v>3.02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56</v>
      </c>
      <c r="E64" s="39" t="s">
        <v>854</v>
      </c>
    </row>
    <row r="65" spans="1:5" ht="12.75">
      <c r="A65" s="35" t="s">
        <v>58</v>
      </c>
      <c r="E65" s="40" t="s">
        <v>855</v>
      </c>
    </row>
    <row r="66" spans="1:5" ht="293.25">
      <c r="A66" t="s">
        <v>59</v>
      </c>
      <c r="E66" s="39" t="s">
        <v>856</v>
      </c>
    </row>
    <row r="67" spans="1:16" ht="12.75">
      <c r="A67" t="s">
        <v>49</v>
      </c>
      <c s="34" t="s">
        <v>111</v>
      </c>
      <c s="34" t="s">
        <v>857</v>
      </c>
      <c s="35" t="s">
        <v>57</v>
      </c>
      <c s="6" t="s">
        <v>858</v>
      </c>
      <c s="36" t="s">
        <v>72</v>
      </c>
      <c s="37">
        <v>200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56</v>
      </c>
      <c r="E68" s="39" t="s">
        <v>859</v>
      </c>
    </row>
    <row r="69" spans="1:5" ht="12.75">
      <c r="A69" s="35" t="s">
        <v>58</v>
      </c>
      <c r="E69" s="40" t="s">
        <v>860</v>
      </c>
    </row>
    <row r="70" spans="1:5" ht="12.75">
      <c r="A70" t="s">
        <v>59</v>
      </c>
      <c r="E70" s="39" t="s">
        <v>861</v>
      </c>
    </row>
    <row r="71" spans="1:16" ht="12.75">
      <c r="A71" t="s">
        <v>49</v>
      </c>
      <c s="34" t="s">
        <v>114</v>
      </c>
      <c s="34" t="s">
        <v>98</v>
      </c>
      <c s="35" t="s">
        <v>57</v>
      </c>
      <c s="6" t="s">
        <v>99</v>
      </c>
      <c s="36" t="s">
        <v>72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25.5">
      <c r="A72" s="35" t="s">
        <v>56</v>
      </c>
      <c r="E72" s="39" t="s">
        <v>862</v>
      </c>
    </row>
    <row r="73" spans="1:5" ht="12.75">
      <c r="A73" s="35" t="s">
        <v>58</v>
      </c>
      <c r="E73" s="40" t="s">
        <v>860</v>
      </c>
    </row>
    <row r="74" spans="1:5" ht="25.5">
      <c r="A74" t="s">
        <v>59</v>
      </c>
      <c r="E74" s="39" t="s">
        <v>863</v>
      </c>
    </row>
    <row r="75" spans="1:16" ht="12.75">
      <c r="A75" t="s">
        <v>49</v>
      </c>
      <c s="34" t="s">
        <v>117</v>
      </c>
      <c s="34" t="s">
        <v>864</v>
      </c>
      <c s="35" t="s">
        <v>57</v>
      </c>
      <c s="6" t="s">
        <v>865</v>
      </c>
      <c s="36" t="s">
        <v>72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56</v>
      </c>
      <c r="E76" s="39" t="s">
        <v>866</v>
      </c>
    </row>
    <row r="77" spans="1:5" ht="12.75">
      <c r="A77" s="35" t="s">
        <v>58</v>
      </c>
      <c r="E77" s="40" t="s">
        <v>860</v>
      </c>
    </row>
    <row r="78" spans="1:5" ht="25.5">
      <c r="A78" t="s">
        <v>59</v>
      </c>
      <c r="E78" s="39" t="s">
        <v>867</v>
      </c>
    </row>
    <row r="79" spans="1:16" ht="12.75">
      <c r="A79" t="s">
        <v>49</v>
      </c>
      <c s="34" t="s">
        <v>120</v>
      </c>
      <c s="34" t="s">
        <v>868</v>
      </c>
      <c s="35" t="s">
        <v>57</v>
      </c>
      <c s="6" t="s">
        <v>869</v>
      </c>
      <c s="36" t="s">
        <v>79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25.5">
      <c r="A80" s="35" t="s">
        <v>56</v>
      </c>
      <c r="E80" s="39" t="s">
        <v>870</v>
      </c>
    </row>
    <row r="81" spans="1:5" ht="12.75">
      <c r="A81" s="35" t="s">
        <v>58</v>
      </c>
      <c r="E81" s="40" t="s">
        <v>871</v>
      </c>
    </row>
    <row r="82" spans="1:5" ht="38.25">
      <c r="A82" t="s">
        <v>59</v>
      </c>
      <c r="E82" s="39" t="s">
        <v>872</v>
      </c>
    </row>
    <row r="83" spans="1:13" ht="12.75">
      <c r="A83" t="s">
        <v>46</v>
      </c>
      <c r="C83" s="31" t="s">
        <v>27</v>
      </c>
      <c r="E83" s="33" t="s">
        <v>873</v>
      </c>
      <c r="J83" s="32">
        <f>0</f>
      </c>
      <c s="32">
        <f>0</f>
      </c>
      <c s="32">
        <f>0+L84+L88+L92+L96+L100+L104+L108+L112+L116+L120+L124</f>
      </c>
      <c s="32">
        <f>0+M84+M88+M92+M96+M100+M104+M108+M112+M116+M120+M124</f>
      </c>
    </row>
    <row r="84" spans="1:16" ht="12.75">
      <c r="A84" t="s">
        <v>49</v>
      </c>
      <c s="34" t="s">
        <v>123</v>
      </c>
      <c s="34" t="s">
        <v>874</v>
      </c>
      <c s="35" t="s">
        <v>57</v>
      </c>
      <c s="6" t="s">
        <v>875</v>
      </c>
      <c s="36" t="s">
        <v>54</v>
      </c>
      <c s="37">
        <v>1.406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80</v>
      </c>
      <c>
        <f>(M84*21)/100</f>
      </c>
      <c t="s">
        <v>27</v>
      </c>
    </row>
    <row r="85" spans="1:5" ht="12.75">
      <c r="A85" s="35" t="s">
        <v>56</v>
      </c>
      <c r="E85" s="39" t="s">
        <v>876</v>
      </c>
    </row>
    <row r="86" spans="1:5" ht="12.75">
      <c r="A86" s="35" t="s">
        <v>58</v>
      </c>
      <c r="E86" s="40" t="s">
        <v>877</v>
      </c>
    </row>
    <row r="87" spans="1:5" ht="38.25">
      <c r="A87" t="s">
        <v>59</v>
      </c>
      <c r="E87" s="39" t="s">
        <v>878</v>
      </c>
    </row>
    <row r="88" spans="1:16" ht="12.75">
      <c r="A88" t="s">
        <v>49</v>
      </c>
      <c s="34" t="s">
        <v>126</v>
      </c>
      <c s="34" t="s">
        <v>879</v>
      </c>
      <c s="35" t="s">
        <v>57</v>
      </c>
      <c s="6" t="s">
        <v>880</v>
      </c>
      <c s="36" t="s">
        <v>72</v>
      </c>
      <c s="37">
        <v>29.1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80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881</v>
      </c>
    </row>
    <row r="91" spans="1:5" ht="25.5">
      <c r="A91" t="s">
        <v>59</v>
      </c>
      <c r="E91" s="39" t="s">
        <v>882</v>
      </c>
    </row>
    <row r="92" spans="1:16" ht="25.5">
      <c r="A92" t="s">
        <v>49</v>
      </c>
      <c s="34" t="s">
        <v>129</v>
      </c>
      <c s="34" t="s">
        <v>883</v>
      </c>
      <c s="35" t="s">
        <v>57</v>
      </c>
      <c s="6" t="s">
        <v>884</v>
      </c>
      <c s="36" t="s">
        <v>91</v>
      </c>
      <c s="37">
        <v>33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80</v>
      </c>
      <c>
        <f>(M92*21)/100</f>
      </c>
      <c t="s">
        <v>27</v>
      </c>
    </row>
    <row r="93" spans="1:5" ht="12.75">
      <c r="A93" s="35" t="s">
        <v>56</v>
      </c>
      <c r="E93" s="39" t="s">
        <v>885</v>
      </c>
    </row>
    <row r="94" spans="1:5" ht="12.75">
      <c r="A94" s="35" t="s">
        <v>58</v>
      </c>
      <c r="E94" s="40" t="s">
        <v>886</v>
      </c>
    </row>
    <row r="95" spans="1:5" ht="63.75">
      <c r="A95" t="s">
        <v>59</v>
      </c>
      <c r="E95" s="39" t="s">
        <v>887</v>
      </c>
    </row>
    <row r="96" spans="1:16" ht="12.75">
      <c r="A96" t="s">
        <v>49</v>
      </c>
      <c s="34" t="s">
        <v>133</v>
      </c>
      <c s="34" t="s">
        <v>888</v>
      </c>
      <c s="35" t="s">
        <v>57</v>
      </c>
      <c s="6" t="s">
        <v>889</v>
      </c>
      <c s="36" t="s">
        <v>91</v>
      </c>
      <c s="37">
        <v>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80</v>
      </c>
      <c>
        <f>(M96*21)/100</f>
      </c>
      <c t="s">
        <v>27</v>
      </c>
    </row>
    <row r="97" spans="1:5" ht="12.75">
      <c r="A97" s="35" t="s">
        <v>56</v>
      </c>
      <c r="E97" s="39" t="s">
        <v>890</v>
      </c>
    </row>
    <row r="98" spans="1:5" ht="12.75">
      <c r="A98" s="35" t="s">
        <v>58</v>
      </c>
      <c r="E98" s="40" t="s">
        <v>891</v>
      </c>
    </row>
    <row r="99" spans="1:5" ht="114.75">
      <c r="A99" t="s">
        <v>59</v>
      </c>
      <c r="E99" s="39" t="s">
        <v>892</v>
      </c>
    </row>
    <row r="100" spans="1:16" ht="12.75">
      <c r="A100" t="s">
        <v>49</v>
      </c>
      <c s="34" t="s">
        <v>136</v>
      </c>
      <c s="34" t="s">
        <v>893</v>
      </c>
      <c s="35" t="s">
        <v>57</v>
      </c>
      <c s="6" t="s">
        <v>894</v>
      </c>
      <c s="36" t="s">
        <v>79</v>
      </c>
      <c s="37">
        <v>43.76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80</v>
      </c>
      <c>
        <f>(M100*21)/100</f>
      </c>
      <c t="s">
        <v>27</v>
      </c>
    </row>
    <row r="101" spans="1:5" ht="25.5">
      <c r="A101" s="35" t="s">
        <v>56</v>
      </c>
      <c r="E101" s="39" t="s">
        <v>895</v>
      </c>
    </row>
    <row r="102" spans="1:5" ht="12.75">
      <c r="A102" s="35" t="s">
        <v>58</v>
      </c>
      <c r="E102" s="40" t="s">
        <v>896</v>
      </c>
    </row>
    <row r="103" spans="1:5" ht="38.25">
      <c r="A103" t="s">
        <v>59</v>
      </c>
      <c r="E103" s="39" t="s">
        <v>897</v>
      </c>
    </row>
    <row r="104" spans="1:16" ht="12.75">
      <c r="A104" t="s">
        <v>49</v>
      </c>
      <c s="34" t="s">
        <v>139</v>
      </c>
      <c s="34" t="s">
        <v>898</v>
      </c>
      <c s="35" t="s">
        <v>50</v>
      </c>
      <c s="6" t="s">
        <v>899</v>
      </c>
      <c s="36" t="s">
        <v>79</v>
      </c>
      <c s="37">
        <v>17.5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80</v>
      </c>
      <c>
        <f>(M104*21)/100</f>
      </c>
      <c t="s">
        <v>27</v>
      </c>
    </row>
    <row r="105" spans="1:5" ht="12.75">
      <c r="A105" s="35" t="s">
        <v>56</v>
      </c>
      <c r="E105" s="39" t="s">
        <v>900</v>
      </c>
    </row>
    <row r="106" spans="1:5" ht="12.75">
      <c r="A106" s="35" t="s">
        <v>58</v>
      </c>
      <c r="E106" s="40" t="s">
        <v>901</v>
      </c>
    </row>
    <row r="107" spans="1:5" ht="369.75">
      <c r="A107" t="s">
        <v>59</v>
      </c>
      <c r="E107" s="39" t="s">
        <v>902</v>
      </c>
    </row>
    <row r="108" spans="1:16" ht="12.75">
      <c r="A108" t="s">
        <v>49</v>
      </c>
      <c s="34" t="s">
        <v>141</v>
      </c>
      <c s="34" t="s">
        <v>898</v>
      </c>
      <c s="35" t="s">
        <v>27</v>
      </c>
      <c s="6" t="s">
        <v>899</v>
      </c>
      <c s="36" t="s">
        <v>79</v>
      </c>
      <c s="37">
        <v>3.22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80</v>
      </c>
      <c>
        <f>(M108*21)/100</f>
      </c>
      <c t="s">
        <v>27</v>
      </c>
    </row>
    <row r="109" spans="1:5" ht="12.75">
      <c r="A109" s="35" t="s">
        <v>56</v>
      </c>
      <c r="E109" s="39" t="s">
        <v>903</v>
      </c>
    </row>
    <row r="110" spans="1:5" ht="12.75">
      <c r="A110" s="35" t="s">
        <v>58</v>
      </c>
      <c r="E110" s="40" t="s">
        <v>904</v>
      </c>
    </row>
    <row r="111" spans="1:5" ht="369.75">
      <c r="A111" t="s">
        <v>59</v>
      </c>
      <c r="E111" s="39" t="s">
        <v>902</v>
      </c>
    </row>
    <row r="112" spans="1:16" ht="12.75">
      <c r="A112" t="s">
        <v>49</v>
      </c>
      <c s="34" t="s">
        <v>144</v>
      </c>
      <c s="34" t="s">
        <v>898</v>
      </c>
      <c s="35" t="s">
        <v>26</v>
      </c>
      <c s="6" t="s">
        <v>899</v>
      </c>
      <c s="36" t="s">
        <v>79</v>
      </c>
      <c s="37">
        <v>1.56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80</v>
      </c>
      <c>
        <f>(M112*21)/100</f>
      </c>
      <c t="s">
        <v>27</v>
      </c>
    </row>
    <row r="113" spans="1:5" ht="12.75">
      <c r="A113" s="35" t="s">
        <v>56</v>
      </c>
      <c r="E113" s="39" t="s">
        <v>905</v>
      </c>
    </row>
    <row r="114" spans="1:5" ht="12.75">
      <c r="A114" s="35" t="s">
        <v>58</v>
      </c>
      <c r="E114" s="40" t="s">
        <v>906</v>
      </c>
    </row>
    <row r="115" spans="1:5" ht="369.75">
      <c r="A115" t="s">
        <v>59</v>
      </c>
      <c r="E115" s="39" t="s">
        <v>902</v>
      </c>
    </row>
    <row r="116" spans="1:16" ht="12.75">
      <c r="A116" t="s">
        <v>49</v>
      </c>
      <c s="34" t="s">
        <v>148</v>
      </c>
      <c s="34" t="s">
        <v>907</v>
      </c>
      <c s="35" t="s">
        <v>50</v>
      </c>
      <c s="6" t="s">
        <v>908</v>
      </c>
      <c s="36" t="s">
        <v>54</v>
      </c>
      <c s="37">
        <v>1.519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80</v>
      </c>
      <c>
        <f>(M116*21)/100</f>
      </c>
      <c t="s">
        <v>27</v>
      </c>
    </row>
    <row r="117" spans="1:5" ht="12.75">
      <c r="A117" s="35" t="s">
        <v>56</v>
      </c>
      <c r="E117" s="39" t="s">
        <v>909</v>
      </c>
    </row>
    <row r="118" spans="1:5" ht="12.75">
      <c r="A118" s="35" t="s">
        <v>58</v>
      </c>
      <c r="E118" s="40" t="s">
        <v>910</v>
      </c>
    </row>
    <row r="119" spans="1:5" ht="267.75">
      <c r="A119" t="s">
        <v>59</v>
      </c>
      <c r="E119" s="39" t="s">
        <v>911</v>
      </c>
    </row>
    <row r="120" spans="1:16" ht="12.75">
      <c r="A120" t="s">
        <v>49</v>
      </c>
      <c s="34" t="s">
        <v>152</v>
      </c>
      <c s="34" t="s">
        <v>907</v>
      </c>
      <c s="35" t="s">
        <v>27</v>
      </c>
      <c s="6" t="s">
        <v>908</v>
      </c>
      <c s="36" t="s">
        <v>54</v>
      </c>
      <c s="37">
        <v>0.161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80</v>
      </c>
      <c>
        <f>(M120*21)/100</f>
      </c>
      <c t="s">
        <v>27</v>
      </c>
    </row>
    <row r="121" spans="1:5" ht="12.75">
      <c r="A121" s="35" t="s">
        <v>56</v>
      </c>
      <c r="E121" s="39" t="s">
        <v>912</v>
      </c>
    </row>
    <row r="122" spans="1:5" ht="12.75">
      <c r="A122" s="35" t="s">
        <v>58</v>
      </c>
      <c r="E122" s="40" t="s">
        <v>913</v>
      </c>
    </row>
    <row r="123" spans="1:5" ht="267.75">
      <c r="A123" t="s">
        <v>59</v>
      </c>
      <c r="E123" s="39" t="s">
        <v>911</v>
      </c>
    </row>
    <row r="124" spans="1:16" ht="12.75">
      <c r="A124" t="s">
        <v>49</v>
      </c>
      <c s="34" t="s">
        <v>155</v>
      </c>
      <c s="34" t="s">
        <v>907</v>
      </c>
      <c s="35" t="s">
        <v>26</v>
      </c>
      <c s="6" t="s">
        <v>908</v>
      </c>
      <c s="36" t="s">
        <v>54</v>
      </c>
      <c s="37">
        <v>0.117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80</v>
      </c>
      <c>
        <f>(M124*21)/100</f>
      </c>
      <c t="s">
        <v>27</v>
      </c>
    </row>
    <row r="125" spans="1:5" ht="12.75">
      <c r="A125" s="35" t="s">
        <v>56</v>
      </c>
      <c r="E125" s="39" t="s">
        <v>914</v>
      </c>
    </row>
    <row r="126" spans="1:5" ht="12.75">
      <c r="A126" s="35" t="s">
        <v>58</v>
      </c>
      <c r="E126" s="40" t="s">
        <v>915</v>
      </c>
    </row>
    <row r="127" spans="1:5" ht="267.75">
      <c r="A127" t="s">
        <v>59</v>
      </c>
      <c r="E127" s="39" t="s">
        <v>911</v>
      </c>
    </row>
    <row r="128" spans="1:13" ht="12.75">
      <c r="A128" t="s">
        <v>46</v>
      </c>
      <c r="C128" s="31" t="s">
        <v>26</v>
      </c>
      <c r="E128" s="33" t="s">
        <v>916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158</v>
      </c>
      <c s="34" t="s">
        <v>917</v>
      </c>
      <c s="35" t="s">
        <v>57</v>
      </c>
      <c s="6" t="s">
        <v>918</v>
      </c>
      <c s="36" t="s">
        <v>79</v>
      </c>
      <c s="37">
        <v>3.082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80</v>
      </c>
      <c>
        <f>(M129*21)/100</f>
      </c>
      <c t="s">
        <v>27</v>
      </c>
    </row>
    <row r="130" spans="1:5" ht="12.75">
      <c r="A130" s="35" t="s">
        <v>56</v>
      </c>
      <c r="E130" s="39" t="s">
        <v>919</v>
      </c>
    </row>
    <row r="131" spans="1:5" ht="12.75">
      <c r="A131" s="35" t="s">
        <v>58</v>
      </c>
      <c r="E131" s="40" t="s">
        <v>920</v>
      </c>
    </row>
    <row r="132" spans="1:5" ht="229.5">
      <c r="A132" t="s">
        <v>59</v>
      </c>
      <c r="E132" s="39" t="s">
        <v>921</v>
      </c>
    </row>
    <row r="133" spans="1:16" ht="25.5">
      <c r="A133" t="s">
        <v>49</v>
      </c>
      <c s="34" t="s">
        <v>161</v>
      </c>
      <c s="34" t="s">
        <v>922</v>
      </c>
      <c s="35" t="s">
        <v>57</v>
      </c>
      <c s="6" t="s">
        <v>923</v>
      </c>
      <c s="36" t="s">
        <v>79</v>
      </c>
      <c s="37">
        <v>7.84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80</v>
      </c>
      <c>
        <f>(M133*21)/100</f>
      </c>
      <c t="s">
        <v>27</v>
      </c>
    </row>
    <row r="134" spans="1:5" ht="12.75">
      <c r="A134" s="35" t="s">
        <v>56</v>
      </c>
      <c r="E134" s="39" t="s">
        <v>924</v>
      </c>
    </row>
    <row r="135" spans="1:5" ht="12.75">
      <c r="A135" s="35" t="s">
        <v>58</v>
      </c>
      <c r="E135" s="40" t="s">
        <v>925</v>
      </c>
    </row>
    <row r="136" spans="1:5" ht="25.5">
      <c r="A136" t="s">
        <v>59</v>
      </c>
      <c r="E136" s="39" t="s">
        <v>926</v>
      </c>
    </row>
    <row r="137" spans="1:16" ht="12.75">
      <c r="A137" t="s">
        <v>49</v>
      </c>
      <c s="34" t="s">
        <v>164</v>
      </c>
      <c s="34" t="s">
        <v>927</v>
      </c>
      <c s="35" t="s">
        <v>57</v>
      </c>
      <c s="6" t="s">
        <v>928</v>
      </c>
      <c s="36" t="s">
        <v>79</v>
      </c>
      <c s="37">
        <v>2.379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80</v>
      </c>
      <c>
        <f>(M137*21)/100</f>
      </c>
      <c t="s">
        <v>27</v>
      </c>
    </row>
    <row r="138" spans="1:5" ht="12.75">
      <c r="A138" s="35" t="s">
        <v>56</v>
      </c>
      <c r="E138" s="39" t="s">
        <v>929</v>
      </c>
    </row>
    <row r="139" spans="1:5" ht="12.75">
      <c r="A139" s="35" t="s">
        <v>58</v>
      </c>
      <c r="E139" s="40" t="s">
        <v>930</v>
      </c>
    </row>
    <row r="140" spans="1:5" ht="409.5">
      <c r="A140" t="s">
        <v>59</v>
      </c>
      <c r="E140" s="39" t="s">
        <v>931</v>
      </c>
    </row>
    <row r="141" spans="1:13" ht="12.75">
      <c r="A141" t="s">
        <v>46</v>
      </c>
      <c r="C141" s="31" t="s">
        <v>69</v>
      </c>
      <c r="E141" s="33" t="s">
        <v>932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167</v>
      </c>
      <c s="34" t="s">
        <v>933</v>
      </c>
      <c s="35" t="s">
        <v>846</v>
      </c>
      <c s="6" t="s">
        <v>934</v>
      </c>
      <c s="36" t="s">
        <v>79</v>
      </c>
      <c s="37">
        <v>75.02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80</v>
      </c>
      <c>
        <f>(M142*21)/100</f>
      </c>
      <c t="s">
        <v>27</v>
      </c>
    </row>
    <row r="143" spans="1:5" ht="12.75">
      <c r="A143" s="35" t="s">
        <v>56</v>
      </c>
      <c r="E143" s="39" t="s">
        <v>935</v>
      </c>
    </row>
    <row r="144" spans="1:5" ht="12.75">
      <c r="A144" s="35" t="s">
        <v>58</v>
      </c>
      <c r="E144" s="40" t="s">
        <v>936</v>
      </c>
    </row>
    <row r="145" spans="1:5" ht="229.5">
      <c r="A145" t="s">
        <v>59</v>
      </c>
      <c r="E145" s="39" t="s">
        <v>937</v>
      </c>
    </row>
    <row r="146" spans="1:16" ht="12.75">
      <c r="A146" t="s">
        <v>49</v>
      </c>
      <c s="34" t="s">
        <v>170</v>
      </c>
      <c s="34" t="s">
        <v>938</v>
      </c>
      <c s="35" t="s">
        <v>57</v>
      </c>
      <c s="6" t="s">
        <v>939</v>
      </c>
      <c s="36" t="s">
        <v>79</v>
      </c>
      <c s="37">
        <v>13.522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80</v>
      </c>
      <c>
        <f>(M146*21)/100</f>
      </c>
      <c t="s">
        <v>27</v>
      </c>
    </row>
    <row r="147" spans="1:5" ht="12.75">
      <c r="A147" s="35" t="s">
        <v>56</v>
      </c>
      <c r="E147" s="39" t="s">
        <v>940</v>
      </c>
    </row>
    <row r="148" spans="1:5" ht="12.75">
      <c r="A148" s="35" t="s">
        <v>58</v>
      </c>
      <c r="E148" s="40" t="s">
        <v>941</v>
      </c>
    </row>
    <row r="149" spans="1:5" ht="369.75">
      <c r="A149" t="s">
        <v>59</v>
      </c>
      <c r="E149" s="39" t="s">
        <v>728</v>
      </c>
    </row>
    <row r="150" spans="1:16" ht="12.75">
      <c r="A150" t="s">
        <v>49</v>
      </c>
      <c s="34" t="s">
        <v>173</v>
      </c>
      <c s="34" t="s">
        <v>942</v>
      </c>
      <c s="35" t="s">
        <v>57</v>
      </c>
      <c s="6" t="s">
        <v>943</v>
      </c>
      <c s="36" t="s">
        <v>79</v>
      </c>
      <c s="37">
        <v>24.835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80</v>
      </c>
      <c>
        <f>(M150*21)/100</f>
      </c>
      <c t="s">
        <v>27</v>
      </c>
    </row>
    <row r="151" spans="1:5" ht="12.75">
      <c r="A151" s="35" t="s">
        <v>56</v>
      </c>
      <c r="E151" s="39" t="s">
        <v>944</v>
      </c>
    </row>
    <row r="152" spans="1:5" ht="38.25">
      <c r="A152" s="35" t="s">
        <v>58</v>
      </c>
      <c r="E152" s="40" t="s">
        <v>945</v>
      </c>
    </row>
    <row r="153" spans="1:5" ht="369.75">
      <c r="A153" t="s">
        <v>59</v>
      </c>
      <c r="E153" s="39" t="s">
        <v>728</v>
      </c>
    </row>
    <row r="154" spans="1:16" ht="12.75">
      <c r="A154" t="s">
        <v>49</v>
      </c>
      <c s="34" t="s">
        <v>176</v>
      </c>
      <c s="34" t="s">
        <v>946</v>
      </c>
      <c s="35" t="s">
        <v>57</v>
      </c>
      <c s="6" t="s">
        <v>947</v>
      </c>
      <c s="36" t="s">
        <v>79</v>
      </c>
      <c s="37">
        <v>317.315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80</v>
      </c>
      <c>
        <f>(M154*21)/100</f>
      </c>
      <c t="s">
        <v>27</v>
      </c>
    </row>
    <row r="155" spans="1:5" ht="12.75">
      <c r="A155" s="35" t="s">
        <v>56</v>
      </c>
      <c r="E155" s="39" t="s">
        <v>948</v>
      </c>
    </row>
    <row r="156" spans="1:5" ht="12.75">
      <c r="A156" s="35" t="s">
        <v>58</v>
      </c>
      <c r="E156" s="40" t="s">
        <v>949</v>
      </c>
    </row>
    <row r="157" spans="1:5" ht="38.25">
      <c r="A157" t="s">
        <v>59</v>
      </c>
      <c r="E157" s="39" t="s">
        <v>950</v>
      </c>
    </row>
    <row r="158" spans="1:16" ht="12.75">
      <c r="A158" t="s">
        <v>49</v>
      </c>
      <c s="34" t="s">
        <v>179</v>
      </c>
      <c s="34" t="s">
        <v>951</v>
      </c>
      <c s="35" t="s">
        <v>50</v>
      </c>
      <c s="6" t="s">
        <v>952</v>
      </c>
      <c s="36" t="s">
        <v>79</v>
      </c>
      <c s="37">
        <v>21.184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80</v>
      </c>
      <c>
        <f>(M158*21)/100</f>
      </c>
      <c t="s">
        <v>27</v>
      </c>
    </row>
    <row r="159" spans="1:5" ht="12.75">
      <c r="A159" s="35" t="s">
        <v>56</v>
      </c>
      <c r="E159" s="39" t="s">
        <v>953</v>
      </c>
    </row>
    <row r="160" spans="1:5" ht="12.75">
      <c r="A160" s="35" t="s">
        <v>58</v>
      </c>
      <c r="E160" s="40" t="s">
        <v>954</v>
      </c>
    </row>
    <row r="161" spans="1:5" ht="102">
      <c r="A161" t="s">
        <v>59</v>
      </c>
      <c r="E161" s="39" t="s">
        <v>955</v>
      </c>
    </row>
    <row r="162" spans="1:16" ht="12.75">
      <c r="A162" t="s">
        <v>49</v>
      </c>
      <c s="34" t="s">
        <v>182</v>
      </c>
      <c s="34" t="s">
        <v>951</v>
      </c>
      <c s="35" t="s">
        <v>27</v>
      </c>
      <c s="6" t="s">
        <v>952</v>
      </c>
      <c s="36" t="s">
        <v>79</v>
      </c>
      <c s="37">
        <v>6.878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80</v>
      </c>
      <c>
        <f>(M162*21)/100</f>
      </c>
      <c t="s">
        <v>27</v>
      </c>
    </row>
    <row r="163" spans="1:5" ht="25.5">
      <c r="A163" s="35" t="s">
        <v>56</v>
      </c>
      <c r="E163" s="39" t="s">
        <v>956</v>
      </c>
    </row>
    <row r="164" spans="1:5" ht="25.5">
      <c r="A164" s="35" t="s">
        <v>58</v>
      </c>
      <c r="E164" s="40" t="s">
        <v>957</v>
      </c>
    </row>
    <row r="165" spans="1:5" ht="89.25">
      <c r="A165" t="s">
        <v>59</v>
      </c>
      <c r="E165" s="39" t="s">
        <v>958</v>
      </c>
    </row>
    <row r="166" spans="1:16" ht="12.75">
      <c r="A166" t="s">
        <v>49</v>
      </c>
      <c s="34" t="s">
        <v>186</v>
      </c>
      <c s="34" t="s">
        <v>959</v>
      </c>
      <c s="35" t="s">
        <v>57</v>
      </c>
      <c s="6" t="s">
        <v>960</v>
      </c>
      <c s="36" t="s">
        <v>79</v>
      </c>
      <c s="37">
        <v>2.855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80</v>
      </c>
      <c>
        <f>(M166*21)/100</f>
      </c>
      <c t="s">
        <v>27</v>
      </c>
    </row>
    <row r="167" spans="1:5" ht="12.75">
      <c r="A167" s="35" t="s">
        <v>56</v>
      </c>
      <c r="E167" s="39" t="s">
        <v>57</v>
      </c>
    </row>
    <row r="168" spans="1:5" ht="12.75">
      <c r="A168" s="35" t="s">
        <v>58</v>
      </c>
      <c r="E168" s="40" t="s">
        <v>961</v>
      </c>
    </row>
    <row r="169" spans="1:5" ht="409.5">
      <c r="A169" t="s">
        <v>59</v>
      </c>
      <c r="E169" s="39" t="s">
        <v>962</v>
      </c>
    </row>
    <row r="170" spans="1:13" ht="12.75">
      <c r="A170" t="s">
        <v>46</v>
      </c>
      <c r="C170" s="31" t="s">
        <v>84</v>
      </c>
      <c r="E170" s="33" t="s">
        <v>963</v>
      </c>
      <c r="J170" s="32">
        <f>0</f>
      </c>
      <c s="32">
        <f>0</f>
      </c>
      <c s="32">
        <f>0+L171+L175+L179+L183+L187+L191</f>
      </c>
      <c s="32">
        <f>0+M171+M175+M179+M183+M187+M191</f>
      </c>
    </row>
    <row r="171" spans="1:16" ht="12.75">
      <c r="A171" t="s">
        <v>49</v>
      </c>
      <c s="34" t="s">
        <v>189</v>
      </c>
      <c s="34" t="s">
        <v>108</v>
      </c>
      <c s="35" t="s">
        <v>57</v>
      </c>
      <c s="6" t="s">
        <v>109</v>
      </c>
      <c s="36" t="s">
        <v>91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80</v>
      </c>
      <c>
        <f>(M171*21)/100</f>
      </c>
      <c t="s">
        <v>27</v>
      </c>
    </row>
    <row r="172" spans="1:5" ht="12.75">
      <c r="A172" s="35" t="s">
        <v>56</v>
      </c>
      <c r="E172" s="39" t="s">
        <v>964</v>
      </c>
    </row>
    <row r="173" spans="1:5" ht="12.75">
      <c r="A173" s="35" t="s">
        <v>58</v>
      </c>
      <c r="E173" s="40" t="s">
        <v>965</v>
      </c>
    </row>
    <row r="174" spans="1:5" ht="102">
      <c r="A174" t="s">
        <v>59</v>
      </c>
      <c r="E174" s="39" t="s">
        <v>966</v>
      </c>
    </row>
    <row r="175" spans="1:16" ht="25.5">
      <c r="A175" t="s">
        <v>49</v>
      </c>
      <c s="34" t="s">
        <v>192</v>
      </c>
      <c s="34" t="s">
        <v>967</v>
      </c>
      <c s="35" t="s">
        <v>968</v>
      </c>
      <c s="6" t="s">
        <v>969</v>
      </c>
      <c s="36" t="s">
        <v>72</v>
      </c>
      <c s="37">
        <v>88.2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80</v>
      </c>
      <c>
        <f>(M175*21)/100</f>
      </c>
      <c t="s">
        <v>27</v>
      </c>
    </row>
    <row r="176" spans="1:5" ht="12.75">
      <c r="A176" s="35" t="s">
        <v>56</v>
      </c>
      <c r="E176" s="39" t="s">
        <v>970</v>
      </c>
    </row>
    <row r="177" spans="1:5" ht="12.75">
      <c r="A177" s="35" t="s">
        <v>58</v>
      </c>
      <c r="E177" s="40" t="s">
        <v>971</v>
      </c>
    </row>
    <row r="178" spans="1:5" ht="191.25">
      <c r="A178" t="s">
        <v>59</v>
      </c>
      <c r="E178" s="39" t="s">
        <v>972</v>
      </c>
    </row>
    <row r="179" spans="1:16" ht="25.5">
      <c r="A179" t="s">
        <v>49</v>
      </c>
      <c s="34" t="s">
        <v>195</v>
      </c>
      <c s="34" t="s">
        <v>967</v>
      </c>
      <c s="35" t="s">
        <v>973</v>
      </c>
      <c s="6" t="s">
        <v>969</v>
      </c>
      <c s="36" t="s">
        <v>72</v>
      </c>
      <c s="37">
        <v>125.728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80</v>
      </c>
      <c>
        <f>(M179*21)/100</f>
      </c>
      <c t="s">
        <v>27</v>
      </c>
    </row>
    <row r="180" spans="1:5" ht="12.75">
      <c r="A180" s="35" t="s">
        <v>56</v>
      </c>
      <c r="E180" s="39" t="s">
        <v>974</v>
      </c>
    </row>
    <row r="181" spans="1:5" ht="12.75">
      <c r="A181" s="35" t="s">
        <v>58</v>
      </c>
      <c r="E181" s="40" t="s">
        <v>975</v>
      </c>
    </row>
    <row r="182" spans="1:5" ht="191.25">
      <c r="A182" t="s">
        <v>59</v>
      </c>
      <c r="E182" s="39" t="s">
        <v>972</v>
      </c>
    </row>
    <row r="183" spans="1:16" ht="25.5">
      <c r="A183" t="s">
        <v>49</v>
      </c>
      <c s="34" t="s">
        <v>198</v>
      </c>
      <c s="34" t="s">
        <v>967</v>
      </c>
      <c s="35" t="s">
        <v>976</v>
      </c>
      <c s="6" t="s">
        <v>969</v>
      </c>
      <c s="36" t="s">
        <v>72</v>
      </c>
      <c s="37">
        <v>12.08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80</v>
      </c>
      <c>
        <f>(M183*21)/100</f>
      </c>
      <c t="s">
        <v>27</v>
      </c>
    </row>
    <row r="184" spans="1:5" ht="12.75">
      <c r="A184" s="35" t="s">
        <v>56</v>
      </c>
      <c r="E184" s="39" t="s">
        <v>977</v>
      </c>
    </row>
    <row r="185" spans="1:5" ht="12.75">
      <c r="A185" s="35" t="s">
        <v>58</v>
      </c>
      <c r="E185" s="40" t="s">
        <v>978</v>
      </c>
    </row>
    <row r="186" spans="1:5" ht="191.25">
      <c r="A186" t="s">
        <v>59</v>
      </c>
      <c r="E186" s="39" t="s">
        <v>972</v>
      </c>
    </row>
    <row r="187" spans="1:16" ht="25.5">
      <c r="A187" t="s">
        <v>49</v>
      </c>
      <c s="34" t="s">
        <v>201</v>
      </c>
      <c s="34" t="s">
        <v>967</v>
      </c>
      <c s="35" t="s">
        <v>979</v>
      </c>
      <c s="6" t="s">
        <v>969</v>
      </c>
      <c s="36" t="s">
        <v>72</v>
      </c>
      <c s="37">
        <v>154.926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80</v>
      </c>
      <c>
        <f>(M187*21)/100</f>
      </c>
      <c t="s">
        <v>27</v>
      </c>
    </row>
    <row r="188" spans="1:5" ht="12.75">
      <c r="A188" s="35" t="s">
        <v>56</v>
      </c>
      <c r="E188" s="39" t="s">
        <v>980</v>
      </c>
    </row>
    <row r="189" spans="1:5" ht="12.75">
      <c r="A189" s="35" t="s">
        <v>58</v>
      </c>
      <c r="E189" s="40" t="s">
        <v>981</v>
      </c>
    </row>
    <row r="190" spans="1:5" ht="191.25">
      <c r="A190" t="s">
        <v>59</v>
      </c>
      <c r="E190" s="39" t="s">
        <v>972</v>
      </c>
    </row>
    <row r="191" spans="1:16" ht="25.5">
      <c r="A191" t="s">
        <v>49</v>
      </c>
      <c s="34" t="s">
        <v>204</v>
      </c>
      <c s="34" t="s">
        <v>967</v>
      </c>
      <c s="35" t="s">
        <v>982</v>
      </c>
      <c s="6" t="s">
        <v>969</v>
      </c>
      <c s="36" t="s">
        <v>72</v>
      </c>
      <c s="37">
        <v>78.411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80</v>
      </c>
      <c>
        <f>(M191*21)/100</f>
      </c>
      <c t="s">
        <v>27</v>
      </c>
    </row>
    <row r="192" spans="1:5" ht="12.75">
      <c r="A192" s="35" t="s">
        <v>56</v>
      </c>
      <c r="E192" s="39" t="s">
        <v>983</v>
      </c>
    </row>
    <row r="193" spans="1:5" ht="12.75">
      <c r="A193" s="35" t="s">
        <v>58</v>
      </c>
      <c r="E193" s="40" t="s">
        <v>984</v>
      </c>
    </row>
    <row r="194" spans="1:5" ht="191.25">
      <c r="A194" t="s">
        <v>59</v>
      </c>
      <c r="E194" s="39" t="s">
        <v>972</v>
      </c>
    </row>
    <row r="195" spans="1:13" ht="12.75">
      <c r="A195" t="s">
        <v>46</v>
      </c>
      <c r="C195" s="31" t="s">
        <v>88</v>
      </c>
      <c r="E195" s="33" t="s">
        <v>713</v>
      </c>
      <c r="J195" s="32">
        <f>0</f>
      </c>
      <c s="32">
        <f>0</f>
      </c>
      <c s="32">
        <f>0+L196</f>
      </c>
      <c s="32">
        <f>0+M196</f>
      </c>
    </row>
    <row r="196" spans="1:16" ht="12.75">
      <c r="A196" t="s">
        <v>49</v>
      </c>
      <c s="34" t="s">
        <v>207</v>
      </c>
      <c s="34" t="s">
        <v>985</v>
      </c>
      <c s="35" t="s">
        <v>57</v>
      </c>
      <c s="6" t="s">
        <v>986</v>
      </c>
      <c s="36" t="s">
        <v>91</v>
      </c>
      <c s="37">
        <v>32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80</v>
      </c>
      <c>
        <f>(M196*21)/100</f>
      </c>
      <c t="s">
        <v>27</v>
      </c>
    </row>
    <row r="197" spans="1:5" ht="12.75">
      <c r="A197" s="35" t="s">
        <v>56</v>
      </c>
      <c r="E197" s="39" t="s">
        <v>987</v>
      </c>
    </row>
    <row r="198" spans="1:5" ht="12.75">
      <c r="A198" s="35" t="s">
        <v>58</v>
      </c>
      <c r="E198" s="40" t="s">
        <v>988</v>
      </c>
    </row>
    <row r="199" spans="1:5" ht="165.75">
      <c r="A199" t="s">
        <v>59</v>
      </c>
      <c r="E199" s="39" t="s">
        <v>989</v>
      </c>
    </row>
    <row r="200" spans="1:13" ht="12.75">
      <c r="A200" t="s">
        <v>46</v>
      </c>
      <c r="C200" s="31" t="s">
        <v>92</v>
      </c>
      <c r="E200" s="33" t="s">
        <v>609</v>
      </c>
      <c r="J200" s="32">
        <f>0</f>
      </c>
      <c s="32">
        <f>0</f>
      </c>
      <c s="32">
        <f>0+L201+L205+L209+L213+L217+L221+L225+L229+L233</f>
      </c>
      <c s="32">
        <f>0+M201+M205+M209+M213+M217+M221+M225+M229+M233</f>
      </c>
    </row>
    <row r="201" spans="1:16" ht="12.75">
      <c r="A201" t="s">
        <v>49</v>
      </c>
      <c s="34" t="s">
        <v>210</v>
      </c>
      <c s="34" t="s">
        <v>990</v>
      </c>
      <c s="35" t="s">
        <v>57</v>
      </c>
      <c s="6" t="s">
        <v>991</v>
      </c>
      <c s="36" t="s">
        <v>91</v>
      </c>
      <c s="37">
        <v>17.81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80</v>
      </c>
      <c>
        <f>(M201*21)/100</f>
      </c>
      <c t="s">
        <v>27</v>
      </c>
    </row>
    <row r="202" spans="1:5" ht="12.75">
      <c r="A202" s="35" t="s">
        <v>56</v>
      </c>
      <c r="E202" s="39" t="s">
        <v>992</v>
      </c>
    </row>
    <row r="203" spans="1:5" ht="12.75">
      <c r="A203" s="35" t="s">
        <v>58</v>
      </c>
      <c r="E203" s="40" t="s">
        <v>993</v>
      </c>
    </row>
    <row r="204" spans="1:5" ht="63.75">
      <c r="A204" t="s">
        <v>59</v>
      </c>
      <c r="E204" s="39" t="s">
        <v>994</v>
      </c>
    </row>
    <row r="205" spans="1:16" ht="12.75">
      <c r="A205" t="s">
        <v>49</v>
      </c>
      <c s="34" t="s">
        <v>213</v>
      </c>
      <c s="34" t="s">
        <v>995</v>
      </c>
      <c s="35" t="s">
        <v>57</v>
      </c>
      <c s="6" t="s">
        <v>996</v>
      </c>
      <c s="36" t="s">
        <v>91</v>
      </c>
      <c s="37">
        <v>14.7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80</v>
      </c>
      <c>
        <f>(M205*21)/100</f>
      </c>
      <c t="s">
        <v>27</v>
      </c>
    </row>
    <row r="206" spans="1:5" ht="12.75">
      <c r="A206" s="35" t="s">
        <v>56</v>
      </c>
      <c r="E206" s="39" t="s">
        <v>997</v>
      </c>
    </row>
    <row r="207" spans="1:5" ht="12.75">
      <c r="A207" s="35" t="s">
        <v>58</v>
      </c>
      <c r="E207" s="40" t="s">
        <v>998</v>
      </c>
    </row>
    <row r="208" spans="1:5" ht="38.25">
      <c r="A208" t="s">
        <v>59</v>
      </c>
      <c r="E208" s="39" t="s">
        <v>999</v>
      </c>
    </row>
    <row r="209" spans="1:16" ht="12.75">
      <c r="A209" t="s">
        <v>49</v>
      </c>
      <c s="34" t="s">
        <v>216</v>
      </c>
      <c s="34" t="s">
        <v>1000</v>
      </c>
      <c s="35" t="s">
        <v>57</v>
      </c>
      <c s="6" t="s">
        <v>1001</v>
      </c>
      <c s="36" t="s">
        <v>106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80</v>
      </c>
      <c>
        <f>(M209*21)/100</f>
      </c>
      <c t="s">
        <v>27</v>
      </c>
    </row>
    <row r="210" spans="1:5" ht="25.5">
      <c r="A210" s="35" t="s">
        <v>56</v>
      </c>
      <c r="E210" s="39" t="s">
        <v>1002</v>
      </c>
    </row>
    <row r="211" spans="1:5" ht="12.75">
      <c r="A211" s="35" t="s">
        <v>58</v>
      </c>
      <c r="E211" s="40" t="s">
        <v>1003</v>
      </c>
    </row>
    <row r="212" spans="1:5" ht="12.75">
      <c r="A212" t="s">
        <v>59</v>
      </c>
      <c r="E212" s="39" t="s">
        <v>57</v>
      </c>
    </row>
    <row r="213" spans="1:16" ht="12.75">
      <c r="A213" t="s">
        <v>49</v>
      </c>
      <c s="34" t="s">
        <v>219</v>
      </c>
      <c s="34" t="s">
        <v>1004</v>
      </c>
      <c s="35" t="s">
        <v>57</v>
      </c>
      <c s="6" t="s">
        <v>1005</v>
      </c>
      <c s="36" t="s">
        <v>106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80</v>
      </c>
      <c>
        <f>(M213*21)/100</f>
      </c>
      <c t="s">
        <v>27</v>
      </c>
    </row>
    <row r="214" spans="1:5" ht="12.75">
      <c r="A214" s="35" t="s">
        <v>56</v>
      </c>
      <c r="E214" s="39" t="s">
        <v>57</v>
      </c>
    </row>
    <row r="215" spans="1:5" ht="12.75">
      <c r="A215" s="35" t="s">
        <v>58</v>
      </c>
      <c r="E215" s="40" t="s">
        <v>1003</v>
      </c>
    </row>
    <row r="216" spans="1:5" ht="12.75">
      <c r="A216" t="s">
        <v>59</v>
      </c>
      <c r="E216" s="39" t="s">
        <v>1006</v>
      </c>
    </row>
    <row r="217" spans="1:16" ht="25.5">
      <c r="A217" t="s">
        <v>49</v>
      </c>
      <c s="34" t="s">
        <v>223</v>
      </c>
      <c s="34" t="s">
        <v>1007</v>
      </c>
      <c s="35" t="s">
        <v>57</v>
      </c>
      <c s="6" t="s">
        <v>1008</v>
      </c>
      <c s="36" t="s">
        <v>106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80</v>
      </c>
      <c>
        <f>(M217*21)/100</f>
      </c>
      <c t="s">
        <v>27</v>
      </c>
    </row>
    <row r="218" spans="1:5" ht="12.75">
      <c r="A218" s="35" t="s">
        <v>56</v>
      </c>
      <c r="E218" s="39" t="s">
        <v>1009</v>
      </c>
    </row>
    <row r="219" spans="1:5" ht="12.75">
      <c r="A219" s="35" t="s">
        <v>58</v>
      </c>
      <c r="E219" s="40" t="s">
        <v>1003</v>
      </c>
    </row>
    <row r="220" spans="1:5" ht="76.5">
      <c r="A220" t="s">
        <v>59</v>
      </c>
      <c r="E220" s="39" t="s">
        <v>1010</v>
      </c>
    </row>
    <row r="221" spans="1:16" ht="12.75">
      <c r="A221" t="s">
        <v>49</v>
      </c>
      <c s="34" t="s">
        <v>226</v>
      </c>
      <c s="34" t="s">
        <v>1011</v>
      </c>
      <c s="35" t="s">
        <v>57</v>
      </c>
      <c s="6" t="s">
        <v>1012</v>
      </c>
      <c s="36" t="s">
        <v>91</v>
      </c>
      <c s="37">
        <v>101.16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80</v>
      </c>
      <c>
        <f>(M221*21)/100</f>
      </c>
      <c t="s">
        <v>27</v>
      </c>
    </row>
    <row r="222" spans="1:5" ht="12.75">
      <c r="A222" s="35" t="s">
        <v>56</v>
      </c>
      <c r="E222" s="39" t="s">
        <v>1013</v>
      </c>
    </row>
    <row r="223" spans="1:5" ht="12.75">
      <c r="A223" s="35" t="s">
        <v>58</v>
      </c>
      <c r="E223" s="40" t="s">
        <v>1014</v>
      </c>
    </row>
    <row r="224" spans="1:5" ht="38.25">
      <c r="A224" t="s">
        <v>59</v>
      </c>
      <c r="E224" s="39" t="s">
        <v>1015</v>
      </c>
    </row>
    <row r="225" spans="1:16" ht="12.75">
      <c r="A225" t="s">
        <v>49</v>
      </c>
      <c s="34" t="s">
        <v>229</v>
      </c>
      <c s="34" t="s">
        <v>1016</v>
      </c>
      <c s="35" t="s">
        <v>57</v>
      </c>
      <c s="6" t="s">
        <v>1017</v>
      </c>
      <c s="36" t="s">
        <v>106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80</v>
      </c>
      <c>
        <f>(M225*21)/100</f>
      </c>
      <c t="s">
        <v>27</v>
      </c>
    </row>
    <row r="226" spans="1:5" ht="12.75">
      <c r="A226" s="35" t="s">
        <v>56</v>
      </c>
      <c r="E226" s="39" t="s">
        <v>1018</v>
      </c>
    </row>
    <row r="227" spans="1:5" ht="12.75">
      <c r="A227" s="35" t="s">
        <v>58</v>
      </c>
      <c r="E227" s="40" t="s">
        <v>1003</v>
      </c>
    </row>
    <row r="228" spans="1:5" ht="409.5">
      <c r="A228" t="s">
        <v>59</v>
      </c>
      <c r="E228" s="39" t="s">
        <v>1019</v>
      </c>
    </row>
    <row r="229" spans="1:16" ht="12.75">
      <c r="A229" t="s">
        <v>49</v>
      </c>
      <c s="34" t="s">
        <v>232</v>
      </c>
      <c s="34" t="s">
        <v>1020</v>
      </c>
      <c s="35" t="s">
        <v>57</v>
      </c>
      <c s="6" t="s">
        <v>1021</v>
      </c>
      <c s="36" t="s">
        <v>79</v>
      </c>
      <c s="37">
        <v>134.6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80</v>
      </c>
      <c>
        <f>(M229*21)/100</f>
      </c>
      <c t="s">
        <v>27</v>
      </c>
    </row>
    <row r="230" spans="1:5" ht="12.75">
      <c r="A230" s="35" t="s">
        <v>56</v>
      </c>
      <c r="E230" s="39" t="s">
        <v>1022</v>
      </c>
    </row>
    <row r="231" spans="1:5" ht="12.75">
      <c r="A231" s="35" t="s">
        <v>58</v>
      </c>
      <c r="E231" s="40" t="s">
        <v>1023</v>
      </c>
    </row>
    <row r="232" spans="1:5" ht="114.75">
      <c r="A232" t="s">
        <v>59</v>
      </c>
      <c r="E232" s="39" t="s">
        <v>1024</v>
      </c>
    </row>
    <row r="233" spans="1:16" ht="12.75">
      <c r="A233" t="s">
        <v>49</v>
      </c>
      <c s="34" t="s">
        <v>235</v>
      </c>
      <c s="34" t="s">
        <v>1025</v>
      </c>
      <c s="35" t="s">
        <v>57</v>
      </c>
      <c s="6" t="s">
        <v>1026</v>
      </c>
      <c s="36" t="s">
        <v>79</v>
      </c>
      <c s="37">
        <v>4.045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80</v>
      </c>
      <c>
        <f>(M233*21)/100</f>
      </c>
      <c t="s">
        <v>27</v>
      </c>
    </row>
    <row r="234" spans="1:5" ht="12.75">
      <c r="A234" s="35" t="s">
        <v>56</v>
      </c>
      <c r="E234" s="39" t="s">
        <v>1027</v>
      </c>
    </row>
    <row r="235" spans="1:5" ht="12.75">
      <c r="A235" s="35" t="s">
        <v>58</v>
      </c>
      <c r="E235" s="40" t="s">
        <v>1028</v>
      </c>
    </row>
    <row r="236" spans="1:5" ht="114.75">
      <c r="A236" t="s">
        <v>59</v>
      </c>
      <c r="E236" s="39" t="s">
        <v>1024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801</v>
      </c>
      <c r="E4" s="26" t="s">
        <v>802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1031</v>
      </c>
      <c r="E8" s="30" t="s">
        <v>1030</v>
      </c>
      <c r="J8" s="29">
        <f>0+J9+J18+J31+J40+J45+J54+J59</f>
      </c>
      <c s="29">
        <f>0+K9+K18+K31+K40+K45+K54+K59</f>
      </c>
      <c s="29">
        <f>0+L9+L18+L31+L40+L45+L54+L59</f>
      </c>
      <c s="29">
        <f>0+M9+M18+M31+M40+M45+M54+M59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814</v>
      </c>
      <c s="35" t="s">
        <v>52</v>
      </c>
      <c s="6" t="s">
        <v>815</v>
      </c>
      <c s="36" t="s">
        <v>54</v>
      </c>
      <c s="37">
        <v>71.73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816</v>
      </c>
    </row>
    <row r="12" spans="1:5" ht="12.75">
      <c r="A12" s="35" t="s">
        <v>58</v>
      </c>
      <c r="E12" s="40" t="s">
        <v>1032</v>
      </c>
    </row>
    <row r="13" spans="1:5" ht="25.5">
      <c r="A13" t="s">
        <v>59</v>
      </c>
      <c r="E13" s="39" t="s">
        <v>821</v>
      </c>
    </row>
    <row r="14" spans="1:16" ht="12.75">
      <c r="A14" t="s">
        <v>49</v>
      </c>
      <c s="34" t="s">
        <v>27</v>
      </c>
      <c s="34" t="s">
        <v>814</v>
      </c>
      <c s="35" t="s">
        <v>492</v>
      </c>
      <c s="6" t="s">
        <v>815</v>
      </c>
      <c s="36" t="s">
        <v>54</v>
      </c>
      <c s="37">
        <v>16.56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824</v>
      </c>
    </row>
    <row r="16" spans="1:5" ht="12.75">
      <c r="A16" s="35" t="s">
        <v>58</v>
      </c>
      <c r="E16" s="40" t="s">
        <v>1033</v>
      </c>
    </row>
    <row r="17" spans="1:5" ht="25.5">
      <c r="A17" t="s">
        <v>59</v>
      </c>
      <c r="E17" s="39" t="s">
        <v>821</v>
      </c>
    </row>
    <row r="18" spans="1:13" ht="12.75">
      <c r="A18" t="s">
        <v>46</v>
      </c>
      <c r="C18" s="31" t="s">
        <v>50</v>
      </c>
      <c r="E18" s="33" t="s">
        <v>68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1034</v>
      </c>
      <c s="35" t="s">
        <v>57</v>
      </c>
      <c s="6" t="s">
        <v>1035</v>
      </c>
      <c s="36" t="s">
        <v>332</v>
      </c>
      <c s="37">
        <v>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1036</v>
      </c>
    </row>
    <row r="22" spans="1:5" ht="38.25">
      <c r="A22" t="s">
        <v>59</v>
      </c>
      <c r="E22" s="39" t="s">
        <v>1037</v>
      </c>
    </row>
    <row r="23" spans="1:16" ht="12.75">
      <c r="A23" t="s">
        <v>49</v>
      </c>
      <c s="34" t="s">
        <v>69</v>
      </c>
      <c s="34" t="s">
        <v>77</v>
      </c>
      <c s="35" t="s">
        <v>57</v>
      </c>
      <c s="6" t="s">
        <v>78</v>
      </c>
      <c s="36" t="s">
        <v>79</v>
      </c>
      <c s="37">
        <v>39.85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80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1038</v>
      </c>
    </row>
    <row r="26" spans="1:5" ht="318.75">
      <c r="A26" t="s">
        <v>59</v>
      </c>
      <c r="E26" s="39" t="s">
        <v>83</v>
      </c>
    </row>
    <row r="27" spans="1:16" ht="12.75">
      <c r="A27" t="s">
        <v>49</v>
      </c>
      <c s="34" t="s">
        <v>73</v>
      </c>
      <c s="34" t="s">
        <v>853</v>
      </c>
      <c s="35" t="s">
        <v>57</v>
      </c>
      <c s="6" t="s">
        <v>688</v>
      </c>
      <c s="36" t="s">
        <v>79</v>
      </c>
      <c s="37">
        <v>33.25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80</v>
      </c>
      <c>
        <f>(M27*21)/100</f>
      </c>
      <c t="s">
        <v>27</v>
      </c>
    </row>
    <row r="28" spans="1:5" ht="12.75">
      <c r="A28" s="35" t="s">
        <v>56</v>
      </c>
      <c r="E28" s="39" t="s">
        <v>1039</v>
      </c>
    </row>
    <row r="29" spans="1:5" ht="12.75">
      <c r="A29" s="35" t="s">
        <v>58</v>
      </c>
      <c r="E29" s="40" t="s">
        <v>1040</v>
      </c>
    </row>
    <row r="30" spans="1:5" ht="293.25">
      <c r="A30" t="s">
        <v>59</v>
      </c>
      <c r="E30" s="39" t="s">
        <v>690</v>
      </c>
    </row>
    <row r="31" spans="1:13" ht="12.75">
      <c r="A31" t="s">
        <v>46</v>
      </c>
      <c r="C31" s="31" t="s">
        <v>27</v>
      </c>
      <c r="E31" s="33" t="s">
        <v>873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76</v>
      </c>
      <c s="34" t="s">
        <v>898</v>
      </c>
      <c s="35" t="s">
        <v>57</v>
      </c>
      <c s="6" t="s">
        <v>899</v>
      </c>
      <c s="36" t="s">
        <v>79</v>
      </c>
      <c s="37">
        <v>4.999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80</v>
      </c>
      <c>
        <f>(M32*21)/100</f>
      </c>
      <c t="s">
        <v>27</v>
      </c>
    </row>
    <row r="33" spans="1:5" ht="12.75">
      <c r="A33" s="35" t="s">
        <v>56</v>
      </c>
      <c r="E33" s="39" t="s">
        <v>1041</v>
      </c>
    </row>
    <row r="34" spans="1:5" ht="12.75">
      <c r="A34" s="35" t="s">
        <v>58</v>
      </c>
      <c r="E34" s="40" t="s">
        <v>1042</v>
      </c>
    </row>
    <row r="35" spans="1:5" ht="369.75">
      <c r="A35" t="s">
        <v>59</v>
      </c>
      <c r="E35" s="39" t="s">
        <v>1043</v>
      </c>
    </row>
    <row r="36" spans="1:16" ht="12.75">
      <c r="A36" t="s">
        <v>49</v>
      </c>
      <c s="34" t="s">
        <v>84</v>
      </c>
      <c s="34" t="s">
        <v>1044</v>
      </c>
      <c s="35" t="s">
        <v>57</v>
      </c>
      <c s="6" t="s">
        <v>1045</v>
      </c>
      <c s="36" t="s">
        <v>54</v>
      </c>
      <c s="37">
        <v>0.5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80</v>
      </c>
      <c>
        <f>(M36*21)/100</f>
      </c>
      <c t="s">
        <v>27</v>
      </c>
    </row>
    <row r="37" spans="1:5" ht="12.75">
      <c r="A37" s="35" t="s">
        <v>56</v>
      </c>
      <c r="E37" s="39" t="s">
        <v>1046</v>
      </c>
    </row>
    <row r="38" spans="1:5" ht="12.75">
      <c r="A38" s="35" t="s">
        <v>58</v>
      </c>
      <c r="E38" s="40" t="s">
        <v>1047</v>
      </c>
    </row>
    <row r="39" spans="1:5" ht="267.75">
      <c r="A39" t="s">
        <v>59</v>
      </c>
      <c r="E39" s="39" t="s">
        <v>911</v>
      </c>
    </row>
    <row r="40" spans="1:13" ht="12.75">
      <c r="A40" t="s">
        <v>46</v>
      </c>
      <c r="C40" s="31" t="s">
        <v>26</v>
      </c>
      <c r="E40" s="33" t="s">
        <v>916</v>
      </c>
      <c r="J40" s="32">
        <f>0</f>
      </c>
      <c s="32">
        <f>0</f>
      </c>
      <c s="32">
        <f>0+L41</f>
      </c>
      <c s="32">
        <f>0+M41</f>
      </c>
    </row>
    <row r="41" spans="1:16" ht="25.5">
      <c r="A41" t="s">
        <v>49</v>
      </c>
      <c s="34" t="s">
        <v>88</v>
      </c>
      <c s="34" t="s">
        <v>1048</v>
      </c>
      <c s="35" t="s">
        <v>57</v>
      </c>
      <c s="6" t="s">
        <v>1049</v>
      </c>
      <c s="36" t="s">
        <v>79</v>
      </c>
      <c s="37">
        <v>3.721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80</v>
      </c>
      <c>
        <f>(M41*21)/100</f>
      </c>
      <c t="s">
        <v>27</v>
      </c>
    </row>
    <row r="42" spans="1:5" ht="25.5">
      <c r="A42" s="35" t="s">
        <v>56</v>
      </c>
      <c r="E42" s="39" t="s">
        <v>1050</v>
      </c>
    </row>
    <row r="43" spans="1:5" ht="12.75">
      <c r="A43" s="35" t="s">
        <v>58</v>
      </c>
      <c r="E43" s="40" t="s">
        <v>1051</v>
      </c>
    </row>
    <row r="44" spans="1:5" ht="409.5">
      <c r="A44" t="s">
        <v>59</v>
      </c>
      <c r="E44" s="39" t="s">
        <v>1052</v>
      </c>
    </row>
    <row r="45" spans="1:13" ht="12.75">
      <c r="A45" t="s">
        <v>46</v>
      </c>
      <c r="C45" s="31" t="s">
        <v>69</v>
      </c>
      <c r="E45" s="33" t="s">
        <v>932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92</v>
      </c>
      <c s="34" t="s">
        <v>1053</v>
      </c>
      <c s="35" t="s">
        <v>57</v>
      </c>
      <c s="6" t="s">
        <v>1054</v>
      </c>
      <c s="36" t="s">
        <v>79</v>
      </c>
      <c s="37">
        <v>2.167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80</v>
      </c>
      <c>
        <f>(M46*21)/100</f>
      </c>
      <c t="s">
        <v>27</v>
      </c>
    </row>
    <row r="47" spans="1:5" ht="12.75">
      <c r="A47" s="35" t="s">
        <v>56</v>
      </c>
      <c r="E47" s="39" t="s">
        <v>1055</v>
      </c>
    </row>
    <row r="48" spans="1:5" ht="12.75">
      <c r="A48" s="35" t="s">
        <v>58</v>
      </c>
      <c r="E48" s="40" t="s">
        <v>1056</v>
      </c>
    </row>
    <row r="49" spans="1:5" ht="369.75">
      <c r="A49" t="s">
        <v>59</v>
      </c>
      <c r="E49" s="39" t="s">
        <v>1057</v>
      </c>
    </row>
    <row r="50" spans="1:16" ht="12.75">
      <c r="A50" t="s">
        <v>49</v>
      </c>
      <c s="34" t="s">
        <v>95</v>
      </c>
      <c s="34" t="s">
        <v>951</v>
      </c>
      <c s="35" t="s">
        <v>57</v>
      </c>
      <c s="6" t="s">
        <v>952</v>
      </c>
      <c s="36" t="s">
        <v>79</v>
      </c>
      <c s="37">
        <v>2.669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80</v>
      </c>
      <c>
        <f>(M50*21)/100</f>
      </c>
      <c t="s">
        <v>27</v>
      </c>
    </row>
    <row r="51" spans="1:5" ht="12.75">
      <c r="A51" s="35" t="s">
        <v>56</v>
      </c>
      <c r="E51" s="39" t="s">
        <v>1058</v>
      </c>
    </row>
    <row r="52" spans="1:5" ht="12.75">
      <c r="A52" s="35" t="s">
        <v>58</v>
      </c>
      <c r="E52" s="40" t="s">
        <v>1059</v>
      </c>
    </row>
    <row r="53" spans="1:5" ht="102">
      <c r="A53" t="s">
        <v>59</v>
      </c>
      <c r="E53" s="39" t="s">
        <v>955</v>
      </c>
    </row>
    <row r="54" spans="1:13" ht="12.75">
      <c r="A54" t="s">
        <v>46</v>
      </c>
      <c r="C54" s="31" t="s">
        <v>84</v>
      </c>
      <c r="E54" s="33" t="s">
        <v>963</v>
      </c>
      <c r="J54" s="32">
        <f>0</f>
      </c>
      <c s="32">
        <f>0</f>
      </c>
      <c s="32">
        <f>0+L55</f>
      </c>
      <c s="32">
        <f>0+M55</f>
      </c>
    </row>
    <row r="55" spans="1:16" ht="25.5">
      <c r="A55" t="s">
        <v>49</v>
      </c>
      <c s="34" t="s">
        <v>67</v>
      </c>
      <c s="34" t="s">
        <v>1060</v>
      </c>
      <c s="35" t="s">
        <v>57</v>
      </c>
      <c s="6" t="s">
        <v>1061</v>
      </c>
      <c s="36" t="s">
        <v>72</v>
      </c>
      <c s="37">
        <v>41.65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56</v>
      </c>
      <c r="E56" s="39" t="s">
        <v>1062</v>
      </c>
    </row>
    <row r="57" spans="1:5" ht="12.75">
      <c r="A57" s="35" t="s">
        <v>58</v>
      </c>
      <c r="E57" s="40" t="s">
        <v>1063</v>
      </c>
    </row>
    <row r="58" spans="1:5" ht="191.25">
      <c r="A58" t="s">
        <v>59</v>
      </c>
      <c r="E58" s="39" t="s">
        <v>1064</v>
      </c>
    </row>
    <row r="59" spans="1:13" ht="12.75">
      <c r="A59" t="s">
        <v>46</v>
      </c>
      <c r="C59" s="31" t="s">
        <v>92</v>
      </c>
      <c r="E59" s="33" t="s">
        <v>609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100</v>
      </c>
      <c s="34" t="s">
        <v>1065</v>
      </c>
      <c s="35" t="s">
        <v>57</v>
      </c>
      <c s="6" t="s">
        <v>1066</v>
      </c>
      <c s="36" t="s">
        <v>91</v>
      </c>
      <c s="37">
        <v>8.525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(M60*21)/100</f>
      </c>
      <c t="s">
        <v>27</v>
      </c>
    </row>
    <row r="61" spans="1:5" ht="25.5">
      <c r="A61" s="35" t="s">
        <v>56</v>
      </c>
      <c r="E61" s="39" t="s">
        <v>1067</v>
      </c>
    </row>
    <row r="62" spans="1:5" ht="12.75">
      <c r="A62" s="35" t="s">
        <v>58</v>
      </c>
      <c r="E62" s="40" t="s">
        <v>1068</v>
      </c>
    </row>
    <row r="63" spans="1:5" ht="63.75">
      <c r="A63" t="s">
        <v>59</v>
      </c>
      <c r="E63" s="39" t="s">
        <v>1069</v>
      </c>
    </row>
    <row r="64" spans="1:16" ht="12.75">
      <c r="A64" t="s">
        <v>49</v>
      </c>
      <c s="34" t="s">
        <v>103</v>
      </c>
      <c s="34" t="s">
        <v>1020</v>
      </c>
      <c s="35" t="s">
        <v>57</v>
      </c>
      <c s="6" t="s">
        <v>1021</v>
      </c>
      <c s="36" t="s">
        <v>79</v>
      </c>
      <c s="37">
        <v>6.9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80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1070</v>
      </c>
    </row>
    <row r="67" spans="1:5" ht="114.75">
      <c r="A67" t="s">
        <v>59</v>
      </c>
      <c r="E67" s="39" t="s">
        <v>1024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1071</v>
      </c>
      <c r="E4" s="26" t="s">
        <v>1072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1075</v>
      </c>
      <c r="E8" s="30" t="s">
        <v>1074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50</v>
      </c>
      <c r="E9" s="33" t="s">
        <v>68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74</v>
      </c>
      <c s="35" t="s">
        <v>57</v>
      </c>
      <c s="6" t="s">
        <v>75</v>
      </c>
      <c s="36" t="s">
        <v>72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75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57</v>
      </c>
    </row>
    <row r="14" spans="1:16" ht="12.75">
      <c r="A14" t="s">
        <v>49</v>
      </c>
      <c s="34" t="s">
        <v>27</v>
      </c>
      <c s="34" t="s">
        <v>77</v>
      </c>
      <c s="35" t="s">
        <v>57</v>
      </c>
      <c s="6" t="s">
        <v>78</v>
      </c>
      <c s="36" t="s">
        <v>79</v>
      </c>
      <c s="37">
        <v>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318.75">
      <c r="A17" t="s">
        <v>59</v>
      </c>
      <c r="E17" s="39" t="s">
        <v>83</v>
      </c>
    </row>
    <row r="18" spans="1:16" ht="12.75">
      <c r="A18" t="s">
        <v>49</v>
      </c>
      <c s="34" t="s">
        <v>26</v>
      </c>
      <c s="34" t="s">
        <v>85</v>
      </c>
      <c s="35" t="s">
        <v>57</v>
      </c>
      <c s="6" t="s">
        <v>86</v>
      </c>
      <c s="36" t="s">
        <v>79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57</v>
      </c>
    </row>
    <row r="21" spans="1:5" ht="318.75">
      <c r="A21" t="s">
        <v>59</v>
      </c>
      <c r="E21" s="39" t="s">
        <v>83</v>
      </c>
    </row>
    <row r="22" spans="1:16" ht="12.75">
      <c r="A22" t="s">
        <v>49</v>
      </c>
      <c s="34" t="s">
        <v>69</v>
      </c>
      <c s="34" t="s">
        <v>89</v>
      </c>
      <c s="35" t="s">
        <v>57</v>
      </c>
      <c s="6" t="s">
        <v>90</v>
      </c>
      <c s="36" t="s">
        <v>91</v>
      </c>
      <c s="37">
        <v>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56</v>
      </c>
      <c r="E23" s="39" t="s">
        <v>90</v>
      </c>
    </row>
    <row r="24" spans="1:5" ht="12.75">
      <c r="A24" s="35" t="s">
        <v>58</v>
      </c>
      <c r="E24" s="40" t="s">
        <v>57</v>
      </c>
    </row>
    <row r="25" spans="1:5" ht="12.75">
      <c r="A25" t="s">
        <v>59</v>
      </c>
      <c r="E25" s="39" t="s">
        <v>57</v>
      </c>
    </row>
    <row r="26" spans="1:16" ht="12.75">
      <c r="A26" t="s">
        <v>49</v>
      </c>
      <c s="34" t="s">
        <v>73</v>
      </c>
      <c s="34" t="s">
        <v>93</v>
      </c>
      <c s="35" t="s">
        <v>57</v>
      </c>
      <c s="6" t="s">
        <v>94</v>
      </c>
      <c s="36" t="s">
        <v>79</v>
      </c>
      <c s="37">
        <v>17.5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56</v>
      </c>
      <c r="E27" s="39" t="s">
        <v>94</v>
      </c>
    </row>
    <row r="28" spans="1:5" ht="12.75">
      <c r="A28" s="35" t="s">
        <v>58</v>
      </c>
      <c r="E28" s="40" t="s">
        <v>57</v>
      </c>
    </row>
    <row r="29" spans="1:5" ht="12.75">
      <c r="A29" t="s">
        <v>59</v>
      </c>
      <c r="E29" s="39" t="s">
        <v>57</v>
      </c>
    </row>
    <row r="30" spans="1:16" ht="12.75">
      <c r="A30" t="s">
        <v>49</v>
      </c>
      <c s="34" t="s">
        <v>76</v>
      </c>
      <c s="34" t="s">
        <v>96</v>
      </c>
      <c s="35" t="s">
        <v>57</v>
      </c>
      <c s="6" t="s">
        <v>97</v>
      </c>
      <c s="36" t="s">
        <v>72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(M30*21)/100</f>
      </c>
      <c t="s">
        <v>27</v>
      </c>
    </row>
    <row r="31" spans="1:5" ht="12.75">
      <c r="A31" s="35" t="s">
        <v>56</v>
      </c>
      <c r="E31" s="39" t="s">
        <v>97</v>
      </c>
    </row>
    <row r="32" spans="1:5" ht="12.75">
      <c r="A32" s="35" t="s">
        <v>58</v>
      </c>
      <c r="E32" s="40" t="s">
        <v>57</v>
      </c>
    </row>
    <row r="33" spans="1:5" ht="12.75">
      <c r="A33" t="s">
        <v>59</v>
      </c>
      <c r="E33" s="39" t="s">
        <v>57</v>
      </c>
    </row>
    <row r="34" spans="1:16" ht="12.75">
      <c r="A34" t="s">
        <v>49</v>
      </c>
      <c s="34" t="s">
        <v>84</v>
      </c>
      <c s="34" t="s">
        <v>98</v>
      </c>
      <c s="35" t="s">
        <v>57</v>
      </c>
      <c s="6" t="s">
        <v>99</v>
      </c>
      <c s="36" t="s">
        <v>72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(M34*21)/100</f>
      </c>
      <c t="s">
        <v>27</v>
      </c>
    </row>
    <row r="35" spans="1:5" ht="12.75">
      <c r="A35" s="35" t="s">
        <v>56</v>
      </c>
      <c r="E35" s="39" t="s">
        <v>99</v>
      </c>
    </row>
    <row r="36" spans="1:5" ht="12.75">
      <c r="A36" s="35" t="s">
        <v>58</v>
      </c>
      <c r="E36" s="40" t="s">
        <v>57</v>
      </c>
    </row>
    <row r="37" spans="1:5" ht="12.75">
      <c r="A37" t="s">
        <v>59</v>
      </c>
      <c r="E37" s="39" t="s">
        <v>57</v>
      </c>
    </row>
    <row r="38" spans="1:13" ht="12.75">
      <c r="A38" t="s">
        <v>46</v>
      </c>
      <c r="C38" s="31" t="s">
        <v>84</v>
      </c>
      <c r="E38" s="33" t="s">
        <v>963</v>
      </c>
      <c r="J38" s="32">
        <f>0</f>
      </c>
      <c s="32">
        <f>0</f>
      </c>
      <c s="32">
        <f>0+L39+L43+L47+L51+L55+L59+L63+L67+L71+L75+L79+L83+L87+L91+L95+L99+L103+L107</f>
      </c>
      <c s="32">
        <f>0+M39+M43+M47+M51+M55+M59+M63+M67+M71+M75+M79+M83+M87+M91+M95+M99+M103+M107</f>
      </c>
    </row>
    <row r="39" spans="1:16" ht="12.75">
      <c r="A39" t="s">
        <v>49</v>
      </c>
      <c s="34" t="s">
        <v>88</v>
      </c>
      <c s="34" t="s">
        <v>1076</v>
      </c>
      <c s="35" t="s">
        <v>57</v>
      </c>
      <c s="6" t="s">
        <v>1077</v>
      </c>
      <c s="36" t="s">
        <v>91</v>
      </c>
      <c s="37">
        <v>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56</v>
      </c>
      <c r="E40" s="39" t="s">
        <v>1077</v>
      </c>
    </row>
    <row r="41" spans="1:5" ht="12.75">
      <c r="A41" s="35" t="s">
        <v>58</v>
      </c>
      <c r="E41" s="40" t="s">
        <v>57</v>
      </c>
    </row>
    <row r="42" spans="1:5" ht="12.75">
      <c r="A42" t="s">
        <v>59</v>
      </c>
      <c r="E42" s="39" t="s">
        <v>57</v>
      </c>
    </row>
    <row r="43" spans="1:16" ht="12.75">
      <c r="A43" t="s">
        <v>49</v>
      </c>
      <c s="34" t="s">
        <v>92</v>
      </c>
      <c s="34" t="s">
        <v>115</v>
      </c>
      <c s="35" t="s">
        <v>57</v>
      </c>
      <c s="6" t="s">
        <v>116</v>
      </c>
      <c s="36" t="s">
        <v>91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56</v>
      </c>
      <c r="E44" s="39" t="s">
        <v>116</v>
      </c>
    </row>
    <row r="45" spans="1:5" ht="12.75">
      <c r="A45" s="35" t="s">
        <v>58</v>
      </c>
      <c r="E45" s="40" t="s">
        <v>57</v>
      </c>
    </row>
    <row r="46" spans="1:5" ht="12.75">
      <c r="A46" t="s">
        <v>59</v>
      </c>
      <c r="E46" s="39" t="s">
        <v>57</v>
      </c>
    </row>
    <row r="47" spans="1:16" ht="12.75">
      <c r="A47" t="s">
        <v>49</v>
      </c>
      <c s="34" t="s">
        <v>95</v>
      </c>
      <c s="34" t="s">
        <v>1078</v>
      </c>
      <c s="35" t="s">
        <v>57</v>
      </c>
      <c s="6" t="s">
        <v>1079</v>
      </c>
      <c s="36" t="s">
        <v>91</v>
      </c>
      <c s="37">
        <v>510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56</v>
      </c>
      <c r="E48" s="39" t="s">
        <v>1079</v>
      </c>
    </row>
    <row r="49" spans="1:5" ht="12.75">
      <c r="A49" s="35" t="s">
        <v>58</v>
      </c>
      <c r="E49" s="40" t="s">
        <v>57</v>
      </c>
    </row>
    <row r="50" spans="1:5" ht="12.75">
      <c r="A50" t="s">
        <v>59</v>
      </c>
      <c r="E50" s="39" t="s">
        <v>57</v>
      </c>
    </row>
    <row r="51" spans="1:16" ht="12.75">
      <c r="A51" t="s">
        <v>49</v>
      </c>
      <c s="34" t="s">
        <v>67</v>
      </c>
      <c s="34" t="s">
        <v>1080</v>
      </c>
      <c s="35" t="s">
        <v>57</v>
      </c>
      <c s="6" t="s">
        <v>1081</v>
      </c>
      <c s="36" t="s">
        <v>91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56</v>
      </c>
      <c r="E52" s="39" t="s">
        <v>1081</v>
      </c>
    </row>
    <row r="53" spans="1:5" ht="12.75">
      <c r="A53" s="35" t="s">
        <v>58</v>
      </c>
      <c r="E53" s="40" t="s">
        <v>57</v>
      </c>
    </row>
    <row r="54" spans="1:5" ht="12.75">
      <c r="A54" t="s">
        <v>59</v>
      </c>
      <c r="E54" s="39" t="s">
        <v>57</v>
      </c>
    </row>
    <row r="55" spans="1:16" ht="12.75">
      <c r="A55" t="s">
        <v>49</v>
      </c>
      <c s="34" t="s">
        <v>100</v>
      </c>
      <c s="34" t="s">
        <v>1082</v>
      </c>
      <c s="35" t="s">
        <v>57</v>
      </c>
      <c s="6" t="s">
        <v>1083</v>
      </c>
      <c s="36" t="s">
        <v>91</v>
      </c>
      <c s="37">
        <v>565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56</v>
      </c>
      <c r="E56" s="39" t="s">
        <v>1083</v>
      </c>
    </row>
    <row r="57" spans="1:5" ht="12.75">
      <c r="A57" s="35" t="s">
        <v>58</v>
      </c>
      <c r="E57" s="40" t="s">
        <v>57</v>
      </c>
    </row>
    <row r="58" spans="1:5" ht="12.75">
      <c r="A58" t="s">
        <v>59</v>
      </c>
      <c r="E58" s="39" t="s">
        <v>57</v>
      </c>
    </row>
    <row r="59" spans="1:16" ht="25.5">
      <c r="A59" t="s">
        <v>49</v>
      </c>
      <c s="34" t="s">
        <v>103</v>
      </c>
      <c s="34" t="s">
        <v>190</v>
      </c>
      <c s="35" t="s">
        <v>57</v>
      </c>
      <c s="6" t="s">
        <v>191</v>
      </c>
      <c s="36" t="s">
        <v>106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25.5">
      <c r="A60" s="35" t="s">
        <v>56</v>
      </c>
      <c r="E60" s="39" t="s">
        <v>191</v>
      </c>
    </row>
    <row r="61" spans="1:5" ht="12.75">
      <c r="A61" s="35" t="s">
        <v>58</v>
      </c>
      <c r="E61" s="40" t="s">
        <v>57</v>
      </c>
    </row>
    <row r="62" spans="1:5" ht="12.75">
      <c r="A62" t="s">
        <v>59</v>
      </c>
      <c r="E62" s="39" t="s">
        <v>57</v>
      </c>
    </row>
    <row r="63" spans="1:16" ht="25.5">
      <c r="A63" t="s">
        <v>49</v>
      </c>
      <c s="34" t="s">
        <v>107</v>
      </c>
      <c s="34" t="s">
        <v>1084</v>
      </c>
      <c s="35" t="s">
        <v>57</v>
      </c>
      <c s="6" t="s">
        <v>1085</v>
      </c>
      <c s="36" t="s">
        <v>106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25.5">
      <c r="A64" s="35" t="s">
        <v>56</v>
      </c>
      <c r="E64" s="39" t="s">
        <v>1085</v>
      </c>
    </row>
    <row r="65" spans="1:5" ht="12.75">
      <c r="A65" s="35" t="s">
        <v>58</v>
      </c>
      <c r="E65" s="40" t="s">
        <v>57</v>
      </c>
    </row>
    <row r="66" spans="1:5" ht="12.75">
      <c r="A66" t="s">
        <v>59</v>
      </c>
      <c r="E66" s="39" t="s">
        <v>57</v>
      </c>
    </row>
    <row r="67" spans="1:16" ht="25.5">
      <c r="A67" t="s">
        <v>49</v>
      </c>
      <c s="34" t="s">
        <v>111</v>
      </c>
      <c s="34" t="s">
        <v>1086</v>
      </c>
      <c s="35" t="s">
        <v>57</v>
      </c>
      <c s="6" t="s">
        <v>1087</v>
      </c>
      <c s="36" t="s">
        <v>106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25.5">
      <c r="A68" s="35" t="s">
        <v>56</v>
      </c>
      <c r="E68" s="39" t="s">
        <v>1087</v>
      </c>
    </row>
    <row r="69" spans="1:5" ht="12.75">
      <c r="A69" s="35" t="s">
        <v>58</v>
      </c>
      <c r="E69" s="40" t="s">
        <v>57</v>
      </c>
    </row>
    <row r="70" spans="1:5" ht="12.75">
      <c r="A70" t="s">
        <v>59</v>
      </c>
      <c r="E70" s="39" t="s">
        <v>57</v>
      </c>
    </row>
    <row r="71" spans="1:16" ht="12.75">
      <c r="A71" t="s">
        <v>49</v>
      </c>
      <c s="34" t="s">
        <v>114</v>
      </c>
      <c s="34" t="s">
        <v>1088</v>
      </c>
      <c s="35" t="s">
        <v>57</v>
      </c>
      <c s="6" t="s">
        <v>1089</v>
      </c>
      <c s="36" t="s">
        <v>106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56</v>
      </c>
      <c r="E72" s="39" t="s">
        <v>1089</v>
      </c>
    </row>
    <row r="73" spans="1:5" ht="12.75">
      <c r="A73" s="35" t="s">
        <v>58</v>
      </c>
      <c r="E73" s="40" t="s">
        <v>57</v>
      </c>
    </row>
    <row r="74" spans="1:5" ht="12.75">
      <c r="A74" t="s">
        <v>59</v>
      </c>
      <c r="E74" s="39" t="s">
        <v>57</v>
      </c>
    </row>
    <row r="75" spans="1:16" ht="25.5">
      <c r="A75" t="s">
        <v>49</v>
      </c>
      <c s="34" t="s">
        <v>117</v>
      </c>
      <c s="34" t="s">
        <v>1090</v>
      </c>
      <c s="35" t="s">
        <v>57</v>
      </c>
      <c s="6" t="s">
        <v>1091</v>
      </c>
      <c s="36" t="s">
        <v>106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25.5">
      <c r="A76" s="35" t="s">
        <v>56</v>
      </c>
      <c r="E76" s="39" t="s">
        <v>1091</v>
      </c>
    </row>
    <row r="77" spans="1:5" ht="12.75">
      <c r="A77" s="35" t="s">
        <v>58</v>
      </c>
      <c r="E77" s="40" t="s">
        <v>57</v>
      </c>
    </row>
    <row r="78" spans="1:5" ht="12.75">
      <c r="A78" t="s">
        <v>59</v>
      </c>
      <c r="E78" s="39" t="s">
        <v>57</v>
      </c>
    </row>
    <row r="79" spans="1:16" ht="25.5">
      <c r="A79" t="s">
        <v>49</v>
      </c>
      <c s="34" t="s">
        <v>120</v>
      </c>
      <c s="34" t="s">
        <v>211</v>
      </c>
      <c s="35" t="s">
        <v>57</v>
      </c>
      <c s="6" t="s">
        <v>212</v>
      </c>
      <c s="36" t="s">
        <v>106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25.5">
      <c r="A80" s="35" t="s">
        <v>56</v>
      </c>
      <c r="E80" s="39" t="s">
        <v>212</v>
      </c>
    </row>
    <row r="81" spans="1:5" ht="12.75">
      <c r="A81" s="35" t="s">
        <v>58</v>
      </c>
      <c r="E81" s="40" t="s">
        <v>57</v>
      </c>
    </row>
    <row r="82" spans="1:5" ht="12.75">
      <c r="A82" t="s">
        <v>59</v>
      </c>
      <c r="E82" s="39" t="s">
        <v>57</v>
      </c>
    </row>
    <row r="83" spans="1:16" ht="12.75">
      <c r="A83" t="s">
        <v>49</v>
      </c>
      <c s="34" t="s">
        <v>123</v>
      </c>
      <c s="34" t="s">
        <v>1092</v>
      </c>
      <c s="35" t="s">
        <v>57</v>
      </c>
      <c s="6" t="s">
        <v>1093</v>
      </c>
      <c s="36" t="s">
        <v>106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56</v>
      </c>
      <c r="E84" s="39" t="s">
        <v>1093</v>
      </c>
    </row>
    <row r="85" spans="1:5" ht="12.75">
      <c r="A85" s="35" t="s">
        <v>58</v>
      </c>
      <c r="E85" s="40" t="s">
        <v>57</v>
      </c>
    </row>
    <row r="86" spans="1:5" ht="12.75">
      <c r="A86" t="s">
        <v>59</v>
      </c>
      <c r="E86" s="39" t="s">
        <v>57</v>
      </c>
    </row>
    <row r="87" spans="1:16" ht="12.75">
      <c r="A87" t="s">
        <v>49</v>
      </c>
      <c s="34" t="s">
        <v>126</v>
      </c>
      <c s="34" t="s">
        <v>1094</v>
      </c>
      <c s="35" t="s">
        <v>57</v>
      </c>
      <c s="6" t="s">
        <v>1095</v>
      </c>
      <c s="36" t="s">
        <v>332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12.75">
      <c r="A88" s="35" t="s">
        <v>56</v>
      </c>
      <c r="E88" s="39" t="s">
        <v>1095</v>
      </c>
    </row>
    <row r="89" spans="1:5" ht="12.75">
      <c r="A89" s="35" t="s">
        <v>58</v>
      </c>
      <c r="E89" s="40" t="s">
        <v>57</v>
      </c>
    </row>
    <row r="90" spans="1:5" ht="12.75">
      <c r="A90" t="s">
        <v>59</v>
      </c>
      <c r="E90" s="39" t="s">
        <v>57</v>
      </c>
    </row>
    <row r="91" spans="1:16" ht="12.75">
      <c r="A91" t="s">
        <v>49</v>
      </c>
      <c s="34" t="s">
        <v>129</v>
      </c>
      <c s="34" t="s">
        <v>1096</v>
      </c>
      <c s="35" t="s">
        <v>57</v>
      </c>
      <c s="6" t="s">
        <v>1097</v>
      </c>
      <c s="36" t="s">
        <v>332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56</v>
      </c>
      <c r="E92" s="39" t="s">
        <v>1097</v>
      </c>
    </row>
    <row r="93" spans="1:5" ht="12.75">
      <c r="A93" s="35" t="s">
        <v>58</v>
      </c>
      <c r="E93" s="40" t="s">
        <v>57</v>
      </c>
    </row>
    <row r="94" spans="1:5" ht="12.75">
      <c r="A94" t="s">
        <v>59</v>
      </c>
      <c r="E94" s="39" t="s">
        <v>57</v>
      </c>
    </row>
    <row r="95" spans="1:16" ht="12.75">
      <c r="A95" t="s">
        <v>49</v>
      </c>
      <c s="34" t="s">
        <v>133</v>
      </c>
      <c s="34" t="s">
        <v>1098</v>
      </c>
      <c s="35" t="s">
        <v>57</v>
      </c>
      <c s="6" t="s">
        <v>1099</v>
      </c>
      <c s="36" t="s">
        <v>332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12.75">
      <c r="A96" s="35" t="s">
        <v>56</v>
      </c>
      <c r="E96" s="39" t="s">
        <v>1099</v>
      </c>
    </row>
    <row r="97" spans="1:5" ht="12.75">
      <c r="A97" s="35" t="s">
        <v>58</v>
      </c>
      <c r="E97" s="40" t="s">
        <v>57</v>
      </c>
    </row>
    <row r="98" spans="1:5" ht="12.75">
      <c r="A98" t="s">
        <v>59</v>
      </c>
      <c r="E98" s="39" t="s">
        <v>57</v>
      </c>
    </row>
    <row r="99" spans="1:16" ht="12.75">
      <c r="A99" t="s">
        <v>49</v>
      </c>
      <c s="34" t="s">
        <v>136</v>
      </c>
      <c s="34" t="s">
        <v>1100</v>
      </c>
      <c s="35" t="s">
        <v>57</v>
      </c>
      <c s="6" t="s">
        <v>1101</v>
      </c>
      <c s="36" t="s">
        <v>332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56</v>
      </c>
      <c r="E100" s="39" t="s">
        <v>1101</v>
      </c>
    </row>
    <row r="101" spans="1:5" ht="12.75">
      <c r="A101" s="35" t="s">
        <v>58</v>
      </c>
      <c r="E101" s="40" t="s">
        <v>57</v>
      </c>
    </row>
    <row r="102" spans="1:5" ht="12.75">
      <c r="A102" t="s">
        <v>59</v>
      </c>
      <c r="E102" s="39" t="s">
        <v>57</v>
      </c>
    </row>
    <row r="103" spans="1:16" ht="12.75">
      <c r="A103" t="s">
        <v>49</v>
      </c>
      <c s="34" t="s">
        <v>139</v>
      </c>
      <c s="34" t="s">
        <v>1102</v>
      </c>
      <c s="35" t="s">
        <v>57</v>
      </c>
      <c s="6" t="s">
        <v>1103</v>
      </c>
      <c s="36" t="s">
        <v>332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56</v>
      </c>
      <c r="E104" s="39" t="s">
        <v>1103</v>
      </c>
    </row>
    <row r="105" spans="1:5" ht="12.75">
      <c r="A105" s="35" t="s">
        <v>58</v>
      </c>
      <c r="E105" s="40" t="s">
        <v>57</v>
      </c>
    </row>
    <row r="106" spans="1:5" ht="12.75">
      <c r="A106" t="s">
        <v>59</v>
      </c>
      <c r="E106" s="39" t="s">
        <v>57</v>
      </c>
    </row>
    <row r="107" spans="1:16" ht="12.75">
      <c r="A107" t="s">
        <v>49</v>
      </c>
      <c s="34" t="s">
        <v>141</v>
      </c>
      <c s="34" t="s">
        <v>1104</v>
      </c>
      <c s="35" t="s">
        <v>57</v>
      </c>
      <c s="6" t="s">
        <v>1105</v>
      </c>
      <c s="36" t="s">
        <v>91</v>
      </c>
      <c s="37">
        <v>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56</v>
      </c>
      <c r="E108" s="39" t="s">
        <v>1105</v>
      </c>
    </row>
    <row r="109" spans="1:5" ht="12.75">
      <c r="A109" s="35" t="s">
        <v>58</v>
      </c>
      <c r="E109" s="40" t="s">
        <v>57</v>
      </c>
    </row>
    <row r="110" spans="1:5" ht="12.75">
      <c r="A110" t="s">
        <v>59</v>
      </c>
      <c r="E110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COUNTIFS(L8:L528,"=0",A8:A528,"P")+COUNTIFS(L8:L528,"",A8:A528,"P")+SUM(Q8:Q528)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0+J9+J22+J119</f>
      </c>
      <c s="29">
        <f>0+K9+K22+K119</f>
      </c>
      <c s="29">
        <f>0+L9+L22+L119</f>
      </c>
      <c s="29">
        <f>0+M9+M22+M119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62</v>
      </c>
      <c s="6" t="s">
        <v>63</v>
      </c>
      <c s="36" t="s">
        <v>54</v>
      </c>
      <c s="37">
        <v>1.2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64</v>
      </c>
      <c s="35" t="s">
        <v>65</v>
      </c>
      <c s="6" t="s">
        <v>66</v>
      </c>
      <c s="36" t="s">
        <v>54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57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67</v>
      </c>
      <c r="E22" s="33" t="s">
        <v>68</v>
      </c>
      <c r="J22" s="32">
        <f>0</f>
      </c>
      <c s="32">
        <f>0</f>
      </c>
      <c s="32">
        <f>0+L23+L27+L31+L35+L39+L43+L47+L51+L55+L59+L63+L67+L71+L75+L79+L83+L87+L91+L95+L99+L103+L107+L111+L115</f>
      </c>
      <c s="32">
        <f>0+M23+M27+M31+M35+M39+M43+M47+M51+M55+M59+M63+M67+M71+M75+M79+M83+M87+M91+M95+M99+M103+M107+M111+M115</f>
      </c>
    </row>
    <row r="23" spans="1:16" ht="12.75">
      <c r="A23" t="s">
        <v>49</v>
      </c>
      <c s="34" t="s">
        <v>69</v>
      </c>
      <c s="34" t="s">
        <v>70</v>
      </c>
      <c s="35" t="s">
        <v>50</v>
      </c>
      <c s="6" t="s">
        <v>71</v>
      </c>
      <c s="36" t="s">
        <v>72</v>
      </c>
      <c s="37">
        <v>500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74</v>
      </c>
      <c s="35" t="s">
        <v>50</v>
      </c>
      <c s="6" t="s">
        <v>75</v>
      </c>
      <c s="36" t="s">
        <v>72</v>
      </c>
      <c s="37">
        <v>945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76</v>
      </c>
      <c s="34" t="s">
        <v>77</v>
      </c>
      <c s="35" t="s">
        <v>57</v>
      </c>
      <c s="6" t="s">
        <v>78</v>
      </c>
      <c s="36" t="s">
        <v>79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25.5">
      <c r="A32" s="35" t="s">
        <v>56</v>
      </c>
      <c r="E32" s="39" t="s">
        <v>81</v>
      </c>
    </row>
    <row r="33" spans="1:5" ht="12.75">
      <c r="A33" s="35" t="s">
        <v>58</v>
      </c>
      <c r="E33" s="40" t="s">
        <v>82</v>
      </c>
    </row>
    <row r="34" spans="1:5" ht="318.75">
      <c r="A34" t="s">
        <v>59</v>
      </c>
      <c r="E34" s="39" t="s">
        <v>83</v>
      </c>
    </row>
    <row r="35" spans="1:16" ht="12.75">
      <c r="A35" t="s">
        <v>49</v>
      </c>
      <c s="34" t="s">
        <v>84</v>
      </c>
      <c s="34" t="s">
        <v>85</v>
      </c>
      <c s="35" t="s">
        <v>57</v>
      </c>
      <c s="6" t="s">
        <v>86</v>
      </c>
      <c s="36" t="s">
        <v>79</v>
      </c>
      <c s="37">
        <v>745.435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56</v>
      </c>
      <c r="E36" s="39" t="s">
        <v>87</v>
      </c>
    </row>
    <row r="37" spans="1:5" ht="12.75">
      <c r="A37" s="35" t="s">
        <v>58</v>
      </c>
      <c r="E37" s="40" t="s">
        <v>82</v>
      </c>
    </row>
    <row r="38" spans="1:5" ht="318.75">
      <c r="A38" t="s">
        <v>59</v>
      </c>
      <c r="E38" s="39" t="s">
        <v>83</v>
      </c>
    </row>
    <row r="39" spans="1:16" ht="12.75">
      <c r="A39" t="s">
        <v>49</v>
      </c>
      <c s="34" t="s">
        <v>88</v>
      </c>
      <c s="34" t="s">
        <v>89</v>
      </c>
      <c s="35" t="s">
        <v>50</v>
      </c>
      <c s="6" t="s">
        <v>90</v>
      </c>
      <c s="36" t="s">
        <v>91</v>
      </c>
      <c s="37">
        <v>120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82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92</v>
      </c>
      <c s="34" t="s">
        <v>93</v>
      </c>
      <c s="35" t="s">
        <v>50</v>
      </c>
      <c s="6" t="s">
        <v>94</v>
      </c>
      <c s="36" t="s">
        <v>79</v>
      </c>
      <c s="37">
        <v>845.435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57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95</v>
      </c>
      <c s="34" t="s">
        <v>96</v>
      </c>
      <c s="35" t="s">
        <v>50</v>
      </c>
      <c s="6" t="s">
        <v>97</v>
      </c>
      <c s="36" t="s">
        <v>72</v>
      </c>
      <c s="37">
        <v>2845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57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67</v>
      </c>
      <c s="34" t="s">
        <v>98</v>
      </c>
      <c s="35" t="s">
        <v>50</v>
      </c>
      <c s="6" t="s">
        <v>99</v>
      </c>
      <c s="36" t="s">
        <v>72</v>
      </c>
      <c s="37">
        <v>2845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57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100</v>
      </c>
      <c s="34" t="s">
        <v>101</v>
      </c>
      <c s="35" t="s">
        <v>50</v>
      </c>
      <c s="6" t="s">
        <v>102</v>
      </c>
      <c s="36" t="s">
        <v>72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57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103</v>
      </c>
      <c s="34" t="s">
        <v>104</v>
      </c>
      <c s="35" t="s">
        <v>50</v>
      </c>
      <c s="6" t="s">
        <v>105</v>
      </c>
      <c s="36" t="s">
        <v>106</v>
      </c>
      <c s="37">
        <v>150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57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107</v>
      </c>
      <c s="34" t="s">
        <v>108</v>
      </c>
      <c s="35" t="s">
        <v>50</v>
      </c>
      <c s="6" t="s">
        <v>109</v>
      </c>
      <c s="36" t="s">
        <v>91</v>
      </c>
      <c s="37">
        <v>1025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110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111</v>
      </c>
      <c s="34" t="s">
        <v>112</v>
      </c>
      <c s="35" t="s">
        <v>50</v>
      </c>
      <c s="6" t="s">
        <v>113</v>
      </c>
      <c s="36" t="s">
        <v>91</v>
      </c>
      <c s="37">
        <v>250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82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114</v>
      </c>
      <c s="34" t="s">
        <v>115</v>
      </c>
      <c s="35" t="s">
        <v>50</v>
      </c>
      <c s="6" t="s">
        <v>116</v>
      </c>
      <c s="36" t="s">
        <v>91</v>
      </c>
      <c s="37">
        <v>2845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82</v>
      </c>
    </row>
    <row r="74" spans="1:5" ht="12.75">
      <c r="A74" t="s">
        <v>59</v>
      </c>
      <c r="E74" s="39" t="s">
        <v>60</v>
      </c>
    </row>
    <row r="75" spans="1:16" ht="25.5">
      <c r="A75" t="s">
        <v>49</v>
      </c>
      <c s="34" t="s">
        <v>117</v>
      </c>
      <c s="34" t="s">
        <v>118</v>
      </c>
      <c s="35" t="s">
        <v>50</v>
      </c>
      <c s="6" t="s">
        <v>119</v>
      </c>
      <c s="36" t="s">
        <v>106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12.75">
      <c r="A77" s="35" t="s">
        <v>58</v>
      </c>
      <c r="E77" s="40" t="s">
        <v>57</v>
      </c>
    </row>
    <row r="78" spans="1:5" ht="12.75">
      <c r="A78" t="s">
        <v>59</v>
      </c>
      <c r="E78" s="39" t="s">
        <v>60</v>
      </c>
    </row>
    <row r="79" spans="1:16" ht="25.5">
      <c r="A79" t="s">
        <v>49</v>
      </c>
      <c s="34" t="s">
        <v>120</v>
      </c>
      <c s="34" t="s">
        <v>121</v>
      </c>
      <c s="35" t="s">
        <v>50</v>
      </c>
      <c s="6" t="s">
        <v>122</v>
      </c>
      <c s="36" t="s">
        <v>106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12.75">
      <c r="A81" s="35" t="s">
        <v>58</v>
      </c>
      <c r="E81" s="40" t="s">
        <v>57</v>
      </c>
    </row>
    <row r="82" spans="1:5" ht="12.75">
      <c r="A82" t="s">
        <v>59</v>
      </c>
      <c r="E82" s="39" t="s">
        <v>60</v>
      </c>
    </row>
    <row r="83" spans="1:16" ht="25.5">
      <c r="A83" t="s">
        <v>49</v>
      </c>
      <c s="34" t="s">
        <v>123</v>
      </c>
      <c s="34" t="s">
        <v>124</v>
      </c>
      <c s="35" t="s">
        <v>50</v>
      </c>
      <c s="6" t="s">
        <v>125</v>
      </c>
      <c s="36" t="s">
        <v>106</v>
      </c>
      <c s="37">
        <v>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57</v>
      </c>
    </row>
    <row r="85" spans="1:5" ht="12.75">
      <c r="A85" s="35" t="s">
        <v>58</v>
      </c>
      <c r="E85" s="40" t="s">
        <v>57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126</v>
      </c>
      <c s="34" t="s">
        <v>127</v>
      </c>
      <c s="35" t="s">
        <v>50</v>
      </c>
      <c s="6" t="s">
        <v>128</v>
      </c>
      <c s="36" t="s">
        <v>91</v>
      </c>
      <c s="37">
        <v>250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57</v>
      </c>
    </row>
    <row r="89" spans="1:5" ht="12.75">
      <c r="A89" s="35" t="s">
        <v>58</v>
      </c>
      <c r="E89" s="40" t="s">
        <v>57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129</v>
      </c>
      <c s="34" t="s">
        <v>130</v>
      </c>
      <c s="35" t="s">
        <v>50</v>
      </c>
      <c s="6" t="s">
        <v>131</v>
      </c>
      <c s="36" t="s">
        <v>106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132</v>
      </c>
      <c>
        <f>(M91*21)/100</f>
      </c>
      <c t="s">
        <v>27</v>
      </c>
    </row>
    <row r="92" spans="1:5" ht="12.75">
      <c r="A92" s="35" t="s">
        <v>56</v>
      </c>
      <c r="E92" s="39" t="s">
        <v>57</v>
      </c>
    </row>
    <row r="93" spans="1:5" ht="12.75">
      <c r="A93" s="35" t="s">
        <v>58</v>
      </c>
      <c r="E93" s="40" t="s">
        <v>57</v>
      </c>
    </row>
    <row r="94" spans="1:5" ht="12.75">
      <c r="A94" t="s">
        <v>59</v>
      </c>
      <c r="E94" s="39" t="s">
        <v>57</v>
      </c>
    </row>
    <row r="95" spans="1:16" ht="12.75">
      <c r="A95" t="s">
        <v>49</v>
      </c>
      <c s="34" t="s">
        <v>133</v>
      </c>
      <c s="34" t="s">
        <v>130</v>
      </c>
      <c s="35" t="s">
        <v>67</v>
      </c>
      <c s="6" t="s">
        <v>134</v>
      </c>
      <c s="36" t="s">
        <v>72</v>
      </c>
      <c s="37">
        <v>100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132</v>
      </c>
      <c>
        <f>(M95*21)/100</f>
      </c>
      <c t="s">
        <v>27</v>
      </c>
    </row>
    <row r="96" spans="1:5" ht="12.75">
      <c r="A96" s="35" t="s">
        <v>56</v>
      </c>
      <c r="E96" s="39" t="s">
        <v>57</v>
      </c>
    </row>
    <row r="97" spans="1:5" ht="12.75">
      <c r="A97" s="35" t="s">
        <v>58</v>
      </c>
      <c r="E97" s="40" t="s">
        <v>57</v>
      </c>
    </row>
    <row r="98" spans="1:5" ht="25.5">
      <c r="A98" t="s">
        <v>59</v>
      </c>
      <c r="E98" s="39" t="s">
        <v>135</v>
      </c>
    </row>
    <row r="99" spans="1:16" ht="12.75">
      <c r="A99" t="s">
        <v>49</v>
      </c>
      <c s="34" t="s">
        <v>136</v>
      </c>
      <c s="34" t="s">
        <v>130</v>
      </c>
      <c s="35" t="s">
        <v>100</v>
      </c>
      <c s="6" t="s">
        <v>137</v>
      </c>
      <c s="36" t="s">
        <v>79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132</v>
      </c>
      <c>
        <f>(M99*21)/100</f>
      </c>
      <c t="s">
        <v>27</v>
      </c>
    </row>
    <row r="100" spans="1:5" ht="12.75">
      <c r="A100" s="35" t="s">
        <v>56</v>
      </c>
      <c r="E100" s="39" t="s">
        <v>57</v>
      </c>
    </row>
    <row r="101" spans="1:5" ht="12.75">
      <c r="A101" s="35" t="s">
        <v>58</v>
      </c>
      <c r="E101" s="40" t="s">
        <v>57</v>
      </c>
    </row>
    <row r="102" spans="1:5" ht="38.25">
      <c r="A102" t="s">
        <v>59</v>
      </c>
      <c r="E102" s="39" t="s">
        <v>138</v>
      </c>
    </row>
    <row r="103" spans="1:16" ht="12.75">
      <c r="A103" t="s">
        <v>49</v>
      </c>
      <c s="34" t="s">
        <v>139</v>
      </c>
      <c s="34" t="s">
        <v>130</v>
      </c>
      <c s="35" t="s">
        <v>103</v>
      </c>
      <c s="6" t="s">
        <v>140</v>
      </c>
      <c s="36" t="s">
        <v>91</v>
      </c>
      <c s="37">
        <v>1835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132</v>
      </c>
      <c>
        <f>(M103*21)/100</f>
      </c>
      <c t="s">
        <v>27</v>
      </c>
    </row>
    <row r="104" spans="1:5" ht="12.75">
      <c r="A104" s="35" t="s">
        <v>56</v>
      </c>
      <c r="E104" s="39" t="s">
        <v>57</v>
      </c>
    </row>
    <row r="105" spans="1:5" ht="12.75">
      <c r="A105" s="35" t="s">
        <v>58</v>
      </c>
      <c r="E105" s="40" t="s">
        <v>57</v>
      </c>
    </row>
    <row r="106" spans="1:5" ht="12.75">
      <c r="A106" t="s">
        <v>59</v>
      </c>
      <c r="E106" s="39" t="s">
        <v>57</v>
      </c>
    </row>
    <row r="107" spans="1:16" ht="12.75">
      <c r="A107" t="s">
        <v>49</v>
      </c>
      <c s="34" t="s">
        <v>141</v>
      </c>
      <c s="34" t="s">
        <v>130</v>
      </c>
      <c s="35" t="s">
        <v>107</v>
      </c>
      <c s="6" t="s">
        <v>142</v>
      </c>
      <c s="36" t="s">
        <v>143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132</v>
      </c>
      <c>
        <f>(M107*21)/100</f>
      </c>
      <c t="s">
        <v>27</v>
      </c>
    </row>
    <row r="108" spans="1:5" ht="12.75">
      <c r="A108" s="35" t="s">
        <v>56</v>
      </c>
      <c r="E108" s="39" t="s">
        <v>57</v>
      </c>
    </row>
    <row r="109" spans="1:5" ht="12.75">
      <c r="A109" s="35" t="s">
        <v>58</v>
      </c>
      <c r="E109" s="40" t="s">
        <v>57</v>
      </c>
    </row>
    <row r="110" spans="1:5" ht="12.75">
      <c r="A110" t="s">
        <v>59</v>
      </c>
      <c r="E110" s="39" t="s">
        <v>57</v>
      </c>
    </row>
    <row r="111" spans="1:16" ht="12.75">
      <c r="A111" t="s">
        <v>49</v>
      </c>
      <c s="34" t="s">
        <v>144</v>
      </c>
      <c s="34" t="s">
        <v>130</v>
      </c>
      <c s="35" t="s">
        <v>111</v>
      </c>
      <c s="6" t="s">
        <v>145</v>
      </c>
      <c s="36" t="s">
        <v>91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132</v>
      </c>
      <c>
        <f>(M111*21)/100</f>
      </c>
      <c t="s">
        <v>27</v>
      </c>
    </row>
    <row r="112" spans="1:5" ht="38.25">
      <c r="A112" s="35" t="s">
        <v>56</v>
      </c>
      <c r="E112" s="39" t="s">
        <v>146</v>
      </c>
    </row>
    <row r="113" spans="1:5" ht="12.75">
      <c r="A113" s="35" t="s">
        <v>58</v>
      </c>
      <c r="E113" s="40" t="s">
        <v>147</v>
      </c>
    </row>
    <row r="114" spans="1:5" ht="12.75">
      <c r="A114" t="s">
        <v>59</v>
      </c>
      <c r="E114" s="39" t="s">
        <v>57</v>
      </c>
    </row>
    <row r="115" spans="1:16" ht="12.75">
      <c r="A115" t="s">
        <v>49</v>
      </c>
      <c s="34" t="s">
        <v>148</v>
      </c>
      <c s="34" t="s">
        <v>130</v>
      </c>
      <c s="35" t="s">
        <v>114</v>
      </c>
      <c s="6" t="s">
        <v>149</v>
      </c>
      <c s="36" t="s">
        <v>143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132</v>
      </c>
      <c>
        <f>(M115*21)/100</f>
      </c>
      <c t="s">
        <v>27</v>
      </c>
    </row>
    <row r="116" spans="1:5" ht="12.75">
      <c r="A116" s="35" t="s">
        <v>56</v>
      </c>
      <c r="E116" s="39" t="s">
        <v>57</v>
      </c>
    </row>
    <row r="117" spans="1:5" ht="12.75">
      <c r="A117" s="35" t="s">
        <v>58</v>
      </c>
      <c r="E117" s="40" t="s">
        <v>57</v>
      </c>
    </row>
    <row r="118" spans="1:5" ht="12.75">
      <c r="A118" t="s">
        <v>59</v>
      </c>
      <c r="E118" s="39" t="s">
        <v>57</v>
      </c>
    </row>
    <row r="119" spans="1:13" ht="12.75">
      <c r="A119" t="s">
        <v>46</v>
      </c>
      <c r="C119" s="31" t="s">
        <v>150</v>
      </c>
      <c r="E119" s="33" t="s">
        <v>151</v>
      </c>
      <c r="J119" s="32">
        <f>0</f>
      </c>
      <c s="32">
        <f>0</f>
      </c>
      <c s="32">
        <f>0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</f>
      </c>
      <c s="32">
        <f>0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</f>
      </c>
    </row>
    <row r="120" spans="1:16" ht="25.5">
      <c r="A120" t="s">
        <v>49</v>
      </c>
      <c s="34" t="s">
        <v>152</v>
      </c>
      <c s="34" t="s">
        <v>153</v>
      </c>
      <c s="35" t="s">
        <v>50</v>
      </c>
      <c s="6" t="s">
        <v>154</v>
      </c>
      <c s="36" t="s">
        <v>91</v>
      </c>
      <c s="37">
        <v>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57</v>
      </c>
    </row>
    <row r="123" spans="1:5" ht="12.75">
      <c r="A123" t="s">
        <v>59</v>
      </c>
      <c r="E123" s="39" t="s">
        <v>60</v>
      </c>
    </row>
    <row r="124" spans="1:16" ht="12.75">
      <c r="A124" t="s">
        <v>49</v>
      </c>
      <c s="34" t="s">
        <v>155</v>
      </c>
      <c s="34" t="s">
        <v>156</v>
      </c>
      <c s="35" t="s">
        <v>50</v>
      </c>
      <c s="6" t="s">
        <v>157</v>
      </c>
      <c s="36" t="s">
        <v>106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12.75">
      <c r="A126" s="35" t="s">
        <v>58</v>
      </c>
      <c r="E126" s="40" t="s">
        <v>57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158</v>
      </c>
      <c s="34" t="s">
        <v>159</v>
      </c>
      <c s="35" t="s">
        <v>50</v>
      </c>
      <c s="6" t="s">
        <v>160</v>
      </c>
      <c s="36" t="s">
        <v>91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57</v>
      </c>
    </row>
    <row r="130" spans="1:5" ht="12.75">
      <c r="A130" s="35" t="s">
        <v>58</v>
      </c>
      <c r="E130" s="40" t="s">
        <v>57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161</v>
      </c>
      <c s="34" t="s">
        <v>162</v>
      </c>
      <c s="35" t="s">
        <v>50</v>
      </c>
      <c s="6" t="s">
        <v>163</v>
      </c>
      <c s="36" t="s">
        <v>106</v>
      </c>
      <c s="37">
        <v>18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57</v>
      </c>
    </row>
    <row r="134" spans="1:5" ht="12.75">
      <c r="A134" s="35" t="s">
        <v>58</v>
      </c>
      <c r="E134" s="40" t="s">
        <v>57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164</v>
      </c>
      <c s="34" t="s">
        <v>165</v>
      </c>
      <c s="35" t="s">
        <v>50</v>
      </c>
      <c s="6" t="s">
        <v>166</v>
      </c>
      <c s="36" t="s">
        <v>106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57</v>
      </c>
    </row>
    <row r="138" spans="1:5" ht="12.75">
      <c r="A138" s="35" t="s">
        <v>58</v>
      </c>
      <c r="E138" s="40" t="s">
        <v>57</v>
      </c>
    </row>
    <row r="139" spans="1:5" ht="12.75">
      <c r="A139" t="s">
        <v>59</v>
      </c>
      <c r="E139" s="39" t="s">
        <v>60</v>
      </c>
    </row>
    <row r="140" spans="1:16" ht="12.75">
      <c r="A140" t="s">
        <v>49</v>
      </c>
      <c s="34" t="s">
        <v>167</v>
      </c>
      <c s="34" t="s">
        <v>168</v>
      </c>
      <c s="35" t="s">
        <v>50</v>
      </c>
      <c s="6" t="s">
        <v>169</v>
      </c>
      <c s="36" t="s">
        <v>106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57</v>
      </c>
    </row>
    <row r="142" spans="1:5" ht="12.75">
      <c r="A142" s="35" t="s">
        <v>58</v>
      </c>
      <c r="E142" s="40" t="s">
        <v>57</v>
      </c>
    </row>
    <row r="143" spans="1:5" ht="12.75">
      <c r="A143" t="s">
        <v>59</v>
      </c>
      <c r="E143" s="39" t="s">
        <v>60</v>
      </c>
    </row>
    <row r="144" spans="1:16" ht="12.75">
      <c r="A144" t="s">
        <v>49</v>
      </c>
      <c s="34" t="s">
        <v>170</v>
      </c>
      <c s="34" t="s">
        <v>171</v>
      </c>
      <c s="35" t="s">
        <v>50</v>
      </c>
      <c s="6" t="s">
        <v>172</v>
      </c>
      <c s="36" t="s">
        <v>106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57</v>
      </c>
    </row>
    <row r="146" spans="1:5" ht="12.75">
      <c r="A146" s="35" t="s">
        <v>58</v>
      </c>
      <c r="E146" s="40" t="s">
        <v>57</v>
      </c>
    </row>
    <row r="147" spans="1:5" ht="12.75">
      <c r="A147" t="s">
        <v>59</v>
      </c>
      <c r="E147" s="39" t="s">
        <v>60</v>
      </c>
    </row>
    <row r="148" spans="1:16" ht="12.75">
      <c r="A148" t="s">
        <v>49</v>
      </c>
      <c s="34" t="s">
        <v>173</v>
      </c>
      <c s="34" t="s">
        <v>174</v>
      </c>
      <c s="35" t="s">
        <v>50</v>
      </c>
      <c s="6" t="s">
        <v>175</v>
      </c>
      <c s="36" t="s">
        <v>106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57</v>
      </c>
    </row>
    <row r="150" spans="1:5" ht="12.75">
      <c r="A150" s="35" t="s">
        <v>58</v>
      </c>
      <c r="E150" s="40" t="s">
        <v>57</v>
      </c>
    </row>
    <row r="151" spans="1:5" ht="12.75">
      <c r="A151" t="s">
        <v>59</v>
      </c>
      <c r="E151" s="39" t="s">
        <v>57</v>
      </c>
    </row>
    <row r="152" spans="1:16" ht="12.75">
      <c r="A152" t="s">
        <v>49</v>
      </c>
      <c s="34" t="s">
        <v>176</v>
      </c>
      <c s="34" t="s">
        <v>177</v>
      </c>
      <c s="35" t="s">
        <v>50</v>
      </c>
      <c s="6" t="s">
        <v>178</v>
      </c>
      <c s="36" t="s">
        <v>106</v>
      </c>
      <c s="37">
        <v>18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57</v>
      </c>
    </row>
    <row r="154" spans="1:5" ht="12.75">
      <c r="A154" s="35" t="s">
        <v>58</v>
      </c>
      <c r="E154" s="40" t="s">
        <v>57</v>
      </c>
    </row>
    <row r="155" spans="1:5" ht="12.75">
      <c r="A155" t="s">
        <v>59</v>
      </c>
      <c r="E155" s="39" t="s">
        <v>60</v>
      </c>
    </row>
    <row r="156" spans="1:16" ht="12.75">
      <c r="A156" t="s">
        <v>49</v>
      </c>
      <c s="34" t="s">
        <v>179</v>
      </c>
      <c s="34" t="s">
        <v>180</v>
      </c>
      <c s="35" t="s">
        <v>50</v>
      </c>
      <c s="6" t="s">
        <v>181</v>
      </c>
      <c s="36" t="s">
        <v>91</v>
      </c>
      <c s="37">
        <v>10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57</v>
      </c>
    </row>
    <row r="158" spans="1:5" ht="12.75">
      <c r="A158" s="35" t="s">
        <v>58</v>
      </c>
      <c r="E158" s="40" t="s">
        <v>57</v>
      </c>
    </row>
    <row r="159" spans="1:5" ht="12.75">
      <c r="A159" t="s">
        <v>59</v>
      </c>
      <c r="E159" s="39" t="s">
        <v>60</v>
      </c>
    </row>
    <row r="160" spans="1:16" ht="12.75">
      <c r="A160" t="s">
        <v>49</v>
      </c>
      <c s="34" t="s">
        <v>182</v>
      </c>
      <c s="34" t="s">
        <v>183</v>
      </c>
      <c s="35" t="s">
        <v>50</v>
      </c>
      <c s="6" t="s">
        <v>184</v>
      </c>
      <c s="36" t="s">
        <v>91</v>
      </c>
      <c s="37">
        <v>372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57</v>
      </c>
    </row>
    <row r="162" spans="1:5" ht="12.75">
      <c r="A162" s="35" t="s">
        <v>58</v>
      </c>
      <c r="E162" s="40" t="s">
        <v>185</v>
      </c>
    </row>
    <row r="163" spans="1:5" ht="12.75">
      <c r="A163" t="s">
        <v>59</v>
      </c>
      <c r="E163" s="39" t="s">
        <v>60</v>
      </c>
    </row>
    <row r="164" spans="1:16" ht="25.5">
      <c r="A164" t="s">
        <v>49</v>
      </c>
      <c s="34" t="s">
        <v>186</v>
      </c>
      <c s="34" t="s">
        <v>187</v>
      </c>
      <c s="35" t="s">
        <v>50</v>
      </c>
      <c s="6" t="s">
        <v>188</v>
      </c>
      <c s="36" t="s">
        <v>106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57</v>
      </c>
    </row>
    <row r="166" spans="1:5" ht="12.75">
      <c r="A166" s="35" t="s">
        <v>58</v>
      </c>
      <c r="E166" s="40" t="s">
        <v>185</v>
      </c>
    </row>
    <row r="167" spans="1:5" ht="12.75">
      <c r="A167" t="s">
        <v>59</v>
      </c>
      <c r="E167" s="39" t="s">
        <v>60</v>
      </c>
    </row>
    <row r="168" spans="1:16" ht="25.5">
      <c r="A168" t="s">
        <v>49</v>
      </c>
      <c s="34" t="s">
        <v>189</v>
      </c>
      <c s="34" t="s">
        <v>190</v>
      </c>
      <c s="35" t="s">
        <v>50</v>
      </c>
      <c s="6" t="s">
        <v>191</v>
      </c>
      <c s="36" t="s">
        <v>106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57</v>
      </c>
    </row>
    <row r="170" spans="1:5" ht="12.75">
      <c r="A170" s="35" t="s">
        <v>58</v>
      </c>
      <c r="E170" s="40" t="s">
        <v>185</v>
      </c>
    </row>
    <row r="171" spans="1:5" ht="12.75">
      <c r="A171" t="s">
        <v>59</v>
      </c>
      <c r="E171" s="39" t="s">
        <v>60</v>
      </c>
    </row>
    <row r="172" spans="1:16" ht="12.75">
      <c r="A172" t="s">
        <v>49</v>
      </c>
      <c s="34" t="s">
        <v>192</v>
      </c>
      <c s="34" t="s">
        <v>193</v>
      </c>
      <c s="35" t="s">
        <v>50</v>
      </c>
      <c s="6" t="s">
        <v>194</v>
      </c>
      <c s="36" t="s">
        <v>91</v>
      </c>
      <c s="37">
        <v>100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57</v>
      </c>
    </row>
    <row r="174" spans="1:5" ht="12.75">
      <c r="A174" s="35" t="s">
        <v>58</v>
      </c>
      <c r="E174" s="40" t="s">
        <v>57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195</v>
      </c>
      <c s="34" t="s">
        <v>196</v>
      </c>
      <c s="35" t="s">
        <v>50</v>
      </c>
      <c s="6" t="s">
        <v>197</v>
      </c>
      <c s="36" t="s">
        <v>91</v>
      </c>
      <c s="37">
        <v>50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57</v>
      </c>
    </row>
    <row r="178" spans="1:5" ht="12.75">
      <c r="A178" s="35" t="s">
        <v>58</v>
      </c>
      <c r="E178" s="40" t="s">
        <v>57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198</v>
      </c>
      <c s="34" t="s">
        <v>199</v>
      </c>
      <c s="35" t="s">
        <v>50</v>
      </c>
      <c s="6" t="s">
        <v>200</v>
      </c>
      <c s="36" t="s">
        <v>106</v>
      </c>
      <c s="37">
        <v>30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57</v>
      </c>
    </row>
    <row r="182" spans="1:5" ht="12.75">
      <c r="A182" s="35" t="s">
        <v>58</v>
      </c>
      <c r="E182" s="40" t="s">
        <v>57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201</v>
      </c>
      <c s="34" t="s">
        <v>202</v>
      </c>
      <c s="35" t="s">
        <v>50</v>
      </c>
      <c s="6" t="s">
        <v>203</v>
      </c>
      <c s="36" t="s">
        <v>106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57</v>
      </c>
    </row>
    <row r="186" spans="1:5" ht="12.75">
      <c r="A186" s="35" t="s">
        <v>58</v>
      </c>
      <c r="E186" s="40" t="s">
        <v>57</v>
      </c>
    </row>
    <row r="187" spans="1:5" ht="12.75">
      <c r="A187" t="s">
        <v>59</v>
      </c>
      <c r="E187" s="39" t="s">
        <v>60</v>
      </c>
    </row>
    <row r="188" spans="1:16" ht="12.75">
      <c r="A188" t="s">
        <v>49</v>
      </c>
      <c s="34" t="s">
        <v>204</v>
      </c>
      <c s="34" t="s">
        <v>205</v>
      </c>
      <c s="35" t="s">
        <v>50</v>
      </c>
      <c s="6" t="s">
        <v>206</v>
      </c>
      <c s="36" t="s">
        <v>106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57</v>
      </c>
    </row>
    <row r="190" spans="1:5" ht="12.75">
      <c r="A190" s="35" t="s">
        <v>58</v>
      </c>
      <c r="E190" s="40" t="s">
        <v>57</v>
      </c>
    </row>
    <row r="191" spans="1:5" ht="12.75">
      <c r="A191" t="s">
        <v>59</v>
      </c>
      <c r="E191" s="39" t="s">
        <v>60</v>
      </c>
    </row>
    <row r="192" spans="1:16" ht="12.75">
      <c r="A192" t="s">
        <v>49</v>
      </c>
      <c s="34" t="s">
        <v>207</v>
      </c>
      <c s="34" t="s">
        <v>208</v>
      </c>
      <c s="35" t="s">
        <v>50</v>
      </c>
      <c s="6" t="s">
        <v>209</v>
      </c>
      <c s="36" t="s">
        <v>106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57</v>
      </c>
    </row>
    <row r="194" spans="1:5" ht="12.75">
      <c r="A194" s="35" t="s">
        <v>58</v>
      </c>
      <c r="E194" s="40" t="s">
        <v>57</v>
      </c>
    </row>
    <row r="195" spans="1:5" ht="12.75">
      <c r="A195" t="s">
        <v>59</v>
      </c>
      <c r="E195" s="39" t="s">
        <v>60</v>
      </c>
    </row>
    <row r="196" spans="1:16" ht="25.5">
      <c r="A196" t="s">
        <v>49</v>
      </c>
      <c s="34" t="s">
        <v>210</v>
      </c>
      <c s="34" t="s">
        <v>211</v>
      </c>
      <c s="35" t="s">
        <v>50</v>
      </c>
      <c s="6" t="s">
        <v>212</v>
      </c>
      <c s="36" t="s">
        <v>106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57</v>
      </c>
    </row>
    <row r="198" spans="1:5" ht="12.75">
      <c r="A198" s="35" t="s">
        <v>58</v>
      </c>
      <c r="E198" s="40" t="s">
        <v>57</v>
      </c>
    </row>
    <row r="199" spans="1:5" ht="12.75">
      <c r="A199" t="s">
        <v>59</v>
      </c>
      <c r="E199" s="39" t="s">
        <v>60</v>
      </c>
    </row>
    <row r="200" spans="1:16" ht="12.75">
      <c r="A200" t="s">
        <v>49</v>
      </c>
      <c s="34" t="s">
        <v>213</v>
      </c>
      <c s="34" t="s">
        <v>214</v>
      </c>
      <c s="35" t="s">
        <v>50</v>
      </c>
      <c s="6" t="s">
        <v>215</v>
      </c>
      <c s="36" t="s">
        <v>106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57</v>
      </c>
    </row>
    <row r="202" spans="1:5" ht="12.75">
      <c r="A202" s="35" t="s">
        <v>58</v>
      </c>
      <c r="E202" s="40" t="s">
        <v>57</v>
      </c>
    </row>
    <row r="203" spans="1:5" ht="12.75">
      <c r="A203" t="s">
        <v>59</v>
      </c>
      <c r="E203" s="39" t="s">
        <v>60</v>
      </c>
    </row>
    <row r="204" spans="1:16" ht="12.75">
      <c r="A204" t="s">
        <v>49</v>
      </c>
      <c s="34" t="s">
        <v>216</v>
      </c>
      <c s="34" t="s">
        <v>217</v>
      </c>
      <c s="35" t="s">
        <v>50</v>
      </c>
      <c s="6" t="s">
        <v>218</v>
      </c>
      <c s="36" t="s">
        <v>106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57</v>
      </c>
    </row>
    <row r="206" spans="1:5" ht="12.75">
      <c r="A206" s="35" t="s">
        <v>58</v>
      </c>
      <c r="E206" s="40" t="s">
        <v>57</v>
      </c>
    </row>
    <row r="207" spans="1:5" ht="12.75">
      <c r="A207" t="s">
        <v>59</v>
      </c>
      <c r="E207" s="39" t="s">
        <v>60</v>
      </c>
    </row>
    <row r="208" spans="1:16" ht="12.75">
      <c r="A208" t="s">
        <v>49</v>
      </c>
      <c s="34" t="s">
        <v>219</v>
      </c>
      <c s="34" t="s">
        <v>220</v>
      </c>
      <c s="35" t="s">
        <v>50</v>
      </c>
      <c s="6" t="s">
        <v>221</v>
      </c>
      <c s="36" t="s">
        <v>222</v>
      </c>
      <c s="37">
        <v>25.779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57</v>
      </c>
    </row>
    <row r="210" spans="1:5" ht="12.75">
      <c r="A210" s="35" t="s">
        <v>58</v>
      </c>
      <c r="E210" s="40" t="s">
        <v>185</v>
      </c>
    </row>
    <row r="211" spans="1:5" ht="12.75">
      <c r="A211" t="s">
        <v>59</v>
      </c>
      <c r="E211" s="39" t="s">
        <v>60</v>
      </c>
    </row>
    <row r="212" spans="1:16" ht="12.75">
      <c r="A212" t="s">
        <v>49</v>
      </c>
      <c s="34" t="s">
        <v>223</v>
      </c>
      <c s="34" t="s">
        <v>224</v>
      </c>
      <c s="35" t="s">
        <v>50</v>
      </c>
      <c s="6" t="s">
        <v>225</v>
      </c>
      <c s="36" t="s">
        <v>222</v>
      </c>
      <c s="37">
        <v>25.779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57</v>
      </c>
    </row>
    <row r="214" spans="1:5" ht="12.75">
      <c r="A214" s="35" t="s">
        <v>58</v>
      </c>
      <c r="E214" s="40" t="s">
        <v>185</v>
      </c>
    </row>
    <row r="215" spans="1:5" ht="12.75">
      <c r="A215" t="s">
        <v>59</v>
      </c>
      <c r="E215" s="39" t="s">
        <v>60</v>
      </c>
    </row>
    <row r="216" spans="1:16" ht="25.5">
      <c r="A216" t="s">
        <v>49</v>
      </c>
      <c s="34" t="s">
        <v>226</v>
      </c>
      <c s="34" t="s">
        <v>227</v>
      </c>
      <c s="35" t="s">
        <v>50</v>
      </c>
      <c s="6" t="s">
        <v>228</v>
      </c>
      <c s="36" t="s">
        <v>106</v>
      </c>
      <c s="37">
        <v>47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57</v>
      </c>
    </row>
    <row r="218" spans="1:5" ht="12.75">
      <c r="A218" s="35" t="s">
        <v>58</v>
      </c>
      <c r="E218" s="40" t="s">
        <v>185</v>
      </c>
    </row>
    <row r="219" spans="1:5" ht="12.75">
      <c r="A219" t="s">
        <v>59</v>
      </c>
      <c r="E219" s="39" t="s">
        <v>60</v>
      </c>
    </row>
    <row r="220" spans="1:16" ht="25.5">
      <c r="A220" t="s">
        <v>49</v>
      </c>
      <c s="34" t="s">
        <v>229</v>
      </c>
      <c s="34" t="s">
        <v>230</v>
      </c>
      <c s="35" t="s">
        <v>50</v>
      </c>
      <c s="6" t="s">
        <v>231</v>
      </c>
      <c s="36" t="s">
        <v>106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57</v>
      </c>
    </row>
    <row r="222" spans="1:5" ht="12.75">
      <c r="A222" s="35" t="s">
        <v>58</v>
      </c>
      <c r="E222" s="40" t="s">
        <v>185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232</v>
      </c>
      <c s="34" t="s">
        <v>233</v>
      </c>
      <c s="35" t="s">
        <v>50</v>
      </c>
      <c s="6" t="s">
        <v>234</v>
      </c>
      <c s="36" t="s">
        <v>106</v>
      </c>
      <c s="37">
        <v>1000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57</v>
      </c>
    </row>
    <row r="226" spans="1:5" ht="12.75">
      <c r="A226" s="35" t="s">
        <v>58</v>
      </c>
      <c r="E226" s="40" t="s">
        <v>57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235</v>
      </c>
      <c s="34" t="s">
        <v>236</v>
      </c>
      <c s="35" t="s">
        <v>50</v>
      </c>
      <c s="6" t="s">
        <v>237</v>
      </c>
      <c s="36" t="s">
        <v>91</v>
      </c>
      <c s="37">
        <v>20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57</v>
      </c>
    </row>
    <row r="230" spans="1:5" ht="12.75">
      <c r="A230" s="35" t="s">
        <v>58</v>
      </c>
      <c r="E230" s="40" t="s">
        <v>57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238</v>
      </c>
      <c s="34" t="s">
        <v>239</v>
      </c>
      <c s="35" t="s">
        <v>50</v>
      </c>
      <c s="6" t="s">
        <v>240</v>
      </c>
      <c s="36" t="s">
        <v>91</v>
      </c>
      <c s="37">
        <v>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57</v>
      </c>
    </row>
    <row r="234" spans="1:5" ht="12.75">
      <c r="A234" s="35" t="s">
        <v>58</v>
      </c>
      <c r="E234" s="40" t="s">
        <v>57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241</v>
      </c>
      <c s="34" t="s">
        <v>242</v>
      </c>
      <c s="35" t="s">
        <v>50</v>
      </c>
      <c s="6" t="s">
        <v>243</v>
      </c>
      <c s="36" t="s">
        <v>91</v>
      </c>
      <c s="37">
        <v>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57</v>
      </c>
    </row>
    <row r="238" spans="1:5" ht="12.75">
      <c r="A238" s="35" t="s">
        <v>58</v>
      </c>
      <c r="E238" s="40" t="s">
        <v>57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244</v>
      </c>
      <c s="34" t="s">
        <v>245</v>
      </c>
      <c s="35" t="s">
        <v>50</v>
      </c>
      <c s="6" t="s">
        <v>246</v>
      </c>
      <c s="36" t="s">
        <v>106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57</v>
      </c>
    </row>
    <row r="242" spans="1:5" ht="12.75">
      <c r="A242" s="35" t="s">
        <v>58</v>
      </c>
      <c r="E242" s="40" t="s">
        <v>57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247</v>
      </c>
      <c s="34" t="s">
        <v>248</v>
      </c>
      <c s="35" t="s">
        <v>50</v>
      </c>
      <c s="6" t="s">
        <v>249</v>
      </c>
      <c s="36" t="s">
        <v>106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57</v>
      </c>
    </row>
    <row r="246" spans="1:5" ht="12.75">
      <c r="A246" s="35" t="s">
        <v>58</v>
      </c>
      <c r="E246" s="40" t="s">
        <v>57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250</v>
      </c>
      <c s="34" t="s">
        <v>251</v>
      </c>
      <c s="35" t="s">
        <v>50</v>
      </c>
      <c s="6" t="s">
        <v>252</v>
      </c>
      <c s="36" t="s">
        <v>106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57</v>
      </c>
    </row>
    <row r="250" spans="1:5" ht="12.75">
      <c r="A250" s="35" t="s">
        <v>58</v>
      </c>
      <c r="E250" s="40" t="s">
        <v>57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253</v>
      </c>
      <c s="34" t="s">
        <v>254</v>
      </c>
      <c s="35" t="s">
        <v>50</v>
      </c>
      <c s="6" t="s">
        <v>255</v>
      </c>
      <c s="36" t="s">
        <v>106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57</v>
      </c>
    </row>
    <row r="254" spans="1:5" ht="12.75">
      <c r="A254" s="35" t="s">
        <v>58</v>
      </c>
      <c r="E254" s="40" t="s">
        <v>57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256</v>
      </c>
      <c s="34" t="s">
        <v>257</v>
      </c>
      <c s="35" t="s">
        <v>50</v>
      </c>
      <c s="6" t="s">
        <v>258</v>
      </c>
      <c s="36" t="s">
        <v>106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57</v>
      </c>
    </row>
    <row r="258" spans="1:5" ht="12.75">
      <c r="A258" s="35" t="s">
        <v>58</v>
      </c>
      <c r="E258" s="40" t="s">
        <v>57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259</v>
      </c>
      <c s="34" t="s">
        <v>260</v>
      </c>
      <c s="35" t="s">
        <v>50</v>
      </c>
      <c s="6" t="s">
        <v>261</v>
      </c>
      <c s="36" t="s">
        <v>106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57</v>
      </c>
    </row>
    <row r="262" spans="1:5" ht="12.75">
      <c r="A262" s="35" t="s">
        <v>58</v>
      </c>
      <c r="E262" s="40" t="s">
        <v>57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262</v>
      </c>
      <c s="34" t="s">
        <v>263</v>
      </c>
      <c s="35" t="s">
        <v>50</v>
      </c>
      <c s="6" t="s">
        <v>264</v>
      </c>
      <c s="36" t="s">
        <v>106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57</v>
      </c>
    </row>
    <row r="266" spans="1:5" ht="12.75">
      <c r="A266" s="35" t="s">
        <v>58</v>
      </c>
      <c r="E266" s="40" t="s">
        <v>57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265</v>
      </c>
      <c s="34" t="s">
        <v>266</v>
      </c>
      <c s="35" t="s">
        <v>50</v>
      </c>
      <c s="6" t="s">
        <v>267</v>
      </c>
      <c s="36" t="s">
        <v>106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57</v>
      </c>
    </row>
    <row r="270" spans="1:5" ht="12.75">
      <c r="A270" s="35" t="s">
        <v>58</v>
      </c>
      <c r="E270" s="40" t="s">
        <v>57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268</v>
      </c>
      <c s="34" t="s">
        <v>269</v>
      </c>
      <c s="35" t="s">
        <v>50</v>
      </c>
      <c s="6" t="s">
        <v>270</v>
      </c>
      <c s="36" t="s">
        <v>106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57</v>
      </c>
    </row>
    <row r="274" spans="1:5" ht="12.75">
      <c r="A274" s="35" t="s">
        <v>58</v>
      </c>
      <c r="E274" s="40" t="s">
        <v>57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271</v>
      </c>
      <c s="34" t="s">
        <v>272</v>
      </c>
      <c s="35" t="s">
        <v>50</v>
      </c>
      <c s="6" t="s">
        <v>273</v>
      </c>
      <c s="36" t="s">
        <v>106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57</v>
      </c>
    </row>
    <row r="278" spans="1:5" ht="12.75">
      <c r="A278" s="35" t="s">
        <v>58</v>
      </c>
      <c r="E278" s="40" t="s">
        <v>57</v>
      </c>
    </row>
    <row r="279" spans="1:5" ht="12.75">
      <c r="A279" t="s">
        <v>59</v>
      </c>
      <c r="E279" s="39" t="s">
        <v>60</v>
      </c>
    </row>
    <row r="280" spans="1:16" ht="25.5">
      <c r="A280" t="s">
        <v>49</v>
      </c>
      <c s="34" t="s">
        <v>274</v>
      </c>
      <c s="34" t="s">
        <v>275</v>
      </c>
      <c s="35" t="s">
        <v>50</v>
      </c>
      <c s="6" t="s">
        <v>276</v>
      </c>
      <c s="36" t="s">
        <v>143</v>
      </c>
      <c s="37">
        <v>2.819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57</v>
      </c>
    </row>
    <row r="282" spans="1:5" ht="12.75">
      <c r="A282" s="35" t="s">
        <v>58</v>
      </c>
      <c r="E282" s="40" t="s">
        <v>57</v>
      </c>
    </row>
    <row r="283" spans="1:5" ht="12.75">
      <c r="A283" t="s">
        <v>59</v>
      </c>
      <c r="E283" s="39" t="s">
        <v>60</v>
      </c>
    </row>
    <row r="284" spans="1:16" ht="12.75">
      <c r="A284" t="s">
        <v>49</v>
      </c>
      <c s="34" t="s">
        <v>277</v>
      </c>
      <c s="34" t="s">
        <v>278</v>
      </c>
      <c s="35" t="s">
        <v>50</v>
      </c>
      <c s="6" t="s">
        <v>279</v>
      </c>
      <c s="36" t="s">
        <v>106</v>
      </c>
      <c s="37">
        <v>6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57</v>
      </c>
    </row>
    <row r="286" spans="1:5" ht="12.75">
      <c r="A286" s="35" t="s">
        <v>58</v>
      </c>
      <c r="E286" s="40" t="s">
        <v>57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280</v>
      </c>
      <c s="34" t="s">
        <v>281</v>
      </c>
      <c s="35" t="s">
        <v>50</v>
      </c>
      <c s="6" t="s">
        <v>282</v>
      </c>
      <c s="36" t="s">
        <v>106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57</v>
      </c>
    </row>
    <row r="290" spans="1:5" ht="12.75">
      <c r="A290" s="35" t="s">
        <v>58</v>
      </c>
      <c r="E290" s="40" t="s">
        <v>57</v>
      </c>
    </row>
    <row r="291" spans="1:5" ht="12.75">
      <c r="A291" t="s">
        <v>59</v>
      </c>
      <c r="E291" s="39" t="s">
        <v>60</v>
      </c>
    </row>
    <row r="292" spans="1:16" ht="12.75">
      <c r="A292" t="s">
        <v>49</v>
      </c>
      <c s="34" t="s">
        <v>283</v>
      </c>
      <c s="34" t="s">
        <v>284</v>
      </c>
      <c s="35" t="s">
        <v>50</v>
      </c>
      <c s="6" t="s">
        <v>285</v>
      </c>
      <c s="36" t="s">
        <v>106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57</v>
      </c>
    </row>
    <row r="294" spans="1:5" ht="12.75">
      <c r="A294" s="35" t="s">
        <v>58</v>
      </c>
      <c r="E294" s="40" t="s">
        <v>57</v>
      </c>
    </row>
    <row r="295" spans="1:5" ht="12.75">
      <c r="A295" t="s">
        <v>59</v>
      </c>
      <c r="E295" s="39" t="s">
        <v>57</v>
      </c>
    </row>
    <row r="296" spans="1:16" ht="12.75">
      <c r="A296" t="s">
        <v>49</v>
      </c>
      <c s="34" t="s">
        <v>286</v>
      </c>
      <c s="34" t="s">
        <v>287</v>
      </c>
      <c s="35" t="s">
        <v>50</v>
      </c>
      <c s="6" t="s">
        <v>288</v>
      </c>
      <c s="36" t="s">
        <v>106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57</v>
      </c>
    </row>
    <row r="298" spans="1:5" ht="12.75">
      <c r="A298" s="35" t="s">
        <v>58</v>
      </c>
      <c r="E298" s="40" t="s">
        <v>57</v>
      </c>
    </row>
    <row r="299" spans="1:5" ht="12.75">
      <c r="A299" t="s">
        <v>59</v>
      </c>
      <c r="E299" s="39" t="s">
        <v>60</v>
      </c>
    </row>
    <row r="300" spans="1:16" ht="25.5">
      <c r="A300" t="s">
        <v>49</v>
      </c>
      <c s="34" t="s">
        <v>289</v>
      </c>
      <c s="34" t="s">
        <v>290</v>
      </c>
      <c s="35" t="s">
        <v>50</v>
      </c>
      <c s="6" t="s">
        <v>291</v>
      </c>
      <c s="36" t="s">
        <v>106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57</v>
      </c>
    </row>
    <row r="302" spans="1:5" ht="12.75">
      <c r="A302" s="35" t="s">
        <v>58</v>
      </c>
      <c r="E302" s="40" t="s">
        <v>57</v>
      </c>
    </row>
    <row r="303" spans="1:5" ht="12.75">
      <c r="A303" t="s">
        <v>59</v>
      </c>
      <c r="E303" s="39" t="s">
        <v>60</v>
      </c>
    </row>
    <row r="304" spans="1:16" ht="25.5">
      <c r="A304" t="s">
        <v>49</v>
      </c>
      <c s="34" t="s">
        <v>292</v>
      </c>
      <c s="34" t="s">
        <v>293</v>
      </c>
      <c s="35" t="s">
        <v>50</v>
      </c>
      <c s="6" t="s">
        <v>294</v>
      </c>
      <c s="36" t="s">
        <v>106</v>
      </c>
      <c s="37">
        <v>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57</v>
      </c>
    </row>
    <row r="306" spans="1:5" ht="12.75">
      <c r="A306" s="35" t="s">
        <v>58</v>
      </c>
      <c r="E306" s="40" t="s">
        <v>57</v>
      </c>
    </row>
    <row r="307" spans="1:5" ht="12.75">
      <c r="A307" t="s">
        <v>59</v>
      </c>
      <c r="E307" s="39" t="s">
        <v>60</v>
      </c>
    </row>
    <row r="308" spans="1:16" ht="25.5">
      <c r="A308" t="s">
        <v>49</v>
      </c>
      <c s="34" t="s">
        <v>150</v>
      </c>
      <c s="34" t="s">
        <v>295</v>
      </c>
      <c s="35" t="s">
        <v>50</v>
      </c>
      <c s="6" t="s">
        <v>296</v>
      </c>
      <c s="36" t="s">
        <v>106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297</v>
      </c>
    </row>
    <row r="310" spans="1:5" ht="12.75">
      <c r="A310" s="35" t="s">
        <v>58</v>
      </c>
      <c r="E310" s="40" t="s">
        <v>57</v>
      </c>
    </row>
    <row r="311" spans="1:5" ht="12.75">
      <c r="A311" t="s">
        <v>59</v>
      </c>
      <c r="E311" s="39" t="s">
        <v>60</v>
      </c>
    </row>
    <row r="312" spans="1:16" ht="12.75">
      <c r="A312" t="s">
        <v>49</v>
      </c>
      <c s="34" t="s">
        <v>298</v>
      </c>
      <c s="34" t="s">
        <v>299</v>
      </c>
      <c s="35" t="s">
        <v>50</v>
      </c>
      <c s="6" t="s">
        <v>300</v>
      </c>
      <c s="36" t="s">
        <v>106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57</v>
      </c>
    </row>
    <row r="314" spans="1:5" ht="12.75">
      <c r="A314" s="35" t="s">
        <v>58</v>
      </c>
      <c r="E314" s="40" t="s">
        <v>57</v>
      </c>
    </row>
    <row r="315" spans="1:5" ht="12.75">
      <c r="A315" t="s">
        <v>59</v>
      </c>
      <c r="E315" s="39" t="s">
        <v>60</v>
      </c>
    </row>
    <row r="316" spans="1:16" ht="12.75">
      <c r="A316" t="s">
        <v>49</v>
      </c>
      <c s="34" t="s">
        <v>301</v>
      </c>
      <c s="34" t="s">
        <v>302</v>
      </c>
      <c s="35" t="s">
        <v>50</v>
      </c>
      <c s="6" t="s">
        <v>303</v>
      </c>
      <c s="36" t="s">
        <v>106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27</v>
      </c>
    </row>
    <row r="317" spans="1:5" ht="12.75">
      <c r="A317" s="35" t="s">
        <v>56</v>
      </c>
      <c r="E317" s="39" t="s">
        <v>304</v>
      </c>
    </row>
    <row r="318" spans="1:5" ht="12.75">
      <c r="A318" s="35" t="s">
        <v>58</v>
      </c>
      <c r="E318" s="40" t="s">
        <v>57</v>
      </c>
    </row>
    <row r="319" spans="1:5" ht="12.75">
      <c r="A319" t="s">
        <v>59</v>
      </c>
      <c r="E319" s="39" t="s">
        <v>60</v>
      </c>
    </row>
    <row r="320" spans="1:16" ht="12.75">
      <c r="A320" t="s">
        <v>49</v>
      </c>
      <c s="34" t="s">
        <v>305</v>
      </c>
      <c s="34" t="s">
        <v>306</v>
      </c>
      <c s="35" t="s">
        <v>50</v>
      </c>
      <c s="6" t="s">
        <v>307</v>
      </c>
      <c s="36" t="s">
        <v>106</v>
      </c>
      <c s="37">
        <v>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27</v>
      </c>
    </row>
    <row r="321" spans="1:5" ht="12.75">
      <c r="A321" s="35" t="s">
        <v>56</v>
      </c>
      <c r="E321" s="39" t="s">
        <v>57</v>
      </c>
    </row>
    <row r="322" spans="1:5" ht="12.75">
      <c r="A322" s="35" t="s">
        <v>58</v>
      </c>
      <c r="E322" s="40" t="s">
        <v>57</v>
      </c>
    </row>
    <row r="323" spans="1:5" ht="12.75">
      <c r="A323" t="s">
        <v>59</v>
      </c>
      <c r="E323" s="39" t="s">
        <v>60</v>
      </c>
    </row>
    <row r="324" spans="1:16" ht="12.75">
      <c r="A324" t="s">
        <v>49</v>
      </c>
      <c s="34" t="s">
        <v>308</v>
      </c>
      <c s="34" t="s">
        <v>309</v>
      </c>
      <c s="35" t="s">
        <v>50</v>
      </c>
      <c s="6" t="s">
        <v>310</v>
      </c>
      <c s="36" t="s">
        <v>106</v>
      </c>
      <c s="37">
        <v>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27</v>
      </c>
    </row>
    <row r="325" spans="1:5" ht="12.75">
      <c r="A325" s="35" t="s">
        <v>56</v>
      </c>
      <c r="E325" s="39" t="s">
        <v>304</v>
      </c>
    </row>
    <row r="326" spans="1:5" ht="12.75">
      <c r="A326" s="35" t="s">
        <v>58</v>
      </c>
      <c r="E326" s="40" t="s">
        <v>57</v>
      </c>
    </row>
    <row r="327" spans="1:5" ht="12.75">
      <c r="A327" t="s">
        <v>59</v>
      </c>
      <c r="E327" s="39" t="s">
        <v>60</v>
      </c>
    </row>
    <row r="328" spans="1:16" ht="12.75">
      <c r="A328" t="s">
        <v>49</v>
      </c>
      <c s="34" t="s">
        <v>311</v>
      </c>
      <c s="34" t="s">
        <v>312</v>
      </c>
      <c s="35" t="s">
        <v>50</v>
      </c>
      <c s="6" t="s">
        <v>313</v>
      </c>
      <c s="36" t="s">
        <v>106</v>
      </c>
      <c s="37">
        <v>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57</v>
      </c>
    </row>
    <row r="330" spans="1:5" ht="12.75">
      <c r="A330" s="35" t="s">
        <v>58</v>
      </c>
      <c r="E330" s="40" t="s">
        <v>57</v>
      </c>
    </row>
    <row r="331" spans="1:5" ht="12.75">
      <c r="A331" t="s">
        <v>59</v>
      </c>
      <c r="E331" s="39" t="s">
        <v>60</v>
      </c>
    </row>
    <row r="332" spans="1:16" ht="12.75">
      <c r="A332" t="s">
        <v>49</v>
      </c>
      <c s="34" t="s">
        <v>314</v>
      </c>
      <c s="34" t="s">
        <v>315</v>
      </c>
      <c s="35" t="s">
        <v>50</v>
      </c>
      <c s="6" t="s">
        <v>316</v>
      </c>
      <c s="36" t="s">
        <v>106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12.75">
      <c r="A333" s="35" t="s">
        <v>56</v>
      </c>
      <c r="E333" s="39" t="s">
        <v>57</v>
      </c>
    </row>
    <row r="334" spans="1:5" ht="12.75">
      <c r="A334" s="35" t="s">
        <v>58</v>
      </c>
      <c r="E334" s="40" t="s">
        <v>57</v>
      </c>
    </row>
    <row r="335" spans="1:5" ht="12.75">
      <c r="A335" t="s">
        <v>59</v>
      </c>
      <c r="E335" s="39" t="s">
        <v>60</v>
      </c>
    </row>
    <row r="336" spans="1:16" ht="12.75">
      <c r="A336" t="s">
        <v>49</v>
      </c>
      <c s="34" t="s">
        <v>317</v>
      </c>
      <c s="34" t="s">
        <v>318</v>
      </c>
      <c s="35" t="s">
        <v>50</v>
      </c>
      <c s="6" t="s">
        <v>319</v>
      </c>
      <c s="36" t="s">
        <v>106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57</v>
      </c>
    </row>
    <row r="338" spans="1:5" ht="12.75">
      <c r="A338" s="35" t="s">
        <v>58</v>
      </c>
      <c r="E338" s="40" t="s">
        <v>57</v>
      </c>
    </row>
    <row r="339" spans="1:5" ht="12.75">
      <c r="A339" t="s">
        <v>59</v>
      </c>
      <c r="E339" s="39" t="s">
        <v>60</v>
      </c>
    </row>
    <row r="340" spans="1:16" ht="12.75">
      <c r="A340" t="s">
        <v>49</v>
      </c>
      <c s="34" t="s">
        <v>320</v>
      </c>
      <c s="34" t="s">
        <v>321</v>
      </c>
      <c s="35" t="s">
        <v>50</v>
      </c>
      <c s="6" t="s">
        <v>322</v>
      </c>
      <c s="36" t="s">
        <v>106</v>
      </c>
      <c s="37">
        <v>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27</v>
      </c>
    </row>
    <row r="341" spans="1:5" ht="12.75">
      <c r="A341" s="35" t="s">
        <v>56</v>
      </c>
      <c r="E341" s="39" t="s">
        <v>57</v>
      </c>
    </row>
    <row r="342" spans="1:5" ht="12.75">
      <c r="A342" s="35" t="s">
        <v>58</v>
      </c>
      <c r="E342" s="40" t="s">
        <v>57</v>
      </c>
    </row>
    <row r="343" spans="1:5" ht="12.75">
      <c r="A343" t="s">
        <v>59</v>
      </c>
      <c r="E343" s="39" t="s">
        <v>60</v>
      </c>
    </row>
    <row r="344" spans="1:16" ht="12.75">
      <c r="A344" t="s">
        <v>49</v>
      </c>
      <c s="34" t="s">
        <v>323</v>
      </c>
      <c s="34" t="s">
        <v>324</v>
      </c>
      <c s="35" t="s">
        <v>50</v>
      </c>
      <c s="6" t="s">
        <v>325</v>
      </c>
      <c s="36" t="s">
        <v>106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27</v>
      </c>
    </row>
    <row r="345" spans="1:5" ht="12.75">
      <c r="A345" s="35" t="s">
        <v>56</v>
      </c>
      <c r="E345" s="39" t="s">
        <v>57</v>
      </c>
    </row>
    <row r="346" spans="1:5" ht="12.75">
      <c r="A346" s="35" t="s">
        <v>58</v>
      </c>
      <c r="E346" s="40" t="s">
        <v>57</v>
      </c>
    </row>
    <row r="347" spans="1:5" ht="12.75">
      <c r="A347" t="s">
        <v>59</v>
      </c>
      <c r="E347" s="39" t="s">
        <v>60</v>
      </c>
    </row>
    <row r="348" spans="1:16" ht="12.75">
      <c r="A348" t="s">
        <v>49</v>
      </c>
      <c s="34" t="s">
        <v>326</v>
      </c>
      <c s="34" t="s">
        <v>327</v>
      </c>
      <c s="35" t="s">
        <v>50</v>
      </c>
      <c s="6" t="s">
        <v>328</v>
      </c>
      <c s="36" t="s">
        <v>106</v>
      </c>
      <c s="37">
        <v>100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27</v>
      </c>
    </row>
    <row r="349" spans="1:5" ht="12.75">
      <c r="A349" s="35" t="s">
        <v>56</v>
      </c>
      <c r="E349" s="39" t="s">
        <v>57</v>
      </c>
    </row>
    <row r="350" spans="1:5" ht="12.75">
      <c r="A350" s="35" t="s">
        <v>58</v>
      </c>
      <c r="E350" s="40" t="s">
        <v>57</v>
      </c>
    </row>
    <row r="351" spans="1:5" ht="12.75">
      <c r="A351" t="s">
        <v>59</v>
      </c>
      <c r="E351" s="39" t="s">
        <v>60</v>
      </c>
    </row>
    <row r="352" spans="1:16" ht="12.75">
      <c r="A352" t="s">
        <v>49</v>
      </c>
      <c s="34" t="s">
        <v>329</v>
      </c>
      <c s="34" t="s">
        <v>330</v>
      </c>
      <c s="35" t="s">
        <v>50</v>
      </c>
      <c s="6" t="s">
        <v>331</v>
      </c>
      <c s="36" t="s">
        <v>332</v>
      </c>
      <c s="37">
        <v>50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27</v>
      </c>
    </row>
    <row r="353" spans="1:5" ht="12.75">
      <c r="A353" s="35" t="s">
        <v>56</v>
      </c>
      <c r="E353" s="39" t="s">
        <v>57</v>
      </c>
    </row>
    <row r="354" spans="1:5" ht="12.75">
      <c r="A354" s="35" t="s">
        <v>58</v>
      </c>
      <c r="E354" s="40" t="s">
        <v>57</v>
      </c>
    </row>
    <row r="355" spans="1:5" ht="12.75">
      <c r="A355" t="s">
        <v>59</v>
      </c>
      <c r="E355" s="39" t="s">
        <v>60</v>
      </c>
    </row>
    <row r="356" spans="1:16" ht="12.75">
      <c r="A356" t="s">
        <v>49</v>
      </c>
      <c s="34" t="s">
        <v>333</v>
      </c>
      <c s="34" t="s">
        <v>334</v>
      </c>
      <c s="35" t="s">
        <v>50</v>
      </c>
      <c s="6" t="s">
        <v>335</v>
      </c>
      <c s="36" t="s">
        <v>106</v>
      </c>
      <c s="37">
        <v>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27</v>
      </c>
    </row>
    <row r="357" spans="1:5" ht="12.75">
      <c r="A357" s="35" t="s">
        <v>56</v>
      </c>
      <c r="E357" s="39" t="s">
        <v>57</v>
      </c>
    </row>
    <row r="358" spans="1:5" ht="12.75">
      <c r="A358" s="35" t="s">
        <v>58</v>
      </c>
      <c r="E358" s="40" t="s">
        <v>336</v>
      </c>
    </row>
    <row r="359" spans="1:5" ht="12.75">
      <c r="A359" t="s">
        <v>59</v>
      </c>
      <c r="E359" s="39" t="s">
        <v>60</v>
      </c>
    </row>
    <row r="360" spans="1:16" ht="25.5">
      <c r="A360" t="s">
        <v>49</v>
      </c>
      <c s="34" t="s">
        <v>337</v>
      </c>
      <c s="34" t="s">
        <v>338</v>
      </c>
      <c s="35" t="s">
        <v>50</v>
      </c>
      <c s="6" t="s">
        <v>339</v>
      </c>
      <c s="36" t="s">
        <v>106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27</v>
      </c>
    </row>
    <row r="361" spans="1:5" ht="12.75">
      <c r="A361" s="35" t="s">
        <v>56</v>
      </c>
      <c r="E361" s="39" t="s">
        <v>57</v>
      </c>
    </row>
    <row r="362" spans="1:5" ht="12.75">
      <c r="A362" s="35" t="s">
        <v>58</v>
      </c>
      <c r="E362" s="40" t="s">
        <v>57</v>
      </c>
    </row>
    <row r="363" spans="1:5" ht="12.75">
      <c r="A363" t="s">
        <v>59</v>
      </c>
      <c r="E363" s="39" t="s">
        <v>60</v>
      </c>
    </row>
    <row r="364" spans="1:16" ht="12.75">
      <c r="A364" t="s">
        <v>49</v>
      </c>
      <c s="34" t="s">
        <v>340</v>
      </c>
      <c s="34" t="s">
        <v>341</v>
      </c>
      <c s="35" t="s">
        <v>50</v>
      </c>
      <c s="6" t="s">
        <v>342</v>
      </c>
      <c s="36" t="s">
        <v>332</v>
      </c>
      <c s="37">
        <v>200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57</v>
      </c>
    </row>
    <row r="366" spans="1:5" ht="12.75">
      <c r="A366" s="35" t="s">
        <v>58</v>
      </c>
      <c r="E366" s="40" t="s">
        <v>57</v>
      </c>
    </row>
    <row r="367" spans="1:5" ht="12.75">
      <c r="A367" t="s">
        <v>59</v>
      </c>
      <c r="E367" s="39" t="s">
        <v>60</v>
      </c>
    </row>
    <row r="368" spans="1:16" ht="12.75">
      <c r="A368" t="s">
        <v>49</v>
      </c>
      <c s="34" t="s">
        <v>343</v>
      </c>
      <c s="34" t="s">
        <v>344</v>
      </c>
      <c s="35" t="s">
        <v>50</v>
      </c>
      <c s="6" t="s">
        <v>345</v>
      </c>
      <c s="36" t="s">
        <v>106</v>
      </c>
      <c s="37">
        <v>2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27</v>
      </c>
    </row>
    <row r="369" spans="1:5" ht="12.75">
      <c r="A369" s="35" t="s">
        <v>56</v>
      </c>
      <c r="E369" s="39" t="s">
        <v>57</v>
      </c>
    </row>
    <row r="370" spans="1:5" ht="12.75">
      <c r="A370" s="35" t="s">
        <v>58</v>
      </c>
      <c r="E370" s="40" t="s">
        <v>57</v>
      </c>
    </row>
    <row r="371" spans="1:5" ht="12.75">
      <c r="A371" t="s">
        <v>59</v>
      </c>
      <c r="E371" s="39" t="s">
        <v>60</v>
      </c>
    </row>
    <row r="372" spans="1:16" ht="12.75">
      <c r="A372" t="s">
        <v>49</v>
      </c>
      <c s="34" t="s">
        <v>346</v>
      </c>
      <c s="34" t="s">
        <v>347</v>
      </c>
      <c s="35" t="s">
        <v>50</v>
      </c>
      <c s="6" t="s">
        <v>348</v>
      </c>
      <c s="36" t="s">
        <v>106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12.75">
      <c r="A373" s="35" t="s">
        <v>56</v>
      </c>
      <c r="E373" s="39" t="s">
        <v>57</v>
      </c>
    </row>
    <row r="374" spans="1:5" ht="12.75">
      <c r="A374" s="35" t="s">
        <v>58</v>
      </c>
      <c r="E374" s="40" t="s">
        <v>349</v>
      </c>
    </row>
    <row r="375" spans="1:5" ht="12.75">
      <c r="A375" t="s">
        <v>59</v>
      </c>
      <c r="E375" s="39" t="s">
        <v>60</v>
      </c>
    </row>
    <row r="376" spans="1:16" ht="12.75">
      <c r="A376" t="s">
        <v>49</v>
      </c>
      <c s="34" t="s">
        <v>350</v>
      </c>
      <c s="34" t="s">
        <v>351</v>
      </c>
      <c s="35" t="s">
        <v>50</v>
      </c>
      <c s="6" t="s">
        <v>352</v>
      </c>
      <c s="36" t="s">
        <v>353</v>
      </c>
      <c s="37">
        <v>15.395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12.75">
      <c r="A377" s="35" t="s">
        <v>56</v>
      </c>
      <c r="E377" s="39" t="s">
        <v>57</v>
      </c>
    </row>
    <row r="378" spans="1:5" ht="12.75">
      <c r="A378" s="35" t="s">
        <v>58</v>
      </c>
      <c r="E378" s="40" t="s">
        <v>185</v>
      </c>
    </row>
    <row r="379" spans="1:5" ht="12.75">
      <c r="A379" t="s">
        <v>59</v>
      </c>
      <c r="E379" s="39" t="s">
        <v>60</v>
      </c>
    </row>
    <row r="380" spans="1:16" ht="25.5">
      <c r="A380" t="s">
        <v>49</v>
      </c>
      <c s="34" t="s">
        <v>354</v>
      </c>
      <c s="34" t="s">
        <v>355</v>
      </c>
      <c s="35" t="s">
        <v>50</v>
      </c>
      <c s="6" t="s">
        <v>356</v>
      </c>
      <c s="36" t="s">
        <v>91</v>
      </c>
      <c s="37">
        <v>3085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12.75">
      <c r="A381" s="35" t="s">
        <v>56</v>
      </c>
      <c r="E381" s="39" t="s">
        <v>57</v>
      </c>
    </row>
    <row r="382" spans="1:5" ht="12.75">
      <c r="A382" s="35" t="s">
        <v>58</v>
      </c>
      <c r="E382" s="40" t="s">
        <v>185</v>
      </c>
    </row>
    <row r="383" spans="1:5" ht="12.75">
      <c r="A383" t="s">
        <v>59</v>
      </c>
      <c r="E383" s="39" t="s">
        <v>60</v>
      </c>
    </row>
    <row r="384" spans="1:16" ht="12.75">
      <c r="A384" t="s">
        <v>49</v>
      </c>
      <c s="34" t="s">
        <v>357</v>
      </c>
      <c s="34" t="s">
        <v>358</v>
      </c>
      <c s="35" t="s">
        <v>50</v>
      </c>
      <c s="6" t="s">
        <v>359</v>
      </c>
      <c s="36" t="s">
        <v>91</v>
      </c>
      <c s="37">
        <v>6040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57</v>
      </c>
    </row>
    <row r="386" spans="1:5" ht="12.75">
      <c r="A386" s="35" t="s">
        <v>58</v>
      </c>
      <c r="E386" s="40" t="s">
        <v>57</v>
      </c>
    </row>
    <row r="387" spans="1:5" ht="12.75">
      <c r="A387" t="s">
        <v>59</v>
      </c>
      <c r="E387" s="39" t="s">
        <v>60</v>
      </c>
    </row>
    <row r="388" spans="1:16" ht="12.75">
      <c r="A388" t="s">
        <v>49</v>
      </c>
      <c s="34" t="s">
        <v>360</v>
      </c>
      <c s="34" t="s">
        <v>361</v>
      </c>
      <c s="35" t="s">
        <v>50</v>
      </c>
      <c s="6" t="s">
        <v>362</v>
      </c>
      <c s="36" t="s">
        <v>91</v>
      </c>
      <c s="37">
        <v>6040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57</v>
      </c>
    </row>
    <row r="390" spans="1:5" ht="12.75">
      <c r="A390" s="35" t="s">
        <v>58</v>
      </c>
      <c r="E390" s="40" t="s">
        <v>57</v>
      </c>
    </row>
    <row r="391" spans="1:5" ht="12.75">
      <c r="A391" t="s">
        <v>59</v>
      </c>
      <c r="E391" s="39" t="s">
        <v>60</v>
      </c>
    </row>
    <row r="392" spans="1:16" ht="12.75">
      <c r="A392" t="s">
        <v>49</v>
      </c>
      <c s="34" t="s">
        <v>363</v>
      </c>
      <c s="34" t="s">
        <v>364</v>
      </c>
      <c s="35" t="s">
        <v>50</v>
      </c>
      <c s="6" t="s">
        <v>365</v>
      </c>
      <c s="36" t="s">
        <v>366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12.75">
      <c r="A393" s="35" t="s">
        <v>56</v>
      </c>
      <c r="E393" s="39" t="s">
        <v>57</v>
      </c>
    </row>
    <row r="394" spans="1:5" ht="12.75">
      <c r="A394" s="35" t="s">
        <v>58</v>
      </c>
      <c r="E394" s="40" t="s">
        <v>57</v>
      </c>
    </row>
    <row r="395" spans="1:5" ht="12.75">
      <c r="A395" t="s">
        <v>59</v>
      </c>
      <c r="E395" s="39" t="s">
        <v>60</v>
      </c>
    </row>
    <row r="396" spans="1:16" ht="12.75">
      <c r="A396" t="s">
        <v>49</v>
      </c>
      <c s="34" t="s">
        <v>367</v>
      </c>
      <c s="34" t="s">
        <v>368</v>
      </c>
      <c s="35" t="s">
        <v>50</v>
      </c>
      <c s="6" t="s">
        <v>369</v>
      </c>
      <c s="36" t="s">
        <v>91</v>
      </c>
      <c s="37">
        <v>6040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57</v>
      </c>
    </row>
    <row r="398" spans="1:5" ht="12.75">
      <c r="A398" s="35" t="s">
        <v>58</v>
      </c>
      <c r="E398" s="40" t="s">
        <v>57</v>
      </c>
    </row>
    <row r="399" spans="1:5" ht="12.75">
      <c r="A399" t="s">
        <v>59</v>
      </c>
      <c r="E399" s="39" t="s">
        <v>60</v>
      </c>
    </row>
    <row r="400" spans="1:16" ht="12.75">
      <c r="A400" t="s">
        <v>49</v>
      </c>
      <c s="34" t="s">
        <v>370</v>
      </c>
      <c s="34" t="s">
        <v>371</v>
      </c>
      <c s="35" t="s">
        <v>50</v>
      </c>
      <c s="6" t="s">
        <v>372</v>
      </c>
      <c s="36" t="s">
        <v>106</v>
      </c>
      <c s="37">
        <v>125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57</v>
      </c>
    </row>
    <row r="402" spans="1:5" ht="12.75">
      <c r="A402" s="35" t="s">
        <v>58</v>
      </c>
      <c r="E402" s="40" t="s">
        <v>57</v>
      </c>
    </row>
    <row r="403" spans="1:5" ht="12.75">
      <c r="A403" t="s">
        <v>59</v>
      </c>
      <c r="E403" s="39" t="s">
        <v>60</v>
      </c>
    </row>
    <row r="404" spans="1:16" ht="12.75">
      <c r="A404" t="s">
        <v>49</v>
      </c>
      <c s="34" t="s">
        <v>373</v>
      </c>
      <c s="34" t="s">
        <v>374</v>
      </c>
      <c s="35" t="s">
        <v>50</v>
      </c>
      <c s="6" t="s">
        <v>375</v>
      </c>
      <c s="36" t="s">
        <v>106</v>
      </c>
      <c s="37">
        <v>125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57</v>
      </c>
    </row>
    <row r="406" spans="1:5" ht="12.75">
      <c r="A406" s="35" t="s">
        <v>58</v>
      </c>
      <c r="E406" s="40" t="s">
        <v>57</v>
      </c>
    </row>
    <row r="407" spans="1:5" ht="12.75">
      <c r="A407" t="s">
        <v>59</v>
      </c>
      <c r="E407" s="39" t="s">
        <v>60</v>
      </c>
    </row>
    <row r="408" spans="1:16" ht="12.75">
      <c r="A408" t="s">
        <v>49</v>
      </c>
      <c s="34" t="s">
        <v>376</v>
      </c>
      <c s="34" t="s">
        <v>377</v>
      </c>
      <c s="35" t="s">
        <v>50</v>
      </c>
      <c s="6" t="s">
        <v>378</v>
      </c>
      <c s="36" t="s">
        <v>106</v>
      </c>
      <c s="37">
        <v>4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27</v>
      </c>
    </row>
    <row r="409" spans="1:5" ht="12.75">
      <c r="A409" s="35" t="s">
        <v>56</v>
      </c>
      <c r="E409" s="39" t="s">
        <v>379</v>
      </c>
    </row>
    <row r="410" spans="1:5" ht="12.75">
      <c r="A410" s="35" t="s">
        <v>58</v>
      </c>
      <c r="E410" s="40" t="s">
        <v>57</v>
      </c>
    </row>
    <row r="411" spans="1:5" ht="12.75">
      <c r="A411" t="s">
        <v>59</v>
      </c>
      <c r="E411" s="39" t="s">
        <v>60</v>
      </c>
    </row>
    <row r="412" spans="1:16" ht="12.75">
      <c r="A412" t="s">
        <v>49</v>
      </c>
      <c s="34" t="s">
        <v>380</v>
      </c>
      <c s="34" t="s">
        <v>381</v>
      </c>
      <c s="35" t="s">
        <v>50</v>
      </c>
      <c s="6" t="s">
        <v>382</v>
      </c>
      <c s="36" t="s">
        <v>106</v>
      </c>
      <c s="37">
        <v>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57</v>
      </c>
    </row>
    <row r="414" spans="1:5" ht="12.75">
      <c r="A414" s="35" t="s">
        <v>58</v>
      </c>
      <c r="E414" s="40" t="s">
        <v>57</v>
      </c>
    </row>
    <row r="415" spans="1:5" ht="12.75">
      <c r="A415" t="s">
        <v>59</v>
      </c>
      <c r="E415" s="39" t="s">
        <v>60</v>
      </c>
    </row>
    <row r="416" spans="1:16" ht="12.75">
      <c r="A416" t="s">
        <v>49</v>
      </c>
      <c s="34" t="s">
        <v>383</v>
      </c>
      <c s="34" t="s">
        <v>384</v>
      </c>
      <c s="35" t="s">
        <v>50</v>
      </c>
      <c s="6" t="s">
        <v>385</v>
      </c>
      <c s="36" t="s">
        <v>106</v>
      </c>
      <c s="37">
        <v>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57</v>
      </c>
    </row>
    <row r="418" spans="1:5" ht="12.75">
      <c r="A418" s="35" t="s">
        <v>58</v>
      </c>
      <c r="E418" s="40" t="s">
        <v>57</v>
      </c>
    </row>
    <row r="419" spans="1:5" ht="12.75">
      <c r="A419" t="s">
        <v>59</v>
      </c>
      <c r="E419" s="39" t="s">
        <v>60</v>
      </c>
    </row>
    <row r="420" spans="1:16" ht="12.75">
      <c r="A420" t="s">
        <v>49</v>
      </c>
      <c s="34" t="s">
        <v>386</v>
      </c>
      <c s="34" t="s">
        <v>387</v>
      </c>
      <c s="35" t="s">
        <v>50</v>
      </c>
      <c s="6" t="s">
        <v>388</v>
      </c>
      <c s="36" t="s">
        <v>106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57</v>
      </c>
    </row>
    <row r="422" spans="1:5" ht="12.75">
      <c r="A422" s="35" t="s">
        <v>58</v>
      </c>
      <c r="E422" s="40" t="s">
        <v>57</v>
      </c>
    </row>
    <row r="423" spans="1:5" ht="12.75">
      <c r="A423" t="s">
        <v>59</v>
      </c>
      <c r="E423" s="39" t="s">
        <v>60</v>
      </c>
    </row>
    <row r="424" spans="1:16" ht="12.75">
      <c r="A424" t="s">
        <v>49</v>
      </c>
      <c s="34" t="s">
        <v>389</v>
      </c>
      <c s="34" t="s">
        <v>390</v>
      </c>
      <c s="35" t="s">
        <v>50</v>
      </c>
      <c s="6" t="s">
        <v>391</v>
      </c>
      <c s="36" t="s">
        <v>106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57</v>
      </c>
    </row>
    <row r="426" spans="1:5" ht="12.75">
      <c r="A426" s="35" t="s">
        <v>58</v>
      </c>
      <c r="E426" s="40" t="s">
        <v>57</v>
      </c>
    </row>
    <row r="427" spans="1:5" ht="12.75">
      <c r="A427" t="s">
        <v>59</v>
      </c>
      <c r="E427" s="39" t="s">
        <v>60</v>
      </c>
    </row>
    <row r="428" spans="1:16" ht="12.75">
      <c r="A428" t="s">
        <v>49</v>
      </c>
      <c s="34" t="s">
        <v>392</v>
      </c>
      <c s="34" t="s">
        <v>393</v>
      </c>
      <c s="35" t="s">
        <v>50</v>
      </c>
      <c s="6" t="s">
        <v>394</v>
      </c>
      <c s="36" t="s">
        <v>106</v>
      </c>
      <c s="37">
        <v>3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57</v>
      </c>
    </row>
    <row r="430" spans="1:5" ht="12.75">
      <c r="A430" s="35" t="s">
        <v>58</v>
      </c>
      <c r="E430" s="40" t="s">
        <v>185</v>
      </c>
    </row>
    <row r="431" spans="1:5" ht="12.75">
      <c r="A431" t="s">
        <v>59</v>
      </c>
      <c r="E431" s="39" t="s">
        <v>60</v>
      </c>
    </row>
    <row r="432" spans="1:16" ht="12.75">
      <c r="A432" t="s">
        <v>49</v>
      </c>
      <c s="34" t="s">
        <v>395</v>
      </c>
      <c s="34" t="s">
        <v>396</v>
      </c>
      <c s="35" t="s">
        <v>50</v>
      </c>
      <c s="6" t="s">
        <v>397</v>
      </c>
      <c s="36" t="s">
        <v>106</v>
      </c>
      <c s="37">
        <v>3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57</v>
      </c>
    </row>
    <row r="434" spans="1:5" ht="12.75">
      <c r="A434" s="35" t="s">
        <v>58</v>
      </c>
      <c r="E434" s="40" t="s">
        <v>185</v>
      </c>
    </row>
    <row r="435" spans="1:5" ht="12.75">
      <c r="A435" t="s">
        <v>59</v>
      </c>
      <c r="E435" s="39" t="s">
        <v>60</v>
      </c>
    </row>
    <row r="436" spans="1:16" ht="12.75">
      <c r="A436" t="s">
        <v>49</v>
      </c>
      <c s="34" t="s">
        <v>398</v>
      </c>
      <c s="34" t="s">
        <v>399</v>
      </c>
      <c s="35" t="s">
        <v>50</v>
      </c>
      <c s="6" t="s">
        <v>400</v>
      </c>
      <c s="36" t="s">
        <v>106</v>
      </c>
      <c s="37">
        <v>3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27</v>
      </c>
    </row>
    <row r="437" spans="1:5" ht="12.75">
      <c r="A437" s="35" t="s">
        <v>56</v>
      </c>
      <c r="E437" s="39" t="s">
        <v>57</v>
      </c>
    </row>
    <row r="438" spans="1:5" ht="12.75">
      <c r="A438" s="35" t="s">
        <v>58</v>
      </c>
      <c r="E438" s="40" t="s">
        <v>57</v>
      </c>
    </row>
    <row r="439" spans="1:5" ht="12.75">
      <c r="A439" t="s">
        <v>59</v>
      </c>
      <c r="E439" s="39" t="s">
        <v>60</v>
      </c>
    </row>
    <row r="440" spans="1:16" ht="12.75">
      <c r="A440" t="s">
        <v>49</v>
      </c>
      <c s="34" t="s">
        <v>401</v>
      </c>
      <c s="34" t="s">
        <v>402</v>
      </c>
      <c s="35" t="s">
        <v>50</v>
      </c>
      <c s="6" t="s">
        <v>403</v>
      </c>
      <c s="36" t="s">
        <v>106</v>
      </c>
      <c s="37">
        <v>15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27</v>
      </c>
    </row>
    <row r="441" spans="1:5" ht="12.75">
      <c r="A441" s="35" t="s">
        <v>56</v>
      </c>
      <c r="E441" s="39" t="s">
        <v>57</v>
      </c>
    </row>
    <row r="442" spans="1:5" ht="12.75">
      <c r="A442" s="35" t="s">
        <v>58</v>
      </c>
      <c r="E442" s="40" t="s">
        <v>57</v>
      </c>
    </row>
    <row r="443" spans="1:5" ht="12.75">
      <c r="A443" t="s">
        <v>59</v>
      </c>
      <c r="E443" s="39" t="s">
        <v>60</v>
      </c>
    </row>
    <row r="444" spans="1:16" ht="12.75">
      <c r="A444" t="s">
        <v>49</v>
      </c>
      <c s="34" t="s">
        <v>404</v>
      </c>
      <c s="34" t="s">
        <v>405</v>
      </c>
      <c s="35" t="s">
        <v>50</v>
      </c>
      <c s="6" t="s">
        <v>406</v>
      </c>
      <c s="36" t="s">
        <v>106</v>
      </c>
      <c s="37">
        <v>5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55</v>
      </c>
      <c>
        <f>(M444*21)/100</f>
      </c>
      <c t="s">
        <v>27</v>
      </c>
    </row>
    <row r="445" spans="1:5" ht="12.75">
      <c r="A445" s="35" t="s">
        <v>56</v>
      </c>
      <c r="E445" s="39" t="s">
        <v>57</v>
      </c>
    </row>
    <row r="446" spans="1:5" ht="12.75">
      <c r="A446" s="35" t="s">
        <v>58</v>
      </c>
      <c r="E446" s="40" t="s">
        <v>185</v>
      </c>
    </row>
    <row r="447" spans="1:5" ht="12.75">
      <c r="A447" t="s">
        <v>59</v>
      </c>
      <c r="E447" s="39" t="s">
        <v>60</v>
      </c>
    </row>
    <row r="448" spans="1:16" ht="12.75">
      <c r="A448" t="s">
        <v>49</v>
      </c>
      <c s="34" t="s">
        <v>407</v>
      </c>
      <c s="34" t="s">
        <v>408</v>
      </c>
      <c s="35" t="s">
        <v>50</v>
      </c>
      <c s="6" t="s">
        <v>409</v>
      </c>
      <c s="36" t="s">
        <v>106</v>
      </c>
      <c s="37">
        <v>5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27</v>
      </c>
    </row>
    <row r="449" spans="1:5" ht="12.75">
      <c r="A449" s="35" t="s">
        <v>56</v>
      </c>
      <c r="E449" s="39" t="s">
        <v>57</v>
      </c>
    </row>
    <row r="450" spans="1:5" ht="12.75">
      <c r="A450" s="35" t="s">
        <v>58</v>
      </c>
      <c r="E450" s="40" t="s">
        <v>185</v>
      </c>
    </row>
    <row r="451" spans="1:5" ht="12.75">
      <c r="A451" t="s">
        <v>59</v>
      </c>
      <c r="E451" s="39" t="s">
        <v>60</v>
      </c>
    </row>
    <row r="452" spans="1:16" ht="25.5">
      <c r="A452" t="s">
        <v>49</v>
      </c>
      <c s="34" t="s">
        <v>410</v>
      </c>
      <c s="34" t="s">
        <v>411</v>
      </c>
      <c s="35" t="s">
        <v>50</v>
      </c>
      <c s="6" t="s">
        <v>412</v>
      </c>
      <c s="36" t="s">
        <v>413</v>
      </c>
      <c s="37">
        <v>20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27</v>
      </c>
    </row>
    <row r="453" spans="1:5" ht="12.75">
      <c r="A453" s="35" t="s">
        <v>56</v>
      </c>
      <c r="E453" s="39" t="s">
        <v>414</v>
      </c>
    </row>
    <row r="454" spans="1:5" ht="12.75">
      <c r="A454" s="35" t="s">
        <v>58</v>
      </c>
      <c r="E454" s="40" t="s">
        <v>57</v>
      </c>
    </row>
    <row r="455" spans="1:5" ht="12.75">
      <c r="A455" t="s">
        <v>59</v>
      </c>
      <c r="E455" s="39" t="s">
        <v>60</v>
      </c>
    </row>
    <row r="456" spans="1:16" ht="12.75">
      <c r="A456" t="s">
        <v>49</v>
      </c>
      <c s="34" t="s">
        <v>415</v>
      </c>
      <c s="34" t="s">
        <v>416</v>
      </c>
      <c s="35" t="s">
        <v>50</v>
      </c>
      <c s="6" t="s">
        <v>417</v>
      </c>
      <c s="36" t="s">
        <v>106</v>
      </c>
      <c s="37">
        <v>2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27</v>
      </c>
    </row>
    <row r="457" spans="1:5" ht="12.75">
      <c r="A457" s="35" t="s">
        <v>56</v>
      </c>
      <c r="E457" s="39" t="s">
        <v>57</v>
      </c>
    </row>
    <row r="458" spans="1:5" ht="12.75">
      <c r="A458" s="35" t="s">
        <v>58</v>
      </c>
      <c r="E458" s="40" t="s">
        <v>57</v>
      </c>
    </row>
    <row r="459" spans="1:5" ht="12.75">
      <c r="A459" t="s">
        <v>59</v>
      </c>
      <c r="E459" s="39" t="s">
        <v>60</v>
      </c>
    </row>
    <row r="460" spans="1:16" ht="12.75">
      <c r="A460" t="s">
        <v>49</v>
      </c>
      <c s="34" t="s">
        <v>418</v>
      </c>
      <c s="34" t="s">
        <v>419</v>
      </c>
      <c s="35" t="s">
        <v>50</v>
      </c>
      <c s="6" t="s">
        <v>420</v>
      </c>
      <c s="36" t="s">
        <v>106</v>
      </c>
      <c s="37">
        <v>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27</v>
      </c>
    </row>
    <row r="461" spans="1:5" ht="12.75">
      <c r="A461" s="35" t="s">
        <v>56</v>
      </c>
      <c r="E461" s="39" t="s">
        <v>57</v>
      </c>
    </row>
    <row r="462" spans="1:5" ht="12.75">
      <c r="A462" s="35" t="s">
        <v>58</v>
      </c>
      <c r="E462" s="40" t="s">
        <v>57</v>
      </c>
    </row>
    <row r="463" spans="1:5" ht="12.75">
      <c r="A463" t="s">
        <v>59</v>
      </c>
      <c r="E463" s="39" t="s">
        <v>60</v>
      </c>
    </row>
    <row r="464" spans="1:16" ht="12.75">
      <c r="A464" t="s">
        <v>49</v>
      </c>
      <c s="34" t="s">
        <v>421</v>
      </c>
      <c s="34" t="s">
        <v>130</v>
      </c>
      <c s="35" t="s">
        <v>50</v>
      </c>
      <c s="6" t="s">
        <v>422</v>
      </c>
      <c s="36" t="s">
        <v>106</v>
      </c>
      <c s="37">
        <v>1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132</v>
      </c>
      <c>
        <f>(M464*21)/100</f>
      </c>
      <c t="s">
        <v>27</v>
      </c>
    </row>
    <row r="465" spans="1:5" ht="12.75">
      <c r="A465" s="35" t="s">
        <v>56</v>
      </c>
      <c r="E465" s="39" t="s">
        <v>57</v>
      </c>
    </row>
    <row r="466" spans="1:5" ht="12.75">
      <c r="A466" s="35" t="s">
        <v>58</v>
      </c>
      <c r="E466" s="40" t="s">
        <v>57</v>
      </c>
    </row>
    <row r="467" spans="1:5" ht="12.75">
      <c r="A467" t="s">
        <v>59</v>
      </c>
      <c r="E467" s="39" t="s">
        <v>423</v>
      </c>
    </row>
    <row r="468" spans="1:16" ht="12.75">
      <c r="A468" t="s">
        <v>49</v>
      </c>
      <c s="34" t="s">
        <v>424</v>
      </c>
      <c s="34" t="s">
        <v>130</v>
      </c>
      <c s="35" t="s">
        <v>100</v>
      </c>
      <c s="6" t="s">
        <v>425</v>
      </c>
      <c s="36" t="s">
        <v>106</v>
      </c>
      <c s="37">
        <v>1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132</v>
      </c>
      <c>
        <f>(M468*21)/100</f>
      </c>
      <c t="s">
        <v>27</v>
      </c>
    </row>
    <row r="469" spans="1:5" ht="12.75">
      <c r="A469" s="35" t="s">
        <v>56</v>
      </c>
      <c r="E469" s="39" t="s">
        <v>57</v>
      </c>
    </row>
    <row r="470" spans="1:5" ht="12.75">
      <c r="A470" s="35" t="s">
        <v>58</v>
      </c>
      <c r="E470" s="40" t="s">
        <v>57</v>
      </c>
    </row>
    <row r="471" spans="1:5" ht="12.75">
      <c r="A471" t="s">
        <v>59</v>
      </c>
      <c r="E471" s="39" t="s">
        <v>57</v>
      </c>
    </row>
    <row r="472" spans="1:16" ht="12.75">
      <c r="A472" t="s">
        <v>49</v>
      </c>
      <c s="34" t="s">
        <v>426</v>
      </c>
      <c s="34" t="s">
        <v>130</v>
      </c>
      <c s="35" t="s">
        <v>103</v>
      </c>
      <c s="6" t="s">
        <v>427</v>
      </c>
      <c s="36" t="s">
        <v>91</v>
      </c>
      <c s="37">
        <v>24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132</v>
      </c>
      <c>
        <f>(M472*21)/100</f>
      </c>
      <c t="s">
        <v>27</v>
      </c>
    </row>
    <row r="473" spans="1:5" ht="12.75">
      <c r="A473" s="35" t="s">
        <v>56</v>
      </c>
      <c r="E473" s="39" t="s">
        <v>57</v>
      </c>
    </row>
    <row r="474" spans="1:5" ht="12.75">
      <c r="A474" s="35" t="s">
        <v>58</v>
      </c>
      <c r="E474" s="40" t="s">
        <v>57</v>
      </c>
    </row>
    <row r="475" spans="1:5" ht="51">
      <c r="A475" t="s">
        <v>59</v>
      </c>
      <c r="E475" s="39" t="s">
        <v>428</v>
      </c>
    </row>
    <row r="476" spans="1:16" ht="12.75">
      <c r="A476" t="s">
        <v>49</v>
      </c>
      <c s="34" t="s">
        <v>429</v>
      </c>
      <c s="34" t="s">
        <v>130</v>
      </c>
      <c s="35" t="s">
        <v>107</v>
      </c>
      <c s="6" t="s">
        <v>430</v>
      </c>
      <c s="36" t="s">
        <v>106</v>
      </c>
      <c s="37">
        <v>1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132</v>
      </c>
      <c>
        <f>(M476*21)/100</f>
      </c>
      <c t="s">
        <v>27</v>
      </c>
    </row>
    <row r="477" spans="1:5" ht="12.75">
      <c r="A477" s="35" t="s">
        <v>56</v>
      </c>
      <c r="E477" s="39" t="s">
        <v>57</v>
      </c>
    </row>
    <row r="478" spans="1:5" ht="12.75">
      <c r="A478" s="35" t="s">
        <v>58</v>
      </c>
      <c r="E478" s="40" t="s">
        <v>57</v>
      </c>
    </row>
    <row r="479" spans="1:5" ht="12.75">
      <c r="A479" t="s">
        <v>59</v>
      </c>
      <c r="E479" s="39" t="s">
        <v>57</v>
      </c>
    </row>
    <row r="480" spans="1:16" ht="12.75">
      <c r="A480" t="s">
        <v>49</v>
      </c>
      <c s="34" t="s">
        <v>431</v>
      </c>
      <c s="34" t="s">
        <v>130</v>
      </c>
      <c s="35" t="s">
        <v>111</v>
      </c>
      <c s="6" t="s">
        <v>432</v>
      </c>
      <c s="36" t="s">
        <v>106</v>
      </c>
      <c s="37">
        <v>2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132</v>
      </c>
      <c>
        <f>(M480*21)/100</f>
      </c>
      <c t="s">
        <v>27</v>
      </c>
    </row>
    <row r="481" spans="1:5" ht="12.75">
      <c r="A481" s="35" t="s">
        <v>56</v>
      </c>
      <c r="E481" s="39" t="s">
        <v>57</v>
      </c>
    </row>
    <row r="482" spans="1:5" ht="12.75">
      <c r="A482" s="35" t="s">
        <v>58</v>
      </c>
      <c r="E482" s="40" t="s">
        <v>433</v>
      </c>
    </row>
    <row r="483" spans="1:5" ht="12.75">
      <c r="A483" t="s">
        <v>59</v>
      </c>
      <c r="E483" s="39" t="s">
        <v>60</v>
      </c>
    </row>
    <row r="484" spans="1:16" ht="12.75">
      <c r="A484" t="s">
        <v>49</v>
      </c>
      <c s="34" t="s">
        <v>434</v>
      </c>
      <c s="34" t="s">
        <v>130</v>
      </c>
      <c s="35" t="s">
        <v>114</v>
      </c>
      <c s="6" t="s">
        <v>435</v>
      </c>
      <c s="36" t="s">
        <v>106</v>
      </c>
      <c s="37">
        <v>6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132</v>
      </c>
      <c>
        <f>(M484*21)/100</f>
      </c>
      <c t="s">
        <v>27</v>
      </c>
    </row>
    <row r="485" spans="1:5" ht="12.75">
      <c r="A485" s="35" t="s">
        <v>56</v>
      </c>
      <c r="E485" s="39" t="s">
        <v>57</v>
      </c>
    </row>
    <row r="486" spans="1:5" ht="12.75">
      <c r="A486" s="35" t="s">
        <v>58</v>
      </c>
      <c r="E486" s="40" t="s">
        <v>57</v>
      </c>
    </row>
    <row r="487" spans="1:5" ht="38.25">
      <c r="A487" t="s">
        <v>59</v>
      </c>
      <c r="E487" s="39" t="s">
        <v>436</v>
      </c>
    </row>
    <row r="488" spans="1:16" ht="12.75">
      <c r="A488" t="s">
        <v>49</v>
      </c>
      <c s="34" t="s">
        <v>437</v>
      </c>
      <c s="34" t="s">
        <v>130</v>
      </c>
      <c s="35" t="s">
        <v>117</v>
      </c>
      <c s="6" t="s">
        <v>438</v>
      </c>
      <c s="36" t="s">
        <v>106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132</v>
      </c>
      <c>
        <f>(M488*21)/100</f>
      </c>
      <c t="s">
        <v>27</v>
      </c>
    </row>
    <row r="489" spans="1:5" ht="12.75">
      <c r="A489" s="35" t="s">
        <v>56</v>
      </c>
      <c r="E489" s="39" t="s">
        <v>57</v>
      </c>
    </row>
    <row r="490" spans="1:5" ht="12.75">
      <c r="A490" s="35" t="s">
        <v>58</v>
      </c>
      <c r="E490" s="40" t="s">
        <v>57</v>
      </c>
    </row>
    <row r="491" spans="1:5" ht="12.75">
      <c r="A491" t="s">
        <v>59</v>
      </c>
      <c r="E491" s="39" t="s">
        <v>60</v>
      </c>
    </row>
    <row r="492" spans="1:16" ht="12.75">
      <c r="A492" t="s">
        <v>49</v>
      </c>
      <c s="34" t="s">
        <v>439</v>
      </c>
      <c s="34" t="s">
        <v>130</v>
      </c>
      <c s="35" t="s">
        <v>120</v>
      </c>
      <c s="6" t="s">
        <v>440</v>
      </c>
      <c s="36" t="s">
        <v>332</v>
      </c>
      <c s="37">
        <v>10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132</v>
      </c>
      <c>
        <f>(M492*21)/100</f>
      </c>
      <c t="s">
        <v>27</v>
      </c>
    </row>
    <row r="493" spans="1:5" ht="12.75">
      <c r="A493" s="35" t="s">
        <v>56</v>
      </c>
      <c r="E493" s="39" t="s">
        <v>57</v>
      </c>
    </row>
    <row r="494" spans="1:5" ht="12.75">
      <c r="A494" s="35" t="s">
        <v>58</v>
      </c>
      <c r="E494" s="40" t="s">
        <v>57</v>
      </c>
    </row>
    <row r="495" spans="1:5" ht="12.75">
      <c r="A495" t="s">
        <v>59</v>
      </c>
      <c r="E495" s="39" t="s">
        <v>57</v>
      </c>
    </row>
    <row r="496" spans="1:16" ht="12.75">
      <c r="A496" t="s">
        <v>49</v>
      </c>
      <c s="34" t="s">
        <v>441</v>
      </c>
      <c s="34" t="s">
        <v>130</v>
      </c>
      <c s="35" t="s">
        <v>123</v>
      </c>
      <c s="6" t="s">
        <v>442</v>
      </c>
      <c s="36" t="s">
        <v>106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132</v>
      </c>
      <c>
        <f>(M496*21)/100</f>
      </c>
      <c t="s">
        <v>27</v>
      </c>
    </row>
    <row r="497" spans="1:5" ht="25.5">
      <c r="A497" s="35" t="s">
        <v>56</v>
      </c>
      <c r="E497" s="39" t="s">
        <v>443</v>
      </c>
    </row>
    <row r="498" spans="1:5" ht="12.75">
      <c r="A498" s="35" t="s">
        <v>58</v>
      </c>
      <c r="E498" s="40" t="s">
        <v>57</v>
      </c>
    </row>
    <row r="499" spans="1:5" ht="12.75">
      <c r="A499" t="s">
        <v>59</v>
      </c>
      <c r="E499" s="39" t="s">
        <v>57</v>
      </c>
    </row>
    <row r="500" spans="1:16" ht="12.75">
      <c r="A500" t="s">
        <v>49</v>
      </c>
      <c s="34" t="s">
        <v>444</v>
      </c>
      <c s="34" t="s">
        <v>130</v>
      </c>
      <c s="35" t="s">
        <v>129</v>
      </c>
      <c s="6" t="s">
        <v>445</v>
      </c>
      <c s="36" t="s">
        <v>106</v>
      </c>
      <c s="37">
        <v>7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132</v>
      </c>
      <c>
        <f>(M500*21)/100</f>
      </c>
      <c t="s">
        <v>27</v>
      </c>
    </row>
    <row r="501" spans="1:5" ht="12.75">
      <c r="A501" s="35" t="s">
        <v>56</v>
      </c>
      <c r="E501" s="39" t="s">
        <v>57</v>
      </c>
    </row>
    <row r="502" spans="1:5" ht="12.75">
      <c r="A502" s="35" t="s">
        <v>58</v>
      </c>
      <c r="E502" s="40" t="s">
        <v>57</v>
      </c>
    </row>
    <row r="503" spans="1:5" ht="12.75">
      <c r="A503" t="s">
        <v>59</v>
      </c>
      <c r="E503" s="39" t="s">
        <v>57</v>
      </c>
    </row>
    <row r="504" spans="1:16" ht="12.75">
      <c r="A504" t="s">
        <v>49</v>
      </c>
      <c s="34" t="s">
        <v>446</v>
      </c>
      <c s="34" t="s">
        <v>130</v>
      </c>
      <c s="35" t="s">
        <v>133</v>
      </c>
      <c s="6" t="s">
        <v>447</v>
      </c>
      <c s="36" t="s">
        <v>106</v>
      </c>
      <c s="37">
        <v>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132</v>
      </c>
      <c>
        <f>(M504*21)/100</f>
      </c>
      <c t="s">
        <v>27</v>
      </c>
    </row>
    <row r="505" spans="1:5" ht="12.75">
      <c r="A505" s="35" t="s">
        <v>56</v>
      </c>
      <c r="E505" s="39" t="s">
        <v>57</v>
      </c>
    </row>
    <row r="506" spans="1:5" ht="12.75">
      <c r="A506" s="35" t="s">
        <v>58</v>
      </c>
      <c r="E506" s="40" t="s">
        <v>57</v>
      </c>
    </row>
    <row r="507" spans="1:5" ht="12.75">
      <c r="A507" t="s">
        <v>59</v>
      </c>
      <c r="E507" s="39" t="s">
        <v>448</v>
      </c>
    </row>
    <row r="508" spans="1:16" ht="12.75">
      <c r="A508" t="s">
        <v>49</v>
      </c>
      <c s="34" t="s">
        <v>449</v>
      </c>
      <c s="34" t="s">
        <v>130</v>
      </c>
      <c s="35" t="s">
        <v>136</v>
      </c>
      <c s="6" t="s">
        <v>450</v>
      </c>
      <c s="36" t="s">
        <v>106</v>
      </c>
      <c s="37">
        <v>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132</v>
      </c>
      <c>
        <f>(M508*21)/100</f>
      </c>
      <c t="s">
        <v>27</v>
      </c>
    </row>
    <row r="509" spans="1:5" ht="12.75">
      <c r="A509" s="35" t="s">
        <v>56</v>
      </c>
      <c r="E509" s="39" t="s">
        <v>57</v>
      </c>
    </row>
    <row r="510" spans="1:5" ht="12.75">
      <c r="A510" s="35" t="s">
        <v>58</v>
      </c>
      <c r="E510" s="40" t="s">
        <v>57</v>
      </c>
    </row>
    <row r="511" spans="1:5" ht="12.75">
      <c r="A511" t="s">
        <v>59</v>
      </c>
      <c r="E511" s="39" t="s">
        <v>448</v>
      </c>
    </row>
    <row r="512" spans="1:16" ht="12.75">
      <c r="A512" t="s">
        <v>49</v>
      </c>
      <c s="34" t="s">
        <v>451</v>
      </c>
      <c s="34" t="s">
        <v>130</v>
      </c>
      <c s="35" t="s">
        <v>139</v>
      </c>
      <c s="6" t="s">
        <v>452</v>
      </c>
      <c s="36" t="s">
        <v>106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132</v>
      </c>
      <c>
        <f>(M512*21)/100</f>
      </c>
      <c t="s">
        <v>27</v>
      </c>
    </row>
    <row r="513" spans="1:5" ht="12.75">
      <c r="A513" s="35" t="s">
        <v>56</v>
      </c>
      <c r="E513" s="39" t="s">
        <v>57</v>
      </c>
    </row>
    <row r="514" spans="1:5" ht="12.75">
      <c r="A514" s="35" t="s">
        <v>58</v>
      </c>
      <c r="E514" s="40" t="s">
        <v>57</v>
      </c>
    </row>
    <row r="515" spans="1:5" ht="12.75">
      <c r="A515" t="s">
        <v>59</v>
      </c>
      <c r="E515" s="39" t="s">
        <v>57</v>
      </c>
    </row>
    <row r="516" spans="1:16" ht="12.75">
      <c r="A516" t="s">
        <v>49</v>
      </c>
      <c s="34" t="s">
        <v>453</v>
      </c>
      <c s="34" t="s">
        <v>130</v>
      </c>
      <c s="35" t="s">
        <v>141</v>
      </c>
      <c s="6" t="s">
        <v>454</v>
      </c>
      <c s="36" t="s">
        <v>106</v>
      </c>
      <c s="37">
        <v>2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132</v>
      </c>
      <c>
        <f>(M516*21)/100</f>
      </c>
      <c t="s">
        <v>27</v>
      </c>
    </row>
    <row r="517" spans="1:5" ht="12.75">
      <c r="A517" s="35" t="s">
        <v>56</v>
      </c>
      <c r="E517" s="39" t="s">
        <v>57</v>
      </c>
    </row>
    <row r="518" spans="1:5" ht="12.75">
      <c r="A518" s="35" t="s">
        <v>58</v>
      </c>
      <c r="E518" s="40" t="s">
        <v>57</v>
      </c>
    </row>
    <row r="519" spans="1:5" ht="12.75">
      <c r="A519" t="s">
        <v>59</v>
      </c>
      <c r="E519" s="39" t="s">
        <v>57</v>
      </c>
    </row>
    <row r="520" spans="1:16" ht="12.75">
      <c r="A520" t="s">
        <v>49</v>
      </c>
      <c s="34" t="s">
        <v>455</v>
      </c>
      <c s="34" t="s">
        <v>130</v>
      </c>
      <c s="35" t="s">
        <v>144</v>
      </c>
      <c s="6" t="s">
        <v>456</v>
      </c>
      <c s="36" t="s">
        <v>106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132</v>
      </c>
      <c>
        <f>(M520*21)/100</f>
      </c>
      <c t="s">
        <v>27</v>
      </c>
    </row>
    <row r="521" spans="1:5" ht="12.75">
      <c r="A521" s="35" t="s">
        <v>56</v>
      </c>
      <c r="E521" s="39" t="s">
        <v>57</v>
      </c>
    </row>
    <row r="522" spans="1:5" ht="12.75">
      <c r="A522" s="35" t="s">
        <v>58</v>
      </c>
      <c r="E522" s="40" t="s">
        <v>57</v>
      </c>
    </row>
    <row r="523" spans="1:5" ht="51">
      <c r="A523" t="s">
        <v>59</v>
      </c>
      <c r="E523" s="39" t="s">
        <v>428</v>
      </c>
    </row>
    <row r="524" spans="1:16" ht="12.75">
      <c r="A524" t="s">
        <v>49</v>
      </c>
      <c s="34" t="s">
        <v>457</v>
      </c>
      <c s="34" t="s">
        <v>130</v>
      </c>
      <c s="35" t="s">
        <v>148</v>
      </c>
      <c s="6" t="s">
        <v>458</v>
      </c>
      <c s="36" t="s">
        <v>106</v>
      </c>
      <c s="37">
        <v>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132</v>
      </c>
      <c>
        <f>(M524*21)/100</f>
      </c>
      <c t="s">
        <v>27</v>
      </c>
    </row>
    <row r="525" spans="1:5" ht="12.75">
      <c r="A525" s="35" t="s">
        <v>56</v>
      </c>
      <c r="E525" s="39" t="s">
        <v>57</v>
      </c>
    </row>
    <row r="526" spans="1:5" ht="12.75">
      <c r="A526" s="35" t="s">
        <v>58</v>
      </c>
      <c r="E526" s="40" t="s">
        <v>57</v>
      </c>
    </row>
    <row r="527" spans="1:5" ht="51">
      <c r="A527" t="s">
        <v>59</v>
      </c>
      <c r="E527" s="39" t="s">
        <v>428</v>
      </c>
    </row>
    <row r="528" spans="1:16" ht="12.75">
      <c r="A528" t="s">
        <v>49</v>
      </c>
      <c s="34" t="s">
        <v>459</v>
      </c>
      <c s="34" t="s">
        <v>130</v>
      </c>
      <c s="35" t="s">
        <v>152</v>
      </c>
      <c s="6" t="s">
        <v>460</v>
      </c>
      <c s="36" t="s">
        <v>91</v>
      </c>
      <c s="37">
        <v>10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132</v>
      </c>
      <c>
        <f>(M528*21)/100</f>
      </c>
      <c t="s">
        <v>27</v>
      </c>
    </row>
    <row r="529" spans="1:5" ht="12.75">
      <c r="A529" s="35" t="s">
        <v>56</v>
      </c>
      <c r="E529" s="39" t="s">
        <v>57</v>
      </c>
    </row>
    <row r="530" spans="1:5" ht="12.75">
      <c r="A530" s="35" t="s">
        <v>58</v>
      </c>
      <c r="E530" s="40" t="s">
        <v>185</v>
      </c>
    </row>
    <row r="531" spans="1:5" ht="12.75">
      <c r="A531" t="s">
        <v>59</v>
      </c>
      <c r="E531" s="39" t="s">
        <v>461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462</v>
      </c>
      <c r="E4" s="26" t="s">
        <v>463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466</v>
      </c>
      <c r="E8" s="30" t="s">
        <v>465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467</v>
      </c>
      <c s="35" t="s">
        <v>52</v>
      </c>
      <c s="6" t="s">
        <v>468</v>
      </c>
      <c s="36" t="s">
        <v>54</v>
      </c>
      <c s="37">
        <v>3735.871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469</v>
      </c>
    </row>
    <row r="13" spans="1:5" ht="140.25">
      <c r="A13" t="s">
        <v>59</v>
      </c>
      <c r="E13" s="39" t="s">
        <v>470</v>
      </c>
    </row>
    <row r="14" spans="1:16" ht="25.5">
      <c r="A14" t="s">
        <v>49</v>
      </c>
      <c s="34" t="s">
        <v>27</v>
      </c>
      <c s="34" t="s">
        <v>471</v>
      </c>
      <c s="35" t="s">
        <v>472</v>
      </c>
      <c s="6" t="s">
        <v>473</v>
      </c>
      <c s="36" t="s">
        <v>54</v>
      </c>
      <c s="37">
        <v>283.8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474</v>
      </c>
    </row>
    <row r="17" spans="1:5" ht="140.25">
      <c r="A17" t="s">
        <v>59</v>
      </c>
      <c r="E17" s="39" t="s">
        <v>470</v>
      </c>
    </row>
    <row r="18" spans="1:16" ht="25.5">
      <c r="A18" t="s">
        <v>49</v>
      </c>
      <c s="34" t="s">
        <v>26</v>
      </c>
      <c s="34" t="s">
        <v>61</v>
      </c>
      <c s="35" t="s">
        <v>62</v>
      </c>
      <c s="6" t="s">
        <v>475</v>
      </c>
      <c s="36" t="s">
        <v>54</v>
      </c>
      <c s="37">
        <v>22.503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476</v>
      </c>
    </row>
    <row r="21" spans="1:5" ht="140.25">
      <c r="A21" t="s">
        <v>59</v>
      </c>
      <c r="E21" s="39" t="s">
        <v>470</v>
      </c>
    </row>
    <row r="22" spans="1:16" ht="25.5">
      <c r="A22" t="s">
        <v>49</v>
      </c>
      <c s="34" t="s">
        <v>69</v>
      </c>
      <c s="34" t="s">
        <v>477</v>
      </c>
      <c s="35" t="s">
        <v>478</v>
      </c>
      <c s="6" t="s">
        <v>479</v>
      </c>
      <c s="36" t="s">
        <v>54</v>
      </c>
      <c s="37">
        <v>2779.243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480</v>
      </c>
    </row>
    <row r="25" spans="1:5" ht="140.25">
      <c r="A25" t="s">
        <v>59</v>
      </c>
      <c r="E25" s="39" t="s">
        <v>470</v>
      </c>
    </row>
    <row r="26" spans="1:16" ht="25.5">
      <c r="A26" t="s">
        <v>49</v>
      </c>
      <c s="34" t="s">
        <v>73</v>
      </c>
      <c s="34" t="s">
        <v>481</v>
      </c>
      <c s="35" t="s">
        <v>65</v>
      </c>
      <c s="6" t="s">
        <v>66</v>
      </c>
      <c s="36" t="s">
        <v>54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482</v>
      </c>
    </row>
    <row r="29" spans="1:5" ht="140.25">
      <c r="A29" t="s">
        <v>59</v>
      </c>
      <c r="E29" s="39" t="s">
        <v>470</v>
      </c>
    </row>
    <row r="30" spans="1:16" ht="25.5">
      <c r="A30" t="s">
        <v>49</v>
      </c>
      <c s="34" t="s">
        <v>76</v>
      </c>
      <c s="34" t="s">
        <v>483</v>
      </c>
      <c s="35" t="s">
        <v>484</v>
      </c>
      <c s="6" t="s">
        <v>485</v>
      </c>
      <c s="36" t="s">
        <v>54</v>
      </c>
      <c s="37">
        <v>0.078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486</v>
      </c>
    </row>
    <row r="33" spans="1:5" ht="140.25">
      <c r="A33" t="s">
        <v>59</v>
      </c>
      <c r="E33" s="39" t="s">
        <v>470</v>
      </c>
    </row>
    <row r="34" spans="1:16" ht="25.5">
      <c r="A34" t="s">
        <v>49</v>
      </c>
      <c s="34" t="s">
        <v>84</v>
      </c>
      <c s="34" t="s">
        <v>487</v>
      </c>
      <c s="35" t="s">
        <v>488</v>
      </c>
      <c s="6" t="s">
        <v>489</v>
      </c>
      <c s="36" t="s">
        <v>54</v>
      </c>
      <c s="37">
        <v>0.811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(M34*21)/100</f>
      </c>
      <c t="s">
        <v>27</v>
      </c>
    </row>
    <row r="35" spans="1:5" ht="12.75">
      <c r="A35" s="35" t="s">
        <v>56</v>
      </c>
      <c r="E35" s="39" t="s">
        <v>57</v>
      </c>
    </row>
    <row r="36" spans="1:5" ht="12.75">
      <c r="A36" s="35" t="s">
        <v>58</v>
      </c>
      <c r="E36" s="40" t="s">
        <v>490</v>
      </c>
    </row>
    <row r="37" spans="1:5" ht="140.25">
      <c r="A37" t="s">
        <v>59</v>
      </c>
      <c r="E37" s="39" t="s">
        <v>470</v>
      </c>
    </row>
    <row r="38" spans="1:16" ht="25.5">
      <c r="A38" t="s">
        <v>49</v>
      </c>
      <c s="34" t="s">
        <v>88</v>
      </c>
      <c s="34" t="s">
        <v>491</v>
      </c>
      <c s="35" t="s">
        <v>492</v>
      </c>
      <c s="6" t="s">
        <v>493</v>
      </c>
      <c s="36" t="s">
        <v>54</v>
      </c>
      <c s="37">
        <v>339.6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80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12.75">
      <c r="A40" s="35" t="s">
        <v>58</v>
      </c>
      <c r="E40" s="40" t="s">
        <v>494</v>
      </c>
    </row>
    <row r="41" spans="1:5" ht="140.25">
      <c r="A41" t="s">
        <v>59</v>
      </c>
      <c r="E41" s="39" t="s">
        <v>470</v>
      </c>
    </row>
    <row r="42" spans="1:16" ht="25.5">
      <c r="A42" t="s">
        <v>49</v>
      </c>
      <c s="34" t="s">
        <v>92</v>
      </c>
      <c s="34" t="s">
        <v>495</v>
      </c>
      <c s="35" t="s">
        <v>496</v>
      </c>
      <c s="6" t="s">
        <v>497</v>
      </c>
      <c s="36" t="s">
        <v>54</v>
      </c>
      <c s="37">
        <v>19.68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80</v>
      </c>
      <c>
        <f>(M42*21)/100</f>
      </c>
      <c t="s">
        <v>27</v>
      </c>
    </row>
    <row r="43" spans="1:5" ht="12.75">
      <c r="A43" s="35" t="s">
        <v>56</v>
      </c>
      <c r="E43" s="39" t="s">
        <v>57</v>
      </c>
    </row>
    <row r="44" spans="1:5" ht="12.75">
      <c r="A44" s="35" t="s">
        <v>58</v>
      </c>
      <c r="E44" s="40" t="s">
        <v>498</v>
      </c>
    </row>
    <row r="45" spans="1:5" ht="140.25">
      <c r="A45" t="s">
        <v>59</v>
      </c>
      <c r="E45" s="39" t="s">
        <v>470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462</v>
      </c>
      <c r="E4" s="26" t="s">
        <v>463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501</v>
      </c>
      <c r="E8" s="30" t="s">
        <v>500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50</v>
      </c>
      <c s="34" t="s">
        <v>502</v>
      </c>
      <c s="35" t="s">
        <v>57</v>
      </c>
      <c s="6" t="s">
        <v>503</v>
      </c>
      <c s="36" t="s">
        <v>504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505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506</v>
      </c>
    </row>
    <row r="14" spans="1:16" ht="12.75">
      <c r="A14" t="s">
        <v>49</v>
      </c>
      <c s="34" t="s">
        <v>27</v>
      </c>
      <c s="34" t="s">
        <v>507</v>
      </c>
      <c s="35" t="s">
        <v>57</v>
      </c>
      <c s="6" t="s">
        <v>508</v>
      </c>
      <c s="36" t="s">
        <v>504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38.25">
      <c r="A15" s="35" t="s">
        <v>56</v>
      </c>
      <c r="E15" s="39" t="s">
        <v>509</v>
      </c>
    </row>
    <row r="16" spans="1:5" ht="12.75">
      <c r="A16" s="35" t="s">
        <v>58</v>
      </c>
      <c r="E16" s="40" t="s">
        <v>57</v>
      </c>
    </row>
    <row r="17" spans="1:5" ht="12.75">
      <c r="A17" t="s">
        <v>59</v>
      </c>
      <c r="E17" s="39" t="s">
        <v>510</v>
      </c>
    </row>
    <row r="18" spans="1:16" ht="12.75">
      <c r="A18" t="s">
        <v>49</v>
      </c>
      <c s="34" t="s">
        <v>26</v>
      </c>
      <c s="34" t="s">
        <v>511</v>
      </c>
      <c s="35" t="s">
        <v>57</v>
      </c>
      <c s="6" t="s">
        <v>512</v>
      </c>
      <c s="36" t="s">
        <v>504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25.5">
      <c r="A19" s="35" t="s">
        <v>56</v>
      </c>
      <c r="E19" s="39" t="s">
        <v>513</v>
      </c>
    </row>
    <row r="20" spans="1:5" ht="12.75">
      <c r="A20" s="35" t="s">
        <v>58</v>
      </c>
      <c r="E20" s="40" t="s">
        <v>57</v>
      </c>
    </row>
    <row r="21" spans="1:5" ht="12.75">
      <c r="A21" t="s">
        <v>59</v>
      </c>
      <c r="E21" s="39" t="s">
        <v>510</v>
      </c>
    </row>
    <row r="22" spans="1:16" ht="12.75">
      <c r="A22" t="s">
        <v>49</v>
      </c>
      <c s="34" t="s">
        <v>69</v>
      </c>
      <c s="34" t="s">
        <v>514</v>
      </c>
      <c s="35" t="s">
        <v>57</v>
      </c>
      <c s="6" t="s">
        <v>515</v>
      </c>
      <c s="36" t="s">
        <v>504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56</v>
      </c>
      <c r="E23" s="39" t="s">
        <v>516</v>
      </c>
    </row>
    <row r="24" spans="1:5" ht="12.75">
      <c r="A24" s="35" t="s">
        <v>58</v>
      </c>
      <c r="E24" s="40" t="s">
        <v>57</v>
      </c>
    </row>
    <row r="25" spans="1:5" ht="38.25">
      <c r="A25" t="s">
        <v>59</v>
      </c>
      <c r="E25" s="39" t="s">
        <v>517</v>
      </c>
    </row>
    <row r="26" spans="1:16" ht="12.75">
      <c r="A26" t="s">
        <v>49</v>
      </c>
      <c s="34" t="s">
        <v>73</v>
      </c>
      <c s="34" t="s">
        <v>518</v>
      </c>
      <c s="35" t="s">
        <v>57</v>
      </c>
      <c s="6" t="s">
        <v>519</v>
      </c>
      <c s="36" t="s">
        <v>504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(M26*0)/100</f>
      </c>
      <c t="s">
        <v>47</v>
      </c>
    </row>
    <row r="27" spans="1:5" ht="12.75">
      <c r="A27" s="35" t="s">
        <v>56</v>
      </c>
      <c r="E27" s="39" t="s">
        <v>520</v>
      </c>
    </row>
    <row r="28" spans="1:5" ht="12.75">
      <c r="A28" s="35" t="s">
        <v>58</v>
      </c>
      <c r="E28" s="40" t="s">
        <v>57</v>
      </c>
    </row>
    <row r="29" spans="1:5" ht="12.75">
      <c r="A29" t="s">
        <v>59</v>
      </c>
      <c r="E29" s="39" t="s">
        <v>461</v>
      </c>
    </row>
    <row r="30" spans="1:16" ht="12.75">
      <c r="A30" t="s">
        <v>49</v>
      </c>
      <c s="34" t="s">
        <v>76</v>
      </c>
      <c s="34" t="s">
        <v>521</v>
      </c>
      <c s="35" t="s">
        <v>57</v>
      </c>
      <c s="6" t="s">
        <v>522</v>
      </c>
      <c s="36" t="s">
        <v>504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(M30*21)/100</f>
      </c>
      <c t="s">
        <v>27</v>
      </c>
    </row>
    <row r="31" spans="1:5" ht="12.75">
      <c r="A31" s="35" t="s">
        <v>56</v>
      </c>
      <c r="E31" s="39" t="s">
        <v>523</v>
      </c>
    </row>
    <row r="32" spans="1:5" ht="12.75">
      <c r="A32" s="35" t="s">
        <v>58</v>
      </c>
      <c r="E32" s="40" t="s">
        <v>57</v>
      </c>
    </row>
    <row r="33" spans="1:5" ht="12.75">
      <c r="A33" t="s">
        <v>59</v>
      </c>
      <c r="E33" s="39" t="s">
        <v>461</v>
      </c>
    </row>
    <row r="34" spans="1:16" ht="12.75">
      <c r="A34" t="s">
        <v>49</v>
      </c>
      <c s="34" t="s">
        <v>84</v>
      </c>
      <c s="34" t="s">
        <v>524</v>
      </c>
      <c s="35" t="s">
        <v>57</v>
      </c>
      <c s="6" t="s">
        <v>525</v>
      </c>
      <c s="36" t="s">
        <v>504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(M34*21)/100</f>
      </c>
      <c t="s">
        <v>27</v>
      </c>
    </row>
    <row r="35" spans="1:5" ht="12.75">
      <c r="A35" s="35" t="s">
        <v>56</v>
      </c>
      <c r="E35" s="39" t="s">
        <v>526</v>
      </c>
    </row>
    <row r="36" spans="1:5" ht="12.75">
      <c r="A36" s="35" t="s">
        <v>58</v>
      </c>
      <c r="E36" s="40" t="s">
        <v>57</v>
      </c>
    </row>
    <row r="37" spans="1:5" ht="12.75">
      <c r="A37" t="s">
        <v>59</v>
      </c>
      <c r="E37" s="39" t="s">
        <v>461</v>
      </c>
    </row>
    <row r="38" spans="1:16" ht="12.75">
      <c r="A38" t="s">
        <v>49</v>
      </c>
      <c s="34" t="s">
        <v>88</v>
      </c>
      <c s="34" t="s">
        <v>527</v>
      </c>
      <c s="35" t="s">
        <v>57</v>
      </c>
      <c s="6" t="s">
        <v>528</v>
      </c>
      <c s="36" t="s">
        <v>504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80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12.75">
      <c r="A40" s="35" t="s">
        <v>58</v>
      </c>
      <c r="E40" s="40" t="s">
        <v>57</v>
      </c>
    </row>
    <row r="41" spans="1:5" ht="89.25">
      <c r="A41" t="s">
        <v>59</v>
      </c>
      <c r="E41" s="39" t="s">
        <v>529</v>
      </c>
    </row>
    <row r="42" spans="1:16" ht="12.75">
      <c r="A42" t="s">
        <v>49</v>
      </c>
      <c s="34" t="s">
        <v>92</v>
      </c>
      <c s="34" t="s">
        <v>530</v>
      </c>
      <c s="35" t="s">
        <v>57</v>
      </c>
      <c s="6" t="s">
        <v>531</v>
      </c>
      <c s="36" t="s">
        <v>504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532</v>
      </c>
      <c>
        <f>(M42*0)/100</f>
      </c>
      <c t="s">
        <v>47</v>
      </c>
    </row>
    <row r="43" spans="1:5" ht="25.5">
      <c r="A43" s="35" t="s">
        <v>56</v>
      </c>
      <c r="E43" s="39" t="s">
        <v>533</v>
      </c>
    </row>
    <row r="44" spans="1:5" ht="12.75">
      <c r="A44" s="35" t="s">
        <v>58</v>
      </c>
      <c r="E44" s="40" t="s">
        <v>57</v>
      </c>
    </row>
    <row r="45" spans="1:5" ht="89.25">
      <c r="A45" t="s">
        <v>59</v>
      </c>
      <c r="E45" s="39" t="s">
        <v>534</v>
      </c>
    </row>
    <row r="46" spans="1:16" ht="12.75">
      <c r="A46" t="s">
        <v>49</v>
      </c>
      <c s="34" t="s">
        <v>95</v>
      </c>
      <c s="34" t="s">
        <v>535</v>
      </c>
      <c s="35" t="s">
        <v>57</v>
      </c>
      <c s="6" t="s">
        <v>536</v>
      </c>
      <c s="36" t="s">
        <v>504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532</v>
      </c>
      <c>
        <f>(M46*0)/100</f>
      </c>
      <c t="s">
        <v>47</v>
      </c>
    </row>
    <row r="47" spans="1:5" ht="25.5">
      <c r="A47" s="35" t="s">
        <v>56</v>
      </c>
      <c r="E47" s="39" t="s">
        <v>537</v>
      </c>
    </row>
    <row r="48" spans="1:5" ht="12.75">
      <c r="A48" s="35" t="s">
        <v>58</v>
      </c>
      <c r="E48" s="40" t="s">
        <v>57</v>
      </c>
    </row>
    <row r="49" spans="1:5" ht="76.5">
      <c r="A49" t="s">
        <v>59</v>
      </c>
      <c r="E49" s="39" t="s">
        <v>538</v>
      </c>
    </row>
    <row r="50" spans="1:16" ht="12.75">
      <c r="A50" t="s">
        <v>49</v>
      </c>
      <c s="34" t="s">
        <v>67</v>
      </c>
      <c s="34" t="s">
        <v>539</v>
      </c>
      <c s="35" t="s">
        <v>57</v>
      </c>
      <c s="6" t="s">
        <v>540</v>
      </c>
      <c s="36" t="s">
        <v>504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532</v>
      </c>
      <c>
        <f>(M50*0)/100</f>
      </c>
      <c t="s">
        <v>47</v>
      </c>
    </row>
    <row r="51" spans="1:5" ht="12.75">
      <c r="A51" s="35" t="s">
        <v>56</v>
      </c>
      <c r="E51" s="39" t="s">
        <v>541</v>
      </c>
    </row>
    <row r="52" spans="1:5" ht="12.75">
      <c r="A52" s="35" t="s">
        <v>58</v>
      </c>
      <c r="E52" s="40" t="s">
        <v>57</v>
      </c>
    </row>
    <row r="53" spans="1:5" ht="12.75">
      <c r="A53" t="s">
        <v>59</v>
      </c>
      <c r="E53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542</v>
      </c>
      <c r="E4" s="26" t="s">
        <v>543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COUNTIFS(L8:L165,"=0",A8:A165,"P")+COUNTIFS(L8:L165,"",A8:A165,"P")+SUM(Q8:Q165)</f>
      </c>
    </row>
    <row r="8" spans="1:13" ht="12.75">
      <c r="A8" t="s">
        <v>44</v>
      </c>
      <c r="C8" s="28" t="s">
        <v>545</v>
      </c>
      <c r="E8" s="30" t="s">
        <v>543</v>
      </c>
      <c r="J8" s="29">
        <f>0+J9+J34+J47+J100</f>
      </c>
      <c s="29">
        <f>0+K9+K34+K47+K100</f>
      </c>
      <c s="29">
        <f>0+L9+L34+L47+L100</f>
      </c>
      <c s="29">
        <f>0+M9+M34+M47+M100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467</v>
      </c>
      <c s="35" t="s">
        <v>52</v>
      </c>
      <c s="6" t="s">
        <v>468</v>
      </c>
      <c s="36" t="s">
        <v>54</v>
      </c>
      <c s="37">
        <v>434.671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546</v>
      </c>
    </row>
    <row r="13" spans="1:5" ht="140.25">
      <c r="A13" t="s">
        <v>59</v>
      </c>
      <c r="E13" s="39" t="s">
        <v>470</v>
      </c>
    </row>
    <row r="14" spans="1:16" ht="25.5">
      <c r="A14" t="s">
        <v>49</v>
      </c>
      <c s="34" t="s">
        <v>27</v>
      </c>
      <c s="34" t="s">
        <v>61</v>
      </c>
      <c s="35" t="s">
        <v>62</v>
      </c>
      <c s="6" t="s">
        <v>475</v>
      </c>
      <c s="36" t="s">
        <v>54</v>
      </c>
      <c s="37">
        <v>11.19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547</v>
      </c>
    </row>
    <row r="16" spans="1:5" ht="12.75">
      <c r="A16" s="35" t="s">
        <v>58</v>
      </c>
      <c r="E16" s="40" t="s">
        <v>548</v>
      </c>
    </row>
    <row r="17" spans="1:5" ht="140.25">
      <c r="A17" t="s">
        <v>59</v>
      </c>
      <c r="E17" s="39" t="s">
        <v>470</v>
      </c>
    </row>
    <row r="18" spans="1:16" ht="25.5">
      <c r="A18" t="s">
        <v>49</v>
      </c>
      <c s="34" t="s">
        <v>26</v>
      </c>
      <c s="34" t="s">
        <v>477</v>
      </c>
      <c s="35" t="s">
        <v>478</v>
      </c>
      <c s="6" t="s">
        <v>479</v>
      </c>
      <c s="36" t="s">
        <v>54</v>
      </c>
      <c s="37">
        <v>2779.243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38.25">
      <c r="A20" s="35" t="s">
        <v>58</v>
      </c>
      <c r="E20" s="40" t="s">
        <v>549</v>
      </c>
    </row>
    <row r="21" spans="1:5" ht="140.25">
      <c r="A21" t="s">
        <v>59</v>
      </c>
      <c r="E21" s="39" t="s">
        <v>470</v>
      </c>
    </row>
    <row r="22" spans="1:16" ht="25.5">
      <c r="A22" t="s">
        <v>49</v>
      </c>
      <c s="34" t="s">
        <v>69</v>
      </c>
      <c s="34" t="s">
        <v>483</v>
      </c>
      <c s="35" t="s">
        <v>484</v>
      </c>
      <c s="6" t="s">
        <v>485</v>
      </c>
      <c s="36" t="s">
        <v>54</v>
      </c>
      <c s="37">
        <v>0.078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550</v>
      </c>
    </row>
    <row r="25" spans="1:5" ht="140.25">
      <c r="A25" t="s">
        <v>59</v>
      </c>
      <c r="E25" s="39" t="s">
        <v>470</v>
      </c>
    </row>
    <row r="26" spans="1:16" ht="25.5">
      <c r="A26" t="s">
        <v>49</v>
      </c>
      <c s="34" t="s">
        <v>73</v>
      </c>
      <c s="34" t="s">
        <v>487</v>
      </c>
      <c s="35" t="s">
        <v>488</v>
      </c>
      <c s="6" t="s">
        <v>489</v>
      </c>
      <c s="36" t="s">
        <v>54</v>
      </c>
      <c s="37">
        <v>0.811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551</v>
      </c>
    </row>
    <row r="29" spans="1:5" ht="140.25">
      <c r="A29" t="s">
        <v>59</v>
      </c>
      <c r="E29" s="39" t="s">
        <v>470</v>
      </c>
    </row>
    <row r="30" spans="1:16" ht="25.5">
      <c r="A30" t="s">
        <v>49</v>
      </c>
      <c s="34" t="s">
        <v>76</v>
      </c>
      <c s="34" t="s">
        <v>495</v>
      </c>
      <c s="35" t="s">
        <v>496</v>
      </c>
      <c s="6" t="s">
        <v>497</v>
      </c>
      <c s="36" t="s">
        <v>54</v>
      </c>
      <c s="37">
        <v>19.68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552</v>
      </c>
    </row>
    <row r="33" spans="1:5" ht="140.25">
      <c r="A33" t="s">
        <v>59</v>
      </c>
      <c r="E33" s="39" t="s">
        <v>470</v>
      </c>
    </row>
    <row r="34" spans="1:13" ht="12.75">
      <c r="A34" t="s">
        <v>46</v>
      </c>
      <c r="C34" s="31" t="s">
        <v>50</v>
      </c>
      <c r="E34" s="33" t="s">
        <v>68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49</v>
      </c>
      <c s="34" t="s">
        <v>84</v>
      </c>
      <c s="34" t="s">
        <v>553</v>
      </c>
      <c s="35" t="s">
        <v>57</v>
      </c>
      <c s="6" t="s">
        <v>554</v>
      </c>
      <c s="36" t="s">
        <v>79</v>
      </c>
      <c s="37">
        <v>256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(M35*0)/100</f>
      </c>
      <c t="s">
        <v>47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306">
      <c r="A38" t="s">
        <v>59</v>
      </c>
      <c r="E38" s="39" t="s">
        <v>555</v>
      </c>
    </row>
    <row r="39" spans="1:16" ht="12.75">
      <c r="A39" t="s">
        <v>49</v>
      </c>
      <c s="34" t="s">
        <v>88</v>
      </c>
      <c s="34" t="s">
        <v>556</v>
      </c>
      <c s="35" t="s">
        <v>57</v>
      </c>
      <c s="6" t="s">
        <v>557</v>
      </c>
      <c s="36" t="s">
        <v>72</v>
      </c>
      <c s="37">
        <v>1586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558</v>
      </c>
    </row>
    <row r="42" spans="1:5" ht="63.75">
      <c r="A42" t="s">
        <v>59</v>
      </c>
      <c r="E42" s="39" t="s">
        <v>559</v>
      </c>
    </row>
    <row r="43" spans="1:16" ht="12.75">
      <c r="A43" t="s">
        <v>49</v>
      </c>
      <c s="34" t="s">
        <v>92</v>
      </c>
      <c s="34" t="s">
        <v>77</v>
      </c>
      <c s="35" t="s">
        <v>57</v>
      </c>
      <c s="6" t="s">
        <v>78</v>
      </c>
      <c s="36" t="s">
        <v>79</v>
      </c>
      <c s="37">
        <v>3.584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560</v>
      </c>
    </row>
    <row r="46" spans="1:5" ht="318.75">
      <c r="A46" t="s">
        <v>59</v>
      </c>
      <c r="E46" s="39" t="s">
        <v>83</v>
      </c>
    </row>
    <row r="47" spans="1:13" ht="12.75">
      <c r="A47" t="s">
        <v>46</v>
      </c>
      <c r="C47" s="31" t="s">
        <v>73</v>
      </c>
      <c r="E47" s="33" t="s">
        <v>561</v>
      </c>
      <c r="J47" s="32">
        <f>0</f>
      </c>
      <c s="32">
        <f>0</f>
      </c>
      <c s="32">
        <f>0+L48+L52+L56+L60+L64+L68+L72+L76+L80+L84+L88+L92+L96</f>
      </c>
      <c s="32">
        <f>0+M48+M52+M56+M60+M64+M68+M72+M76+M80+M84+M88+M92+M96</f>
      </c>
    </row>
    <row r="48" spans="1:16" ht="12.75">
      <c r="A48" t="s">
        <v>49</v>
      </c>
      <c s="34" t="s">
        <v>95</v>
      </c>
      <c s="34" t="s">
        <v>562</v>
      </c>
      <c s="35" t="s">
        <v>57</v>
      </c>
      <c s="6" t="s">
        <v>563</v>
      </c>
      <c s="36" t="s">
        <v>79</v>
      </c>
      <c s="37">
        <v>708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80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564</v>
      </c>
    </row>
    <row r="51" spans="1:5" ht="89.25">
      <c r="A51" t="s">
        <v>59</v>
      </c>
      <c r="E51" s="39" t="s">
        <v>565</v>
      </c>
    </row>
    <row r="52" spans="1:16" ht="12.75">
      <c r="A52" t="s">
        <v>49</v>
      </c>
      <c s="34" t="s">
        <v>67</v>
      </c>
      <c s="34" t="s">
        <v>566</v>
      </c>
      <c s="35" t="s">
        <v>57</v>
      </c>
      <c s="6" t="s">
        <v>567</v>
      </c>
      <c s="36" t="s">
        <v>79</v>
      </c>
      <c s="37">
        <v>1388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80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568</v>
      </c>
    </row>
    <row r="55" spans="1:5" ht="89.25">
      <c r="A55" t="s">
        <v>59</v>
      </c>
      <c r="E55" s="39" t="s">
        <v>565</v>
      </c>
    </row>
    <row r="56" spans="1:16" ht="12.75">
      <c r="A56" t="s">
        <v>49</v>
      </c>
      <c s="34" t="s">
        <v>100</v>
      </c>
      <c s="34" t="s">
        <v>569</v>
      </c>
      <c s="35" t="s">
        <v>57</v>
      </c>
      <c s="6" t="s">
        <v>570</v>
      </c>
      <c s="36" t="s">
        <v>79</v>
      </c>
      <c s="37">
        <v>2279.2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80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571</v>
      </c>
    </row>
    <row r="59" spans="1:5" ht="102">
      <c r="A59" t="s">
        <v>59</v>
      </c>
      <c r="E59" s="39" t="s">
        <v>572</v>
      </c>
    </row>
    <row r="60" spans="1:16" ht="12.75">
      <c r="A60" t="s">
        <v>49</v>
      </c>
      <c s="34" t="s">
        <v>103</v>
      </c>
      <c s="34" t="s">
        <v>573</v>
      </c>
      <c s="35" t="s">
        <v>57</v>
      </c>
      <c s="6" t="s">
        <v>574</v>
      </c>
      <c s="36" t="s">
        <v>91</v>
      </c>
      <c s="37">
        <v>236.551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(M60*21)/100</f>
      </c>
      <c t="s">
        <v>27</v>
      </c>
    </row>
    <row r="61" spans="1:5" ht="25.5">
      <c r="A61" s="35" t="s">
        <v>56</v>
      </c>
      <c r="E61" s="39" t="s">
        <v>575</v>
      </c>
    </row>
    <row r="62" spans="1:5" ht="12.75">
      <c r="A62" s="35" t="s">
        <v>58</v>
      </c>
      <c r="E62" s="40" t="s">
        <v>57</v>
      </c>
    </row>
    <row r="63" spans="1:5" ht="306">
      <c r="A63" t="s">
        <v>59</v>
      </c>
      <c r="E63" s="39" t="s">
        <v>576</v>
      </c>
    </row>
    <row r="64" spans="1:16" ht="12.75">
      <c r="A64" t="s">
        <v>49</v>
      </c>
      <c s="34" t="s">
        <v>107</v>
      </c>
      <c s="34" t="s">
        <v>577</v>
      </c>
      <c s="35" t="s">
        <v>57</v>
      </c>
      <c s="6" t="s">
        <v>578</v>
      </c>
      <c s="36" t="s">
        <v>91</v>
      </c>
      <c s="37">
        <v>1036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80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114.75">
      <c r="A67" t="s">
        <v>59</v>
      </c>
      <c r="E67" s="39" t="s">
        <v>579</v>
      </c>
    </row>
    <row r="68" spans="1:16" ht="25.5">
      <c r="A68" t="s">
        <v>49</v>
      </c>
      <c s="34" t="s">
        <v>111</v>
      </c>
      <c s="34" t="s">
        <v>580</v>
      </c>
      <c s="35" t="s">
        <v>57</v>
      </c>
      <c s="6" t="s">
        <v>581</v>
      </c>
      <c s="36" t="s">
        <v>91</v>
      </c>
      <c s="37">
        <v>50.39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80</v>
      </c>
      <c>
        <f>(M68*21)/100</f>
      </c>
      <c t="s">
        <v>27</v>
      </c>
    </row>
    <row r="69" spans="1:5" ht="12.75">
      <c r="A69" s="35" t="s">
        <v>56</v>
      </c>
      <c r="E69" s="39" t="s">
        <v>582</v>
      </c>
    </row>
    <row r="70" spans="1:5" ht="12.75">
      <c r="A70" s="35" t="s">
        <v>58</v>
      </c>
      <c r="E70" s="40" t="s">
        <v>57</v>
      </c>
    </row>
    <row r="71" spans="1:5" ht="114.75">
      <c r="A71" t="s">
        <v>59</v>
      </c>
      <c r="E71" s="39" t="s">
        <v>583</v>
      </c>
    </row>
    <row r="72" spans="1:16" ht="25.5">
      <c r="A72" t="s">
        <v>49</v>
      </c>
      <c s="34" t="s">
        <v>114</v>
      </c>
      <c s="34" t="s">
        <v>584</v>
      </c>
      <c s="35" t="s">
        <v>57</v>
      </c>
      <c s="6" t="s">
        <v>585</v>
      </c>
      <c s="36" t="s">
        <v>91</v>
      </c>
      <c s="37">
        <v>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80</v>
      </c>
      <c>
        <f>(M72*21)/100</f>
      </c>
      <c t="s">
        <v>27</v>
      </c>
    </row>
    <row r="73" spans="1:5" ht="12.75">
      <c r="A73" s="35" t="s">
        <v>56</v>
      </c>
      <c r="E73" s="39" t="s">
        <v>586</v>
      </c>
    </row>
    <row r="74" spans="1:5" ht="12.75">
      <c r="A74" s="35" t="s">
        <v>58</v>
      </c>
      <c r="E74" s="40" t="s">
        <v>57</v>
      </c>
    </row>
    <row r="75" spans="1:5" ht="114.75">
      <c r="A75" t="s">
        <v>59</v>
      </c>
      <c r="E75" s="39" t="s">
        <v>583</v>
      </c>
    </row>
    <row r="76" spans="1:16" ht="12.75">
      <c r="A76" t="s">
        <v>49</v>
      </c>
      <c s="34" t="s">
        <v>117</v>
      </c>
      <c s="34" t="s">
        <v>587</v>
      </c>
      <c s="35" t="s">
        <v>57</v>
      </c>
      <c s="6" t="s">
        <v>588</v>
      </c>
      <c s="36" t="s">
        <v>106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80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53">
      <c r="A79" t="s">
        <v>59</v>
      </c>
      <c r="E79" s="39" t="s">
        <v>589</v>
      </c>
    </row>
    <row r="80" spans="1:16" ht="12.75">
      <c r="A80" t="s">
        <v>49</v>
      </c>
      <c s="34" t="s">
        <v>120</v>
      </c>
      <c s="34" t="s">
        <v>590</v>
      </c>
      <c s="35" t="s">
        <v>57</v>
      </c>
      <c s="6" t="s">
        <v>591</v>
      </c>
      <c s="36" t="s">
        <v>592</v>
      </c>
      <c s="37">
        <v>1778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80</v>
      </c>
      <c>
        <f>(M80*21)/100</f>
      </c>
      <c t="s">
        <v>27</v>
      </c>
    </row>
    <row r="81" spans="1:5" ht="12.75">
      <c r="A81" s="35" t="s">
        <v>56</v>
      </c>
      <c r="E81" s="39" t="s">
        <v>593</v>
      </c>
    </row>
    <row r="82" spans="1:5" ht="12.75">
      <c r="A82" s="35" t="s">
        <v>58</v>
      </c>
      <c r="E82" s="40" t="s">
        <v>57</v>
      </c>
    </row>
    <row r="83" spans="1:5" ht="140.25">
      <c r="A83" t="s">
        <v>59</v>
      </c>
      <c r="E83" s="39" t="s">
        <v>594</v>
      </c>
    </row>
    <row r="84" spans="1:16" ht="12.75">
      <c r="A84" t="s">
        <v>49</v>
      </c>
      <c s="34" t="s">
        <v>123</v>
      </c>
      <c s="34" t="s">
        <v>595</v>
      </c>
      <c s="35" t="s">
        <v>57</v>
      </c>
      <c s="6" t="s">
        <v>596</v>
      </c>
      <c s="36" t="s">
        <v>592</v>
      </c>
      <c s="37">
        <v>1998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80</v>
      </c>
      <c>
        <f>(M84*21)/100</f>
      </c>
      <c t="s">
        <v>27</v>
      </c>
    </row>
    <row r="85" spans="1:5" ht="12.75">
      <c r="A85" s="35" t="s">
        <v>56</v>
      </c>
      <c r="E85" s="39" t="s">
        <v>597</v>
      </c>
    </row>
    <row r="86" spans="1:5" ht="12.75">
      <c r="A86" s="35" t="s">
        <v>58</v>
      </c>
      <c r="E86" s="40" t="s">
        <v>57</v>
      </c>
    </row>
    <row r="87" spans="1:5" ht="140.25">
      <c r="A87" t="s">
        <v>59</v>
      </c>
      <c r="E87" s="39" t="s">
        <v>598</v>
      </c>
    </row>
    <row r="88" spans="1:16" ht="12.75">
      <c r="A88" t="s">
        <v>49</v>
      </c>
      <c s="34" t="s">
        <v>126</v>
      </c>
      <c s="34" t="s">
        <v>599</v>
      </c>
      <c s="35" t="s">
        <v>57</v>
      </c>
      <c s="6" t="s">
        <v>600</v>
      </c>
      <c s="36" t="s">
        <v>106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80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57</v>
      </c>
    </row>
    <row r="91" spans="1:5" ht="255">
      <c r="A91" t="s">
        <v>59</v>
      </c>
      <c r="E91" s="39" t="s">
        <v>601</v>
      </c>
    </row>
    <row r="92" spans="1:16" ht="12.75">
      <c r="A92" t="s">
        <v>49</v>
      </c>
      <c s="34" t="s">
        <v>129</v>
      </c>
      <c s="34" t="s">
        <v>602</v>
      </c>
      <c s="35" t="s">
        <v>57</v>
      </c>
      <c s="6" t="s">
        <v>603</v>
      </c>
      <c s="36" t="s">
        <v>106</v>
      </c>
      <c s="37">
        <v>312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80</v>
      </c>
      <c>
        <f>(M92*21)/100</f>
      </c>
      <c t="s">
        <v>27</v>
      </c>
    </row>
    <row r="93" spans="1:5" ht="12.75">
      <c r="A93" s="35" t="s">
        <v>56</v>
      </c>
      <c r="E93" s="39" t="s">
        <v>604</v>
      </c>
    </row>
    <row r="94" spans="1:5" ht="12.75">
      <c r="A94" s="35" t="s">
        <v>58</v>
      </c>
      <c r="E94" s="40" t="s">
        <v>57</v>
      </c>
    </row>
    <row r="95" spans="1:5" ht="153">
      <c r="A95" t="s">
        <v>59</v>
      </c>
      <c r="E95" s="39" t="s">
        <v>605</v>
      </c>
    </row>
    <row r="96" spans="1:16" ht="12.75">
      <c r="A96" t="s">
        <v>49</v>
      </c>
      <c s="34" t="s">
        <v>133</v>
      </c>
      <c s="34" t="s">
        <v>606</v>
      </c>
      <c s="35" t="s">
        <v>57</v>
      </c>
      <c s="6" t="s">
        <v>607</v>
      </c>
      <c s="36" t="s">
        <v>91</v>
      </c>
      <c s="37">
        <v>1373.6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80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57</v>
      </c>
    </row>
    <row r="99" spans="1:5" ht="191.25">
      <c r="A99" t="s">
        <v>59</v>
      </c>
      <c r="E99" s="39" t="s">
        <v>608</v>
      </c>
    </row>
    <row r="100" spans="1:13" ht="12.75">
      <c r="A100" t="s">
        <v>46</v>
      </c>
      <c r="C100" s="31" t="s">
        <v>92</v>
      </c>
      <c r="E100" s="33" t="s">
        <v>609</v>
      </c>
      <c r="J100" s="32">
        <f>0</f>
      </c>
      <c s="32">
        <f>0</f>
      </c>
      <c s="32">
        <f>0+L101+L105+L109+L113+L117+L121+L125+L129+L133+L137+L141+L145+L149+L153+L157+L161+L165</f>
      </c>
      <c s="32">
        <f>0+M101+M105+M109+M113+M117+M121+M125+M129+M133+M137+M141+M145+M149+M153+M157+M161+M165</f>
      </c>
    </row>
    <row r="101" spans="1:16" ht="12.75">
      <c r="A101" t="s">
        <v>49</v>
      </c>
      <c s="34" t="s">
        <v>136</v>
      </c>
      <c s="34" t="s">
        <v>610</v>
      </c>
      <c s="35" t="s">
        <v>57</v>
      </c>
      <c s="6" t="s">
        <v>611</v>
      </c>
      <c s="36" t="s">
        <v>91</v>
      </c>
      <c s="37">
        <v>199.2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80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612</v>
      </c>
    </row>
    <row r="104" spans="1:5" ht="140.25">
      <c r="A104" t="s">
        <v>59</v>
      </c>
      <c r="E104" s="39" t="s">
        <v>613</v>
      </c>
    </row>
    <row r="105" spans="1:16" ht="12.75">
      <c r="A105" t="s">
        <v>49</v>
      </c>
      <c s="34" t="s">
        <v>139</v>
      </c>
      <c s="34" t="s">
        <v>614</v>
      </c>
      <c s="35" t="s">
        <v>57</v>
      </c>
      <c s="6" t="s">
        <v>615</v>
      </c>
      <c s="36" t="s">
        <v>106</v>
      </c>
      <c s="37">
        <v>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80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57</v>
      </c>
    </row>
    <row r="108" spans="1:5" ht="89.25">
      <c r="A108" t="s">
        <v>59</v>
      </c>
      <c r="E108" s="39" t="s">
        <v>616</v>
      </c>
    </row>
    <row r="109" spans="1:16" ht="12.75">
      <c r="A109" t="s">
        <v>49</v>
      </c>
      <c s="34" t="s">
        <v>141</v>
      </c>
      <c s="34" t="s">
        <v>617</v>
      </c>
      <c s="35" t="s">
        <v>57</v>
      </c>
      <c s="6" t="s">
        <v>618</v>
      </c>
      <c s="36" t="s">
        <v>106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80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12.75">
      <c r="A111" s="35" t="s">
        <v>58</v>
      </c>
      <c r="E111" s="40" t="s">
        <v>57</v>
      </c>
    </row>
    <row r="112" spans="1:5" ht="127.5">
      <c r="A112" t="s">
        <v>59</v>
      </c>
      <c r="E112" s="39" t="s">
        <v>619</v>
      </c>
    </row>
    <row r="113" spans="1:16" ht="12.75">
      <c r="A113" t="s">
        <v>49</v>
      </c>
      <c s="34" t="s">
        <v>144</v>
      </c>
      <c s="34" t="s">
        <v>620</v>
      </c>
      <c s="35" t="s">
        <v>57</v>
      </c>
      <c s="6" t="s">
        <v>621</v>
      </c>
      <c s="36" t="s">
        <v>106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80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57</v>
      </c>
    </row>
    <row r="116" spans="1:5" ht="127.5">
      <c r="A116" t="s">
        <v>59</v>
      </c>
      <c r="E116" s="39" t="s">
        <v>619</v>
      </c>
    </row>
    <row r="117" spans="1:16" ht="12.75">
      <c r="A117" t="s">
        <v>49</v>
      </c>
      <c s="34" t="s">
        <v>148</v>
      </c>
      <c s="34" t="s">
        <v>622</v>
      </c>
      <c s="35" t="s">
        <v>57</v>
      </c>
      <c s="6" t="s">
        <v>623</v>
      </c>
      <c s="36" t="s">
        <v>106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80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57</v>
      </c>
    </row>
    <row r="120" spans="1:5" ht="127.5">
      <c r="A120" t="s">
        <v>59</v>
      </c>
      <c r="E120" s="39" t="s">
        <v>619</v>
      </c>
    </row>
    <row r="121" spans="1:16" ht="12.75">
      <c r="A121" t="s">
        <v>49</v>
      </c>
      <c s="34" t="s">
        <v>152</v>
      </c>
      <c s="34" t="s">
        <v>624</v>
      </c>
      <c s="35" t="s">
        <v>57</v>
      </c>
      <c s="6" t="s">
        <v>625</v>
      </c>
      <c s="36" t="s">
        <v>106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80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12.75">
      <c r="A123" s="35" t="s">
        <v>58</v>
      </c>
      <c r="E123" s="40" t="s">
        <v>57</v>
      </c>
    </row>
    <row r="124" spans="1:5" ht="127.5">
      <c r="A124" t="s">
        <v>59</v>
      </c>
      <c r="E124" s="39" t="s">
        <v>619</v>
      </c>
    </row>
    <row r="125" spans="1:16" ht="12.75">
      <c r="A125" t="s">
        <v>49</v>
      </c>
      <c s="34" t="s">
        <v>155</v>
      </c>
      <c s="34" t="s">
        <v>626</v>
      </c>
      <c s="35" t="s">
        <v>57</v>
      </c>
      <c s="6" t="s">
        <v>627</v>
      </c>
      <c s="36" t="s">
        <v>106</v>
      </c>
      <c s="37">
        <v>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80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57</v>
      </c>
    </row>
    <row r="128" spans="1:5" ht="127.5">
      <c r="A128" t="s">
        <v>59</v>
      </c>
      <c r="E128" s="39" t="s">
        <v>619</v>
      </c>
    </row>
    <row r="129" spans="1:16" ht="12.75">
      <c r="A129" t="s">
        <v>49</v>
      </c>
      <c s="34" t="s">
        <v>158</v>
      </c>
      <c s="34" t="s">
        <v>628</v>
      </c>
      <c s="35" t="s">
        <v>57</v>
      </c>
      <c s="6" t="s">
        <v>629</v>
      </c>
      <c s="36" t="s">
        <v>106</v>
      </c>
      <c s="37">
        <v>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80</v>
      </c>
      <c>
        <f>(M129*21)/100</f>
      </c>
      <c t="s">
        <v>27</v>
      </c>
    </row>
    <row r="130" spans="1:5" ht="12.75">
      <c r="A130" s="35" t="s">
        <v>56</v>
      </c>
      <c r="E130" s="39" t="s">
        <v>57</v>
      </c>
    </row>
    <row r="131" spans="1:5" ht="12.75">
      <c r="A131" s="35" t="s">
        <v>58</v>
      </c>
      <c r="E131" s="40" t="s">
        <v>57</v>
      </c>
    </row>
    <row r="132" spans="1:5" ht="114.75">
      <c r="A132" t="s">
        <v>59</v>
      </c>
      <c r="E132" s="39" t="s">
        <v>630</v>
      </c>
    </row>
    <row r="133" spans="1:16" ht="12.75">
      <c r="A133" t="s">
        <v>49</v>
      </c>
      <c s="34" t="s">
        <v>161</v>
      </c>
      <c s="34" t="s">
        <v>631</v>
      </c>
      <c s="35" t="s">
        <v>57</v>
      </c>
      <c s="6" t="s">
        <v>632</v>
      </c>
      <c s="36" t="s">
        <v>106</v>
      </c>
      <c s="37">
        <v>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80</v>
      </c>
      <c>
        <f>(M133*21)/100</f>
      </c>
      <c t="s">
        <v>27</v>
      </c>
    </row>
    <row r="134" spans="1:5" ht="12.75">
      <c r="A134" s="35" t="s">
        <v>56</v>
      </c>
      <c r="E134" s="39" t="s">
        <v>57</v>
      </c>
    </row>
    <row r="135" spans="1:5" ht="12.75">
      <c r="A135" s="35" t="s">
        <v>58</v>
      </c>
      <c r="E135" s="40" t="s">
        <v>57</v>
      </c>
    </row>
    <row r="136" spans="1:5" ht="165.75">
      <c r="A136" t="s">
        <v>59</v>
      </c>
      <c r="E136" s="39" t="s">
        <v>633</v>
      </c>
    </row>
    <row r="137" spans="1:16" ht="12.75">
      <c r="A137" t="s">
        <v>49</v>
      </c>
      <c s="34" t="s">
        <v>164</v>
      </c>
      <c s="34" t="s">
        <v>634</v>
      </c>
      <c s="35" t="s">
        <v>57</v>
      </c>
      <c s="6" t="s">
        <v>635</v>
      </c>
      <c s="36" t="s">
        <v>106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80</v>
      </c>
      <c>
        <f>(M137*21)/100</f>
      </c>
      <c t="s">
        <v>27</v>
      </c>
    </row>
    <row r="138" spans="1:5" ht="12.75">
      <c r="A138" s="35" t="s">
        <v>56</v>
      </c>
      <c r="E138" s="39" t="s">
        <v>57</v>
      </c>
    </row>
    <row r="139" spans="1:5" ht="12.75">
      <c r="A139" s="35" t="s">
        <v>58</v>
      </c>
      <c r="E139" s="40" t="s">
        <v>57</v>
      </c>
    </row>
    <row r="140" spans="1:5" ht="153">
      <c r="A140" t="s">
        <v>59</v>
      </c>
      <c r="E140" s="39" t="s">
        <v>636</v>
      </c>
    </row>
    <row r="141" spans="1:16" ht="12.75">
      <c r="A141" t="s">
        <v>49</v>
      </c>
      <c s="34" t="s">
        <v>167</v>
      </c>
      <c s="34" t="s">
        <v>637</v>
      </c>
      <c s="35" t="s">
        <v>57</v>
      </c>
      <c s="6" t="s">
        <v>638</v>
      </c>
      <c s="36" t="s">
        <v>79</v>
      </c>
      <c s="37">
        <v>425.792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80</v>
      </c>
      <c>
        <f>(M141*21)/100</f>
      </c>
      <c t="s">
        <v>27</v>
      </c>
    </row>
    <row r="142" spans="1:5" ht="12.75">
      <c r="A142" s="35" t="s">
        <v>56</v>
      </c>
      <c r="E142" s="39" t="s">
        <v>57</v>
      </c>
    </row>
    <row r="143" spans="1:5" ht="12.75">
      <c r="A143" s="35" t="s">
        <v>58</v>
      </c>
      <c r="E143" s="40" t="s">
        <v>639</v>
      </c>
    </row>
    <row r="144" spans="1:5" ht="140.25">
      <c r="A144" t="s">
        <v>59</v>
      </c>
      <c r="E144" s="39" t="s">
        <v>640</v>
      </c>
    </row>
    <row r="145" spans="1:16" ht="25.5">
      <c r="A145" t="s">
        <v>49</v>
      </c>
      <c s="34" t="s">
        <v>170</v>
      </c>
      <c s="34" t="s">
        <v>641</v>
      </c>
      <c s="35" t="s">
        <v>57</v>
      </c>
      <c s="6" t="s">
        <v>642</v>
      </c>
      <c s="36" t="s">
        <v>643</v>
      </c>
      <c s="37">
        <v>2560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80</v>
      </c>
      <c>
        <f>(M145*21)/100</f>
      </c>
      <c t="s">
        <v>27</v>
      </c>
    </row>
    <row r="146" spans="1:5" ht="12.75">
      <c r="A146" s="35" t="s">
        <v>56</v>
      </c>
      <c r="E146" s="39" t="s">
        <v>57</v>
      </c>
    </row>
    <row r="147" spans="1:5" ht="12.75">
      <c r="A147" s="35" t="s">
        <v>58</v>
      </c>
      <c r="E147" s="40" t="s">
        <v>644</v>
      </c>
    </row>
    <row r="148" spans="1:5" ht="127.5">
      <c r="A148" t="s">
        <v>59</v>
      </c>
      <c r="E148" s="39" t="s">
        <v>645</v>
      </c>
    </row>
    <row r="149" spans="1:16" ht="25.5">
      <c r="A149" t="s">
        <v>49</v>
      </c>
      <c s="34" t="s">
        <v>173</v>
      </c>
      <c s="34" t="s">
        <v>646</v>
      </c>
      <c s="35" t="s">
        <v>57</v>
      </c>
      <c s="6" t="s">
        <v>647</v>
      </c>
      <c s="36" t="s">
        <v>91</v>
      </c>
      <c s="37">
        <v>147.625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80</v>
      </c>
      <c>
        <f>(M149*21)/100</f>
      </c>
      <c t="s">
        <v>27</v>
      </c>
    </row>
    <row r="150" spans="1:5" ht="12.75">
      <c r="A150" s="35" t="s">
        <v>56</v>
      </c>
      <c r="E150" s="39" t="s">
        <v>57</v>
      </c>
    </row>
    <row r="151" spans="1:5" ht="51">
      <c r="A151" s="35" t="s">
        <v>58</v>
      </c>
      <c r="E151" s="40" t="s">
        <v>648</v>
      </c>
    </row>
    <row r="152" spans="1:5" ht="204">
      <c r="A152" t="s">
        <v>59</v>
      </c>
      <c r="E152" s="39" t="s">
        <v>649</v>
      </c>
    </row>
    <row r="153" spans="1:16" ht="25.5">
      <c r="A153" t="s">
        <v>49</v>
      </c>
      <c s="34" t="s">
        <v>176</v>
      </c>
      <c s="34" t="s">
        <v>650</v>
      </c>
      <c s="35" t="s">
        <v>57</v>
      </c>
      <c s="6" t="s">
        <v>651</v>
      </c>
      <c s="36" t="s">
        <v>91</v>
      </c>
      <c s="37">
        <v>88.926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80</v>
      </c>
      <c>
        <f>(M153*21)/100</f>
      </c>
      <c t="s">
        <v>27</v>
      </c>
    </row>
    <row r="154" spans="1:5" ht="12.75">
      <c r="A154" s="35" t="s">
        <v>56</v>
      </c>
      <c r="E154" s="39" t="s">
        <v>57</v>
      </c>
    </row>
    <row r="155" spans="1:5" ht="12.75">
      <c r="A155" s="35" t="s">
        <v>58</v>
      </c>
      <c r="E155" s="40" t="s">
        <v>652</v>
      </c>
    </row>
    <row r="156" spans="1:5" ht="204">
      <c r="A156" t="s">
        <v>59</v>
      </c>
      <c r="E156" s="39" t="s">
        <v>653</v>
      </c>
    </row>
    <row r="157" spans="1:16" ht="12.75">
      <c r="A157" t="s">
        <v>49</v>
      </c>
      <c s="34" t="s">
        <v>179</v>
      </c>
      <c s="34" t="s">
        <v>654</v>
      </c>
      <c s="35" t="s">
        <v>57</v>
      </c>
      <c s="6" t="s">
        <v>655</v>
      </c>
      <c s="36" t="s">
        <v>106</v>
      </c>
      <c s="37">
        <v>17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80</v>
      </c>
      <c>
        <f>(M157*21)/100</f>
      </c>
      <c t="s">
        <v>27</v>
      </c>
    </row>
    <row r="158" spans="1:5" ht="12.75">
      <c r="A158" s="35" t="s">
        <v>56</v>
      </c>
      <c r="E158" s="39" t="s">
        <v>57</v>
      </c>
    </row>
    <row r="159" spans="1:5" ht="12.75">
      <c r="A159" s="35" t="s">
        <v>58</v>
      </c>
      <c r="E159" s="40" t="s">
        <v>57</v>
      </c>
    </row>
    <row r="160" spans="1:5" ht="127.5">
      <c r="A160" t="s">
        <v>59</v>
      </c>
      <c r="E160" s="39" t="s">
        <v>656</v>
      </c>
    </row>
    <row r="161" spans="1:16" ht="12.75">
      <c r="A161" t="s">
        <v>49</v>
      </c>
      <c s="34" t="s">
        <v>182</v>
      </c>
      <c s="34" t="s">
        <v>657</v>
      </c>
      <c s="35" t="s">
        <v>57</v>
      </c>
      <c s="6" t="s">
        <v>658</v>
      </c>
      <c s="36" t="s">
        <v>106</v>
      </c>
      <c s="37">
        <v>10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80</v>
      </c>
      <c>
        <f>(M161*21)/100</f>
      </c>
      <c t="s">
        <v>27</v>
      </c>
    </row>
    <row r="162" spans="1:5" ht="12.75">
      <c r="A162" s="35" t="s">
        <v>56</v>
      </c>
      <c r="E162" s="39" t="s">
        <v>57</v>
      </c>
    </row>
    <row r="163" spans="1:5" ht="12.75">
      <c r="A163" s="35" t="s">
        <v>58</v>
      </c>
      <c r="E163" s="40" t="s">
        <v>57</v>
      </c>
    </row>
    <row r="164" spans="1:5" ht="127.5">
      <c r="A164" t="s">
        <v>59</v>
      </c>
      <c r="E164" s="39" t="s">
        <v>656</v>
      </c>
    </row>
    <row r="165" spans="1:16" ht="12.75">
      <c r="A165" t="s">
        <v>49</v>
      </c>
      <c s="34" t="s">
        <v>186</v>
      </c>
      <c s="34" t="s">
        <v>659</v>
      </c>
      <c s="35" t="s">
        <v>57</v>
      </c>
      <c s="6" t="s">
        <v>660</v>
      </c>
      <c s="36" t="s">
        <v>106</v>
      </c>
      <c s="37">
        <v>19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80</v>
      </c>
      <c>
        <f>(M165*21)/100</f>
      </c>
      <c t="s">
        <v>27</v>
      </c>
    </row>
    <row r="166" spans="1:5" ht="38.25">
      <c r="A166" s="35" t="s">
        <v>56</v>
      </c>
      <c r="E166" s="39" t="s">
        <v>661</v>
      </c>
    </row>
    <row r="167" spans="1:5" ht="12.75">
      <c r="A167" s="35" t="s">
        <v>58</v>
      </c>
      <c r="E167" s="40" t="s">
        <v>57</v>
      </c>
    </row>
    <row r="168" spans="1:5" ht="127.5">
      <c r="A168" t="s">
        <v>59</v>
      </c>
      <c r="E168" s="39" t="s">
        <v>656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542</v>
      </c>
      <c r="E4" s="26" t="s">
        <v>543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664</v>
      </c>
      <c r="E8" s="30" t="s">
        <v>663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561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566</v>
      </c>
      <c s="35" t="s">
        <v>57</v>
      </c>
      <c s="6" t="s">
        <v>567</v>
      </c>
      <c s="36" t="s">
        <v>79</v>
      </c>
      <c s="37">
        <v>74.256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665</v>
      </c>
    </row>
    <row r="13" spans="1:5" ht="89.25">
      <c r="A13" t="s">
        <v>59</v>
      </c>
      <c r="E13" s="39" t="s">
        <v>565</v>
      </c>
    </row>
    <row r="14" spans="1:16" ht="25.5">
      <c r="A14" t="s">
        <v>49</v>
      </c>
      <c s="34" t="s">
        <v>27</v>
      </c>
      <c s="34" t="s">
        <v>666</v>
      </c>
      <c s="35" t="s">
        <v>57</v>
      </c>
      <c s="6" t="s">
        <v>667</v>
      </c>
      <c s="36" t="s">
        <v>91</v>
      </c>
      <c s="37">
        <v>1036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668</v>
      </c>
    </row>
    <row r="17" spans="1:5" ht="102">
      <c r="A17" t="s">
        <v>59</v>
      </c>
      <c r="E17" s="39" t="s">
        <v>669</v>
      </c>
    </row>
    <row r="18" spans="1:16" ht="25.5">
      <c r="A18" t="s">
        <v>49</v>
      </c>
      <c s="34" t="s">
        <v>26</v>
      </c>
      <c s="34" t="s">
        <v>670</v>
      </c>
      <c s="35" t="s">
        <v>57</v>
      </c>
      <c s="6" t="s">
        <v>671</v>
      </c>
      <c s="36" t="s">
        <v>91</v>
      </c>
      <c s="37">
        <v>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672</v>
      </c>
    </row>
    <row r="21" spans="1:5" ht="102">
      <c r="A21" t="s">
        <v>59</v>
      </c>
      <c r="E21" s="39" t="s">
        <v>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673</v>
      </c>
      <c r="E4" s="26" t="s">
        <v>674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676</v>
      </c>
      <c r="E8" s="30" t="s">
        <v>674</v>
      </c>
      <c r="J8" s="29">
        <f>0+J9+J14+J39+J64</f>
      </c>
      <c s="29">
        <f>0+K9+K14+K39+K64</f>
      </c>
      <c s="29">
        <f>0+L9+L14+L39+L64</f>
      </c>
      <c s="29">
        <f>0+M9+M14+M39+M64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467</v>
      </c>
      <c s="35" t="s">
        <v>52</v>
      </c>
      <c s="6" t="s">
        <v>468</v>
      </c>
      <c s="36" t="s">
        <v>54</v>
      </c>
      <c s="37">
        <v>1863.9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677</v>
      </c>
    </row>
    <row r="13" spans="1:5" ht="140.25">
      <c r="A13" t="s">
        <v>59</v>
      </c>
      <c r="E13" s="39" t="s">
        <v>470</v>
      </c>
    </row>
    <row r="14" spans="1:13" ht="12.75">
      <c r="A14" t="s">
        <v>46</v>
      </c>
      <c r="C14" s="31" t="s">
        <v>50</v>
      </c>
      <c r="E14" s="33" t="s">
        <v>68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678</v>
      </c>
      <c s="35" t="s">
        <v>57</v>
      </c>
      <c s="6" t="s">
        <v>679</v>
      </c>
      <c s="36" t="s">
        <v>79</v>
      </c>
      <c s="37">
        <v>903.1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369.75">
      <c r="A18" t="s">
        <v>59</v>
      </c>
      <c r="E18" s="39" t="s">
        <v>680</v>
      </c>
    </row>
    <row r="19" spans="1:16" ht="12.75">
      <c r="A19" t="s">
        <v>49</v>
      </c>
      <c s="34" t="s">
        <v>26</v>
      </c>
      <c s="34" t="s">
        <v>77</v>
      </c>
      <c s="35" t="s">
        <v>57</v>
      </c>
      <c s="6" t="s">
        <v>78</v>
      </c>
      <c s="36" t="s">
        <v>79</v>
      </c>
      <c s="37">
        <v>11.3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(M19*21)/100</f>
      </c>
      <c t="s">
        <v>27</v>
      </c>
    </row>
    <row r="20" spans="1:5" ht="12.75">
      <c r="A20" s="35" t="s">
        <v>56</v>
      </c>
      <c r="E20" s="39" t="s">
        <v>681</v>
      </c>
    </row>
    <row r="21" spans="1:5" ht="12.75">
      <c r="A21" s="35" t="s">
        <v>58</v>
      </c>
      <c r="E21" s="40" t="s">
        <v>57</v>
      </c>
    </row>
    <row r="22" spans="1:5" ht="318.75">
      <c r="A22" t="s">
        <v>59</v>
      </c>
      <c r="E22" s="39" t="s">
        <v>83</v>
      </c>
    </row>
    <row r="23" spans="1:16" ht="12.75">
      <c r="A23" t="s">
        <v>49</v>
      </c>
      <c s="34" t="s">
        <v>69</v>
      </c>
      <c s="34" t="s">
        <v>85</v>
      </c>
      <c s="35" t="s">
        <v>57</v>
      </c>
      <c s="6" t="s">
        <v>86</v>
      </c>
      <c s="36" t="s">
        <v>79</v>
      </c>
      <c s="37">
        <v>121.1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80</v>
      </c>
      <c>
        <f>(M23*21)/100</f>
      </c>
      <c t="s">
        <v>27</v>
      </c>
    </row>
    <row r="24" spans="1:5" ht="12.75">
      <c r="A24" s="35" t="s">
        <v>56</v>
      </c>
      <c r="E24" s="39" t="s">
        <v>682</v>
      </c>
    </row>
    <row r="25" spans="1:5" ht="12.75">
      <c r="A25" s="35" t="s">
        <v>58</v>
      </c>
      <c r="E25" s="40" t="s">
        <v>57</v>
      </c>
    </row>
    <row r="26" spans="1:5" ht="318.75">
      <c r="A26" t="s">
        <v>59</v>
      </c>
      <c r="E26" s="39" t="s">
        <v>83</v>
      </c>
    </row>
    <row r="27" spans="1:16" ht="12.75">
      <c r="A27" t="s">
        <v>49</v>
      </c>
      <c s="34" t="s">
        <v>73</v>
      </c>
      <c s="34" t="s">
        <v>683</v>
      </c>
      <c s="35" t="s">
        <v>57</v>
      </c>
      <c s="6" t="s">
        <v>684</v>
      </c>
      <c s="36" t="s">
        <v>79</v>
      </c>
      <c s="37">
        <v>141.2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80</v>
      </c>
      <c>
        <f>(M27*21)/100</f>
      </c>
      <c t="s">
        <v>27</v>
      </c>
    </row>
    <row r="28" spans="1:5" ht="12.75">
      <c r="A28" s="35" t="s">
        <v>56</v>
      </c>
      <c r="E28" s="39" t="s">
        <v>685</v>
      </c>
    </row>
    <row r="29" spans="1:5" ht="12.75">
      <c r="A29" s="35" t="s">
        <v>58</v>
      </c>
      <c r="E29" s="40" t="s">
        <v>57</v>
      </c>
    </row>
    <row r="30" spans="1:5" ht="229.5">
      <c r="A30" t="s">
        <v>59</v>
      </c>
      <c r="E30" s="39" t="s">
        <v>686</v>
      </c>
    </row>
    <row r="31" spans="1:16" ht="12.75">
      <c r="A31" t="s">
        <v>49</v>
      </c>
      <c s="34" t="s">
        <v>76</v>
      </c>
      <c s="34" t="s">
        <v>687</v>
      </c>
      <c s="35" t="s">
        <v>57</v>
      </c>
      <c s="6" t="s">
        <v>688</v>
      </c>
      <c s="36" t="s">
        <v>79</v>
      </c>
      <c s="37">
        <v>6.47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56</v>
      </c>
      <c r="E32" s="39" t="s">
        <v>689</v>
      </c>
    </row>
    <row r="33" spans="1:5" ht="12.75">
      <c r="A33" s="35" t="s">
        <v>58</v>
      </c>
      <c r="E33" s="40" t="s">
        <v>57</v>
      </c>
    </row>
    <row r="34" spans="1:5" ht="293.25">
      <c r="A34" t="s">
        <v>59</v>
      </c>
      <c r="E34" s="39" t="s">
        <v>690</v>
      </c>
    </row>
    <row r="35" spans="1:16" ht="12.75">
      <c r="A35" t="s">
        <v>49</v>
      </c>
      <c s="34" t="s">
        <v>84</v>
      </c>
      <c s="34" t="s">
        <v>96</v>
      </c>
      <c s="35" t="s">
        <v>57</v>
      </c>
      <c s="6" t="s">
        <v>97</v>
      </c>
      <c s="36" t="s">
        <v>72</v>
      </c>
      <c s="37">
        <v>1456.4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25.5">
      <c r="A38" t="s">
        <v>59</v>
      </c>
      <c r="E38" s="39" t="s">
        <v>691</v>
      </c>
    </row>
    <row r="39" spans="1:13" ht="12.75">
      <c r="A39" t="s">
        <v>46</v>
      </c>
      <c r="C39" s="31" t="s">
        <v>73</v>
      </c>
      <c r="E39" s="33" t="s">
        <v>561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25.5">
      <c r="A40" t="s">
        <v>49</v>
      </c>
      <c s="34" t="s">
        <v>88</v>
      </c>
      <c s="34" t="s">
        <v>692</v>
      </c>
      <c s="35" t="s">
        <v>57</v>
      </c>
      <c s="6" t="s">
        <v>693</v>
      </c>
      <c s="36" t="s">
        <v>79</v>
      </c>
      <c s="37">
        <v>529.8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80</v>
      </c>
      <c>
        <f>(M40*21)/100</f>
      </c>
      <c t="s">
        <v>27</v>
      </c>
    </row>
    <row r="41" spans="1:5" ht="12.75">
      <c r="A41" s="35" t="s">
        <v>56</v>
      </c>
      <c r="E41" s="39" t="s">
        <v>694</v>
      </c>
    </row>
    <row r="42" spans="1:5" ht="38.25">
      <c r="A42" s="35" t="s">
        <v>58</v>
      </c>
      <c r="E42" s="40" t="s">
        <v>695</v>
      </c>
    </row>
    <row r="43" spans="1:5" ht="280.5">
      <c r="A43" t="s">
        <v>59</v>
      </c>
      <c r="E43" s="39" t="s">
        <v>696</v>
      </c>
    </row>
    <row r="44" spans="1:16" ht="25.5">
      <c r="A44" t="s">
        <v>49</v>
      </c>
      <c s="34" t="s">
        <v>92</v>
      </c>
      <c s="34" t="s">
        <v>697</v>
      </c>
      <c s="35" t="s">
        <v>57</v>
      </c>
      <c s="6" t="s">
        <v>698</v>
      </c>
      <c s="36" t="s">
        <v>79</v>
      </c>
      <c s="37">
        <v>127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80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57</v>
      </c>
    </row>
    <row r="47" spans="1:5" ht="306">
      <c r="A47" t="s">
        <v>59</v>
      </c>
      <c r="E47" s="39" t="s">
        <v>699</v>
      </c>
    </row>
    <row r="48" spans="1:16" ht="25.5">
      <c r="A48" t="s">
        <v>49</v>
      </c>
      <c s="34" t="s">
        <v>95</v>
      </c>
      <c s="34" t="s">
        <v>700</v>
      </c>
      <c s="35" t="s">
        <v>57</v>
      </c>
      <c s="6" t="s">
        <v>701</v>
      </c>
      <c s="36" t="s">
        <v>79</v>
      </c>
      <c s="37">
        <v>78.4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80</v>
      </c>
      <c>
        <f>(M48*0)/100</f>
      </c>
      <c t="s">
        <v>47</v>
      </c>
    </row>
    <row r="49" spans="1:5" ht="12.75">
      <c r="A49" s="35" t="s">
        <v>56</v>
      </c>
      <c r="E49" s="39" t="s">
        <v>702</v>
      </c>
    </row>
    <row r="50" spans="1:5" ht="12.75">
      <c r="A50" s="35" t="s">
        <v>58</v>
      </c>
      <c r="E50" s="40" t="s">
        <v>57</v>
      </c>
    </row>
    <row r="51" spans="1:5" ht="267.75">
      <c r="A51" t="s">
        <v>59</v>
      </c>
      <c r="E51" s="39" t="s">
        <v>703</v>
      </c>
    </row>
    <row r="52" spans="1:16" ht="25.5">
      <c r="A52" t="s">
        <v>49</v>
      </c>
      <c s="34" t="s">
        <v>67</v>
      </c>
      <c s="34" t="s">
        <v>704</v>
      </c>
      <c s="35" t="s">
        <v>57</v>
      </c>
      <c s="6" t="s">
        <v>705</v>
      </c>
      <c s="36" t="s">
        <v>72</v>
      </c>
      <c s="37">
        <v>2175.8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80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51">
      <c r="A54" s="35" t="s">
        <v>58</v>
      </c>
      <c r="E54" s="40" t="s">
        <v>706</v>
      </c>
    </row>
    <row r="55" spans="1:5" ht="178.5">
      <c r="A55" t="s">
        <v>59</v>
      </c>
      <c r="E55" s="39" t="s">
        <v>707</v>
      </c>
    </row>
    <row r="56" spans="1:16" ht="12.75">
      <c r="A56" t="s">
        <v>49</v>
      </c>
      <c s="34" t="s">
        <v>100</v>
      </c>
      <c s="34" t="s">
        <v>708</v>
      </c>
      <c s="35" t="s">
        <v>57</v>
      </c>
      <c s="6" t="s">
        <v>709</v>
      </c>
      <c s="36" t="s">
        <v>72</v>
      </c>
      <c s="37">
        <v>750.2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80</v>
      </c>
      <c>
        <f>(M56*0)/100</f>
      </c>
      <c t="s">
        <v>47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</v>
      </c>
    </row>
    <row r="59" spans="1:5" ht="51">
      <c r="A59" t="s">
        <v>59</v>
      </c>
      <c r="E59" s="39" t="s">
        <v>710</v>
      </c>
    </row>
    <row r="60" spans="1:16" ht="12.75">
      <c r="A60" t="s">
        <v>49</v>
      </c>
      <c s="34" t="s">
        <v>103</v>
      </c>
      <c s="34" t="s">
        <v>711</v>
      </c>
      <c s="35" t="s">
        <v>57</v>
      </c>
      <c s="6" t="s">
        <v>712</v>
      </c>
      <c s="36" t="s">
        <v>72</v>
      </c>
      <c s="37">
        <v>750.2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(M60*0)/100</f>
      </c>
      <c t="s">
        <v>47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57</v>
      </c>
    </row>
    <row r="63" spans="1:5" ht="51">
      <c r="A63" t="s">
        <v>59</v>
      </c>
      <c r="E63" s="39" t="s">
        <v>710</v>
      </c>
    </row>
    <row r="64" spans="1:13" ht="12.75">
      <c r="A64" t="s">
        <v>46</v>
      </c>
      <c r="C64" s="31" t="s">
        <v>88</v>
      </c>
      <c r="E64" s="33" t="s">
        <v>713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49</v>
      </c>
      <c s="34" t="s">
        <v>107</v>
      </c>
      <c s="34" t="s">
        <v>714</v>
      </c>
      <c s="35" t="s">
        <v>57</v>
      </c>
      <c s="6" t="s">
        <v>715</v>
      </c>
      <c s="36" t="s">
        <v>91</v>
      </c>
      <c s="37">
        <v>6.5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80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12.75">
      <c r="A67" s="35" t="s">
        <v>58</v>
      </c>
      <c r="E67" s="40" t="s">
        <v>57</v>
      </c>
    </row>
    <row r="68" spans="1:5" ht="255">
      <c r="A68" t="s">
        <v>59</v>
      </c>
      <c r="E68" s="39" t="s">
        <v>716</v>
      </c>
    </row>
    <row r="69" spans="1:16" ht="12.75">
      <c r="A69" t="s">
        <v>49</v>
      </c>
      <c s="34" t="s">
        <v>111</v>
      </c>
      <c s="34" t="s">
        <v>717</v>
      </c>
      <c s="35" t="s">
        <v>57</v>
      </c>
      <c s="6" t="s">
        <v>718</v>
      </c>
      <c s="36" t="s">
        <v>91</v>
      </c>
      <c s="37">
        <v>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80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12.75">
      <c r="A71" s="35" t="s">
        <v>58</v>
      </c>
      <c r="E71" s="40" t="s">
        <v>57</v>
      </c>
    </row>
    <row r="72" spans="1:5" ht="242.25">
      <c r="A72" t="s">
        <v>59</v>
      </c>
      <c r="E72" s="39" t="s">
        <v>719</v>
      </c>
    </row>
    <row r="73" spans="1:16" ht="12.75">
      <c r="A73" t="s">
        <v>49</v>
      </c>
      <c s="34" t="s">
        <v>114</v>
      </c>
      <c s="34" t="s">
        <v>720</v>
      </c>
      <c s="35" t="s">
        <v>57</v>
      </c>
      <c s="6" t="s">
        <v>721</v>
      </c>
      <c s="36" t="s">
        <v>91</v>
      </c>
      <c s="37">
        <v>136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80</v>
      </c>
      <c>
        <f>(M73*21)/100</f>
      </c>
      <c t="s">
        <v>27</v>
      </c>
    </row>
    <row r="74" spans="1:5" ht="12.75">
      <c r="A74" s="35" t="s">
        <v>56</v>
      </c>
      <c r="E74" s="39" t="s">
        <v>57</v>
      </c>
    </row>
    <row r="75" spans="1:5" ht="12.75">
      <c r="A75" s="35" t="s">
        <v>58</v>
      </c>
      <c r="E75" s="40" t="s">
        <v>57</v>
      </c>
    </row>
    <row r="76" spans="1:5" ht="242.25">
      <c r="A76" t="s">
        <v>59</v>
      </c>
      <c r="E76" s="39" t="s">
        <v>719</v>
      </c>
    </row>
    <row r="77" spans="1:16" ht="12.75">
      <c r="A77" t="s">
        <v>49</v>
      </c>
      <c s="34" t="s">
        <v>117</v>
      </c>
      <c s="34" t="s">
        <v>722</v>
      </c>
      <c s="35" t="s">
        <v>57</v>
      </c>
      <c s="6" t="s">
        <v>723</v>
      </c>
      <c s="36" t="s">
        <v>106</v>
      </c>
      <c s="37">
        <v>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80</v>
      </c>
      <c>
        <f>(M77*21)/100</f>
      </c>
      <c t="s">
        <v>27</v>
      </c>
    </row>
    <row r="78" spans="1:5" ht="12.75">
      <c r="A78" s="35" t="s">
        <v>56</v>
      </c>
      <c r="E78" s="39" t="s">
        <v>57</v>
      </c>
    </row>
    <row r="79" spans="1:5" ht="12.75">
      <c r="A79" s="35" t="s">
        <v>58</v>
      </c>
      <c r="E79" s="40" t="s">
        <v>57</v>
      </c>
    </row>
    <row r="80" spans="1:5" ht="89.25">
      <c r="A80" t="s">
        <v>59</v>
      </c>
      <c r="E80" s="39" t="s">
        <v>724</v>
      </c>
    </row>
    <row r="81" spans="1:16" ht="12.75">
      <c r="A81" t="s">
        <v>49</v>
      </c>
      <c s="34" t="s">
        <v>120</v>
      </c>
      <c s="34" t="s">
        <v>725</v>
      </c>
      <c s="35" t="s">
        <v>57</v>
      </c>
      <c s="6" t="s">
        <v>726</v>
      </c>
      <c s="36" t="s">
        <v>79</v>
      </c>
      <c s="37">
        <v>8.8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80</v>
      </c>
      <c>
        <f>(M81*21)/100</f>
      </c>
      <c t="s">
        <v>27</v>
      </c>
    </row>
    <row r="82" spans="1:5" ht="25.5">
      <c r="A82" s="35" t="s">
        <v>56</v>
      </c>
      <c r="E82" s="39" t="s">
        <v>727</v>
      </c>
    </row>
    <row r="83" spans="1:5" ht="12.75">
      <c r="A83" s="35" t="s">
        <v>58</v>
      </c>
      <c r="E83" s="40" t="s">
        <v>57</v>
      </c>
    </row>
    <row r="84" spans="1:5" ht="369.75">
      <c r="A84" t="s">
        <v>59</v>
      </c>
      <c r="E84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733</v>
      </c>
      <c r="E8" s="30" t="s">
        <v>732</v>
      </c>
      <c r="J8" s="29">
        <f>0+J9+J14+J23+J68+J93</f>
      </c>
      <c s="29">
        <f>0+K9+K14+K23+K68+K93</f>
      </c>
      <c s="29">
        <f>0+L9+L14+L23+L68+L93</f>
      </c>
      <c s="29">
        <f>0+M9+M14+M23+M68+M93</f>
      </c>
    </row>
    <row r="9" spans="1:13" ht="12.75">
      <c r="A9" t="s">
        <v>46</v>
      </c>
      <c r="C9" s="31" t="s">
        <v>47</v>
      </c>
      <c r="E9" s="33" t="s">
        <v>734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735</v>
      </c>
      <c s="35" t="s">
        <v>50</v>
      </c>
      <c s="6" t="s">
        <v>736</v>
      </c>
      <c s="36" t="s">
        <v>504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737</v>
      </c>
      <c>
        <f>(M10*21)/100</f>
      </c>
      <c t="s">
        <v>27</v>
      </c>
    </row>
    <row r="11" spans="1:5" ht="25.5">
      <c r="A11" s="35" t="s">
        <v>56</v>
      </c>
      <c r="E11" s="39" t="s">
        <v>738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739</v>
      </c>
    </row>
    <row r="14" spans="1:13" ht="12.75">
      <c r="A14" t="s">
        <v>46</v>
      </c>
      <c r="C14" s="31" t="s">
        <v>50</v>
      </c>
      <c r="E14" s="33" t="s">
        <v>68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27</v>
      </c>
      <c s="34" t="s">
        <v>740</v>
      </c>
      <c s="35" t="s">
        <v>57</v>
      </c>
      <c s="6" t="s">
        <v>741</v>
      </c>
      <c s="36" t="s">
        <v>79</v>
      </c>
      <c s="37">
        <v>91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(M15*0)/100</f>
      </c>
      <c t="s">
        <v>47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63.75">
      <c r="A18" t="s">
        <v>59</v>
      </c>
      <c r="E18" s="39" t="s">
        <v>742</v>
      </c>
    </row>
    <row r="19" spans="1:16" ht="25.5">
      <c r="A19" t="s">
        <v>49</v>
      </c>
      <c s="34" t="s">
        <v>26</v>
      </c>
      <c s="34" t="s">
        <v>743</v>
      </c>
      <c s="35" t="s">
        <v>57</v>
      </c>
      <c s="6" t="s">
        <v>744</v>
      </c>
      <c s="36" t="s">
        <v>79</v>
      </c>
      <c s="37">
        <v>228.5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(M19*0)/100</f>
      </c>
      <c t="s">
        <v>47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63.75">
      <c r="A22" t="s">
        <v>59</v>
      </c>
      <c r="E22" s="39" t="s">
        <v>742</v>
      </c>
    </row>
    <row r="23" spans="1:13" ht="12.75">
      <c r="A23" t="s">
        <v>46</v>
      </c>
      <c r="C23" s="31" t="s">
        <v>73</v>
      </c>
      <c r="E23" s="33" t="s">
        <v>561</v>
      </c>
      <c r="J23" s="32">
        <f>0</f>
      </c>
      <c s="32">
        <f>0</f>
      </c>
      <c s="32">
        <f>0+L24+L28+L32+L36+L40+L44+L48+L52+L56+L60+L64</f>
      </c>
      <c s="32">
        <f>0+M24+M28+M32+M36+M40+M44+M48+M52+M56+M60+M64</f>
      </c>
    </row>
    <row r="24" spans="1:16" ht="25.5">
      <c r="A24" t="s">
        <v>49</v>
      </c>
      <c s="34" t="s">
        <v>69</v>
      </c>
      <c s="34" t="s">
        <v>745</v>
      </c>
      <c s="35" t="s">
        <v>50</v>
      </c>
      <c s="6" t="s">
        <v>746</v>
      </c>
      <c s="36" t="s">
        <v>72</v>
      </c>
      <c s="37">
        <v>460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737</v>
      </c>
      <c>
        <f>(M24*21)/100</f>
      </c>
      <c t="s">
        <v>27</v>
      </c>
    </row>
    <row r="25" spans="1:5" ht="12.75">
      <c r="A25" s="35" t="s">
        <v>56</v>
      </c>
      <c r="E25" s="39" t="s">
        <v>57</v>
      </c>
    </row>
    <row r="26" spans="1:5" ht="12.75">
      <c r="A26" s="35" t="s">
        <v>58</v>
      </c>
      <c r="E26" s="40" t="s">
        <v>57</v>
      </c>
    </row>
    <row r="27" spans="1:5" ht="51">
      <c r="A27" t="s">
        <v>59</v>
      </c>
      <c r="E27" s="39" t="s">
        <v>747</v>
      </c>
    </row>
    <row r="28" spans="1:16" ht="12.75">
      <c r="A28" t="s">
        <v>49</v>
      </c>
      <c s="34" t="s">
        <v>73</v>
      </c>
      <c s="34" t="s">
        <v>748</v>
      </c>
      <c s="35" t="s">
        <v>50</v>
      </c>
      <c s="6" t="s">
        <v>749</v>
      </c>
      <c s="36" t="s">
        <v>72</v>
      </c>
      <c s="37">
        <v>590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737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57</v>
      </c>
    </row>
    <row r="31" spans="1:5" ht="51">
      <c r="A31" t="s">
        <v>59</v>
      </c>
      <c r="E31" s="39" t="s">
        <v>747</v>
      </c>
    </row>
    <row r="32" spans="1:16" ht="12.75">
      <c r="A32" t="s">
        <v>49</v>
      </c>
      <c s="34" t="s">
        <v>76</v>
      </c>
      <c s="34" t="s">
        <v>750</v>
      </c>
      <c s="35" t="s">
        <v>50</v>
      </c>
      <c s="6" t="s">
        <v>751</v>
      </c>
      <c s="36" t="s">
        <v>72</v>
      </c>
      <c s="37">
        <v>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737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57</v>
      </c>
    </row>
    <row r="35" spans="1:5" ht="51">
      <c r="A35" t="s">
        <v>59</v>
      </c>
      <c r="E35" s="39" t="s">
        <v>747</v>
      </c>
    </row>
    <row r="36" spans="1:16" ht="12.75">
      <c r="A36" t="s">
        <v>49</v>
      </c>
      <c s="34" t="s">
        <v>84</v>
      </c>
      <c s="34" t="s">
        <v>752</v>
      </c>
      <c s="35" t="s">
        <v>50</v>
      </c>
      <c s="6" t="s">
        <v>753</v>
      </c>
      <c s="36" t="s">
        <v>72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737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12.75">
      <c r="A38" s="35" t="s">
        <v>58</v>
      </c>
      <c r="E38" s="40" t="s">
        <v>57</v>
      </c>
    </row>
    <row r="39" spans="1:5" ht="102">
      <c r="A39" t="s">
        <v>59</v>
      </c>
      <c r="E39" s="39" t="s">
        <v>754</v>
      </c>
    </row>
    <row r="40" spans="1:16" ht="12.75">
      <c r="A40" t="s">
        <v>49</v>
      </c>
      <c s="34" t="s">
        <v>88</v>
      </c>
      <c s="34" t="s">
        <v>755</v>
      </c>
      <c s="35" t="s">
        <v>50</v>
      </c>
      <c s="6" t="s">
        <v>756</v>
      </c>
      <c s="36" t="s">
        <v>72</v>
      </c>
      <c s="37">
        <v>460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737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57</v>
      </c>
    </row>
    <row r="43" spans="1:5" ht="63.75">
      <c r="A43" t="s">
        <v>59</v>
      </c>
      <c r="E43" s="39" t="s">
        <v>757</v>
      </c>
    </row>
    <row r="44" spans="1:16" ht="12.75">
      <c r="A44" t="s">
        <v>49</v>
      </c>
      <c s="34" t="s">
        <v>92</v>
      </c>
      <c s="34" t="s">
        <v>758</v>
      </c>
      <c s="35" t="s">
        <v>50</v>
      </c>
      <c s="6" t="s">
        <v>759</v>
      </c>
      <c s="36" t="s">
        <v>72</v>
      </c>
      <c s="37">
        <v>1320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737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57</v>
      </c>
    </row>
    <row r="47" spans="1:5" ht="63.75">
      <c r="A47" t="s">
        <v>59</v>
      </c>
      <c r="E47" s="39" t="s">
        <v>757</v>
      </c>
    </row>
    <row r="48" spans="1:16" ht="12.75">
      <c r="A48" t="s">
        <v>49</v>
      </c>
      <c s="34" t="s">
        <v>95</v>
      </c>
      <c s="34" t="s">
        <v>760</v>
      </c>
      <c s="35" t="s">
        <v>50</v>
      </c>
      <c s="6" t="s">
        <v>761</v>
      </c>
      <c s="36" t="s">
        <v>79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737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57</v>
      </c>
    </row>
    <row r="51" spans="1:5" ht="140.25">
      <c r="A51" t="s">
        <v>59</v>
      </c>
      <c r="E51" s="39" t="s">
        <v>762</v>
      </c>
    </row>
    <row r="52" spans="1:16" ht="12.75">
      <c r="A52" t="s">
        <v>49</v>
      </c>
      <c s="34" t="s">
        <v>67</v>
      </c>
      <c s="34" t="s">
        <v>763</v>
      </c>
      <c s="35" t="s">
        <v>50</v>
      </c>
      <c s="6" t="s">
        <v>764</v>
      </c>
      <c s="36" t="s">
        <v>79</v>
      </c>
      <c s="37">
        <v>46.2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737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57</v>
      </c>
    </row>
    <row r="55" spans="1:5" ht="140.25">
      <c r="A55" t="s">
        <v>59</v>
      </c>
      <c r="E55" s="39" t="s">
        <v>762</v>
      </c>
    </row>
    <row r="56" spans="1:16" ht="12.75">
      <c r="A56" t="s">
        <v>49</v>
      </c>
      <c s="34" t="s">
        <v>100</v>
      </c>
      <c s="34" t="s">
        <v>765</v>
      </c>
      <c s="35" t="s">
        <v>50</v>
      </c>
      <c s="6" t="s">
        <v>766</v>
      </c>
      <c s="36" t="s">
        <v>79</v>
      </c>
      <c s="37">
        <v>41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737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</v>
      </c>
    </row>
    <row r="59" spans="1:5" ht="140.25">
      <c r="A59" t="s">
        <v>59</v>
      </c>
      <c r="E59" s="39" t="s">
        <v>762</v>
      </c>
    </row>
    <row r="60" spans="1:16" ht="12.75">
      <c r="A60" t="s">
        <v>49</v>
      </c>
      <c s="34" t="s">
        <v>103</v>
      </c>
      <c s="34" t="s">
        <v>767</v>
      </c>
      <c s="35" t="s">
        <v>50</v>
      </c>
      <c s="6" t="s">
        <v>768</v>
      </c>
      <c s="36" t="s">
        <v>79</v>
      </c>
      <c s="37">
        <v>26.4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737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57</v>
      </c>
    </row>
    <row r="63" spans="1:5" ht="140.25">
      <c r="A63" t="s">
        <v>59</v>
      </c>
      <c r="E63" s="39" t="s">
        <v>762</v>
      </c>
    </row>
    <row r="64" spans="1:16" ht="12.75">
      <c r="A64" t="s">
        <v>49</v>
      </c>
      <c s="34" t="s">
        <v>107</v>
      </c>
      <c s="34" t="s">
        <v>769</v>
      </c>
      <c s="35" t="s">
        <v>50</v>
      </c>
      <c s="6" t="s">
        <v>770</v>
      </c>
      <c s="36" t="s">
        <v>91</v>
      </c>
      <c s="37">
        <v>126.1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737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25.5">
      <c r="A67" t="s">
        <v>59</v>
      </c>
      <c r="E67" s="39" t="s">
        <v>771</v>
      </c>
    </row>
    <row r="68" spans="1:13" ht="12.75">
      <c r="A68" t="s">
        <v>46</v>
      </c>
      <c r="C68" s="31" t="s">
        <v>92</v>
      </c>
      <c r="E68" s="33" t="s">
        <v>772</v>
      </c>
      <c r="J68" s="32">
        <f>0</f>
      </c>
      <c s="32">
        <f>0</f>
      </c>
      <c s="32">
        <f>0+L69+L73+L77+L81+L85+L89</f>
      </c>
      <c s="32">
        <f>0+M69+M73+M77+M81+M85+M89</f>
      </c>
    </row>
    <row r="69" spans="1:16" ht="12.75">
      <c r="A69" t="s">
        <v>49</v>
      </c>
      <c s="34" t="s">
        <v>111</v>
      </c>
      <c s="34" t="s">
        <v>773</v>
      </c>
      <c s="35" t="s">
        <v>50</v>
      </c>
      <c s="6" t="s">
        <v>774</v>
      </c>
      <c s="36" t="s">
        <v>106</v>
      </c>
      <c s="37">
        <v>14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737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12.75">
      <c r="A71" s="35" t="s">
        <v>58</v>
      </c>
      <c r="E71" s="40" t="s">
        <v>57</v>
      </c>
    </row>
    <row r="72" spans="1:5" ht="51">
      <c r="A72" t="s">
        <v>59</v>
      </c>
      <c r="E72" s="39" t="s">
        <v>775</v>
      </c>
    </row>
    <row r="73" spans="1:16" ht="25.5">
      <c r="A73" t="s">
        <v>49</v>
      </c>
      <c s="34" t="s">
        <v>114</v>
      </c>
      <c s="34" t="s">
        <v>776</v>
      </c>
      <c s="35" t="s">
        <v>50</v>
      </c>
      <c s="6" t="s">
        <v>777</v>
      </c>
      <c s="36" t="s">
        <v>72</v>
      </c>
      <c s="37">
        <v>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737</v>
      </c>
      <c>
        <f>(M73*21)/100</f>
      </c>
      <c t="s">
        <v>27</v>
      </c>
    </row>
    <row r="74" spans="1:5" ht="12.75">
      <c r="A74" s="35" t="s">
        <v>56</v>
      </c>
      <c r="E74" s="39" t="s">
        <v>57</v>
      </c>
    </row>
    <row r="75" spans="1:5" ht="12.75">
      <c r="A75" s="35" t="s">
        <v>58</v>
      </c>
      <c r="E75" s="40" t="s">
        <v>57</v>
      </c>
    </row>
    <row r="76" spans="1:5" ht="25.5">
      <c r="A76" t="s">
        <v>59</v>
      </c>
      <c r="E76" s="39" t="s">
        <v>778</v>
      </c>
    </row>
    <row r="77" spans="1:16" ht="12.75">
      <c r="A77" t="s">
        <v>49</v>
      </c>
      <c s="34" t="s">
        <v>117</v>
      </c>
      <c s="34" t="s">
        <v>779</v>
      </c>
      <c s="35" t="s">
        <v>50</v>
      </c>
      <c s="6" t="s">
        <v>780</v>
      </c>
      <c s="36" t="s">
        <v>91</v>
      </c>
      <c s="37">
        <v>85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737</v>
      </c>
      <c>
        <f>(M77*21)/100</f>
      </c>
      <c t="s">
        <v>27</v>
      </c>
    </row>
    <row r="78" spans="1:5" ht="12.75">
      <c r="A78" s="35" t="s">
        <v>56</v>
      </c>
      <c r="E78" s="39" t="s">
        <v>57</v>
      </c>
    </row>
    <row r="79" spans="1:5" ht="12.75">
      <c r="A79" s="35" t="s">
        <v>58</v>
      </c>
      <c r="E79" s="40" t="s">
        <v>57</v>
      </c>
    </row>
    <row r="80" spans="1:5" ht="12.75">
      <c r="A80" t="s">
        <v>59</v>
      </c>
      <c r="E80" s="39" t="s">
        <v>57</v>
      </c>
    </row>
    <row r="81" spans="1:16" ht="12.75">
      <c r="A81" t="s">
        <v>49</v>
      </c>
      <c s="34" t="s">
        <v>120</v>
      </c>
      <c s="34" t="s">
        <v>781</v>
      </c>
      <c s="35" t="s">
        <v>57</v>
      </c>
      <c s="6" t="s">
        <v>782</v>
      </c>
      <c s="36" t="s">
        <v>72</v>
      </c>
      <c s="37">
        <v>17.15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80</v>
      </c>
      <c>
        <f>(M81*21)/100</f>
      </c>
      <c t="s">
        <v>27</v>
      </c>
    </row>
    <row r="82" spans="1:5" ht="25.5">
      <c r="A82" s="35" t="s">
        <v>56</v>
      </c>
      <c r="E82" s="39" t="s">
        <v>783</v>
      </c>
    </row>
    <row r="83" spans="1:5" ht="12.75">
      <c r="A83" s="35" t="s">
        <v>58</v>
      </c>
      <c r="E83" s="40" t="s">
        <v>57</v>
      </c>
    </row>
    <row r="84" spans="1:5" ht="267.75">
      <c r="A84" t="s">
        <v>59</v>
      </c>
      <c r="E84" s="39" t="s">
        <v>784</v>
      </c>
    </row>
    <row r="85" spans="1:16" ht="12.75">
      <c r="A85" t="s">
        <v>49</v>
      </c>
      <c s="34" t="s">
        <v>123</v>
      </c>
      <c s="34" t="s">
        <v>785</v>
      </c>
      <c s="35" t="s">
        <v>50</v>
      </c>
      <c s="6" t="s">
        <v>786</v>
      </c>
      <c s="36" t="s">
        <v>72</v>
      </c>
      <c s="37">
        <v>72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737</v>
      </c>
      <c>
        <f>(M85*21)/100</f>
      </c>
      <c t="s">
        <v>27</v>
      </c>
    </row>
    <row r="86" spans="1:5" ht="12.75">
      <c r="A86" s="35" t="s">
        <v>56</v>
      </c>
      <c r="E86" s="39" t="s">
        <v>57</v>
      </c>
    </row>
    <row r="87" spans="1:5" ht="12.75">
      <c r="A87" s="35" t="s">
        <v>58</v>
      </c>
      <c r="E87" s="40" t="s">
        <v>57</v>
      </c>
    </row>
    <row r="88" spans="1:5" ht="127.5">
      <c r="A88" t="s">
        <v>59</v>
      </c>
      <c r="E88" s="39" t="s">
        <v>787</v>
      </c>
    </row>
    <row r="89" spans="1:16" ht="25.5">
      <c r="A89" t="s">
        <v>49</v>
      </c>
      <c s="34" t="s">
        <v>126</v>
      </c>
      <c s="34" t="s">
        <v>788</v>
      </c>
      <c s="35" t="s">
        <v>50</v>
      </c>
      <c s="6" t="s">
        <v>789</v>
      </c>
      <c s="36" t="s">
        <v>72</v>
      </c>
      <c s="37">
        <v>121.72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737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57</v>
      </c>
    </row>
    <row r="92" spans="1:5" ht="63.75">
      <c r="A92" t="s">
        <v>59</v>
      </c>
      <c r="E92" s="39" t="s">
        <v>790</v>
      </c>
    </row>
    <row r="93" spans="1:13" ht="12.75">
      <c r="A93" t="s">
        <v>46</v>
      </c>
      <c r="C93" s="31" t="s">
        <v>791</v>
      </c>
      <c r="E93" s="33" t="s">
        <v>792</v>
      </c>
      <c r="J93" s="32">
        <f>0</f>
      </c>
      <c s="32">
        <f>0</f>
      </c>
      <c s="32">
        <f>0+L94+L98</f>
      </c>
      <c s="32">
        <f>0+M94+M98</f>
      </c>
    </row>
    <row r="94" spans="1:16" ht="25.5">
      <c r="A94" t="s">
        <v>49</v>
      </c>
      <c s="34" t="s">
        <v>129</v>
      </c>
      <c s="34" t="s">
        <v>467</v>
      </c>
      <c s="35" t="s">
        <v>52</v>
      </c>
      <c s="6" t="s">
        <v>793</v>
      </c>
      <c s="36" t="s">
        <v>54</v>
      </c>
      <c s="37">
        <v>411.3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737</v>
      </c>
      <c>
        <f>(M94*21)/100</f>
      </c>
      <c t="s">
        <v>27</v>
      </c>
    </row>
    <row r="95" spans="1:5" ht="12.75">
      <c r="A95" s="35" t="s">
        <v>56</v>
      </c>
      <c r="E95" s="39" t="s">
        <v>57</v>
      </c>
    </row>
    <row r="96" spans="1:5" ht="12.75">
      <c r="A96" s="35" t="s">
        <v>58</v>
      </c>
      <c r="E96" s="40" t="s">
        <v>57</v>
      </c>
    </row>
    <row r="97" spans="1:5" ht="140.25">
      <c r="A97" t="s">
        <v>59</v>
      </c>
      <c r="E97" s="39" t="s">
        <v>794</v>
      </c>
    </row>
    <row r="98" spans="1:16" ht="25.5">
      <c r="A98" t="s">
        <v>49</v>
      </c>
      <c s="34" t="s">
        <v>133</v>
      </c>
      <c s="34" t="s">
        <v>471</v>
      </c>
      <c s="35" t="s">
        <v>472</v>
      </c>
      <c s="6" t="s">
        <v>795</v>
      </c>
      <c s="36" t="s">
        <v>54</v>
      </c>
      <c s="37">
        <v>200.2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737</v>
      </c>
      <c>
        <f>(M98*21)/100</f>
      </c>
      <c t="s">
        <v>27</v>
      </c>
    </row>
    <row r="99" spans="1:5" ht="12.75">
      <c r="A99" s="35" t="s">
        <v>56</v>
      </c>
      <c r="E99" s="39" t="s">
        <v>57</v>
      </c>
    </row>
    <row r="100" spans="1:5" ht="12.75">
      <c r="A100" s="35" t="s">
        <v>58</v>
      </c>
      <c r="E100" s="40" t="s">
        <v>57</v>
      </c>
    </row>
    <row r="101" spans="1:5" ht="63.75">
      <c r="A101" t="s">
        <v>59</v>
      </c>
      <c r="E101" s="39" t="s">
        <v>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799</v>
      </c>
      <c r="E8" s="30" t="s">
        <v>798</v>
      </c>
      <c r="J8" s="29">
        <f>0+J9+J14+J23+J56+J73</f>
      </c>
      <c s="29">
        <f>0+K9+K14+K23+K56+K73</f>
      </c>
      <c s="29">
        <f>0+L9+L14+L23+L56+L73</f>
      </c>
      <c s="29">
        <f>0+M9+M14+M23+M56+M73</f>
      </c>
    </row>
    <row r="9" spans="1:13" ht="12.75">
      <c r="A9" t="s">
        <v>46</v>
      </c>
      <c r="C9" s="31" t="s">
        <v>47</v>
      </c>
      <c r="E9" s="33" t="s">
        <v>734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735</v>
      </c>
      <c s="35" t="s">
        <v>50</v>
      </c>
      <c s="6" t="s">
        <v>736</v>
      </c>
      <c s="36" t="s">
        <v>504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737</v>
      </c>
      <c>
        <f>(M10*21)/100</f>
      </c>
      <c t="s">
        <v>27</v>
      </c>
    </row>
    <row r="11" spans="1:5" ht="25.5">
      <c r="A11" s="35" t="s">
        <v>56</v>
      </c>
      <c r="E11" s="39" t="s">
        <v>738</v>
      </c>
    </row>
    <row r="12" spans="1:5" ht="12.75">
      <c r="A12" s="35" t="s">
        <v>58</v>
      </c>
      <c r="E12" s="40" t="s">
        <v>57</v>
      </c>
    </row>
    <row r="13" spans="1:5" ht="12.75">
      <c r="A13" t="s">
        <v>59</v>
      </c>
      <c r="E13" s="39" t="s">
        <v>739</v>
      </c>
    </row>
    <row r="14" spans="1:13" ht="12.75">
      <c r="A14" t="s">
        <v>46</v>
      </c>
      <c r="C14" s="31" t="s">
        <v>50</v>
      </c>
      <c r="E14" s="33" t="s">
        <v>68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27</v>
      </c>
      <c s="34" t="s">
        <v>740</v>
      </c>
      <c s="35" t="s">
        <v>57</v>
      </c>
      <c s="6" t="s">
        <v>741</v>
      </c>
      <c s="36" t="s">
        <v>79</v>
      </c>
      <c s="37">
        <v>38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(M15*0)/100</f>
      </c>
      <c t="s">
        <v>47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63.75">
      <c r="A18" t="s">
        <v>59</v>
      </c>
      <c r="E18" s="39" t="s">
        <v>742</v>
      </c>
    </row>
    <row r="19" spans="1:16" ht="25.5">
      <c r="A19" t="s">
        <v>49</v>
      </c>
      <c s="34" t="s">
        <v>26</v>
      </c>
      <c s="34" t="s">
        <v>743</v>
      </c>
      <c s="35" t="s">
        <v>57</v>
      </c>
      <c s="6" t="s">
        <v>744</v>
      </c>
      <c s="36" t="s">
        <v>79</v>
      </c>
      <c s="37">
        <v>66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(M19*0)/100</f>
      </c>
      <c t="s">
        <v>47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63.75">
      <c r="A22" t="s">
        <v>59</v>
      </c>
      <c r="E22" s="39" t="s">
        <v>742</v>
      </c>
    </row>
    <row r="23" spans="1:13" ht="12.75">
      <c r="A23" t="s">
        <v>46</v>
      </c>
      <c r="C23" s="31" t="s">
        <v>73</v>
      </c>
      <c r="E23" s="33" t="s">
        <v>561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25.5">
      <c r="A24" t="s">
        <v>49</v>
      </c>
      <c s="34" t="s">
        <v>69</v>
      </c>
      <c s="34" t="s">
        <v>745</v>
      </c>
      <c s="35" t="s">
        <v>50</v>
      </c>
      <c s="6" t="s">
        <v>746</v>
      </c>
      <c s="36" t="s">
        <v>72</v>
      </c>
      <c s="37">
        <v>115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737</v>
      </c>
      <c>
        <f>(M24*21)/100</f>
      </c>
      <c t="s">
        <v>27</v>
      </c>
    </row>
    <row r="25" spans="1:5" ht="12.75">
      <c r="A25" s="35" t="s">
        <v>56</v>
      </c>
      <c r="E25" s="39" t="s">
        <v>57</v>
      </c>
    </row>
    <row r="26" spans="1:5" ht="12.75">
      <c r="A26" s="35" t="s">
        <v>58</v>
      </c>
      <c r="E26" s="40" t="s">
        <v>57</v>
      </c>
    </row>
    <row r="27" spans="1:5" ht="51">
      <c r="A27" t="s">
        <v>59</v>
      </c>
      <c r="E27" s="39" t="s">
        <v>747</v>
      </c>
    </row>
    <row r="28" spans="1:16" ht="12.75">
      <c r="A28" t="s">
        <v>49</v>
      </c>
      <c s="34" t="s">
        <v>73</v>
      </c>
      <c s="34" t="s">
        <v>748</v>
      </c>
      <c s="35" t="s">
        <v>50</v>
      </c>
      <c s="6" t="s">
        <v>749</v>
      </c>
      <c s="36" t="s">
        <v>72</v>
      </c>
      <c s="37">
        <v>185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737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57</v>
      </c>
    </row>
    <row r="31" spans="1:5" ht="51">
      <c r="A31" t="s">
        <v>59</v>
      </c>
      <c r="E31" s="39" t="s">
        <v>747</v>
      </c>
    </row>
    <row r="32" spans="1:16" ht="12.75">
      <c r="A32" t="s">
        <v>49</v>
      </c>
      <c s="34" t="s">
        <v>76</v>
      </c>
      <c s="34" t="s">
        <v>755</v>
      </c>
      <c s="35" t="s">
        <v>50</v>
      </c>
      <c s="6" t="s">
        <v>756</v>
      </c>
      <c s="36" t="s">
        <v>72</v>
      </c>
      <c s="37">
        <v>185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737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57</v>
      </c>
    </row>
    <row r="35" spans="1:5" ht="63.75">
      <c r="A35" t="s">
        <v>59</v>
      </c>
      <c r="E35" s="39" t="s">
        <v>757</v>
      </c>
    </row>
    <row r="36" spans="1:16" ht="12.75">
      <c r="A36" t="s">
        <v>49</v>
      </c>
      <c s="34" t="s">
        <v>84</v>
      </c>
      <c s="34" t="s">
        <v>758</v>
      </c>
      <c s="35" t="s">
        <v>50</v>
      </c>
      <c s="6" t="s">
        <v>759</v>
      </c>
      <c s="36" t="s">
        <v>72</v>
      </c>
      <c s="37">
        <v>230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737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12.75">
      <c r="A38" s="35" t="s">
        <v>58</v>
      </c>
      <c r="E38" s="40" t="s">
        <v>57</v>
      </c>
    </row>
    <row r="39" spans="1:5" ht="63.75">
      <c r="A39" t="s">
        <v>59</v>
      </c>
      <c r="E39" s="39" t="s">
        <v>757</v>
      </c>
    </row>
    <row r="40" spans="1:16" ht="12.75">
      <c r="A40" t="s">
        <v>49</v>
      </c>
      <c s="34" t="s">
        <v>88</v>
      </c>
      <c s="34" t="s">
        <v>763</v>
      </c>
      <c s="35" t="s">
        <v>50</v>
      </c>
      <c s="6" t="s">
        <v>764</v>
      </c>
      <c s="36" t="s">
        <v>79</v>
      </c>
      <c s="37">
        <v>12.95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737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57</v>
      </c>
    </row>
    <row r="43" spans="1:5" ht="140.25">
      <c r="A43" t="s">
        <v>59</v>
      </c>
      <c r="E43" s="39" t="s">
        <v>762</v>
      </c>
    </row>
    <row r="44" spans="1:16" ht="12.75">
      <c r="A44" t="s">
        <v>49</v>
      </c>
      <c s="34" t="s">
        <v>92</v>
      </c>
      <c s="34" t="s">
        <v>765</v>
      </c>
      <c s="35" t="s">
        <v>50</v>
      </c>
      <c s="6" t="s">
        <v>766</v>
      </c>
      <c s="36" t="s">
        <v>79</v>
      </c>
      <c s="37">
        <v>16.65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737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57</v>
      </c>
    </row>
    <row r="47" spans="1:5" ht="140.25">
      <c r="A47" t="s">
        <v>59</v>
      </c>
      <c r="E47" s="39" t="s">
        <v>762</v>
      </c>
    </row>
    <row r="48" spans="1:16" ht="12.75">
      <c r="A48" t="s">
        <v>49</v>
      </c>
      <c s="34" t="s">
        <v>95</v>
      </c>
      <c s="34" t="s">
        <v>767</v>
      </c>
      <c s="35" t="s">
        <v>50</v>
      </c>
      <c s="6" t="s">
        <v>768</v>
      </c>
      <c s="36" t="s">
        <v>79</v>
      </c>
      <c s="37">
        <v>7.4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737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57</v>
      </c>
    </row>
    <row r="51" spans="1:5" ht="140.25">
      <c r="A51" t="s">
        <v>59</v>
      </c>
      <c r="E51" s="39" t="s">
        <v>762</v>
      </c>
    </row>
    <row r="52" spans="1:16" ht="12.75">
      <c r="A52" t="s">
        <v>49</v>
      </c>
      <c s="34" t="s">
        <v>67</v>
      </c>
      <c s="34" t="s">
        <v>769</v>
      </c>
      <c s="35" t="s">
        <v>50</v>
      </c>
      <c s="6" t="s">
        <v>770</v>
      </c>
      <c s="36" t="s">
        <v>91</v>
      </c>
      <c s="37">
        <v>52.6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737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57</v>
      </c>
    </row>
    <row r="55" spans="1:5" ht="25.5">
      <c r="A55" t="s">
        <v>59</v>
      </c>
      <c r="E55" s="39" t="s">
        <v>771</v>
      </c>
    </row>
    <row r="56" spans="1:13" ht="12.75">
      <c r="A56" t="s">
        <v>46</v>
      </c>
      <c r="C56" s="31" t="s">
        <v>92</v>
      </c>
      <c r="E56" s="33" t="s">
        <v>772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100</v>
      </c>
      <c s="34" t="s">
        <v>773</v>
      </c>
      <c s="35" t="s">
        <v>50</v>
      </c>
      <c s="6" t="s">
        <v>774</v>
      </c>
      <c s="36" t="s">
        <v>106</v>
      </c>
      <c s="37">
        <v>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737</v>
      </c>
      <c>
        <f>(M57*21)/100</f>
      </c>
      <c t="s">
        <v>27</v>
      </c>
    </row>
    <row r="58" spans="1:5" ht="12.75">
      <c r="A58" s="35" t="s">
        <v>56</v>
      </c>
      <c r="E58" s="39" t="s">
        <v>57</v>
      </c>
    </row>
    <row r="59" spans="1:5" ht="12.75">
      <c r="A59" s="35" t="s">
        <v>58</v>
      </c>
      <c r="E59" s="40" t="s">
        <v>57</v>
      </c>
    </row>
    <row r="60" spans="1:5" ht="51">
      <c r="A60" t="s">
        <v>59</v>
      </c>
      <c r="E60" s="39" t="s">
        <v>775</v>
      </c>
    </row>
    <row r="61" spans="1:16" ht="25.5">
      <c r="A61" t="s">
        <v>49</v>
      </c>
      <c s="34" t="s">
        <v>103</v>
      </c>
      <c s="34" t="s">
        <v>776</v>
      </c>
      <c s="35" t="s">
        <v>50</v>
      </c>
      <c s="6" t="s">
        <v>777</v>
      </c>
      <c s="36" t="s">
        <v>72</v>
      </c>
      <c s="37">
        <v>21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737</v>
      </c>
      <c>
        <f>(M61*21)/100</f>
      </c>
      <c t="s">
        <v>27</v>
      </c>
    </row>
    <row r="62" spans="1:5" ht="12.75">
      <c r="A62" s="35" t="s">
        <v>56</v>
      </c>
      <c r="E62" s="39" t="s">
        <v>57</v>
      </c>
    </row>
    <row r="63" spans="1:5" ht="12.75">
      <c r="A63" s="35" t="s">
        <v>58</v>
      </c>
      <c r="E63" s="40" t="s">
        <v>57</v>
      </c>
    </row>
    <row r="64" spans="1:5" ht="25.5">
      <c r="A64" t="s">
        <v>59</v>
      </c>
      <c r="E64" s="39" t="s">
        <v>778</v>
      </c>
    </row>
    <row r="65" spans="1:16" ht="12.75">
      <c r="A65" t="s">
        <v>49</v>
      </c>
      <c s="34" t="s">
        <v>107</v>
      </c>
      <c s="34" t="s">
        <v>800</v>
      </c>
      <c s="35" t="s">
        <v>50</v>
      </c>
      <c s="6" t="s">
        <v>786</v>
      </c>
      <c s="36" t="s">
        <v>72</v>
      </c>
      <c s="37">
        <v>79.3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737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12.75">
      <c r="A67" s="35" t="s">
        <v>58</v>
      </c>
      <c r="E67" s="40" t="s">
        <v>57</v>
      </c>
    </row>
    <row r="68" spans="1:5" ht="127.5">
      <c r="A68" t="s">
        <v>59</v>
      </c>
      <c r="E68" s="39" t="s">
        <v>787</v>
      </c>
    </row>
    <row r="69" spans="1:16" ht="25.5">
      <c r="A69" t="s">
        <v>49</v>
      </c>
      <c s="34" t="s">
        <v>111</v>
      </c>
      <c s="34" t="s">
        <v>788</v>
      </c>
      <c s="35" t="s">
        <v>50</v>
      </c>
      <c s="6" t="s">
        <v>789</v>
      </c>
      <c s="36" t="s">
        <v>72</v>
      </c>
      <c s="37">
        <v>94.18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737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12.75">
      <c r="A71" s="35" t="s">
        <v>58</v>
      </c>
      <c r="E71" s="40" t="s">
        <v>57</v>
      </c>
    </row>
    <row r="72" spans="1:5" ht="63.75">
      <c r="A72" t="s">
        <v>59</v>
      </c>
      <c r="E72" s="39" t="s">
        <v>790</v>
      </c>
    </row>
    <row r="73" spans="1:13" ht="12.75">
      <c r="A73" t="s">
        <v>46</v>
      </c>
      <c r="C73" s="31" t="s">
        <v>791</v>
      </c>
      <c r="E73" s="33" t="s">
        <v>792</v>
      </c>
      <c r="J73" s="32">
        <f>0</f>
      </c>
      <c s="32">
        <f>0</f>
      </c>
      <c s="32">
        <f>0+L74+L78</f>
      </c>
      <c s="32">
        <f>0+M74+M78</f>
      </c>
    </row>
    <row r="74" spans="1:16" ht="25.5">
      <c r="A74" t="s">
        <v>49</v>
      </c>
      <c s="34" t="s">
        <v>114</v>
      </c>
      <c s="34" t="s">
        <v>467</v>
      </c>
      <c s="35" t="s">
        <v>52</v>
      </c>
      <c s="6" t="s">
        <v>793</v>
      </c>
      <c s="36" t="s">
        <v>54</v>
      </c>
      <c s="37">
        <v>118.8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737</v>
      </c>
      <c>
        <f>(M74*21)/100</f>
      </c>
      <c t="s">
        <v>27</v>
      </c>
    </row>
    <row r="75" spans="1:5" ht="12.75">
      <c r="A75" s="35" t="s">
        <v>56</v>
      </c>
      <c r="E75" s="39" t="s">
        <v>57</v>
      </c>
    </row>
    <row r="76" spans="1:5" ht="12.75">
      <c r="A76" s="35" t="s">
        <v>58</v>
      </c>
      <c r="E76" s="40" t="s">
        <v>57</v>
      </c>
    </row>
    <row r="77" spans="1:5" ht="140.25">
      <c r="A77" t="s">
        <v>59</v>
      </c>
      <c r="E77" s="39" t="s">
        <v>794</v>
      </c>
    </row>
    <row r="78" spans="1:16" ht="25.5">
      <c r="A78" t="s">
        <v>49</v>
      </c>
      <c s="34" t="s">
        <v>117</v>
      </c>
      <c s="34" t="s">
        <v>471</v>
      </c>
      <c s="35" t="s">
        <v>472</v>
      </c>
      <c s="6" t="s">
        <v>795</v>
      </c>
      <c s="36" t="s">
        <v>54</v>
      </c>
      <c s="37">
        <v>83.6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737</v>
      </c>
      <c>
        <f>(M78*21)/100</f>
      </c>
      <c t="s">
        <v>27</v>
      </c>
    </row>
    <row r="79" spans="1:5" ht="12.75">
      <c r="A79" s="35" t="s">
        <v>56</v>
      </c>
      <c r="E79" s="39" t="s">
        <v>57</v>
      </c>
    </row>
    <row r="80" spans="1:5" ht="12.75">
      <c r="A80" s="35" t="s">
        <v>58</v>
      </c>
      <c r="E80" s="40" t="s">
        <v>57</v>
      </c>
    </row>
    <row r="81" spans="1:5" ht="63.75">
      <c r="A81" t="s">
        <v>59</v>
      </c>
      <c r="E81" s="39" t="s">
        <v>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