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ThisWorkbook"/>
  <bookViews>
    <workbookView xWindow="0" yWindow="0" windowWidth="23256" windowHeight="12456"/>
  </bookViews>
  <sheets>
    <sheet name="D.2.3.1_SO 01-01-02.2" sheetId="1" r:id="rId1"/>
  </sheets>
  <calcPr calcId="162913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64" i="1"/>
  <c r="O164" s="1"/>
  <c r="I160"/>
  <c r="O160" s="1"/>
  <c r="O156"/>
  <c r="I156"/>
  <c r="I152"/>
  <c r="Q151" s="1"/>
  <c r="I151" s="1"/>
  <c r="I147"/>
  <c r="O147" s="1"/>
  <c r="I143"/>
  <c r="O143" s="1"/>
  <c r="I139"/>
  <c r="O139" s="1"/>
  <c r="I135"/>
  <c r="O135" s="1"/>
  <c r="I131"/>
  <c r="O131" s="1"/>
  <c r="I127"/>
  <c r="O127" s="1"/>
  <c r="O123"/>
  <c r="I123"/>
  <c r="I119"/>
  <c r="O119" s="1"/>
  <c r="I115"/>
  <c r="O115" s="1"/>
  <c r="I111"/>
  <c r="I107"/>
  <c r="O107" s="1"/>
  <c r="I102"/>
  <c r="O102" s="1"/>
  <c r="I98"/>
  <c r="O98" s="1"/>
  <c r="I94"/>
  <c r="O94" s="1"/>
  <c r="I90"/>
  <c r="O90" s="1"/>
  <c r="I86"/>
  <c r="I82"/>
  <c r="O82" s="1"/>
  <c r="I77"/>
  <c r="I73"/>
  <c r="O73" s="1"/>
  <c r="I68"/>
  <c r="O68" s="1"/>
  <c r="I64"/>
  <c r="O64" s="1"/>
  <c r="I60"/>
  <c r="O60" s="1"/>
  <c r="O56"/>
  <c r="I56"/>
  <c r="I52"/>
  <c r="O52" s="1"/>
  <c r="I48"/>
  <c r="O48" s="1"/>
  <c r="I44"/>
  <c r="O44" s="1"/>
  <c r="I40"/>
  <c r="O40" s="1"/>
  <c r="I35"/>
  <c r="O35" s="1"/>
  <c r="I31"/>
  <c r="O31" s="1"/>
  <c r="R30" s="1"/>
  <c r="O30" s="1"/>
  <c r="I26"/>
  <c r="O26" s="1"/>
  <c r="I22"/>
  <c r="O22" s="1"/>
  <c r="I18"/>
  <c r="O18" s="1"/>
  <c r="I14"/>
  <c r="O14" s="1"/>
  <c r="I10"/>
  <c r="O10" s="1"/>
  <c r="Q30" l="1"/>
  <c r="I30" s="1"/>
  <c r="Q81"/>
  <c r="I81" s="1"/>
  <c r="Q106"/>
  <c r="I106" s="1"/>
  <c r="Q72"/>
  <c r="I72" s="1"/>
  <c r="Q39"/>
  <c r="I39" s="1"/>
  <c r="R72"/>
  <c r="O72" s="1"/>
  <c r="R9"/>
  <c r="O9" s="1"/>
  <c r="R39"/>
  <c r="O39" s="1"/>
  <c r="O77"/>
  <c r="O86"/>
  <c r="R81" s="1"/>
  <c r="O81" s="1"/>
  <c r="O111"/>
  <c r="R106" s="1"/>
  <c r="O106" s="1"/>
  <c r="O152"/>
  <c r="R151" s="1"/>
  <c r="O151" s="1"/>
  <c r="Q9"/>
  <c r="I9" s="1"/>
  <c r="I3" s="1"/>
  <c r="O2" l="1"/>
</calcChain>
</file>

<file path=xl/sharedStrings.xml><?xml version="1.0" encoding="utf-8"?>
<sst xmlns="http://schemas.openxmlformats.org/spreadsheetml/2006/main" count="560" uniqueCount="206">
  <si>
    <t>ASPE10</t>
  </si>
  <si>
    <t>Firma: SUDOP BRNO, spol. s r.o.</t>
  </si>
  <si>
    <t>3</t>
  </si>
  <si>
    <t>Soupis prací objektu</t>
  </si>
  <si>
    <t>S</t>
  </si>
  <si>
    <t xml:space="preserve">Stavba: </t>
  </si>
  <si>
    <t>20047</t>
  </si>
  <si>
    <t>Zvýšení trakčního výkonu TNS Čebín "_SOUPIS_PRACI"</t>
  </si>
  <si>
    <t>SO 01-01-02.2</t>
  </si>
  <si>
    <t>0,00</t>
  </si>
  <si>
    <t>2</t>
  </si>
  <si>
    <t>O</t>
  </si>
  <si>
    <t>Objekt:</t>
  </si>
  <si>
    <t>D.2.3.1</t>
  </si>
  <si>
    <t>Trakční vedení</t>
  </si>
  <si>
    <t>15,00</t>
  </si>
  <si>
    <t>O1</t>
  </si>
  <si>
    <t>Rozpočet:</t>
  </si>
  <si>
    <t>TNS Čebín, napájecí vedení - nezpůsobilé náklady</t>
  </si>
  <si>
    <t>21,00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</si>
  <si>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</si>
  <si>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</si>
  <si>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</si>
  <si>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</si>
  <si>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</si>
  <si>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</si>
  <si>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</si>
  <si>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</si>
  <si>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</si>
  <si>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</si>
  <si>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</si>
  <si>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</si>
  <si>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</si>
  <si>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</si>
  <si>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</si>
  <si>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</si>
  <si>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</si>
  <si>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</si>
  <si>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74A</t>
  </si>
  <si>
    <t>Základy TV</t>
  </si>
  <si>
    <t>P</t>
  </si>
  <si>
    <t>74A110</t>
  </si>
  <si>
    <t/>
  </si>
  <si>
    <t>ZÁKLAD TV HLOUBENÝ V JAKÉKOLIV TŘÍDĚ ZEMINY</t>
  </si>
  <si>
    <t>M3</t>
  </si>
  <si>
    <t>PP</t>
  </si>
  <si>
    <t>VV</t>
  </si>
  <si>
    <t>viz. výkaz výměr základů, stožárů a bran</t>
  </si>
  <si>
    <t>TS</t>
  </si>
  <si>
    <t>1. Položka obsahuje: – zemní práce pro montáž výkopu včetně bourání zpevněných ploch, dlažby a pod., uvedení narušeného okolí do původního stavu a naložení výkopku – úpravy spojené s uvolněním prostoru pro výkop např. demontáž a montáž oplocení, zajištění výkopu před zaplavením povrchovou vodou, pažení výkopu – dodávku, dopravu, montáž, pronájem mechanizmů a demontáž bednění – dodávku, dopravu a montáž svorníkového koše, technologické výztuže, kovaných svorníků aj. – případně provedení dutiny pro upevnění stožáru TV – dodávku, dopravu a uložení betonové směsi včetně všech technologických opatření spojené s realizací základu podle TKP2. Položka neobsahuje: – přídavnou výztuž, svorníky, koše – odvoz výkopku (viz pol. 74A150) – poplatek za likvidaci odpadů (viz SSD 0)3. Způsob měření:Měří se metry kubické uložené betonové směsi.</t>
  </si>
  <si>
    <t>74A150</t>
  </si>
  <si>
    <t>ODVOZ ZEMINY Z VÝKOPU (NA LIKVIDACI ODPADŮ NEBO JINÉ URČENÉ MÍSTO)</t>
  </si>
  <si>
    <t>M3KM</t>
  </si>
  <si>
    <t>viz. stavební tabulka</t>
  </si>
  <si>
    <t>1. Položka obsahuje: – odvoz jakýmkoliv dopravním prostředkem a složení – případné překládky na trase2. Položka neobsahuje: – naložení vybouraného materiálu na dopravní prostředek (je zahrnuto ve zdrojové položce) – poplatky za likvidaci odpadů3. Způsob měření:Výměra je součtem součinů metrů krychlových vytěženého v rostlém (původním) stavu nebo vybouraného materiálu a jednotlivých vzdáleností v kilometrech.</t>
  </si>
  <si>
    <t>74A310</t>
  </si>
  <si>
    <t>PŘÍDAVNÁ VÝZTUŽ PRO ZÁKLAD TV</t>
  </si>
  <si>
    <t>KUS</t>
  </si>
  <si>
    <t>1. Položka obsahuje: –  montáž, materiál a dovoz kompletní ocelové výztuže základu TV (vč. technologické)2. Položka neobsahuje: X3. Způsob měření:Udává se počet kusů kompletní konstrukce nebo práce.</t>
  </si>
  <si>
    <t>74A320</t>
  </si>
  <si>
    <t>KOVANÝ SVORNÍK PRO ZÁKLAD TV</t>
  </si>
  <si>
    <t>1. Položka obsahuje: –  montáž, materiál, dovoz a protikorozní ošetření kovaného svorníku pro základ TV2. Položka neobsahuje: X3. Způsob měření:Udává se počet kusů kompletní konstrukce nebo práce.</t>
  </si>
  <si>
    <t>74AF11</t>
  </si>
  <si>
    <t>TAŽNÉ HNACÍ VOZIDLO K PRACOVNÍM SOUPRAVÁM (PRO ZÁKLADY - MONTÁŽ)</t>
  </si>
  <si>
    <t>HOD</t>
  </si>
  <si>
    <t>viz. technická zpráva</t>
  </si>
  <si>
    <t>1. Položka obsahuje: – kolejové mechanizmy pro výstavbu základů podpěr trakčního vedení – dopravu kolejových mechanismů z mateřského depa do prostoru stavby a zpět2. Položka neobsahuje: X3. Způsob měření:Udává se čas v hodinách bez pohotovostních stavů vozidla.</t>
  </si>
  <si>
    <t>74B</t>
  </si>
  <si>
    <t>Stožáry TV</t>
  </si>
  <si>
    <t>74B605</t>
  </si>
  <si>
    <t>STOŽÁR TV OCELOVÝ PŘÍHRADOVÝ TYPU BP DÉLKY 14 M</t>
  </si>
  <si>
    <t>1. Položka obsahuje: – montáž, materiál a dopravné stožáru typového provedení – protikorozní ošetření stožáru dle TKP – konečnou regulaci stožáru po jeho zatížení včetně podmazání patek2. Položka neobsahuje: – základovou konstrukci3. Způsob měření:Udává se počet kusů trakčních podpěr.</t>
  </si>
  <si>
    <t>7</t>
  </si>
  <si>
    <t>74BF11</t>
  </si>
  <si>
    <t>TAŽNÉ HNACÍ VOZIDLO K PRACOVNÍM SOUPRAVÁM (PRO STOŽÁRY A BRÁNY - MONTÁŽ )</t>
  </si>
  <si>
    <t>1. Položka obsahuje: – kolejové mechanizmy pro výstavbu podpěr (stožárů, bran, výložníků nebo jiných obdobných konstrukcí) trakčního vedení – dopravu kolejových mechanismů z mateřského depa do prostoru stavby a zpět2. Položka neobsahuje: X3. Způsob měření:Udává se čas v hodinách bez pohotovostních stavů vozidla.</t>
  </si>
  <si>
    <t>74C</t>
  </si>
  <si>
    <t>Vodiče TV</t>
  </si>
  <si>
    <t>8</t>
  </si>
  <si>
    <t>74C612</t>
  </si>
  <si>
    <t>PŘIPEVNĚNÍ OBOUSTRANNÉ LIŠTY PRO KOTVENÍ ZV, NV, OV</t>
  </si>
  <si>
    <t>viz. soupis sestavení</t>
  </si>
  <si>
    <t>1. Položka obsahuje: – všechny náklady na montáž a materiál dodaného zařízení protikorozně ošetřeného podle TKP se všemi pomocnými doplňujícími součástmi a pracemi s použitím mechanizmů – cena položky je vč. ostatních rozpočtových nákladů2. Položka neobsahuje: X3. Způsob měření:Udává se počet kusů kompletní konstrukce nebo práce.</t>
  </si>
  <si>
    <t>74C621</t>
  </si>
  <si>
    <t>KOTVENÍ 1-3 LAN ZV, NV, OV S JEDNODUCHÝMI IZOLÁTORY</t>
  </si>
  <si>
    <t>74C631</t>
  </si>
  <si>
    <t>PŘIPEVNĚNÍ KONZOLY ZV, NV, OV PRO SVISLÝ ZÁVĚS NA STOŽÁR</t>
  </si>
  <si>
    <t>11</t>
  </si>
  <si>
    <t>74C641</t>
  </si>
  <si>
    <t>SVISLÝ ZÁVĚS 1-2 LAN ZV, NV, OV</t>
  </si>
  <si>
    <t>12</t>
  </si>
  <si>
    <t>74C671</t>
  </si>
  <si>
    <t>TAŽENÍ LANA PRO ZV, NV, OV - 120 MM2 CU</t>
  </si>
  <si>
    <t>m</t>
  </si>
  <si>
    <t>1. Položka obsahuje: – všechny náklady na montáž a materiál dodaného zařízení protikorozně ošetřeného podle TKP se všemi pomocnými doplňujícími součástmi a pracemi s použitím mechanizmů – cena položky je vč. ostatních rozpočtových nákladů2. Položka neobsahuje: X3. Způsob měření:Měří se metr délkový v ose vodiče nebo lana.</t>
  </si>
  <si>
    <t>13</t>
  </si>
  <si>
    <t>74C967</t>
  </si>
  <si>
    <t>VÝSTRAŽNÁ TABULKA NA STOŽÁRU TV NEBO KONSTRUKCI</t>
  </si>
  <si>
    <t>14</t>
  </si>
  <si>
    <t>74C968</t>
  </si>
  <si>
    <t>TABULKA ČÍSLOVÁNÍ STOŽÁRU NEBO POHONU ODPOJOVAČE</t>
  </si>
  <si>
    <t>15</t>
  </si>
  <si>
    <t>74CF11</t>
  </si>
  <si>
    <t>TAŽNÉ HNACÍ VOZIDLO K PRACOVNÍM SOUPRAVÁM (PRO VODIČE - MONTÁŽ)</t>
  </si>
  <si>
    <t>1. Položka obsahuje: – kolejové mechanizmy pro výstavbu  trakčního vedení – dopravu kolejových mechanismů z mateřského depa do prostoru stavby a zpět2. Položka neobsahuje: X3. Způsob měření:Udává se čas v hodinách bez pohotovostních stavů vozidla.</t>
  </si>
  <si>
    <t>74F2</t>
  </si>
  <si>
    <t>Nátěry TV</t>
  </si>
  <si>
    <t>17</t>
  </si>
  <si>
    <t>74F231</t>
  </si>
  <si>
    <t>BEZPEČNOSTNÍ PRUH NA PODPĚŘE TV ČERNOŽLUTÝ</t>
  </si>
  <si>
    <t>1. Položka obsahuje: – nátěr, očištění, odrezivění a materiál (barva, ředidlo, odrezovač), nátěr proveden dle TKP2. Položka neobsahuje: X3. Způsob měření:Udává se počet kusů kompletní konstrukce nebo práce.</t>
  </si>
  <si>
    <t>18</t>
  </si>
  <si>
    <t>74F232</t>
  </si>
  <si>
    <t>BEZPEČNOSTNÍ PRUH NA PODPĚŘE TV BÍLOČERVENÝ</t>
  </si>
  <si>
    <t>74F3</t>
  </si>
  <si>
    <t>Revize, zkoušky a měření TV</t>
  </si>
  <si>
    <t>19</t>
  </si>
  <si>
    <t>74F313</t>
  </si>
  <si>
    <t>MĚŘENÍ ELEKTRICKÝCH VLASTNOSTÍ TV</t>
  </si>
  <si>
    <t>viz.technická zpráva</t>
  </si>
  <si>
    <t>1. Položka obsahuje: – měření elektrických parametrů TV pro zpracování revize – dopravu kolejových mechanismů z mateřského depa do prostoru stavby a zpět2. Položka neobsahuje: X3. Způsob měření:Měří se projeté kilometry při měření, tj. bez režijních jízd.</t>
  </si>
  <si>
    <t>20</t>
  </si>
  <si>
    <t>74F321</t>
  </si>
  <si>
    <t>PROTOKOL ZPŮSOBILOSTI</t>
  </si>
  <si>
    <t>1. Položka obsahuje: – vyhotovení dokladu právnickou osobou o trolejových vedeních a trakčních zařízeních2. Položka neobsahuje: X3. Způsob měření:Udává se počet kusů kompletní konstrukce nebo práce.</t>
  </si>
  <si>
    <t>21</t>
  </si>
  <si>
    <t>74F322</t>
  </si>
  <si>
    <t>REVIZNÍ ZPRÁVA</t>
  </si>
  <si>
    <t>1. Položka obsahuje: – revizi autorizovaným revizním technikem na zařízeních trakčního vedení podle požadavku ČSN, včetně hodnocení2. Položka neobsahuje: X3. Způsob měření:Udává se počet kusů kompletní konstrukce nebo práce.</t>
  </si>
  <si>
    <t>22</t>
  </si>
  <si>
    <t>74F323</t>
  </si>
  <si>
    <t>PROTOKOL UTZ</t>
  </si>
  <si>
    <t>1. Položka obsahuje: – protokol autorizovaným revizním technikem na zařízeních trakčního vedení podle požadavku ČSN, včetně hodnocení2. Položka neobsahuje: X3. Způsob měření:Udává se počet kusů kompletní konstrukce nebo práce.</t>
  </si>
  <si>
    <t>23</t>
  </si>
  <si>
    <t>74F331</t>
  </si>
  <si>
    <t>TECHNICKÁ POMOC PŘI VÝSTAVBĚ TV</t>
  </si>
  <si>
    <t>1. Položka obsahuje: – zajištění pracoviště TDI vč. nájmu pracovníků a poUŽITÝch mechanismů nutných k výkonu2. Položka neobsahuje: X3. Způsob měření:Udává se čas v hodinách.</t>
  </si>
  <si>
    <t>24</t>
  </si>
  <si>
    <t>74F332</t>
  </si>
  <si>
    <t>VÝKON ORGANIZAČNÍCH JEDNOTEK SPRÁVCE</t>
  </si>
  <si>
    <t>1. Položka obsahuje: – zajištění pracoviště správcem TV (zkratování TV), zajištění přejezdů správcem TV vč. nájmu pracovníků a poUŽITÝch mechanismů nutných k výkonu2. Položka neobsahuje: X3. Způsob měření:Udává se čas v hodinách.</t>
  </si>
  <si>
    <t>74F4</t>
  </si>
  <si>
    <t>Demontáže TV</t>
  </si>
  <si>
    <t>16</t>
  </si>
  <si>
    <t>74EF11</t>
  </si>
  <si>
    <t>HNACÍ KOLEJOVÁ VOZIDLA DEMONTÁŽNÍCH SOUPRAV PRO PRÁCE NA TV</t>
  </si>
  <si>
    <t>1. Položka obsahuje: – kolejové mechanizmy demontáže TV – dopravu kolejových mechanismů z mateřského depa do prostoru stavby a zpět2. Položka neobsahuje: X3. Způsob měření:Udává se čas v hodinách bez pohotovostních stavů vozidla.</t>
  </si>
  <si>
    <t>25</t>
  </si>
  <si>
    <t>74F411</t>
  </si>
  <si>
    <t>DEMONTÁŽ BETONOVÝCH ZÁKLADŮ TV</t>
  </si>
  <si>
    <t>viz. polohový plán</t>
  </si>
  <si>
    <t>1. Položka obsahuje: – demontáž stávajícího betonového základu se všemi pomocnými doplňujícími úpravami pro uvedení do požadovaného stavu a s přepravou a dovozem potřebných mechanizmů k uvedené činnosti – naložení vybouraného materiálu na dopravní prostředek2. Položka neobsahuje: – odvoz vybouraného materiálu – poplatek za likvidaci odpadů (nacení se dle SSD 0)3. Způsob měření:Měří se metr krychlový.</t>
  </si>
  <si>
    <t>26</t>
  </si>
  <si>
    <t>74F423</t>
  </si>
  <si>
    <t>DEMONTÁŽ OCELOVÝCH STOŽÁRŮ PŘÍHRADOVÝCH</t>
  </si>
  <si>
    <t>1. Položka obsahuje: – všechny náklady na demontáž stávajícího zařízení se všemi pomocnými doplňujícími úpravami pro jeho likvidaci – naložení a odvoz vybouraného materiálu na určené místo pro stavbu2. Položka neobsahuje: – poplatek za likvidaci odpadů (nacení se dle SSD 0)3. Způsob měření:Udává se počet kusů kompletní konstrukce nebo práce.</t>
  </si>
  <si>
    <t>27</t>
  </si>
  <si>
    <t>74F426</t>
  </si>
  <si>
    <t>DEMONTÁŽ MONTÁŽNÍ LÁVKY PRO ODPOJOVAČ</t>
  </si>
  <si>
    <t>28</t>
  </si>
  <si>
    <t>74F427</t>
  </si>
  <si>
    <t>DEMONTÁŽ OVLÁDACÍ LÁVKY PRO ODPOJOVAČ VČETNĚ ŽEBŘÍKU</t>
  </si>
  <si>
    <t>29</t>
  </si>
  <si>
    <t>74F431</t>
  </si>
  <si>
    <t>DEMONTÁŽ LANOVÝCH PŘEVĚSŮ (VČETNĚ KOTVENÍ)</t>
  </si>
  <si>
    <t>1. Položka obsahuje: – všechny náklady na demontáž stávajícího zařízení se všemi pomocnými doplňujícími úpravami pro jeho likvidaci – naložení a odvoz demontovaného materiálu na určené místo pro stavbu2. Položka neobsahuje: – poplatek za likvidaci odpadů (nacení se dle SSD 0)3. Způsob měření:Udává se počet kusů kompletní konstrukce nebo práce.</t>
  </si>
  <si>
    <t>30</t>
  </si>
  <si>
    <t>74F437</t>
  </si>
  <si>
    <t>DEMONTÁŽ KONZOL ZV NEBO OV VČETNĚ ZÁVĚSŮ</t>
  </si>
  <si>
    <t>31</t>
  </si>
  <si>
    <t>74F446</t>
  </si>
  <si>
    <t>DEMONTÁŽ ODPOJOVAČE NEBO ODPÍNAČE S POHONEM VČETNĚ TÁHEL A UPEVŇOVACÍCH LIŠT</t>
  </si>
  <si>
    <t>32</t>
  </si>
  <si>
    <t>74F447</t>
  </si>
  <si>
    <t>DEMONTÁŽ KOTEVNÍ LIŠTY PŘEVĚSU NEBO SVODU Z ODPOJOVAČE</t>
  </si>
  <si>
    <t>33</t>
  </si>
  <si>
    <t>74F465</t>
  </si>
  <si>
    <t>DEMONTÁŽ TROLEJE VČETNĚ NÁSTAVKŮ STOČENÍM NA BUBEN</t>
  </si>
  <si>
    <t>1. Položka obsahuje: – všechny náklady na demontáž stávajícího zařízení se všemi pomocnými doplňujícími úpravami pro jeho likvidaci - naložení a odvoz demontovaného materiálu na určené místo pro stavbu2. Položka neobsahuje: – poplatek za likvidaci odpadů (nacení se dle SSD 0)3. Způsob měření:Měří se na metr délky  vodiče nebo lana.</t>
  </si>
  <si>
    <t>34</t>
  </si>
  <si>
    <t>74F492</t>
  </si>
  <si>
    <t>DEMONTÁŽ - ODVOZ (NA LIKVIDACI ODPADŮ NEBO JINÉ URČENÉ MÍSTO)</t>
  </si>
  <si>
    <t>tkm</t>
  </si>
  <si>
    <t>1. Položka obsahuje: – odvoz jakýmkoliv dopravním prostředkem a složení – případné překládky na trase2. Položka neobsahuje: – naložení vybouraného materiálu na dopravní prostředek (je zahrnuto ve zdrojové položce) – poplatky za likvidaci odpadů, nacení se položkami ze ssd 03. Způsob měření:Výměra je součtem součinů metrů krychlových tun vybouraného materiálu v původním stavu a jednotlivých vzdáleností v kilometrech.</t>
  </si>
  <si>
    <t>990</t>
  </si>
  <si>
    <t>Likvidace odpadů vč. dopravy</t>
  </si>
  <si>
    <t>35</t>
  </si>
  <si>
    <t>R015111</t>
  </si>
  <si>
    <t>90</t>
  </si>
  <si>
    <t>POPLATKY ZA LIKVIDACI ODPADŮ NEKONTAMINOVANÝCH - 17 05 04 VYTĚŽENÉ ZEMINY A HORNINY - I. TŘÍDA TĚŽITELNOSTI VČETNĚ DOPRAVY</t>
  </si>
  <si>
    <t>T</t>
  </si>
  <si>
    <t>Evidenční položka</t>
  </si>
  <si>
    <t>1. Položka obsahuje:   
 – veškeré poplatky provozovateli skládky, recyklační linky nebo jiného zařízení na zpracování nebo likvidaci odpadů související s převzetím, uložením, zpracováním nebo likvidací odpadu   
 – náklady spojené s dopravou z místa stavby na místo převzetí provozovatelem skládky, recyklační linky nebo jiného zařízení na zpracování nebo likvidaci odpadů    
 – náklady spojené s vyložením a manipulací s materiálem v místě skládky    
2. Položka neobsahuje:   
 – náklady spojené s naložením a manipulací materiálem    
3. Způsob měření:   
Tunou se rozumí hmotnost odpadu vytříděného v souladu se zákonem č. 185/2001 Sb., o nakládání s odpady, v platném znění.</t>
  </si>
  <si>
    <t>36</t>
  </si>
  <si>
    <t>R015140</t>
  </si>
  <si>
    <t>POPLATKY ZA LIKVIDACI ODPADŮ NEKONTAMINOVANÝCH - 17 01 01 BETON Z DEMOLIC OBJEKTŮ, ZÁKLADŮ TV, KŮLY A SLOUPY VČETNĚ DOPRAVY</t>
  </si>
  <si>
    <t>37</t>
  </si>
  <si>
    <t>R015270</t>
  </si>
  <si>
    <t>POPLATKY ZA LIKVIDACI ODPADŮ NEKONTAMINOVANÝCH - 17 01 03 IZOLÁTORY PORCELÁNOVÉ VČETNĚ DOPRAVY</t>
  </si>
  <si>
    <t>38</t>
  </si>
  <si>
    <t>R015810</t>
  </si>
  <si>
    <t>POPLATKY ZA LIKVIDACI ODPADŮ NEKONTAMINOVANÝCH - 17 04 05 - ŽELEZNÝ A OCELOVÝ ŠROT, VČETNĚ DOPRAVY</t>
  </si>
  <si>
    <t>Evidenční položka   
Druhotná surovina - výkup</t>
  </si>
  <si>
    <t>rev.1 ze dne 11.11.2020</t>
  </si>
  <si>
    <t>SO 01-01-02.2_a</t>
  </si>
  <si>
    <t>Upraveno množství</t>
  </si>
</sst>
</file>

<file path=xl/styles.xml><?xml version="1.0" encoding="utf-8"?>
<styleSheet xmlns="http://schemas.openxmlformats.org/spreadsheetml/2006/main">
  <numFmts count="1">
    <numFmt numFmtId="164" formatCode="#,##0.000"/>
  </numFmts>
  <fonts count="9">
    <font>
      <sz val="10"/>
      <name val="Arial"/>
    </font>
    <font>
      <sz val="1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37">
    <xf numFmtId="0" fontId="0" fillId="0" borderId="0" xfId="0"/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0" fillId="2" borderId="1" xfId="1" applyFont="1" applyFill="1" applyBorder="1"/>
    <xf numFmtId="0" fontId="3" fillId="2" borderId="0" xfId="1" applyFont="1" applyFill="1"/>
    <xf numFmtId="0" fontId="3" fillId="2" borderId="0" xfId="1" applyFont="1" applyFill="1" applyAlignment="1">
      <alignment horizontal="left"/>
    </xf>
    <xf numFmtId="0" fontId="0" fillId="2" borderId="2" xfId="1" applyFont="1" applyFill="1" applyBorder="1"/>
    <xf numFmtId="4" fontId="0" fillId="2" borderId="3" xfId="1" applyNumberFormat="1" applyFont="1" applyFill="1" applyBorder="1" applyAlignment="1">
      <alignment horizontal="center"/>
    </xf>
    <xf numFmtId="0" fontId="0" fillId="2" borderId="4" xfId="1" applyFont="1" applyFill="1" applyBorder="1"/>
    <xf numFmtId="0" fontId="3" fillId="2" borderId="1" xfId="1" applyFont="1" applyFill="1" applyBorder="1"/>
    <xf numFmtId="0" fontId="3" fillId="2" borderId="1" xfId="1" applyFont="1" applyFill="1" applyBorder="1" applyAlignment="1">
      <alignment horizontal="left"/>
    </xf>
    <xf numFmtId="0" fontId="4" fillId="3" borderId="3" xfId="1" applyFont="1" applyFill="1" applyBorder="1" applyAlignment="1">
      <alignment horizontal="center" vertical="center" wrapText="1"/>
    </xf>
    <xf numFmtId="0" fontId="0" fillId="2" borderId="5" xfId="1" applyFont="1" applyFill="1" applyBorder="1"/>
    <xf numFmtId="0" fontId="5" fillId="2" borderId="5" xfId="1" applyFont="1" applyFill="1" applyBorder="1" applyAlignment="1">
      <alignment horizontal="right"/>
    </xf>
    <xf numFmtId="0" fontId="5" fillId="2" borderId="5" xfId="1" applyFont="1" applyFill="1" applyBorder="1" applyAlignment="1">
      <alignment wrapText="1"/>
    </xf>
    <xf numFmtId="4" fontId="5" fillId="2" borderId="5" xfId="1" applyNumberFormat="1" applyFont="1" applyFill="1" applyBorder="1" applyAlignment="1">
      <alignment horizontal="center"/>
    </xf>
    <xf numFmtId="0" fontId="0" fillId="0" borderId="3" xfId="1" applyFont="1" applyBorder="1"/>
    <xf numFmtId="0" fontId="0" fillId="0" borderId="3" xfId="1" applyFont="1" applyBorder="1" applyAlignment="1">
      <alignment horizontal="right"/>
    </xf>
    <xf numFmtId="0" fontId="0" fillId="0" borderId="3" xfId="1" applyFont="1" applyBorder="1" applyAlignment="1">
      <alignment wrapText="1"/>
    </xf>
    <xf numFmtId="0" fontId="0" fillId="0" borderId="3" xfId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0" fillId="0" borderId="4" xfId="1" applyFont="1" applyBorder="1" applyAlignment="1">
      <alignment vertical="top"/>
    </xf>
    <xf numFmtId="0" fontId="0" fillId="0" borderId="3" xfId="1" applyFont="1" applyBorder="1" applyAlignment="1">
      <alignment horizontal="left" vertical="center" wrapText="1"/>
    </xf>
    <xf numFmtId="0" fontId="0" fillId="0" borderId="0" xfId="1" applyFont="1" applyAlignment="1">
      <alignment vertical="top"/>
    </xf>
    <xf numFmtId="0" fontId="6" fillId="0" borderId="3" xfId="1" applyFont="1" applyBorder="1" applyAlignment="1">
      <alignment horizontal="left" vertical="center" wrapText="1"/>
    </xf>
    <xf numFmtId="0" fontId="5" fillId="2" borderId="1" xfId="1" applyFont="1" applyFill="1" applyBorder="1" applyAlignment="1">
      <alignment horizontal="right"/>
    </xf>
    <xf numFmtId="4" fontId="5" fillId="2" borderId="1" xfId="1" applyNumberFormat="1" applyFont="1" applyFill="1" applyBorder="1" applyAlignment="1">
      <alignment horizontal="center"/>
    </xf>
    <xf numFmtId="0" fontId="8" fillId="2" borderId="4" xfId="2" applyFont="1" applyFill="1" applyBorder="1"/>
    <xf numFmtId="0" fontId="8" fillId="2" borderId="3" xfId="1" applyFont="1" applyFill="1" applyBorder="1" applyAlignment="1">
      <alignment horizontal="center"/>
    </xf>
    <xf numFmtId="0" fontId="4" fillId="3" borderId="3" xfId="1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right"/>
    </xf>
    <xf numFmtId="0" fontId="0" fillId="2" borderId="0" xfId="1" applyFont="1" applyFill="1"/>
    <xf numFmtId="0" fontId="3" fillId="2" borderId="1" xfId="1" applyFont="1" applyFill="1" applyBorder="1" applyAlignment="1">
      <alignment horizontal="right"/>
    </xf>
    <xf numFmtId="0" fontId="0" fillId="2" borderId="1" xfId="1" applyFont="1" applyFill="1" applyBorder="1"/>
    <xf numFmtId="164" fontId="7" fillId="4" borderId="3" xfId="1" applyNumberFormat="1" applyFont="1" applyFill="1" applyBorder="1" applyAlignment="1">
      <alignment horizontal="center"/>
    </xf>
    <xf numFmtId="0" fontId="7" fillId="0" borderId="0" xfId="0" applyFont="1"/>
  </cellXfs>
  <cellStyles count="3">
    <cellStyle name="Normal" xfId="1"/>
    <cellStyle name="Normal 2" xfId="2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5">
    <pageSetUpPr fitToPage="1"/>
  </sheetPr>
  <dimension ref="A1:R167"/>
  <sheetViews>
    <sheetView tabSelected="1" topLeftCell="B1" zoomScale="60" zoomScaleNormal="60" workbookViewId="0">
      <pane ySplit="8" topLeftCell="A9" activePane="bottomLeft" state="frozen"/>
      <selection pane="bottomLeft" activeCell="K34" sqref="K34"/>
    </sheetView>
  </sheetViews>
  <sheetFormatPr defaultColWidth="9.109375" defaultRowHeight="12.75" customHeight="1"/>
  <cols>
    <col min="1" max="1" width="9.109375" hidden="1" customWidth="1"/>
    <col min="2" max="2" width="11.6640625" customWidth="1"/>
    <col min="3" max="3" width="14.6640625" customWidth="1"/>
    <col min="4" max="4" width="9.6640625" customWidth="1"/>
    <col min="5" max="5" width="70.6640625" customWidth="1"/>
    <col min="6" max="6" width="11.6640625" customWidth="1"/>
    <col min="7" max="9" width="16.6640625" customWidth="1"/>
    <col min="15" max="18" width="9.109375" hidden="1" customWidth="1"/>
  </cols>
  <sheetData>
    <row r="1" spans="1:18" ht="12.75" customHeight="1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" customHeight="1">
      <c r="B2" s="1"/>
      <c r="C2" s="1"/>
      <c r="D2" s="1"/>
      <c r="E2" s="2" t="s">
        <v>3</v>
      </c>
      <c r="F2" s="1"/>
      <c r="G2" s="1"/>
      <c r="H2" s="3"/>
      <c r="I2" s="3"/>
      <c r="O2">
        <f>0+O9+O30+O39+O72+O81+O106+O151</f>
        <v>0</v>
      </c>
      <c r="P2" t="s">
        <v>2</v>
      </c>
    </row>
    <row r="3" spans="1:18" ht="15" customHeight="1">
      <c r="A3" t="s">
        <v>4</v>
      </c>
      <c r="B3" s="4" t="s">
        <v>5</v>
      </c>
      <c r="C3" s="31" t="s">
        <v>6</v>
      </c>
      <c r="D3" s="32"/>
      <c r="E3" s="5" t="s">
        <v>7</v>
      </c>
      <c r="F3" s="1"/>
      <c r="G3" s="6"/>
      <c r="H3" s="29" t="s">
        <v>204</v>
      </c>
      <c r="I3" s="7">
        <f>0+I9+I30+I39+I72+I81+I106+I151</f>
        <v>0</v>
      </c>
      <c r="O3" t="s">
        <v>9</v>
      </c>
      <c r="P3" t="s">
        <v>10</v>
      </c>
    </row>
    <row r="4" spans="1:18" ht="15" customHeight="1">
      <c r="A4" t="s">
        <v>11</v>
      </c>
      <c r="B4" s="4" t="s">
        <v>12</v>
      </c>
      <c r="C4" s="31" t="s">
        <v>13</v>
      </c>
      <c r="D4" s="32"/>
      <c r="E4" s="5" t="s">
        <v>14</v>
      </c>
      <c r="F4" s="1"/>
      <c r="G4" s="1"/>
      <c r="H4" s="28" t="s">
        <v>203</v>
      </c>
      <c r="I4" s="8"/>
      <c r="O4" t="s">
        <v>15</v>
      </c>
      <c r="P4" t="s">
        <v>10</v>
      </c>
    </row>
    <row r="5" spans="1:18" ht="12.75" customHeight="1">
      <c r="A5" t="s">
        <v>16</v>
      </c>
      <c r="B5" s="9" t="s">
        <v>17</v>
      </c>
      <c r="C5" s="33" t="s">
        <v>8</v>
      </c>
      <c r="D5" s="34"/>
      <c r="E5" s="10" t="s">
        <v>18</v>
      </c>
      <c r="F5" s="3"/>
      <c r="G5" s="3"/>
      <c r="H5" s="3"/>
      <c r="I5" s="3"/>
      <c r="O5" t="s">
        <v>19</v>
      </c>
      <c r="P5" t="s">
        <v>10</v>
      </c>
    </row>
    <row r="6" spans="1:18" ht="12.75" customHeight="1">
      <c r="A6" s="30" t="s">
        <v>20</v>
      </c>
      <c r="B6" s="30" t="s">
        <v>21</v>
      </c>
      <c r="C6" s="30" t="s">
        <v>22</v>
      </c>
      <c r="D6" s="30" t="s">
        <v>23</v>
      </c>
      <c r="E6" s="30" t="s">
        <v>24</v>
      </c>
      <c r="F6" s="30" t="s">
        <v>25</v>
      </c>
      <c r="G6" s="30" t="s">
        <v>26</v>
      </c>
      <c r="H6" s="30" t="s">
        <v>27</v>
      </c>
      <c r="I6" s="30"/>
    </row>
    <row r="7" spans="1:18" ht="12.75" customHeight="1">
      <c r="A7" s="30"/>
      <c r="B7" s="30"/>
      <c r="C7" s="30"/>
      <c r="D7" s="30"/>
      <c r="E7" s="30"/>
      <c r="F7" s="30"/>
      <c r="G7" s="30"/>
      <c r="H7" s="11" t="s">
        <v>28</v>
      </c>
      <c r="I7" s="11" t="s">
        <v>29</v>
      </c>
    </row>
    <row r="8" spans="1:18" ht="12.75" customHeight="1">
      <c r="A8" s="11" t="s">
        <v>30</v>
      </c>
      <c r="B8" s="11" t="s">
        <v>31</v>
      </c>
      <c r="C8" s="11" t="s">
        <v>10</v>
      </c>
      <c r="D8" s="11" t="s">
        <v>2</v>
      </c>
      <c r="E8" s="11" t="s">
        <v>32</v>
      </c>
      <c r="F8" s="11" t="s">
        <v>33</v>
      </c>
      <c r="G8" s="11" t="s">
        <v>34</v>
      </c>
      <c r="H8" s="11" t="s">
        <v>35</v>
      </c>
      <c r="I8" s="11" t="s">
        <v>36</v>
      </c>
    </row>
    <row r="9" spans="1:18" ht="12.75" customHeight="1">
      <c r="A9" s="12" t="s">
        <v>37</v>
      </c>
      <c r="B9" s="12"/>
      <c r="C9" s="13" t="s">
        <v>38</v>
      </c>
      <c r="D9" s="12"/>
      <c r="E9" s="14" t="s">
        <v>39</v>
      </c>
      <c r="F9" s="12"/>
      <c r="G9" s="12"/>
      <c r="H9" s="12"/>
      <c r="I9" s="15">
        <f>0+Q9</f>
        <v>0</v>
      </c>
      <c r="O9">
        <f>0+R9</f>
        <v>0</v>
      </c>
      <c r="Q9">
        <f>0+I10+I14+I18+I22+I26</f>
        <v>0</v>
      </c>
      <c r="R9">
        <f>0+O10+O14+O18+O22+O26</f>
        <v>0</v>
      </c>
    </row>
    <row r="10" spans="1:18" ht="13.2">
      <c r="A10" s="16" t="s">
        <v>40</v>
      </c>
      <c r="B10" s="17" t="s">
        <v>31</v>
      </c>
      <c r="C10" s="17" t="s">
        <v>41</v>
      </c>
      <c r="D10" s="16" t="s">
        <v>42</v>
      </c>
      <c r="E10" s="18" t="s">
        <v>43</v>
      </c>
      <c r="F10" s="19" t="s">
        <v>44</v>
      </c>
      <c r="G10" s="20">
        <v>39</v>
      </c>
      <c r="H10" s="21">
        <v>0</v>
      </c>
      <c r="I10" s="21">
        <f>ROUND(ROUND(H10,2)*ROUND(G10,3),2)</f>
        <v>0</v>
      </c>
      <c r="O10">
        <f>(I10*21)/100</f>
        <v>0</v>
      </c>
      <c r="P10" t="s">
        <v>10</v>
      </c>
    </row>
    <row r="11" spans="1:18" ht="13.2">
      <c r="A11" s="22" t="s">
        <v>45</v>
      </c>
      <c r="E11" s="23" t="s">
        <v>42</v>
      </c>
    </row>
    <row r="12" spans="1:18" ht="13.2">
      <c r="A12" s="24" t="s">
        <v>46</v>
      </c>
      <c r="E12" s="25" t="s">
        <v>47</v>
      </c>
    </row>
    <row r="13" spans="1:18" ht="145.19999999999999">
      <c r="A13" t="s">
        <v>48</v>
      </c>
      <c r="E13" s="23" t="s">
        <v>49</v>
      </c>
    </row>
    <row r="14" spans="1:18" ht="26.4">
      <c r="A14" s="16" t="s">
        <v>40</v>
      </c>
      <c r="B14" s="17" t="s">
        <v>10</v>
      </c>
      <c r="C14" s="17" t="s">
        <v>50</v>
      </c>
      <c r="D14" s="16" t="s">
        <v>42</v>
      </c>
      <c r="E14" s="18" t="s">
        <v>51</v>
      </c>
      <c r="F14" s="19" t="s">
        <v>52</v>
      </c>
      <c r="G14" s="20">
        <v>2640</v>
      </c>
      <c r="H14" s="21">
        <v>0</v>
      </c>
      <c r="I14" s="21">
        <f>ROUND(ROUND(H14,2)*ROUND(G14,3),2)</f>
        <v>0</v>
      </c>
      <c r="O14">
        <f>(I14*21)/100</f>
        <v>0</v>
      </c>
      <c r="P14" t="s">
        <v>10</v>
      </c>
    </row>
    <row r="15" spans="1:18" ht="13.2">
      <c r="A15" s="22" t="s">
        <v>45</v>
      </c>
      <c r="E15" s="23" t="s">
        <v>42</v>
      </c>
    </row>
    <row r="16" spans="1:18" ht="13.2">
      <c r="A16" s="24" t="s">
        <v>46</v>
      </c>
      <c r="E16" s="25" t="s">
        <v>53</v>
      </c>
    </row>
    <row r="17" spans="1:18" ht="79.2">
      <c r="A17" t="s">
        <v>48</v>
      </c>
      <c r="E17" s="23" t="s">
        <v>54</v>
      </c>
    </row>
    <row r="18" spans="1:18" ht="13.2">
      <c r="A18" s="16" t="s">
        <v>40</v>
      </c>
      <c r="B18" s="17" t="s">
        <v>2</v>
      </c>
      <c r="C18" s="17" t="s">
        <v>55</v>
      </c>
      <c r="D18" s="16" t="s">
        <v>42</v>
      </c>
      <c r="E18" s="18" t="s">
        <v>56</v>
      </c>
      <c r="F18" s="19" t="s">
        <v>57</v>
      </c>
      <c r="G18" s="20">
        <v>88</v>
      </c>
      <c r="H18" s="21">
        <v>0</v>
      </c>
      <c r="I18" s="21">
        <f>ROUND(ROUND(H18,2)*ROUND(G18,3),2)</f>
        <v>0</v>
      </c>
      <c r="O18">
        <f>(I18*21)/100</f>
        <v>0</v>
      </c>
      <c r="P18" t="s">
        <v>10</v>
      </c>
    </row>
    <row r="19" spans="1:18" ht="13.2">
      <c r="A19" s="22" t="s">
        <v>45</v>
      </c>
      <c r="E19" s="23" t="s">
        <v>42</v>
      </c>
    </row>
    <row r="20" spans="1:18" ht="13.2">
      <c r="A20" s="24" t="s">
        <v>46</v>
      </c>
      <c r="E20" s="25" t="s">
        <v>47</v>
      </c>
    </row>
    <row r="21" spans="1:18" ht="39.6">
      <c r="A21" t="s">
        <v>48</v>
      </c>
      <c r="E21" s="23" t="s">
        <v>58</v>
      </c>
    </row>
    <row r="22" spans="1:18" ht="13.2">
      <c r="A22" s="16" t="s">
        <v>40</v>
      </c>
      <c r="B22" s="17" t="s">
        <v>32</v>
      </c>
      <c r="C22" s="17" t="s">
        <v>59</v>
      </c>
      <c r="D22" s="16" t="s">
        <v>42</v>
      </c>
      <c r="E22" s="18" t="s">
        <v>60</v>
      </c>
      <c r="F22" s="19" t="s">
        <v>57</v>
      </c>
      <c r="G22" s="20">
        <v>48</v>
      </c>
      <c r="H22" s="21">
        <v>0</v>
      </c>
      <c r="I22" s="21">
        <f>ROUND(ROUND(H22,2)*ROUND(G22,3),2)</f>
        <v>0</v>
      </c>
      <c r="O22">
        <f>(I22*21)/100</f>
        <v>0</v>
      </c>
      <c r="P22" t="s">
        <v>10</v>
      </c>
    </row>
    <row r="23" spans="1:18" ht="13.2">
      <c r="A23" s="22" t="s">
        <v>45</v>
      </c>
      <c r="E23" s="23" t="s">
        <v>42</v>
      </c>
    </row>
    <row r="24" spans="1:18" ht="13.2">
      <c r="A24" s="24" t="s">
        <v>46</v>
      </c>
      <c r="E24" s="25" t="s">
        <v>47</v>
      </c>
    </row>
    <row r="25" spans="1:18" ht="39.6">
      <c r="A25" t="s">
        <v>48</v>
      </c>
      <c r="E25" s="23" t="s">
        <v>61</v>
      </c>
    </row>
    <row r="26" spans="1:18" ht="26.4">
      <c r="A26" s="16" t="s">
        <v>40</v>
      </c>
      <c r="B26" s="17" t="s">
        <v>33</v>
      </c>
      <c r="C26" s="17" t="s">
        <v>62</v>
      </c>
      <c r="D26" s="16" t="s">
        <v>42</v>
      </c>
      <c r="E26" s="18" t="s">
        <v>63</v>
      </c>
      <c r="F26" s="19" t="s">
        <v>64</v>
      </c>
      <c r="G26" s="20">
        <v>48</v>
      </c>
      <c r="H26" s="21">
        <v>0</v>
      </c>
      <c r="I26" s="21">
        <f>ROUND(ROUND(H26,2)*ROUND(G26,3),2)</f>
        <v>0</v>
      </c>
      <c r="O26">
        <f>(I26*21)/100</f>
        <v>0</v>
      </c>
      <c r="P26" t="s">
        <v>10</v>
      </c>
    </row>
    <row r="27" spans="1:18" ht="13.2">
      <c r="A27" s="22" t="s">
        <v>45</v>
      </c>
      <c r="E27" s="23" t="s">
        <v>42</v>
      </c>
    </row>
    <row r="28" spans="1:18" ht="13.2">
      <c r="A28" s="24" t="s">
        <v>46</v>
      </c>
      <c r="E28" s="25" t="s">
        <v>65</v>
      </c>
    </row>
    <row r="29" spans="1:18" ht="52.8">
      <c r="A29" t="s">
        <v>48</v>
      </c>
      <c r="E29" s="23" t="s">
        <v>66</v>
      </c>
    </row>
    <row r="30" spans="1:18" ht="12.75" customHeight="1">
      <c r="A30" s="3" t="s">
        <v>37</v>
      </c>
      <c r="B30" s="3"/>
      <c r="C30" s="26" t="s">
        <v>67</v>
      </c>
      <c r="D30" s="3"/>
      <c r="E30" s="14" t="s">
        <v>68</v>
      </c>
      <c r="F30" s="3"/>
      <c r="G30" s="3"/>
      <c r="H30" s="3"/>
      <c r="I30" s="27">
        <f>0+Q30</f>
        <v>0</v>
      </c>
      <c r="O30">
        <f>0+R30</f>
        <v>0</v>
      </c>
      <c r="Q30">
        <f>0+I31+I35</f>
        <v>0</v>
      </c>
      <c r="R30">
        <f>0+O31+O35</f>
        <v>0</v>
      </c>
    </row>
    <row r="31" spans="1:18" ht="13.2">
      <c r="A31" s="16" t="s">
        <v>40</v>
      </c>
      <c r="B31" s="17" t="s">
        <v>34</v>
      </c>
      <c r="C31" s="17" t="s">
        <v>69</v>
      </c>
      <c r="D31" s="16" t="s">
        <v>42</v>
      </c>
      <c r="E31" s="18" t="s">
        <v>70</v>
      </c>
      <c r="F31" s="19" t="s">
        <v>57</v>
      </c>
      <c r="G31" s="20">
        <v>4</v>
      </c>
      <c r="H31" s="21">
        <v>0</v>
      </c>
      <c r="I31" s="21">
        <f>ROUND(ROUND(H31,2)*ROUND(G31,3),2)</f>
        <v>0</v>
      </c>
      <c r="O31">
        <f>(I31*21)/100</f>
        <v>0</v>
      </c>
      <c r="P31" t="s">
        <v>10</v>
      </c>
    </row>
    <row r="32" spans="1:18" ht="13.2">
      <c r="A32" s="22" t="s">
        <v>45</v>
      </c>
      <c r="E32" s="23" t="s">
        <v>42</v>
      </c>
    </row>
    <row r="33" spans="1:18" ht="13.2">
      <c r="A33" s="24" t="s">
        <v>46</v>
      </c>
      <c r="E33" s="25" t="s">
        <v>47</v>
      </c>
    </row>
    <row r="34" spans="1:18" ht="52.8">
      <c r="A34" t="s">
        <v>48</v>
      </c>
      <c r="E34" s="23" t="s">
        <v>71</v>
      </c>
    </row>
    <row r="35" spans="1:18" ht="26.4">
      <c r="A35" s="16" t="s">
        <v>40</v>
      </c>
      <c r="B35" s="17" t="s">
        <v>72</v>
      </c>
      <c r="C35" s="17" t="s">
        <v>73</v>
      </c>
      <c r="D35" s="16" t="s">
        <v>42</v>
      </c>
      <c r="E35" s="18" t="s">
        <v>74</v>
      </c>
      <c r="F35" s="19" t="s">
        <v>64</v>
      </c>
      <c r="G35" s="20">
        <v>9</v>
      </c>
      <c r="H35" s="21">
        <v>0</v>
      </c>
      <c r="I35" s="21">
        <f>ROUND(ROUND(H35,2)*ROUND(G35,3),2)</f>
        <v>0</v>
      </c>
      <c r="O35">
        <f>(I35*21)/100</f>
        <v>0</v>
      </c>
      <c r="P35" t="s">
        <v>10</v>
      </c>
    </row>
    <row r="36" spans="1:18" ht="13.2">
      <c r="A36" s="22" t="s">
        <v>45</v>
      </c>
      <c r="E36" s="23" t="s">
        <v>42</v>
      </c>
    </row>
    <row r="37" spans="1:18" ht="13.2">
      <c r="A37" s="24" t="s">
        <v>46</v>
      </c>
      <c r="E37" s="25" t="s">
        <v>65</v>
      </c>
    </row>
    <row r="38" spans="1:18" ht="52.8">
      <c r="A38" t="s">
        <v>48</v>
      </c>
      <c r="E38" s="23" t="s">
        <v>75</v>
      </c>
    </row>
    <row r="39" spans="1:18" ht="12.75" customHeight="1">
      <c r="A39" s="3" t="s">
        <v>37</v>
      </c>
      <c r="B39" s="3"/>
      <c r="C39" s="26" t="s">
        <v>76</v>
      </c>
      <c r="D39" s="3"/>
      <c r="E39" s="14" t="s">
        <v>77</v>
      </c>
      <c r="F39" s="3"/>
      <c r="G39" s="3"/>
      <c r="H39" s="3"/>
      <c r="I39" s="27">
        <f>0+Q39</f>
        <v>0</v>
      </c>
      <c r="O39">
        <f>0+R39</f>
        <v>0</v>
      </c>
      <c r="Q39">
        <f>0+I40+I44+I48+I52+I56+I60+I64+I68</f>
        <v>0</v>
      </c>
      <c r="R39">
        <f>0+O40+O44+O48+O52+O56+O60+O64+O68</f>
        <v>0</v>
      </c>
    </row>
    <row r="40" spans="1:18" ht="13.2">
      <c r="A40" s="16" t="s">
        <v>40</v>
      </c>
      <c r="B40" s="17" t="s">
        <v>78</v>
      </c>
      <c r="C40" s="17" t="s">
        <v>79</v>
      </c>
      <c r="D40" s="16" t="s">
        <v>42</v>
      </c>
      <c r="E40" s="18" t="s">
        <v>80</v>
      </c>
      <c r="F40" s="19" t="s">
        <v>57</v>
      </c>
      <c r="G40" s="35">
        <v>17</v>
      </c>
      <c r="H40" s="21">
        <v>0</v>
      </c>
      <c r="I40" s="21">
        <f>ROUND(ROUND(H40,2)*ROUND(G40,3),2)</f>
        <v>0</v>
      </c>
      <c r="J40" s="36" t="s">
        <v>205</v>
      </c>
      <c r="O40">
        <f>(I40*21)/100</f>
        <v>0</v>
      </c>
      <c r="P40" t="s">
        <v>10</v>
      </c>
    </row>
    <row r="41" spans="1:18" ht="13.2">
      <c r="A41" s="22" t="s">
        <v>45</v>
      </c>
      <c r="E41" s="23" t="s">
        <v>42</v>
      </c>
    </row>
    <row r="42" spans="1:18" ht="13.2">
      <c r="A42" s="24" t="s">
        <v>46</v>
      </c>
      <c r="E42" s="25" t="s">
        <v>81</v>
      </c>
    </row>
    <row r="43" spans="1:18" ht="66">
      <c r="A43" t="s">
        <v>48</v>
      </c>
      <c r="E43" s="23" t="s">
        <v>82</v>
      </c>
    </row>
    <row r="44" spans="1:18" ht="13.2">
      <c r="A44" s="16" t="s">
        <v>40</v>
      </c>
      <c r="B44" s="17" t="s">
        <v>35</v>
      </c>
      <c r="C44" s="17" t="s">
        <v>83</v>
      </c>
      <c r="D44" s="16" t="s">
        <v>42</v>
      </c>
      <c r="E44" s="18" t="s">
        <v>84</v>
      </c>
      <c r="F44" s="19" t="s">
        <v>57</v>
      </c>
      <c r="G44" s="20">
        <v>11</v>
      </c>
      <c r="H44" s="21">
        <v>0</v>
      </c>
      <c r="I44" s="21">
        <f>ROUND(ROUND(H44,2)*ROUND(G44,3),2)</f>
        <v>0</v>
      </c>
      <c r="O44">
        <f>(I44*21)/100</f>
        <v>0</v>
      </c>
      <c r="P44" t="s">
        <v>10</v>
      </c>
    </row>
    <row r="45" spans="1:18" ht="13.2">
      <c r="A45" s="22" t="s">
        <v>45</v>
      </c>
      <c r="E45" s="23" t="s">
        <v>42</v>
      </c>
    </row>
    <row r="46" spans="1:18" ht="13.2">
      <c r="A46" s="24" t="s">
        <v>46</v>
      </c>
      <c r="E46" s="25" t="s">
        <v>81</v>
      </c>
    </row>
    <row r="47" spans="1:18" ht="66">
      <c r="A47" t="s">
        <v>48</v>
      </c>
      <c r="E47" s="23" t="s">
        <v>82</v>
      </c>
    </row>
    <row r="48" spans="1:18" ht="13.2">
      <c r="A48" s="16" t="s">
        <v>40</v>
      </c>
      <c r="B48" s="17" t="s">
        <v>36</v>
      </c>
      <c r="C48" s="17" t="s">
        <v>85</v>
      </c>
      <c r="D48" s="16" t="s">
        <v>42</v>
      </c>
      <c r="E48" s="18" t="s">
        <v>86</v>
      </c>
      <c r="F48" s="19" t="s">
        <v>57</v>
      </c>
      <c r="G48" s="20">
        <v>8</v>
      </c>
      <c r="H48" s="21">
        <v>0</v>
      </c>
      <c r="I48" s="21">
        <f>ROUND(ROUND(H48,2)*ROUND(G48,3),2)</f>
        <v>0</v>
      </c>
      <c r="O48">
        <f>(I48*21)/100</f>
        <v>0</v>
      </c>
      <c r="P48" t="s">
        <v>10</v>
      </c>
    </row>
    <row r="49" spans="1:16" ht="13.2">
      <c r="A49" s="22" t="s">
        <v>45</v>
      </c>
      <c r="E49" s="23" t="s">
        <v>42</v>
      </c>
    </row>
    <row r="50" spans="1:16" ht="13.2">
      <c r="A50" s="24" t="s">
        <v>46</v>
      </c>
      <c r="E50" s="25" t="s">
        <v>81</v>
      </c>
    </row>
    <row r="51" spans="1:16" ht="66">
      <c r="A51" t="s">
        <v>48</v>
      </c>
      <c r="E51" s="23" t="s">
        <v>82</v>
      </c>
    </row>
    <row r="52" spans="1:16" ht="13.2">
      <c r="A52" s="16" t="s">
        <v>40</v>
      </c>
      <c r="B52" s="17" t="s">
        <v>87</v>
      </c>
      <c r="C52" s="17" t="s">
        <v>88</v>
      </c>
      <c r="D52" s="16" t="s">
        <v>42</v>
      </c>
      <c r="E52" s="18" t="s">
        <v>89</v>
      </c>
      <c r="F52" s="19" t="s">
        <v>57</v>
      </c>
      <c r="G52" s="20">
        <v>8</v>
      </c>
      <c r="H52" s="21">
        <v>0</v>
      </c>
      <c r="I52" s="21">
        <f>ROUND(ROUND(H52,2)*ROUND(G52,3),2)</f>
        <v>0</v>
      </c>
      <c r="O52">
        <f>(I52*21)/100</f>
        <v>0</v>
      </c>
      <c r="P52" t="s">
        <v>10</v>
      </c>
    </row>
    <row r="53" spans="1:16" ht="13.2">
      <c r="A53" s="22" t="s">
        <v>45</v>
      </c>
      <c r="E53" s="23" t="s">
        <v>42</v>
      </c>
    </row>
    <row r="54" spans="1:16" ht="13.2">
      <c r="A54" s="24" t="s">
        <v>46</v>
      </c>
      <c r="E54" s="25" t="s">
        <v>81</v>
      </c>
    </row>
    <row r="55" spans="1:16" ht="66">
      <c r="A55" t="s">
        <v>48</v>
      </c>
      <c r="E55" s="23" t="s">
        <v>82</v>
      </c>
    </row>
    <row r="56" spans="1:16" ht="13.2">
      <c r="A56" s="16" t="s">
        <v>40</v>
      </c>
      <c r="B56" s="17" t="s">
        <v>90</v>
      </c>
      <c r="C56" s="17" t="s">
        <v>91</v>
      </c>
      <c r="D56" s="16" t="s">
        <v>42</v>
      </c>
      <c r="E56" s="18" t="s">
        <v>92</v>
      </c>
      <c r="F56" s="19" t="s">
        <v>93</v>
      </c>
      <c r="G56" s="20">
        <v>1689</v>
      </c>
      <c r="H56" s="21">
        <v>0</v>
      </c>
      <c r="I56" s="21">
        <f>ROUND(ROUND(H56,2)*ROUND(G56,3),2)</f>
        <v>0</v>
      </c>
      <c r="O56">
        <f>(I56*21)/100</f>
        <v>0</v>
      </c>
      <c r="P56" t="s">
        <v>10</v>
      </c>
    </row>
    <row r="57" spans="1:16" ht="13.2">
      <c r="A57" s="22" t="s">
        <v>45</v>
      </c>
      <c r="E57" s="23" t="s">
        <v>42</v>
      </c>
    </row>
    <row r="58" spans="1:16" ht="13.2">
      <c r="A58" s="24" t="s">
        <v>46</v>
      </c>
      <c r="E58" s="25" t="s">
        <v>81</v>
      </c>
    </row>
    <row r="59" spans="1:16" ht="66">
      <c r="A59" t="s">
        <v>48</v>
      </c>
      <c r="E59" s="23" t="s">
        <v>94</v>
      </c>
    </row>
    <row r="60" spans="1:16" ht="13.2">
      <c r="A60" s="16" t="s">
        <v>40</v>
      </c>
      <c r="B60" s="17" t="s">
        <v>95</v>
      </c>
      <c r="C60" s="17" t="s">
        <v>96</v>
      </c>
      <c r="D60" s="16" t="s">
        <v>42</v>
      </c>
      <c r="E60" s="18" t="s">
        <v>97</v>
      </c>
      <c r="F60" s="19" t="s">
        <v>57</v>
      </c>
      <c r="G60" s="20">
        <v>9</v>
      </c>
      <c r="H60" s="21">
        <v>0</v>
      </c>
      <c r="I60" s="21">
        <f>ROUND(ROUND(H60,2)*ROUND(G60,3),2)</f>
        <v>0</v>
      </c>
      <c r="O60">
        <f>(I60*21)/100</f>
        <v>0</v>
      </c>
      <c r="P60" t="s">
        <v>10</v>
      </c>
    </row>
    <row r="61" spans="1:16" ht="13.2">
      <c r="A61" s="22" t="s">
        <v>45</v>
      </c>
      <c r="E61" s="23" t="s">
        <v>42</v>
      </c>
    </row>
    <row r="62" spans="1:16" ht="13.2">
      <c r="A62" s="24" t="s">
        <v>46</v>
      </c>
      <c r="E62" s="25" t="s">
        <v>81</v>
      </c>
    </row>
    <row r="63" spans="1:16" ht="66">
      <c r="A63" t="s">
        <v>48</v>
      </c>
      <c r="E63" s="23" t="s">
        <v>82</v>
      </c>
    </row>
    <row r="64" spans="1:16" ht="13.2">
      <c r="A64" s="16" t="s">
        <v>40</v>
      </c>
      <c r="B64" s="17" t="s">
        <v>98</v>
      </c>
      <c r="C64" s="17" t="s">
        <v>99</v>
      </c>
      <c r="D64" s="16" t="s">
        <v>42</v>
      </c>
      <c r="E64" s="18" t="s">
        <v>100</v>
      </c>
      <c r="F64" s="19" t="s">
        <v>57</v>
      </c>
      <c r="G64" s="20">
        <v>19</v>
      </c>
      <c r="H64" s="21">
        <v>0</v>
      </c>
      <c r="I64" s="21">
        <f>ROUND(ROUND(H64,2)*ROUND(G64,3),2)</f>
        <v>0</v>
      </c>
      <c r="O64">
        <f>(I64*21)/100</f>
        <v>0</v>
      </c>
      <c r="P64" t="s">
        <v>10</v>
      </c>
    </row>
    <row r="65" spans="1:18" ht="13.2">
      <c r="A65" s="22" t="s">
        <v>45</v>
      </c>
      <c r="E65" s="23" t="s">
        <v>42</v>
      </c>
    </row>
    <row r="66" spans="1:18" ht="13.2">
      <c r="A66" s="24" t="s">
        <v>46</v>
      </c>
      <c r="E66" s="25" t="s">
        <v>81</v>
      </c>
    </row>
    <row r="67" spans="1:18" ht="66">
      <c r="A67" t="s">
        <v>48</v>
      </c>
      <c r="E67" s="23" t="s">
        <v>82</v>
      </c>
    </row>
    <row r="68" spans="1:18" ht="13.2">
      <c r="A68" s="16" t="s">
        <v>40</v>
      </c>
      <c r="B68" s="17" t="s">
        <v>101</v>
      </c>
      <c r="C68" s="17" t="s">
        <v>102</v>
      </c>
      <c r="D68" s="16" t="s">
        <v>42</v>
      </c>
      <c r="E68" s="18" t="s">
        <v>103</v>
      </c>
      <c r="F68" s="19" t="s">
        <v>64</v>
      </c>
      <c r="G68" s="20">
        <v>24</v>
      </c>
      <c r="H68" s="21">
        <v>0</v>
      </c>
      <c r="I68" s="21">
        <f>ROUND(ROUND(H68,2)*ROUND(G68,3),2)</f>
        <v>0</v>
      </c>
      <c r="O68">
        <f>(I68*21)/100</f>
        <v>0</v>
      </c>
      <c r="P68" t="s">
        <v>10</v>
      </c>
    </row>
    <row r="69" spans="1:18" ht="13.2">
      <c r="A69" s="22" t="s">
        <v>45</v>
      </c>
      <c r="E69" s="23" t="s">
        <v>42</v>
      </c>
    </row>
    <row r="70" spans="1:18" ht="13.2">
      <c r="A70" s="24" t="s">
        <v>46</v>
      </c>
      <c r="E70" s="25" t="s">
        <v>65</v>
      </c>
    </row>
    <row r="71" spans="1:18" ht="52.8">
      <c r="A71" t="s">
        <v>48</v>
      </c>
      <c r="E71" s="23" t="s">
        <v>104</v>
      </c>
    </row>
    <row r="72" spans="1:18" ht="12.75" customHeight="1">
      <c r="A72" s="3" t="s">
        <v>37</v>
      </c>
      <c r="B72" s="3"/>
      <c r="C72" s="26" t="s">
        <v>105</v>
      </c>
      <c r="D72" s="3"/>
      <c r="E72" s="14" t="s">
        <v>106</v>
      </c>
      <c r="F72" s="3"/>
      <c r="G72" s="3"/>
      <c r="H72" s="3"/>
      <c r="I72" s="27">
        <f>0+Q72</f>
        <v>0</v>
      </c>
      <c r="O72">
        <f>0+R72</f>
        <v>0</v>
      </c>
      <c r="Q72">
        <f>0+I73+I77</f>
        <v>0</v>
      </c>
      <c r="R72">
        <f>0+O73+O77</f>
        <v>0</v>
      </c>
    </row>
    <row r="73" spans="1:18" ht="13.2">
      <c r="A73" s="16" t="s">
        <v>40</v>
      </c>
      <c r="B73" s="17" t="s">
        <v>107</v>
      </c>
      <c r="C73" s="17" t="s">
        <v>108</v>
      </c>
      <c r="D73" s="16" t="s">
        <v>42</v>
      </c>
      <c r="E73" s="18" t="s">
        <v>109</v>
      </c>
      <c r="F73" s="19" t="s">
        <v>57</v>
      </c>
      <c r="G73" s="20">
        <v>6</v>
      </c>
      <c r="H73" s="21">
        <v>0</v>
      </c>
      <c r="I73" s="21">
        <f>ROUND(ROUND(H73,2)*ROUND(G73,3),2)</f>
        <v>0</v>
      </c>
      <c r="O73">
        <f>(I73*21)/100</f>
        <v>0</v>
      </c>
      <c r="P73" t="s">
        <v>10</v>
      </c>
    </row>
    <row r="74" spans="1:18" ht="13.2">
      <c r="A74" s="22" t="s">
        <v>45</v>
      </c>
      <c r="E74" s="23" t="s">
        <v>42</v>
      </c>
    </row>
    <row r="75" spans="1:18" ht="13.2">
      <c r="A75" s="24" t="s">
        <v>46</v>
      </c>
      <c r="E75" s="25" t="s">
        <v>81</v>
      </c>
    </row>
    <row r="76" spans="1:18" ht="39.6">
      <c r="A76" t="s">
        <v>48</v>
      </c>
      <c r="E76" s="23" t="s">
        <v>110</v>
      </c>
    </row>
    <row r="77" spans="1:18" ht="13.2">
      <c r="A77" s="16" t="s">
        <v>40</v>
      </c>
      <c r="B77" s="17" t="s">
        <v>111</v>
      </c>
      <c r="C77" s="17" t="s">
        <v>112</v>
      </c>
      <c r="D77" s="16" t="s">
        <v>42</v>
      </c>
      <c r="E77" s="18" t="s">
        <v>113</v>
      </c>
      <c r="F77" s="19" t="s">
        <v>57</v>
      </c>
      <c r="G77" s="20">
        <v>9</v>
      </c>
      <c r="H77" s="21">
        <v>0</v>
      </c>
      <c r="I77" s="21">
        <f>ROUND(ROUND(H77,2)*ROUND(G77,3),2)</f>
        <v>0</v>
      </c>
      <c r="O77">
        <f>(I77*21)/100</f>
        <v>0</v>
      </c>
      <c r="P77" t="s">
        <v>10</v>
      </c>
    </row>
    <row r="78" spans="1:18" ht="13.2">
      <c r="A78" s="22" t="s">
        <v>45</v>
      </c>
      <c r="E78" s="23" t="s">
        <v>42</v>
      </c>
    </row>
    <row r="79" spans="1:18" ht="13.2">
      <c r="A79" s="24" t="s">
        <v>46</v>
      </c>
      <c r="E79" s="25" t="s">
        <v>81</v>
      </c>
    </row>
    <row r="80" spans="1:18" ht="39.6">
      <c r="A80" t="s">
        <v>48</v>
      </c>
      <c r="E80" s="23" t="s">
        <v>110</v>
      </c>
    </row>
    <row r="81" spans="1:18" ht="12.75" customHeight="1">
      <c r="A81" s="3" t="s">
        <v>37</v>
      </c>
      <c r="B81" s="3"/>
      <c r="C81" s="26" t="s">
        <v>114</v>
      </c>
      <c r="D81" s="3"/>
      <c r="E81" s="14" t="s">
        <v>115</v>
      </c>
      <c r="F81" s="3"/>
      <c r="G81" s="3"/>
      <c r="H81" s="3"/>
      <c r="I81" s="27">
        <f>0+Q81</f>
        <v>0</v>
      </c>
      <c r="O81">
        <f>0+R81</f>
        <v>0</v>
      </c>
      <c r="Q81">
        <f>0+I82+I86+I90+I94+I98+I102</f>
        <v>0</v>
      </c>
      <c r="R81">
        <f>0+O82+O86+O90+O94+O98+O102</f>
        <v>0</v>
      </c>
    </row>
    <row r="82" spans="1:18" ht="13.2">
      <c r="A82" s="16" t="s">
        <v>40</v>
      </c>
      <c r="B82" s="17" t="s">
        <v>116</v>
      </c>
      <c r="C82" s="17" t="s">
        <v>117</v>
      </c>
      <c r="D82" s="16" t="s">
        <v>42</v>
      </c>
      <c r="E82" s="18" t="s">
        <v>118</v>
      </c>
      <c r="F82" s="19" t="s">
        <v>57</v>
      </c>
      <c r="G82" s="20">
        <v>2</v>
      </c>
      <c r="H82" s="21">
        <v>0</v>
      </c>
      <c r="I82" s="21">
        <f>ROUND(ROUND(H82,2)*ROUND(G82,3),2)</f>
        <v>0</v>
      </c>
      <c r="O82">
        <f>(I82*21)/100</f>
        <v>0</v>
      </c>
      <c r="P82" t="s">
        <v>10</v>
      </c>
    </row>
    <row r="83" spans="1:18" ht="13.2">
      <c r="A83" s="22" t="s">
        <v>45</v>
      </c>
      <c r="E83" s="23" t="s">
        <v>42</v>
      </c>
    </row>
    <row r="84" spans="1:18" ht="13.2">
      <c r="A84" s="24" t="s">
        <v>46</v>
      </c>
      <c r="E84" s="25" t="s">
        <v>119</v>
      </c>
    </row>
    <row r="85" spans="1:18" ht="52.8">
      <c r="A85" t="s">
        <v>48</v>
      </c>
      <c r="E85" s="23" t="s">
        <v>120</v>
      </c>
    </row>
    <row r="86" spans="1:18" ht="13.2">
      <c r="A86" s="16" t="s">
        <v>40</v>
      </c>
      <c r="B86" s="17" t="s">
        <v>121</v>
      </c>
      <c r="C86" s="17" t="s">
        <v>122</v>
      </c>
      <c r="D86" s="16" t="s">
        <v>42</v>
      </c>
      <c r="E86" s="18" t="s">
        <v>123</v>
      </c>
      <c r="F86" s="19" t="s">
        <v>57</v>
      </c>
      <c r="G86" s="20">
        <v>2</v>
      </c>
      <c r="H86" s="21">
        <v>0</v>
      </c>
      <c r="I86" s="21">
        <f>ROUND(ROUND(H86,2)*ROUND(G86,3),2)</f>
        <v>0</v>
      </c>
      <c r="O86">
        <f>(I86*21)/100</f>
        <v>0</v>
      </c>
      <c r="P86" t="s">
        <v>10</v>
      </c>
    </row>
    <row r="87" spans="1:18" ht="13.2">
      <c r="A87" s="22" t="s">
        <v>45</v>
      </c>
      <c r="E87" s="23" t="s">
        <v>42</v>
      </c>
    </row>
    <row r="88" spans="1:18" ht="13.2">
      <c r="A88" s="24" t="s">
        <v>46</v>
      </c>
      <c r="E88" s="25" t="s">
        <v>119</v>
      </c>
    </row>
    <row r="89" spans="1:18" ht="39.6">
      <c r="A89" t="s">
        <v>48</v>
      </c>
      <c r="E89" s="23" t="s">
        <v>124</v>
      </c>
    </row>
    <row r="90" spans="1:18" ht="13.2">
      <c r="A90" s="16" t="s">
        <v>40</v>
      </c>
      <c r="B90" s="17" t="s">
        <v>125</v>
      </c>
      <c r="C90" s="17" t="s">
        <v>126</v>
      </c>
      <c r="D90" s="16" t="s">
        <v>42</v>
      </c>
      <c r="E90" s="18" t="s">
        <v>127</v>
      </c>
      <c r="F90" s="19" t="s">
        <v>57</v>
      </c>
      <c r="G90" s="20">
        <v>2</v>
      </c>
      <c r="H90" s="21">
        <v>0</v>
      </c>
      <c r="I90" s="21">
        <f>ROUND(ROUND(H90,2)*ROUND(G90,3),2)</f>
        <v>0</v>
      </c>
      <c r="O90">
        <f>(I90*21)/100</f>
        <v>0</v>
      </c>
      <c r="P90" t="s">
        <v>10</v>
      </c>
    </row>
    <row r="91" spans="1:18" ht="13.2">
      <c r="A91" s="22" t="s">
        <v>45</v>
      </c>
      <c r="E91" s="23" t="s">
        <v>42</v>
      </c>
    </row>
    <row r="92" spans="1:18" ht="13.2">
      <c r="A92" s="24" t="s">
        <v>46</v>
      </c>
      <c r="E92" s="25" t="s">
        <v>119</v>
      </c>
    </row>
    <row r="93" spans="1:18" ht="39.6">
      <c r="A93" t="s">
        <v>48</v>
      </c>
      <c r="E93" s="23" t="s">
        <v>128</v>
      </c>
    </row>
    <row r="94" spans="1:18" ht="13.2">
      <c r="A94" s="16" t="s">
        <v>40</v>
      </c>
      <c r="B94" s="17" t="s">
        <v>129</v>
      </c>
      <c r="C94" s="17" t="s">
        <v>130</v>
      </c>
      <c r="D94" s="16" t="s">
        <v>42</v>
      </c>
      <c r="E94" s="18" t="s">
        <v>131</v>
      </c>
      <c r="F94" s="19" t="s">
        <v>57</v>
      </c>
      <c r="G94" s="20">
        <v>2</v>
      </c>
      <c r="H94" s="21">
        <v>0</v>
      </c>
      <c r="I94" s="21">
        <f>ROUND(ROUND(H94,2)*ROUND(G94,3),2)</f>
        <v>0</v>
      </c>
      <c r="O94">
        <f>(I94*21)/100</f>
        <v>0</v>
      </c>
      <c r="P94" t="s">
        <v>10</v>
      </c>
    </row>
    <row r="95" spans="1:18" ht="13.2">
      <c r="A95" s="22" t="s">
        <v>45</v>
      </c>
      <c r="E95" s="23" t="s">
        <v>42</v>
      </c>
    </row>
    <row r="96" spans="1:18" ht="13.2">
      <c r="A96" s="24" t="s">
        <v>46</v>
      </c>
      <c r="E96" s="25" t="s">
        <v>119</v>
      </c>
    </row>
    <row r="97" spans="1:18" ht="39.6">
      <c r="A97" t="s">
        <v>48</v>
      </c>
      <c r="E97" s="23" t="s">
        <v>132</v>
      </c>
    </row>
    <row r="98" spans="1:18" ht="13.2">
      <c r="A98" s="16" t="s">
        <v>40</v>
      </c>
      <c r="B98" s="17" t="s">
        <v>133</v>
      </c>
      <c r="C98" s="17" t="s">
        <v>134</v>
      </c>
      <c r="D98" s="16" t="s">
        <v>42</v>
      </c>
      <c r="E98" s="18" t="s">
        <v>135</v>
      </c>
      <c r="F98" s="19" t="s">
        <v>64</v>
      </c>
      <c r="G98" s="20">
        <v>16</v>
      </c>
      <c r="H98" s="21">
        <v>0</v>
      </c>
      <c r="I98" s="21">
        <f>ROUND(ROUND(H98,2)*ROUND(G98,3),2)</f>
        <v>0</v>
      </c>
      <c r="O98">
        <f>(I98*21)/100</f>
        <v>0</v>
      </c>
      <c r="P98" t="s">
        <v>10</v>
      </c>
    </row>
    <row r="99" spans="1:18" ht="13.2">
      <c r="A99" s="22" t="s">
        <v>45</v>
      </c>
      <c r="E99" s="23" t="s">
        <v>42</v>
      </c>
    </row>
    <row r="100" spans="1:18" ht="13.2">
      <c r="A100" s="24" t="s">
        <v>46</v>
      </c>
      <c r="E100" s="25" t="s">
        <v>119</v>
      </c>
    </row>
    <row r="101" spans="1:18" ht="39.6">
      <c r="A101" t="s">
        <v>48</v>
      </c>
      <c r="E101" s="23" t="s">
        <v>136</v>
      </c>
    </row>
    <row r="102" spans="1:18" ht="13.2">
      <c r="A102" s="16" t="s">
        <v>40</v>
      </c>
      <c r="B102" s="17" t="s">
        <v>137</v>
      </c>
      <c r="C102" s="17" t="s">
        <v>138</v>
      </c>
      <c r="D102" s="16" t="s">
        <v>42</v>
      </c>
      <c r="E102" s="18" t="s">
        <v>139</v>
      </c>
      <c r="F102" s="19" t="s">
        <v>64</v>
      </c>
      <c r="G102" s="20">
        <v>32</v>
      </c>
      <c r="H102" s="21">
        <v>0</v>
      </c>
      <c r="I102" s="21">
        <f>ROUND(ROUND(H102,2)*ROUND(G102,3),2)</f>
        <v>0</v>
      </c>
      <c r="O102">
        <f>(I102*21)/100</f>
        <v>0</v>
      </c>
      <c r="P102" t="s">
        <v>10</v>
      </c>
    </row>
    <row r="103" spans="1:18" ht="13.2">
      <c r="A103" s="22" t="s">
        <v>45</v>
      </c>
      <c r="E103" s="23" t="s">
        <v>42</v>
      </c>
    </row>
    <row r="104" spans="1:18" ht="13.2">
      <c r="A104" s="24" t="s">
        <v>46</v>
      </c>
      <c r="E104" s="25" t="s">
        <v>119</v>
      </c>
    </row>
    <row r="105" spans="1:18" ht="39.6">
      <c r="A105" t="s">
        <v>48</v>
      </c>
      <c r="E105" s="23" t="s">
        <v>140</v>
      </c>
    </row>
    <row r="106" spans="1:18" ht="12.75" customHeight="1">
      <c r="A106" s="3" t="s">
        <v>37</v>
      </c>
      <c r="B106" s="3"/>
      <c r="C106" s="26" t="s">
        <v>141</v>
      </c>
      <c r="D106" s="3"/>
      <c r="E106" s="14" t="s">
        <v>142</v>
      </c>
      <c r="F106" s="3"/>
      <c r="G106" s="3"/>
      <c r="H106" s="3"/>
      <c r="I106" s="27">
        <f>0+Q106</f>
        <v>0</v>
      </c>
      <c r="O106">
        <f>0+R106</f>
        <v>0</v>
      </c>
      <c r="Q106">
        <f>0+I107+I111+I115+I119+I123+I127+I131+I135+I139+I143+I147</f>
        <v>0</v>
      </c>
      <c r="R106">
        <f>0+O107+O111+O115+O119+O123+O127+O131+O135+O139+O143+O147</f>
        <v>0</v>
      </c>
    </row>
    <row r="107" spans="1:18" ht="13.2">
      <c r="A107" s="16" t="s">
        <v>40</v>
      </c>
      <c r="B107" s="17" t="s">
        <v>143</v>
      </c>
      <c r="C107" s="17" t="s">
        <v>144</v>
      </c>
      <c r="D107" s="16" t="s">
        <v>42</v>
      </c>
      <c r="E107" s="18" t="s">
        <v>145</v>
      </c>
      <c r="F107" s="19" t="s">
        <v>64</v>
      </c>
      <c r="G107" s="20">
        <v>24</v>
      </c>
      <c r="H107" s="21">
        <v>0</v>
      </c>
      <c r="I107" s="21">
        <f>ROUND(ROUND(H107,2)*ROUND(G107,3),2)</f>
        <v>0</v>
      </c>
      <c r="O107">
        <f>(I107*21)/100</f>
        <v>0</v>
      </c>
      <c r="P107" t="s">
        <v>10</v>
      </c>
    </row>
    <row r="108" spans="1:18" ht="13.2">
      <c r="A108" s="22" t="s">
        <v>45</v>
      </c>
      <c r="E108" s="23" t="s">
        <v>42</v>
      </c>
    </row>
    <row r="109" spans="1:18" ht="13.2">
      <c r="A109" s="24" t="s">
        <v>46</v>
      </c>
      <c r="E109" s="25" t="s">
        <v>65</v>
      </c>
    </row>
    <row r="110" spans="1:18" ht="39.6">
      <c r="A110" t="s">
        <v>48</v>
      </c>
      <c r="E110" s="23" t="s">
        <v>146</v>
      </c>
    </row>
    <row r="111" spans="1:18" ht="13.2">
      <c r="A111" s="16" t="s">
        <v>40</v>
      </c>
      <c r="B111" s="17" t="s">
        <v>147</v>
      </c>
      <c r="C111" s="17" t="s">
        <v>148</v>
      </c>
      <c r="D111" s="16" t="s">
        <v>42</v>
      </c>
      <c r="E111" s="18" t="s">
        <v>149</v>
      </c>
      <c r="F111" s="19" t="s">
        <v>44</v>
      </c>
      <c r="G111" s="20">
        <v>108</v>
      </c>
      <c r="H111" s="21">
        <v>0</v>
      </c>
      <c r="I111" s="21">
        <f>ROUND(ROUND(H111,2)*ROUND(G111,3),2)</f>
        <v>0</v>
      </c>
      <c r="O111">
        <f>(I111*21)/100</f>
        <v>0</v>
      </c>
      <c r="P111" t="s">
        <v>10</v>
      </c>
    </row>
    <row r="112" spans="1:18" ht="13.2">
      <c r="A112" s="22" t="s">
        <v>45</v>
      </c>
      <c r="E112" s="23" t="s">
        <v>42</v>
      </c>
    </row>
    <row r="113" spans="1:16" ht="13.2">
      <c r="A113" s="24" t="s">
        <v>46</v>
      </c>
      <c r="E113" s="25" t="s">
        <v>150</v>
      </c>
    </row>
    <row r="114" spans="1:16" ht="79.2">
      <c r="A114" t="s">
        <v>48</v>
      </c>
      <c r="E114" s="23" t="s">
        <v>151</v>
      </c>
    </row>
    <row r="115" spans="1:16" ht="13.2">
      <c r="A115" s="16" t="s">
        <v>40</v>
      </c>
      <c r="B115" s="17" t="s">
        <v>152</v>
      </c>
      <c r="C115" s="17" t="s">
        <v>153</v>
      </c>
      <c r="D115" s="16" t="s">
        <v>42</v>
      </c>
      <c r="E115" s="18" t="s">
        <v>154</v>
      </c>
      <c r="F115" s="19" t="s">
        <v>57</v>
      </c>
      <c r="G115" s="20">
        <v>11</v>
      </c>
      <c r="H115" s="21">
        <v>0</v>
      </c>
      <c r="I115" s="21">
        <f>ROUND(ROUND(H115,2)*ROUND(G115,3),2)</f>
        <v>0</v>
      </c>
      <c r="O115">
        <f>(I115*21)/100</f>
        <v>0</v>
      </c>
      <c r="P115" t="s">
        <v>10</v>
      </c>
    </row>
    <row r="116" spans="1:16" ht="13.2">
      <c r="A116" s="22" t="s">
        <v>45</v>
      </c>
      <c r="E116" s="23" t="s">
        <v>42</v>
      </c>
    </row>
    <row r="117" spans="1:16" ht="13.2">
      <c r="A117" s="24" t="s">
        <v>46</v>
      </c>
      <c r="E117" s="25" t="s">
        <v>150</v>
      </c>
    </row>
    <row r="118" spans="1:16" ht="66">
      <c r="A118" t="s">
        <v>48</v>
      </c>
      <c r="E118" s="23" t="s">
        <v>155</v>
      </c>
    </row>
    <row r="119" spans="1:16" ht="13.2">
      <c r="A119" s="16" t="s">
        <v>40</v>
      </c>
      <c r="B119" s="17" t="s">
        <v>156</v>
      </c>
      <c r="C119" s="17" t="s">
        <v>157</v>
      </c>
      <c r="D119" s="16" t="s">
        <v>42</v>
      </c>
      <c r="E119" s="18" t="s">
        <v>158</v>
      </c>
      <c r="F119" s="19" t="s">
        <v>57</v>
      </c>
      <c r="G119" s="20">
        <v>4</v>
      </c>
      <c r="H119" s="21">
        <v>0</v>
      </c>
      <c r="I119" s="21">
        <f>ROUND(ROUND(H119,2)*ROUND(G119,3),2)</f>
        <v>0</v>
      </c>
      <c r="O119">
        <f>(I119*21)/100</f>
        <v>0</v>
      </c>
      <c r="P119" t="s">
        <v>10</v>
      </c>
    </row>
    <row r="120" spans="1:16" ht="13.2">
      <c r="A120" s="22" t="s">
        <v>45</v>
      </c>
      <c r="E120" s="23" t="s">
        <v>42</v>
      </c>
    </row>
    <row r="121" spans="1:16" ht="13.2">
      <c r="A121" s="24" t="s">
        <v>46</v>
      </c>
      <c r="E121" s="25" t="s">
        <v>150</v>
      </c>
    </row>
    <row r="122" spans="1:16" ht="66">
      <c r="A122" t="s">
        <v>48</v>
      </c>
      <c r="E122" s="23" t="s">
        <v>155</v>
      </c>
    </row>
    <row r="123" spans="1:16" ht="13.2">
      <c r="A123" s="16" t="s">
        <v>40</v>
      </c>
      <c r="B123" s="17" t="s">
        <v>159</v>
      </c>
      <c r="C123" s="17" t="s">
        <v>160</v>
      </c>
      <c r="D123" s="16" t="s">
        <v>42</v>
      </c>
      <c r="E123" s="18" t="s">
        <v>161</v>
      </c>
      <c r="F123" s="19" t="s">
        <v>57</v>
      </c>
      <c r="G123" s="20">
        <v>4</v>
      </c>
      <c r="H123" s="21">
        <v>0</v>
      </c>
      <c r="I123" s="21">
        <f>ROUND(ROUND(H123,2)*ROUND(G123,3),2)</f>
        <v>0</v>
      </c>
      <c r="O123">
        <f>(I123*21)/100</f>
        <v>0</v>
      </c>
      <c r="P123" t="s">
        <v>10</v>
      </c>
    </row>
    <row r="124" spans="1:16" ht="13.2">
      <c r="A124" s="22" t="s">
        <v>45</v>
      </c>
      <c r="E124" s="23" t="s">
        <v>42</v>
      </c>
    </row>
    <row r="125" spans="1:16" ht="13.2">
      <c r="A125" s="24" t="s">
        <v>46</v>
      </c>
      <c r="E125" s="25" t="s">
        <v>150</v>
      </c>
    </row>
    <row r="126" spans="1:16" ht="66">
      <c r="A126" t="s">
        <v>48</v>
      </c>
      <c r="E126" s="23" t="s">
        <v>155</v>
      </c>
    </row>
    <row r="127" spans="1:16" ht="13.2">
      <c r="A127" s="16" t="s">
        <v>40</v>
      </c>
      <c r="B127" s="17" t="s">
        <v>162</v>
      </c>
      <c r="C127" s="17" t="s">
        <v>163</v>
      </c>
      <c r="D127" s="16" t="s">
        <v>42</v>
      </c>
      <c r="E127" s="18" t="s">
        <v>164</v>
      </c>
      <c r="F127" s="19" t="s">
        <v>57</v>
      </c>
      <c r="G127" s="20">
        <v>4</v>
      </c>
      <c r="H127" s="21">
        <v>0</v>
      </c>
      <c r="I127" s="21">
        <f>ROUND(ROUND(H127,2)*ROUND(G127,3),2)</f>
        <v>0</v>
      </c>
      <c r="O127">
        <f>(I127*21)/100</f>
        <v>0</v>
      </c>
      <c r="P127" t="s">
        <v>10</v>
      </c>
    </row>
    <row r="128" spans="1:16" ht="13.2">
      <c r="A128" s="22" t="s">
        <v>45</v>
      </c>
      <c r="E128" s="23" t="s">
        <v>42</v>
      </c>
    </row>
    <row r="129" spans="1:16" ht="13.2">
      <c r="A129" s="24" t="s">
        <v>46</v>
      </c>
      <c r="E129" s="25" t="s">
        <v>150</v>
      </c>
    </row>
    <row r="130" spans="1:16" ht="66">
      <c r="A130" t="s">
        <v>48</v>
      </c>
      <c r="E130" s="23" t="s">
        <v>165</v>
      </c>
    </row>
    <row r="131" spans="1:16" ht="13.2">
      <c r="A131" s="16" t="s">
        <v>40</v>
      </c>
      <c r="B131" s="17" t="s">
        <v>166</v>
      </c>
      <c r="C131" s="17" t="s">
        <v>167</v>
      </c>
      <c r="D131" s="16" t="s">
        <v>42</v>
      </c>
      <c r="E131" s="18" t="s">
        <v>168</v>
      </c>
      <c r="F131" s="19" t="s">
        <v>57</v>
      </c>
      <c r="G131" s="20">
        <v>4</v>
      </c>
      <c r="H131" s="21">
        <v>0</v>
      </c>
      <c r="I131" s="21">
        <f>ROUND(ROUND(H131,2)*ROUND(G131,3),2)</f>
        <v>0</v>
      </c>
      <c r="O131">
        <f>(I131*21)/100</f>
        <v>0</v>
      </c>
      <c r="P131" t="s">
        <v>10</v>
      </c>
    </row>
    <row r="132" spans="1:16" ht="13.2">
      <c r="A132" s="22" t="s">
        <v>45</v>
      </c>
      <c r="E132" s="23" t="s">
        <v>42</v>
      </c>
    </row>
    <row r="133" spans="1:16" ht="13.2">
      <c r="A133" s="24" t="s">
        <v>46</v>
      </c>
      <c r="E133" s="25" t="s">
        <v>150</v>
      </c>
    </row>
    <row r="134" spans="1:16" ht="66">
      <c r="A134" t="s">
        <v>48</v>
      </c>
      <c r="E134" s="23" t="s">
        <v>165</v>
      </c>
    </row>
    <row r="135" spans="1:16" ht="26.4">
      <c r="A135" s="16" t="s">
        <v>40</v>
      </c>
      <c r="B135" s="17" t="s">
        <v>169</v>
      </c>
      <c r="C135" s="17" t="s">
        <v>170</v>
      </c>
      <c r="D135" s="16" t="s">
        <v>42</v>
      </c>
      <c r="E135" s="18" t="s">
        <v>171</v>
      </c>
      <c r="F135" s="19" t="s">
        <v>57</v>
      </c>
      <c r="G135" s="20">
        <v>9</v>
      </c>
      <c r="H135" s="21">
        <v>0</v>
      </c>
      <c r="I135" s="21">
        <f>ROUND(ROUND(H135,2)*ROUND(G135,3),2)</f>
        <v>0</v>
      </c>
      <c r="O135">
        <f>(I135*21)/100</f>
        <v>0</v>
      </c>
      <c r="P135" t="s">
        <v>10</v>
      </c>
    </row>
    <row r="136" spans="1:16" ht="13.2">
      <c r="A136" s="22" t="s">
        <v>45</v>
      </c>
      <c r="E136" s="23" t="s">
        <v>42</v>
      </c>
    </row>
    <row r="137" spans="1:16" ht="13.2">
      <c r="A137" s="24" t="s">
        <v>46</v>
      </c>
      <c r="E137" s="25" t="s">
        <v>150</v>
      </c>
    </row>
    <row r="138" spans="1:16" ht="66">
      <c r="A138" t="s">
        <v>48</v>
      </c>
      <c r="E138" s="23" t="s">
        <v>165</v>
      </c>
    </row>
    <row r="139" spans="1:16" ht="13.2">
      <c r="A139" s="16" t="s">
        <v>40</v>
      </c>
      <c r="B139" s="17" t="s">
        <v>172</v>
      </c>
      <c r="C139" s="17" t="s">
        <v>173</v>
      </c>
      <c r="D139" s="16" t="s">
        <v>42</v>
      </c>
      <c r="E139" s="18" t="s">
        <v>174</v>
      </c>
      <c r="F139" s="19" t="s">
        <v>57</v>
      </c>
      <c r="G139" s="20">
        <v>4</v>
      </c>
      <c r="H139" s="21">
        <v>0</v>
      </c>
      <c r="I139" s="21">
        <f>ROUND(ROUND(H139,2)*ROUND(G139,3),2)</f>
        <v>0</v>
      </c>
      <c r="O139">
        <f>(I139*21)/100</f>
        <v>0</v>
      </c>
      <c r="P139" t="s">
        <v>10</v>
      </c>
    </row>
    <row r="140" spans="1:16" ht="13.2">
      <c r="A140" s="22" t="s">
        <v>45</v>
      </c>
      <c r="E140" s="23" t="s">
        <v>42</v>
      </c>
    </row>
    <row r="141" spans="1:16" ht="13.2">
      <c r="A141" s="24" t="s">
        <v>46</v>
      </c>
      <c r="E141" s="25" t="s">
        <v>150</v>
      </c>
    </row>
    <row r="142" spans="1:16" ht="66">
      <c r="A142" t="s">
        <v>48</v>
      </c>
      <c r="E142" s="23" t="s">
        <v>165</v>
      </c>
    </row>
    <row r="143" spans="1:16" ht="13.2">
      <c r="A143" s="16" t="s">
        <v>40</v>
      </c>
      <c r="B143" s="17" t="s">
        <v>175</v>
      </c>
      <c r="C143" s="17" t="s">
        <v>176</v>
      </c>
      <c r="D143" s="16" t="s">
        <v>42</v>
      </c>
      <c r="E143" s="18" t="s">
        <v>177</v>
      </c>
      <c r="F143" s="19" t="s">
        <v>93</v>
      </c>
      <c r="G143" s="20">
        <v>1689</v>
      </c>
      <c r="H143" s="21">
        <v>0</v>
      </c>
      <c r="I143" s="21">
        <f>ROUND(ROUND(H143,2)*ROUND(G143,3),2)</f>
        <v>0</v>
      </c>
      <c r="O143">
        <f>(I143*21)/100</f>
        <v>0</v>
      </c>
      <c r="P143" t="s">
        <v>10</v>
      </c>
    </row>
    <row r="144" spans="1:16" ht="13.2">
      <c r="A144" s="22" t="s">
        <v>45</v>
      </c>
      <c r="E144" s="23" t="s">
        <v>42</v>
      </c>
    </row>
    <row r="145" spans="1:18" ht="13.2">
      <c r="A145" s="24" t="s">
        <v>46</v>
      </c>
      <c r="E145" s="25" t="s">
        <v>150</v>
      </c>
    </row>
    <row r="146" spans="1:18" ht="66">
      <c r="A146" t="s">
        <v>48</v>
      </c>
      <c r="E146" s="23" t="s">
        <v>178</v>
      </c>
    </row>
    <row r="147" spans="1:18" ht="13.2">
      <c r="A147" s="16" t="s">
        <v>40</v>
      </c>
      <c r="B147" s="17" t="s">
        <v>179</v>
      </c>
      <c r="C147" s="17" t="s">
        <v>180</v>
      </c>
      <c r="D147" s="16" t="s">
        <v>42</v>
      </c>
      <c r="E147" s="18" t="s">
        <v>181</v>
      </c>
      <c r="F147" s="19" t="s">
        <v>182</v>
      </c>
      <c r="G147" s="20">
        <v>8997</v>
      </c>
      <c r="H147" s="21">
        <v>0</v>
      </c>
      <c r="I147" s="21">
        <f>ROUND(ROUND(H147,2)*ROUND(G147,3),2)</f>
        <v>0</v>
      </c>
      <c r="O147">
        <f>(I147*21)/100</f>
        <v>0</v>
      </c>
      <c r="P147" t="s">
        <v>10</v>
      </c>
    </row>
    <row r="148" spans="1:18" ht="13.2">
      <c r="A148" s="22" t="s">
        <v>45</v>
      </c>
      <c r="E148" s="23" t="s">
        <v>42</v>
      </c>
    </row>
    <row r="149" spans="1:18" ht="13.2">
      <c r="A149" s="24" t="s">
        <v>46</v>
      </c>
      <c r="E149" s="25" t="s">
        <v>150</v>
      </c>
    </row>
    <row r="150" spans="1:18" ht="79.2">
      <c r="A150" t="s">
        <v>48</v>
      </c>
      <c r="E150" s="23" t="s">
        <v>183</v>
      </c>
    </row>
    <row r="151" spans="1:18" ht="12.75" customHeight="1">
      <c r="A151" s="3" t="s">
        <v>37</v>
      </c>
      <c r="B151" s="3"/>
      <c r="C151" s="26" t="s">
        <v>184</v>
      </c>
      <c r="D151" s="3"/>
      <c r="E151" s="14" t="s">
        <v>185</v>
      </c>
      <c r="F151" s="3"/>
      <c r="G151" s="3"/>
      <c r="H151" s="3"/>
      <c r="I151" s="27">
        <f>0+Q151</f>
        <v>0</v>
      </c>
      <c r="O151">
        <f>0+R151</f>
        <v>0</v>
      </c>
      <c r="Q151">
        <f>0+I152+I156+I160+I164</f>
        <v>0</v>
      </c>
      <c r="R151">
        <f>0+O152+O156+O160+O164</f>
        <v>0</v>
      </c>
    </row>
    <row r="152" spans="1:18" ht="26.4">
      <c r="A152" s="16" t="s">
        <v>40</v>
      </c>
      <c r="B152" s="17" t="s">
        <v>186</v>
      </c>
      <c r="C152" s="17" t="s">
        <v>187</v>
      </c>
      <c r="D152" s="16" t="s">
        <v>188</v>
      </c>
      <c r="E152" s="18" t="s">
        <v>189</v>
      </c>
      <c r="F152" s="19" t="s">
        <v>190</v>
      </c>
      <c r="G152" s="20">
        <v>71</v>
      </c>
      <c r="H152" s="21">
        <v>0</v>
      </c>
      <c r="I152" s="21">
        <f>ROUND(ROUND(H152,2)*ROUND(G152,3),2)</f>
        <v>0</v>
      </c>
      <c r="O152">
        <f>(I152*21)/100</f>
        <v>0</v>
      </c>
      <c r="P152" t="s">
        <v>10</v>
      </c>
    </row>
    <row r="153" spans="1:18" ht="13.2">
      <c r="A153" s="22" t="s">
        <v>45</v>
      </c>
      <c r="E153" s="23" t="s">
        <v>191</v>
      </c>
    </row>
    <row r="154" spans="1:18" ht="13.2">
      <c r="A154" s="24" t="s">
        <v>46</v>
      </c>
      <c r="E154" s="25" t="s">
        <v>42</v>
      </c>
    </row>
    <row r="155" spans="1:18" ht="158.4">
      <c r="A155" t="s">
        <v>48</v>
      </c>
      <c r="E155" s="23" t="s">
        <v>192</v>
      </c>
    </row>
    <row r="156" spans="1:18" ht="26.4">
      <c r="A156" s="16" t="s">
        <v>40</v>
      </c>
      <c r="B156" s="17" t="s">
        <v>193</v>
      </c>
      <c r="C156" s="17" t="s">
        <v>194</v>
      </c>
      <c r="D156" s="16" t="s">
        <v>188</v>
      </c>
      <c r="E156" s="18" t="s">
        <v>195</v>
      </c>
      <c r="F156" s="19" t="s">
        <v>190</v>
      </c>
      <c r="G156" s="20">
        <v>227</v>
      </c>
      <c r="H156" s="21">
        <v>0</v>
      </c>
      <c r="I156" s="21">
        <f>ROUND(ROUND(H156,2)*ROUND(G156,3),2)</f>
        <v>0</v>
      </c>
      <c r="O156">
        <f>(I156*21)/100</f>
        <v>0</v>
      </c>
      <c r="P156" t="s">
        <v>10</v>
      </c>
    </row>
    <row r="157" spans="1:18" ht="13.2">
      <c r="A157" s="22" t="s">
        <v>45</v>
      </c>
      <c r="E157" s="23" t="s">
        <v>191</v>
      </c>
    </row>
    <row r="158" spans="1:18" ht="13.2">
      <c r="A158" s="24" t="s">
        <v>46</v>
      </c>
      <c r="E158" s="25" t="s">
        <v>42</v>
      </c>
    </row>
    <row r="159" spans="1:18" ht="158.4">
      <c r="A159" t="s">
        <v>48</v>
      </c>
      <c r="E159" s="23" t="s">
        <v>192</v>
      </c>
    </row>
    <row r="160" spans="1:18" ht="26.4">
      <c r="A160" s="16" t="s">
        <v>40</v>
      </c>
      <c r="B160" s="17" t="s">
        <v>196</v>
      </c>
      <c r="C160" s="17" t="s">
        <v>197</v>
      </c>
      <c r="D160" s="16" t="s">
        <v>188</v>
      </c>
      <c r="E160" s="18" t="s">
        <v>198</v>
      </c>
      <c r="F160" s="19" t="s">
        <v>190</v>
      </c>
      <c r="G160" s="20">
        <v>1</v>
      </c>
      <c r="H160" s="21">
        <v>0</v>
      </c>
      <c r="I160" s="21">
        <f>ROUND(ROUND(H160,2)*ROUND(G160,3),2)</f>
        <v>0</v>
      </c>
      <c r="O160">
        <f>(I160*21)/100</f>
        <v>0</v>
      </c>
      <c r="P160" t="s">
        <v>10</v>
      </c>
    </row>
    <row r="161" spans="1:16" ht="13.2">
      <c r="A161" s="22" t="s">
        <v>45</v>
      </c>
      <c r="E161" s="23" t="s">
        <v>191</v>
      </c>
    </row>
    <row r="162" spans="1:16" ht="13.2">
      <c r="A162" s="24" t="s">
        <v>46</v>
      </c>
      <c r="E162" s="25" t="s">
        <v>42</v>
      </c>
    </row>
    <row r="163" spans="1:16" ht="158.4">
      <c r="A163" t="s">
        <v>48</v>
      </c>
      <c r="E163" s="23" t="s">
        <v>192</v>
      </c>
    </row>
    <row r="164" spans="1:16" ht="26.4">
      <c r="A164" s="16" t="s">
        <v>40</v>
      </c>
      <c r="B164" s="17" t="s">
        <v>199</v>
      </c>
      <c r="C164" s="17" t="s">
        <v>200</v>
      </c>
      <c r="D164" s="16" t="s">
        <v>188</v>
      </c>
      <c r="E164" s="18" t="s">
        <v>201</v>
      </c>
      <c r="F164" s="19" t="s">
        <v>190</v>
      </c>
      <c r="G164" s="20">
        <v>0.9</v>
      </c>
      <c r="H164" s="21">
        <v>0</v>
      </c>
      <c r="I164" s="21">
        <f>ROUND(ROUND(H164,2)*ROUND(G164,3),2)</f>
        <v>0</v>
      </c>
      <c r="O164">
        <f>(I164*21)/100</f>
        <v>0</v>
      </c>
      <c r="P164" t="s">
        <v>10</v>
      </c>
    </row>
    <row r="165" spans="1:16" ht="26.4">
      <c r="A165" s="22" t="s">
        <v>45</v>
      </c>
      <c r="E165" s="23" t="s">
        <v>202</v>
      </c>
    </row>
    <row r="166" spans="1:16" ht="13.2">
      <c r="A166" s="24" t="s">
        <v>46</v>
      </c>
      <c r="E166" s="25" t="s">
        <v>42</v>
      </c>
    </row>
    <row r="167" spans="1:16" ht="158.4">
      <c r="A167" t="s">
        <v>48</v>
      </c>
      <c r="E167" s="23" t="s">
        <v>192</v>
      </c>
    </row>
  </sheetData>
  <mergeCells count="11"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  <mergeCell ref="E6:E7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D.2.3.1_SO 01-01-02.2</vt:lpstr>
    </vt:vector>
  </TitlesOfParts>
  <Company>SUDOP BRNO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Zářecký Jan</cp:lastModifiedBy>
  <dcterms:created xsi:type="dcterms:W3CDTF">2020-10-17T09:08:58Z</dcterms:created>
  <dcterms:modified xsi:type="dcterms:W3CDTF">2020-11-11T21:40:18Z</dcterms:modified>
</cp:coreProperties>
</file>